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SO 03" sheetId="4" r:id="rId4"/>
    <sheet name="SO 01" sheetId="5" r:id="rId5"/>
    <sheet name="SO 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<sst xmlns="http://schemas.openxmlformats.org/spreadsheetml/2006/main" count="4920" uniqueCount="689">
  <si>
    <t xml:space="preserve">             Aspe</t>
  </si>
  <si>
    <t>Soupis objektů s DPH</t>
  </si>
  <si>
    <t>S631500542</t>
  </si>
  <si>
    <t>Výstavba PZS v km 5,597 (Krásný Les) a 11,070 (Hajniště) na trati Frýdland - Jindřichovice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</si>
  <si>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</si>
  <si>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</si>
  <si>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</si>
  <si>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</si>
  <si>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</si>
  <si>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</si>
  <si>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</si>
  <si>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</si>
  <si>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</si>
  <si>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</si>
  <si>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</si>
  <si>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</si>
  <si>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</t>
  </si>
  <si>
    <t xml:space="preserve">  Výstavba PZS v km 5,597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</si>
  <si>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</si>
  <si>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</si>
  <si>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</si>
  <si>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</si>
  <si>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</si>
  <si>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</si>
  <si>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</si>
  <si>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</si>
  <si>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</si>
  <si>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</si>
  <si>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</si>
  <si>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</si>
  <si>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</si>
  <si>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</si>
  <si>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</si>
  <si>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</si>
  <si>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</si>
  <si>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</si>
  <si>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</si>
  <si>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</si>
  <si>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</si>
  <si>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</si>
  <si>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</si>
  <si>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</si>
  <si>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</si>
  <si>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</si>
  <si>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</si>
  <si>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PS 01</t>
  </si>
  <si>
    <t>Výstavba PZS v km 5,597</t>
  </si>
  <si>
    <t>SD</t>
  </si>
  <si>
    <t>1</t>
  </si>
  <si>
    <t>Zemní práce</t>
  </si>
  <si>
    <t>P</t>
  </si>
  <si>
    <t>29111</t>
  </si>
  <si>
    <t>OSTATNÍ POŽADAVKY - GEODETICKÉ ZAMĚŘENÍ - DÉLKOVÉ</t>
  </si>
  <si>
    <t>HM</t>
  </si>
  <si>
    <t>OTSKP_ZS17</t>
  </si>
  <si>
    <t>PP</t>
  </si>
  <si>
    <t/>
  </si>
  <si>
    <t>VV</t>
  </si>
  <si>
    <t>km 4,900 až km 6,100</t>
  </si>
  <si>
    <t>Technická specifikace položky odpovídá příslušné cenové soustavě</t>
  </si>
  <si>
    <t>131933</t>
  </si>
  <si>
    <t>HLOUBENÍ JAM ZAPAŽ I NEPAŽ TŘ. III, ODVOZ DO 3KM</t>
  </si>
  <si>
    <t>M3</t>
  </si>
  <si>
    <t>14x protlak(2,5) + domek(4*0,6*0,6*1) + 2x výstražník*(0,8*0,9*1,2)</t>
  </si>
  <si>
    <t>13293</t>
  </si>
  <si>
    <t>HLOUBENÍ RÝH ŠÍŘ DO 2M PAŽ I NEPAŽ TŘ. III</t>
  </si>
  <si>
    <t>délka, hloubka, šířka. 1080*0,8*0,35</t>
  </si>
  <si>
    <t>4</t>
  </si>
  <si>
    <t>14113</t>
  </si>
  <si>
    <t>PROTLAČOVÁNÍ OCELOVÉHO POTRUBÍ DN DO 200MM</t>
  </si>
  <si>
    <t>M</t>
  </si>
  <si>
    <t>7x protlak</t>
  </si>
  <si>
    <t>5</t>
  </si>
  <si>
    <t>27211</t>
  </si>
  <si>
    <t>ZÁKLADY Z DÍLCŮ BETONOVÝCH</t>
  </si>
  <si>
    <t>domek(4*0,5*0,5*0,9)+2x výstražník(0,6*0,5*1,2)+chránička(2*0,03)</t>
  </si>
  <si>
    <t>6</t>
  </si>
  <si>
    <t>17411</t>
  </si>
  <si>
    <t>ZÁSYP JAM A RÝH ZEMINOU SE ZHUTNĚNÍM</t>
  </si>
  <si>
    <t>hloubení rýh + jam - základy, 305,2+38,168-1,68</t>
  </si>
  <si>
    <t>7</t>
  </si>
  <si>
    <t>514000</t>
  </si>
  <si>
    <t>KOLEJOVÉ LOŽE - PROČIŠTĚNÍ</t>
  </si>
  <si>
    <t>8</t>
  </si>
  <si>
    <t>701001</t>
  </si>
  <si>
    <t>OZNAČOVACÍ ŠTÍTEK KABELOVÉHO VEDENÍ, SPOJKY NEBO KABELOVÉ SKŘÍNĚ (VČETNĚ OBJÍMKY)</t>
  </si>
  <si>
    <t>KUS</t>
  </si>
  <si>
    <t>počet kabelů x2, viz v.č.1001</t>
  </si>
  <si>
    <t>9</t>
  </si>
  <si>
    <t>701004</t>
  </si>
  <si>
    <t>VYHLEDÁVACÍ MARKER ZEMNÍ</t>
  </si>
  <si>
    <t>Protlaky + rezervy</t>
  </si>
  <si>
    <t>10</t>
  </si>
  <si>
    <t>702212</t>
  </si>
  <si>
    <t>KABELOVÁ CHRÁNIČKA ZEMNÍ DN PŘES 100 DO 200 MM</t>
  </si>
  <si>
    <t>Propustky</t>
  </si>
  <si>
    <t>11</t>
  </si>
  <si>
    <t>702312</t>
  </si>
  <si>
    <t>ZAKRYTÍ KABELŮ VÝSTRAŽNOU FÓLIÍ ŠÍŘKY PŘES 20 DO 40 CM</t>
  </si>
  <si>
    <t>shodné s délkou výkopu</t>
  </si>
  <si>
    <t>12</t>
  </si>
  <si>
    <t>702901</t>
  </si>
  <si>
    <t>ZASYPÁNÍ KABELOVÉHO ŽLABU VRSTVOU Z PŘESÁTÉHO PÍSKU SVĚTLÉ ŠÍŘKY DO 120 MM</t>
  </si>
  <si>
    <t>Kabelizace</t>
  </si>
  <si>
    <t>13</t>
  </si>
  <si>
    <t>744231</t>
  </si>
  <si>
    <t>KABELOVÁ SKŘÍŇ VENKOVNÍ SPOLEČNÁ PŘÍSTROJOVÁ PRO PŘEJEZDY</t>
  </si>
  <si>
    <t>viz v.č. 1001</t>
  </si>
  <si>
    <t>14</t>
  </si>
  <si>
    <t>741B11</t>
  </si>
  <si>
    <t>ZEMNÍCÍ TYČ FEZN DÉLKY DO 2 M</t>
  </si>
  <si>
    <t>k PN</t>
  </si>
  <si>
    <t>15</t>
  </si>
  <si>
    <t>75A131</t>
  </si>
  <si>
    <t>KABEL METALICKÝ DVOUPLÁŠŤOVÝ DO 12 PÁRŮ - DODÁVKA</t>
  </si>
  <si>
    <t>KMPÁR</t>
  </si>
  <si>
    <t>16</t>
  </si>
  <si>
    <t>75A141</t>
  </si>
  <si>
    <t>KABEL METALICKÝ DVOUPLÁŠŤOVÝ PŘES 12 PÁRŮ - DODÁVKA</t>
  </si>
  <si>
    <t>17</t>
  </si>
  <si>
    <t>75A217</t>
  </si>
  <si>
    <t>ZATAŽENÍ A SPOJKOVÁNÍ KABELŮ DO 12 PÁRŮ - MONTÁŽ</t>
  </si>
  <si>
    <t>18</t>
  </si>
  <si>
    <t>75A227</t>
  </si>
  <si>
    <t>ZATAŽENÍ A SPOJKOVÁNÍ KABELŮ PŘES 12 PÁRŮ - MONTÁŽ</t>
  </si>
  <si>
    <t>19</t>
  </si>
  <si>
    <t>75A311</t>
  </si>
  <si>
    <t>KABELOVÁ FORMA (UKONČENÍ KABELŮ) PRO KABELY ZABEZPEČOVACÍ DO 12 PÁRŮ</t>
  </si>
  <si>
    <t>20</t>
  </si>
  <si>
    <t>75A312</t>
  </si>
  <si>
    <t>KABELOVÁ FORMA (UKONČENÍ KABELŮ) PRO KABELY ZABEZPEČOVACÍ PŘES 12 PÁRŮ</t>
  </si>
  <si>
    <t>21</t>
  </si>
  <si>
    <t>75II11</t>
  </si>
  <si>
    <t>SPOJKA PRO CELOPLASTOVÉ KABELY BEZ PANCÍŘE DO 100 ŽIL</t>
  </si>
  <si>
    <t>22</t>
  </si>
  <si>
    <t>75A321</t>
  </si>
  <si>
    <t>SPOJKA ROVNÁ PRO PLASTOVÉ KABELY S JÁDRY O PRŮMĚRU 1 MM2 DO 12 PÁRŮ</t>
  </si>
  <si>
    <t>23</t>
  </si>
  <si>
    <t>75A410</t>
  </si>
  <si>
    <t>OZNAČENÍ KABELŮ ZNAČKOVACÍ KABELOVOU OBJÍMKOU</t>
  </si>
  <si>
    <t>24</t>
  </si>
  <si>
    <t>75B111</t>
  </si>
  <si>
    <t>VNITŘNÍ KABELOVÉ ROZVODY DO 20 KABELŮ - DODÁVKA</t>
  </si>
  <si>
    <t>viz v.č. 0701</t>
  </si>
  <si>
    <t>25</t>
  </si>
  <si>
    <t>75B117</t>
  </si>
  <si>
    <t>VNITŘNÍ KABELOVÉ ROZVODY DO 20 KABELŮ - MONTÁŽ</t>
  </si>
  <si>
    <t>26</t>
  </si>
  <si>
    <t>75D147</t>
  </si>
  <si>
    <t>KABELOVÁ SKŘÍŇ - MONTÁŽ</t>
  </si>
  <si>
    <t>27</t>
  </si>
  <si>
    <t>75I221</t>
  </si>
  <si>
    <t>KABEL ZEMNÍ DVOUPLÁŠŤOVÝ BEZ PANCÍŘE PRŮMĚRU ŽÍLY 0,8 MM DO 5XN</t>
  </si>
  <si>
    <t>KMČTYŘKA</t>
  </si>
  <si>
    <t>28</t>
  </si>
  <si>
    <t>75I22X</t>
  </si>
  <si>
    <t>KABEL ZEMNÍ DVOUPLÁŠŤOVÝ BEZ PANCÍŘE PRŮMĚRU ŽÍLY 0,8 MM - MONTÁŽ</t>
  </si>
  <si>
    <t>29</t>
  </si>
  <si>
    <t>75IH31</t>
  </si>
  <si>
    <t>UKONČENÍ KABELU FORMA KABELOVÁ DÉLKY DO 0,5 M DO 5XN</t>
  </si>
  <si>
    <t>30</t>
  </si>
  <si>
    <t>75I912</t>
  </si>
  <si>
    <t>OPTOTRUBKA HDPE PRŮMĚRU PŘES 40 MM</t>
  </si>
  <si>
    <t>31</t>
  </si>
  <si>
    <t>75I91X</t>
  </si>
  <si>
    <t>OPTOTRUBKA HDPE - MONTÁŽ</t>
  </si>
  <si>
    <t>Montáže technologie</t>
  </si>
  <si>
    <t>32</t>
  </si>
  <si>
    <t>75B417</t>
  </si>
  <si>
    <t>STOJANOVÁ ŘADA PRO 1 STOJAN - MONTÁŽ</t>
  </si>
  <si>
    <t>1 stojan v RD</t>
  </si>
  <si>
    <t>33</t>
  </si>
  <si>
    <t>75B477</t>
  </si>
  <si>
    <t>KABELOVÝ ROŠT VODOROVNÝ - MONTÁŽ</t>
  </si>
  <si>
    <t>viz v.č. 0501</t>
  </si>
  <si>
    <t>34</t>
  </si>
  <si>
    <t>75B6G7</t>
  </si>
  <si>
    <t>USMĚRŇOVAČ - MONTÁŽ</t>
  </si>
  <si>
    <t>35</t>
  </si>
  <si>
    <t>75B6T7</t>
  </si>
  <si>
    <t>BATERIE - MONTÁŽ</t>
  </si>
  <si>
    <t>36</t>
  </si>
  <si>
    <t>75B717</t>
  </si>
  <si>
    <t>PŘEPĚŤOVÁ OCHRANA PRO PRVEK V KOLEJIŠTI - MONTÁŽ</t>
  </si>
  <si>
    <t>dle počtu snímačů PN</t>
  </si>
  <si>
    <t>37</t>
  </si>
  <si>
    <t>75C917</t>
  </si>
  <si>
    <t>SNÍMAČ POČÍTAČE NÁPRAV - MONTÁŽ</t>
  </si>
  <si>
    <t>38</t>
  </si>
  <si>
    <t>75C937</t>
  </si>
  <si>
    <t>SKŘÍŇ S POČÍTAČI NÁPRAV 8 BODŮ/7 ÚSEKŮ - MONTÁŽ</t>
  </si>
  <si>
    <t>viz v.č. 2501</t>
  </si>
  <si>
    <t>39</t>
  </si>
  <si>
    <t>75D117</t>
  </si>
  <si>
    <t>SKŘÍŇ LOGIKY RELÉOVÉHO PŘEJEZDOVÉHO ZABEZPEČOVACÍHO ZAŘÍZENÍ - MONTÁŽ</t>
  </si>
  <si>
    <t>viz v.č. 0201</t>
  </si>
  <si>
    <t>40</t>
  </si>
  <si>
    <t>75D167</t>
  </si>
  <si>
    <t>RELÉOVÝ DOMEK (DO 9 M2) PREFABRIKOVANÝ - MONTÁŽ</t>
  </si>
  <si>
    <t>viz v.č.0501</t>
  </si>
  <si>
    <t>41</t>
  </si>
  <si>
    <t>75D227</t>
  </si>
  <si>
    <t>VÝSTRAŽNÍK BEZ ZÁVORY, 1 SKŘÍŇ - MONTÁŽ</t>
  </si>
  <si>
    <t>viz v.č. 0601</t>
  </si>
  <si>
    <t>42</t>
  </si>
  <si>
    <t>75D267</t>
  </si>
  <si>
    <t>PŘEJEZDNÍK - MONTÁŽ</t>
  </si>
  <si>
    <t>43</t>
  </si>
  <si>
    <t>75IECX</t>
  </si>
  <si>
    <t>VENKOVNÍ TELEFONNÍ OBJEKT - MONTÁŽ</t>
  </si>
  <si>
    <t>44</t>
  </si>
  <si>
    <t>75D117R</t>
  </si>
  <si>
    <t>ZÁZMAMOVÉ ZAŘÍZENÍ - MONTÁŽ SW NASTAVENÍ</t>
  </si>
  <si>
    <t>[bez vazby na CS]</t>
  </si>
  <si>
    <t>45</t>
  </si>
  <si>
    <t>75O51X</t>
  </si>
  <si>
    <t>EZS, ÚSTŘEDNA - MONTÁŽ</t>
  </si>
  <si>
    <t>46</t>
  </si>
  <si>
    <t>75O54X</t>
  </si>
  <si>
    <t>EZS, KLÁVESNICE - MONTÁŽ</t>
  </si>
  <si>
    <t>47</t>
  </si>
  <si>
    <t>75O57X</t>
  </si>
  <si>
    <t>EZS, MAGNETICKÝ KONTAKT - MONTÁŽ</t>
  </si>
  <si>
    <t>48</t>
  </si>
  <si>
    <t>75O59X</t>
  </si>
  <si>
    <t>EZS, PROSTOROVÝ DETEKTOR - MONTÁŽ</t>
  </si>
  <si>
    <t>49</t>
  </si>
  <si>
    <t>75O5BX</t>
  </si>
  <si>
    <t>EZS, HLÁSIČ KOUŘE - MONTÁŽ</t>
  </si>
  <si>
    <t>50</t>
  </si>
  <si>
    <t>75O5GX</t>
  </si>
  <si>
    <t>EZS, BEZKONTAKTNÍ ČTEČKA KARET - MONTÁŽ</t>
  </si>
  <si>
    <t>51</t>
  </si>
  <si>
    <t>75O5HX</t>
  </si>
  <si>
    <t>EZS, PROPOJOVACÍ MODUL PRO ČTEČKU - MONTÁŽ</t>
  </si>
  <si>
    <t>52</t>
  </si>
  <si>
    <t>75O5JX</t>
  </si>
  <si>
    <t>EZS, KOMUNIKAČNÍ ROZHRANÍ - MONTÁŽ</t>
  </si>
  <si>
    <t>53</t>
  </si>
  <si>
    <t>75O5KX</t>
  </si>
  <si>
    <t>EZS, PŘEPĚťOVÁ OCHRANA SBĚRNICE - MONTÁŽ</t>
  </si>
  <si>
    <t>54</t>
  </si>
  <si>
    <t>75O5O2</t>
  </si>
  <si>
    <t>EZS, ZÁVĚREČNÉ OŽIVENÍ, NASTAVENÍ A FUNKČNÍ ODZKOUŠENÍ ZAŘÍZENÍ EZS</t>
  </si>
  <si>
    <t>55</t>
  </si>
  <si>
    <t>75O5O3</t>
  </si>
  <si>
    <t>EZS, PŘEZKOUŠENÍ ÚSTŘEDNY EZS</t>
  </si>
  <si>
    <t>56</t>
  </si>
  <si>
    <t>75O5O4</t>
  </si>
  <si>
    <t>EZS, UVEDENÍ ÚSTŘEDNY EZS DO TRVALÉHO PROVOZU</t>
  </si>
  <si>
    <t>57</t>
  </si>
  <si>
    <t>75O5O5</t>
  </si>
  <si>
    <t>EZS, REVIZE ÚSTŘEDNY EZS</t>
  </si>
  <si>
    <t>58</t>
  </si>
  <si>
    <t>75O953</t>
  </si>
  <si>
    <t>DDTS ŽDC, INTEGRACE EZS</t>
  </si>
  <si>
    <t>59</t>
  </si>
  <si>
    <t>75M84X</t>
  </si>
  <si>
    <t>MODEM - MONTÁŽ</t>
  </si>
  <si>
    <t>připojení k datové síti</t>
  </si>
  <si>
    <t>Dodávky technologie</t>
  </si>
  <si>
    <t>60</t>
  </si>
  <si>
    <t>741631</t>
  </si>
  <si>
    <t>SÁLAVÝ TOPNÝ PANEL DO 1000 W</t>
  </si>
  <si>
    <t>61</t>
  </si>
  <si>
    <t>744111</t>
  </si>
  <si>
    <t>ROZVODNICE NN MODULÁRNÍ, MIN. IP 30, DO 24 MODULŮ</t>
  </si>
  <si>
    <t>62</t>
  </si>
  <si>
    <t>75B411</t>
  </si>
  <si>
    <t>STOJANOVÁ ŘADA PRO 1 STOJAN - DODÁVKA</t>
  </si>
  <si>
    <t>63</t>
  </si>
  <si>
    <t>75B471</t>
  </si>
  <si>
    <t>KABELOVÝ ROŠT VODOROVNÝ - DODÁVKA</t>
  </si>
  <si>
    <t>64</t>
  </si>
  <si>
    <t>75B6A1</t>
  </si>
  <si>
    <t>USMĚRŇOVAČ 24 V/50 A - DODÁVKA</t>
  </si>
  <si>
    <t>65</t>
  </si>
  <si>
    <t>75B6L1</t>
  </si>
  <si>
    <t>BEZÚDRŽBOVÁ BATERIE 24 V/160 AH - DODÁVKA</t>
  </si>
  <si>
    <t>66</t>
  </si>
  <si>
    <t>75B711</t>
  </si>
  <si>
    <t>PŘEPĚŤOVÁ OCHRANA PRO PRVEK V KOLEJIŠTI - DODÁVKA</t>
  </si>
  <si>
    <t>67</t>
  </si>
  <si>
    <t>75C911</t>
  </si>
  <si>
    <t>SNÍMAČ POČÍTAČE NÁPRAV - DODÁVKA</t>
  </si>
  <si>
    <t>68</t>
  </si>
  <si>
    <t>75C931</t>
  </si>
  <si>
    <t>SKŘÍŇ S POČÍTAČI NÁPRAV 8 BODŮ/7 ÚSEKŮ - DODÁVKA</t>
  </si>
  <si>
    <t>69</t>
  </si>
  <si>
    <t>75D111</t>
  </si>
  <si>
    <t>SKŘÍŇ LOGIKY RELÉOVÉHO PŘEJEZDOVÉHO ZABEZPEČOVACÍHO ZAŘÍZENÍ - DODÁVKA</t>
  </si>
  <si>
    <t>70</t>
  </si>
  <si>
    <t>75D161</t>
  </si>
  <si>
    <t>RELÉOVÝ DOMEK (DO 9 M2) PREFABRIKOVANÝ, IZOLOVANÝ, S KLIMATIZACÍ A VNITŘNÍ KABELIZACÍ - DODÁVKA</t>
  </si>
  <si>
    <t>71</t>
  </si>
  <si>
    <t>75D221</t>
  </si>
  <si>
    <t>VÝSTRAŽNÍK BEZ ZÁVORY, 1 SKŘÍŇ - DODÁVKA</t>
  </si>
  <si>
    <t>72</t>
  </si>
  <si>
    <t>75D261</t>
  </si>
  <si>
    <t>PŘEJEZDNÍK - DODÁVKA</t>
  </si>
  <si>
    <t>73</t>
  </si>
  <si>
    <t>75IEC1</t>
  </si>
  <si>
    <t>VENKOVNÍ TELEFONNÍ OBJEKT NA SLOUPKU</t>
  </si>
  <si>
    <t>74</t>
  </si>
  <si>
    <t>75D111R</t>
  </si>
  <si>
    <t>ZÁZMAMOVÉ ZAŘÍZENÍ BEZ PŘENOSU</t>
  </si>
  <si>
    <t>75</t>
  </si>
  <si>
    <t>923381</t>
  </si>
  <si>
    <t>VZDÁLENOSTNÍ UPOZORŇOVADLO - ZÁKLADNÍ TABULE</t>
  </si>
  <si>
    <t>76</t>
  </si>
  <si>
    <t>923821</t>
  </si>
  <si>
    <t>SLOUPEK DN 60 PRO NÁVĚST</t>
  </si>
  <si>
    <t>77</t>
  </si>
  <si>
    <t>75O511</t>
  </si>
  <si>
    <t>EZS, ÚSTŘEDNA DO 48 ZÓN</t>
  </si>
  <si>
    <t>78</t>
  </si>
  <si>
    <t>75O521</t>
  </si>
  <si>
    <t>EZS, SOFTWARE ÚSTŘEDNY - DODÁVKA</t>
  </si>
  <si>
    <t>79</t>
  </si>
  <si>
    <t>75O542</t>
  </si>
  <si>
    <t>EZS, KLÁVESNICE - LCD DISPLEJ</t>
  </si>
  <si>
    <t>80</t>
  </si>
  <si>
    <t>75O561</t>
  </si>
  <si>
    <t>EZS, ROZVODNÁ KRABICE - DODÁVKA</t>
  </si>
  <si>
    <t>81</t>
  </si>
  <si>
    <t>75O573</t>
  </si>
  <si>
    <t>EZS, MAGNETICKÝ KONTAKT HLINÍKOVÝ - LEHKÉ PROVEDENÍ</t>
  </si>
  <si>
    <t>82</t>
  </si>
  <si>
    <t>75O592</t>
  </si>
  <si>
    <t>EZS, PROSTOROVÝ DETEKTOR DUÁLNÍ</t>
  </si>
  <si>
    <t>83</t>
  </si>
  <si>
    <t>75O5G1</t>
  </si>
  <si>
    <t>EZS, BEZKONTAKTNÍ ČTEČKA KARET - DODÁVKA</t>
  </si>
  <si>
    <t>84</t>
  </si>
  <si>
    <t>75O5J2</t>
  </si>
  <si>
    <t>EZS,  KOMUNIKAČNÍ ROZHRANÍ PRO MONITORING, SPRÁVU UŽIVATELŮ A KONFIGURACI TCP/IP</t>
  </si>
  <si>
    <t>85</t>
  </si>
  <si>
    <t>75O5K1</t>
  </si>
  <si>
    <t>EZS, PŘEPĚťOVÁ OCHRANA SBĚRNICE</t>
  </si>
  <si>
    <t>86</t>
  </si>
  <si>
    <t>75O95K</t>
  </si>
  <si>
    <t>DDTS ŽDC, PARAMETRIZACE EZS</t>
  </si>
  <si>
    <t>začlenění EZS do diagnostiky</t>
  </si>
  <si>
    <t>87</t>
  </si>
  <si>
    <t>75O969</t>
  </si>
  <si>
    <t>DDTS ŽDC, ZÁVĚREČNÁ ZKOUŠKA</t>
  </si>
  <si>
    <t>HOD</t>
  </si>
  <si>
    <t>diagnostika</t>
  </si>
  <si>
    <t>88</t>
  </si>
  <si>
    <t>75O971</t>
  </si>
  <si>
    <t>DDTS ŽDC, SPOLUPRÁCE ZHOTOVITELE URČENÉHO ZAŘÍZENÍ PŘI INTEGRACI DO DDTS</t>
  </si>
  <si>
    <t>89</t>
  </si>
  <si>
    <t>746676</t>
  </si>
  <si>
    <t>VYSOKORYCHLOSTNÍ MODEM NA METALICKÉ VEDENÍ, DO 2 MBIT/S, ROZHRANÍ A PROTOKOL DLE SPECIFIKACE</t>
  </si>
  <si>
    <t>90</t>
  </si>
  <si>
    <t>632921</t>
  </si>
  <si>
    <t>DLAŽBY PODLAH Z DLAŽDIC BETON (NEBO GRANITOID) DO LOŽE Z KAM</t>
  </si>
  <si>
    <t>M2</t>
  </si>
  <si>
    <t>kolem RD 0,5m, dle požadavku OŘ</t>
  </si>
  <si>
    <t>91</t>
  </si>
  <si>
    <t>21361</t>
  </si>
  <si>
    <t>DRENÁŽNÍ VRSTVY Z GEOTEXTILIE</t>
  </si>
  <si>
    <t>92</t>
  </si>
  <si>
    <t>746698</t>
  </si>
  <si>
    <t>PRACOVNÍ STŮL</t>
  </si>
  <si>
    <t>dle požadavku OŘ</t>
  </si>
  <si>
    <t>93</t>
  </si>
  <si>
    <t>746699</t>
  </si>
  <si>
    <t>ŽIDLE</t>
  </si>
  <si>
    <t>94</t>
  </si>
  <si>
    <t>744R36R</t>
  </si>
  <si>
    <t>OBAL NA VÝKRESY DO ROZVADĚČE NN</t>
  </si>
  <si>
    <t>Schránka na výkresy v nehořlavém provedení, dle požadavku OŘ</t>
  </si>
  <si>
    <t>Zkoušky, revize a HZS</t>
  </si>
  <si>
    <t>95</t>
  </si>
  <si>
    <t>747701</t>
  </si>
  <si>
    <t>DOKONČOVACÍ MONTÁŽNÍ PRÁCE NA ELEKTRICKÉM ZAŘÍZENÍ</t>
  </si>
  <si>
    <t>96</t>
  </si>
  <si>
    <t>75E127</t>
  </si>
  <si>
    <t>CELKOVÁ PROHLÍDKA ZAŘÍZENÍ A VYHOTOVENÍ REVIZNÍ ZPRÁVY</t>
  </si>
  <si>
    <t>97</t>
  </si>
  <si>
    <t>75E197</t>
  </si>
  <si>
    <t>PŘÍPRAVA A CELKOVÉ ZKOUŠKY PŘEJEZDOVÉHO ZABEZPEČOVACÍHO ZAŘÍZENÍ PRO JEDNU KOLEJ</t>
  </si>
  <si>
    <t>98</t>
  </si>
  <si>
    <t>75E1B7</t>
  </si>
  <si>
    <t>REGULACE A ZKOUŠENÍ ZABEZPEČOVACÍHO ZAŘÍZENÍ</t>
  </si>
  <si>
    <t>99</t>
  </si>
  <si>
    <t>75E1C7</t>
  </si>
  <si>
    <t>PROTOKOL UTZ</t>
  </si>
  <si>
    <t>100</t>
  </si>
  <si>
    <t>75IJ12</t>
  </si>
  <si>
    <t>MĚŘENÍ JEDNOSMĚRNÉ NA SDĚLOVACÍM KABELU</t>
  </si>
  <si>
    <t>Odpady</t>
  </si>
  <si>
    <t>101</t>
  </si>
  <si>
    <t>15113</t>
  </si>
  <si>
    <t>POPLATKY ZA LIKVIDACŮ ODPADŮ NEKONTAMINOVANÝCH - 17 05 04  VYTĚŽENÉ ZEMINY A HORNINY -  III. TŘÍDA TĚŽITELNOSTI</t>
  </si>
  <si>
    <t>T</t>
  </si>
  <si>
    <t xml:space="preserve">  PS 02</t>
  </si>
  <si>
    <t xml:space="preserve">  Výstavba PZS v km 11,070</t>
  </si>
  <si>
    <t>PS 02</t>
  </si>
  <si>
    <t>Výstavba PZS v km 11,070</t>
  </si>
  <si>
    <t>km 10,400 až km 11,700</t>
  </si>
  <si>
    <t>10x protlak(2,5) + domek(4*0,6*0,6*1) + 3x výstražník*(0,8*0,9*1,2)</t>
  </si>
  <si>
    <t>délka, hloubka, šířka. 1440*0,8*0,35</t>
  </si>
  <si>
    <t>5x protlak</t>
  </si>
  <si>
    <t>domek(4*0,5*0,5*0,9)+3x výstražník(0,6*0,5*1,2)+chránička(2*0,03)</t>
  </si>
  <si>
    <t>hloubení rýh + jam - základy, 403,2+29,032-2,04</t>
  </si>
  <si>
    <t>702111</t>
  </si>
  <si>
    <t>KABELOVÝ ŽLAB ZEMNÍ VČETNĚ KRYTU SVĚTLÉ ŠÍŘKY DO 120 MM</t>
  </si>
  <si>
    <t>ve stanici</t>
  </si>
  <si>
    <t>703211</t>
  </si>
  <si>
    <t>KABELOVÝ ŽLAB NOSNÝ/DRÁTĚNÝ ŽÁROVĚ ZINKOVANÝ VČETNĚ UPEVNĚNÍ A PŘÍSLUŠENSTVÍ SVĚTLÉ ŠÍŘKY DO 100 MM</t>
  </si>
  <si>
    <t>v rámci zastávky Hajniště</t>
  </si>
  <si>
    <t>75D217</t>
  </si>
  <si>
    <t>VÝSTRAŽNÍK SE ZÁVOROU, 1 SKŘÍŇ - MONTÁŽ</t>
  </si>
  <si>
    <t>75C347</t>
  </si>
  <si>
    <t>POMOCNÉ STAVĚDLO S ELEKTROMAGNETICKÝMI ZÁMKY - MONTÁŽ</t>
  </si>
  <si>
    <t>75C417</t>
  </si>
  <si>
    <t>ZÁMEK VÝMĚNOVÝ NEBO ODTLAČNÝ (JEDNODUCHÝ, KONTROLNÍ) - MONTÁŽ</t>
  </si>
  <si>
    <t>V1</t>
  </si>
  <si>
    <t>75D241</t>
  </si>
  <si>
    <t>VÝSTRAŽNÍK SE ZÁVOROU, 1 SKŘÍŇ - DODÁVKA</t>
  </si>
  <si>
    <t>75C341</t>
  </si>
  <si>
    <t>POMOCNÉ STAVĚDLO S ELEKTROMAGNETICKÝMI ZÁMKY - DODÁVKA</t>
  </si>
  <si>
    <t>923341</t>
  </si>
  <si>
    <t>RYCHLOSTNÍK N - TABULE</t>
  </si>
  <si>
    <t>102</t>
  </si>
  <si>
    <t>103</t>
  </si>
  <si>
    <t>75C411</t>
  </si>
  <si>
    <t>ZÁMEK VÝMĚNOVÝ NEBO ODTLAČNÝ (JEDNODUCHÝ, KONTROLNÍ) - DODÁVKA</t>
  </si>
  <si>
    <t>104</t>
  </si>
  <si>
    <t>105</t>
  </si>
  <si>
    <t>106</t>
  </si>
  <si>
    <t>107</t>
  </si>
  <si>
    <t>108</t>
  </si>
  <si>
    <t>109</t>
  </si>
  <si>
    <t>110</t>
  </si>
  <si>
    <t>E.1.3</t>
  </si>
  <si>
    <t>Železniční přejezdy</t>
  </si>
  <si>
    <t xml:space="preserve">  SO 03</t>
  </si>
  <si>
    <t xml:space="preserve">  Stavební část PZS v km 5,597</t>
  </si>
  <si>
    <t>SO 03</t>
  </si>
  <si>
    <t>Stavební část PZS v km 5,597</t>
  </si>
  <si>
    <t>0</t>
  </si>
  <si>
    <t>Všeobecné konstrukce a práce</t>
  </si>
  <si>
    <t>015111</t>
  </si>
  <si>
    <t>POPLATKY ZA LIKVIDACŮ ODPADŮ NEKONTAMINOVANÝCH - 17 05 04  VYTĚŽENÉ ZEMINY A HORNINY -  I. TŘÍDA TĚŽITELNOSTI</t>
  </si>
  <si>
    <t>OTSKP</t>
  </si>
  <si>
    <t>popis položky</t>
  </si>
  <si>
    <t>19,7*1,6</t>
  </si>
  <si>
    <t>Technická specifikace položky odpovídá příslušné cenové soustavě.</t>
  </si>
  <si>
    <t>015130</t>
  </si>
  <si>
    <t>POPLATKY ZA LIKVIDACŮ ODPADŮ NEKONTAMINOVANÝCH - 17 03 02  VYBOURANÝ ASFALTOVÝ BETON BEZ DEHTU</t>
  </si>
  <si>
    <t>2,5*2,4</t>
  </si>
  <si>
    <t>015140</t>
  </si>
  <si>
    <t>POPLATKY ZA LIKVIDACŮ ODPADŮ NEKONTAMINOVANÝCH - 17 01 01  BETON Z DEMOLIC OBJEKTŮ, ZÁKLADŮ TV</t>
  </si>
  <si>
    <t>7,2*0,15*2,3</t>
  </si>
  <si>
    <t>015150</t>
  </si>
  <si>
    <t>POPLATKY ZA LIKVIDACŮ ODPADŮ NEKONTAMINOVANÝCH - 17 05 08  ŠTĚRK</t>
  </si>
  <si>
    <t>21,25*1,8 +13,8*1,8</t>
  </si>
  <si>
    <t>015520</t>
  </si>
  <si>
    <t>POPLATKY ZA LIKVIDACŮ ODPADŮ NEBEZPEČNÝCH - 17 02 04*  ŽELEZNIČNÍ PRAŽCE DŘEVĚNÉ</t>
  </si>
  <si>
    <t>12,5/0,6*0,1</t>
  </si>
  <si>
    <t>113328</t>
  </si>
  <si>
    <t>ODSTRAN PODKL ZPEVNĚNÝCH PLOCH Z KAMENIVA NESTMEL, ODVOZ DO 20KM</t>
  </si>
  <si>
    <t>(1+1,3)*6</t>
  </si>
  <si>
    <t>11332B</t>
  </si>
  <si>
    <t>ODSTRANĚNÍ PODKLADŮ ZPEVNĚNÝCH PLOCH Z KAMENIVA NESTMEL.- DOPRAVA  DALŠÍ KM</t>
  </si>
  <si>
    <t>tkm</t>
  </si>
  <si>
    <t>13,8*1,8*15</t>
  </si>
  <si>
    <t>113728</t>
  </si>
  <si>
    <t>FRÉZOVÁNÍ ZPEVNĚNÝCH PLOCH ASFALTOVÝCH, ODVOZ DO 20KM</t>
  </si>
  <si>
    <t>(53,169+2*0,85*5,5)*0,04</t>
  </si>
  <si>
    <t>11372B</t>
  </si>
  <si>
    <t>FRÉZOVÁNÍ ZPEVNĚNÝCH PLOCH ASFALTOVÝCH - DOPRAVA DALŠÍ KM</t>
  </si>
  <si>
    <t>2,5*2,3*35</t>
  </si>
  <si>
    <t>123738</t>
  </si>
  <si>
    <t>ODKOP PRO SPOD STAVBU SILNIC A ŽELEZNIC TŘ. I, ODVOZ DO 20KM</t>
  </si>
  <si>
    <t>12,5*5*0,2 pro štěrk lože</t>
  </si>
  <si>
    <t>123739</t>
  </si>
  <si>
    <t>PŘÍPLATEK ZA DALŠÍ 1KM DOPRAVY ZEMINY</t>
  </si>
  <si>
    <t>12,5*15</t>
  </si>
  <si>
    <t>12931</t>
  </si>
  <si>
    <t>ČIŠTĚNÍ PŘÍKOPŮ OD NÁNOSU DO 0,25M3/M</t>
  </si>
  <si>
    <t>132738</t>
  </si>
  <si>
    <t>HLOUBENÍ RÝH ŠÍŘ DO 2M PAŽ I NEPAŽ TŘ. I, ODVOZ DO 20KM</t>
  </si>
  <si>
    <t>12*0,6</t>
  </si>
  <si>
    <t>132739</t>
  </si>
  <si>
    <t>7,2*35</t>
  </si>
  <si>
    <t>18110</t>
  </si>
  <si>
    <t>ULOŽENÍ SYPANINY  NA SKLÁDKU BEZ ZHUTNĚNÍ</t>
  </si>
  <si>
    <t>12,5+7,2+2,5</t>
  </si>
  <si>
    <t>ÚPRAVA PLÁNĚ SE ZHUTNĚNÍM V HORNINĚ TŘ. I</t>
  </si>
  <si>
    <t>12,5*4,5+55</t>
  </si>
  <si>
    <t>Komunikace</t>
  </si>
  <si>
    <t>512550</t>
  </si>
  <si>
    <t>KOLEJOVÉ LOŽE - ZŘÍZENÍ Z KAMENIVA HRUBÉHO DRCENÉHO (ŠTĚRK)</t>
  </si>
  <si>
    <t>12,5*2,11+0,00708*64+119*0,01</t>
  </si>
  <si>
    <t>513550</t>
  </si>
  <si>
    <t>KOLEJOVÉ LOŽE - DOPLNĚNÍ Z KAMENIVA HRUBÉHO DRCENÉHO (ŠTĚRK)</t>
  </si>
  <si>
    <t>95*0,1</t>
  </si>
  <si>
    <t>528152</t>
  </si>
  <si>
    <t>KOLEJ 49 E1, ROZD. "C", BEZSTYKOVÁ, PR. BET. BEZPODKLADNICOVÝ, UP. PRUŽNÉ</t>
  </si>
  <si>
    <t>12,5 m</t>
  </si>
  <si>
    <t>542111</t>
  </si>
  <si>
    <t>SMĚROVÉ A VÝŠKOVÉ VYROVNÁNÍ KOLEJE NA PRAŽCÍCH DŘEVĚNÝCH DO 0,05 M - stáv kolej</t>
  </si>
  <si>
    <t>68+51</t>
  </si>
  <si>
    <t>543412</t>
  </si>
  <si>
    <t>VÝMĚNA UPEVNĚNÍ (ŠROUBŮ, SPON, SVĚREK, KROUŽKŮ) PRUŽNÉHO Skl 12</t>
  </si>
  <si>
    <t>PÁR</t>
  </si>
  <si>
    <t>40/0,6</t>
  </si>
  <si>
    <t>545121</t>
  </si>
  <si>
    <t>SVAR KOLEJNIC (STEJNÉHO TVARU) 49 E1, T JEDNOTLIVĚ</t>
  </si>
  <si>
    <t>8*14+2236*2/75+12</t>
  </si>
  <si>
    <t>549331</t>
  </si>
  <si>
    <t>ZŘÍZENÍ BEZSTYKOVÉ KOLEJE NA STÁVAJÍCÍCH ÚSECÍCH V KOLEJI</t>
  </si>
  <si>
    <t>2*50</t>
  </si>
  <si>
    <t>549510</t>
  </si>
  <si>
    <t>ŘEZÁNÍ KOLEJNIC BEZ OHLEDU NA TVAR</t>
  </si>
  <si>
    <t>KS</t>
  </si>
  <si>
    <t>4 ks</t>
  </si>
  <si>
    <t>56333</t>
  </si>
  <si>
    <t>VOZOVKOVÉ VRSTVY ZE ŠTĚRKODRTI TL. DO 150MM   ( fr. 32-63)</t>
  </si>
  <si>
    <t>3,9*5,5</t>
  </si>
  <si>
    <t>VOZOVKOVÉ VRSTVY ZE ŠTĚRKODRTI TL. DO 200MM      ( fr.16-32)</t>
  </si>
  <si>
    <t>3,75*5,5</t>
  </si>
  <si>
    <t>574A33</t>
  </si>
  <si>
    <t>ASFALTOVÝ BETON PRO OBRUSNÉ VRSTVY ACO 11 TL. 40MM</t>
  </si>
  <si>
    <t>AutoCAD</t>
  </si>
  <si>
    <t>574E66</t>
  </si>
  <si>
    <t>ASFALTOVÝ BETON PRO PODKLADNÍ VRSTVY ACP 16+, 16S TL. 70MM</t>
  </si>
  <si>
    <t>5*5,3</t>
  </si>
  <si>
    <t>574E88</t>
  </si>
  <si>
    <t>ASFALTOVÝ BETON PRO PODKLADNÍ VRSTVY ACP 22+, 22S TL. 90MM</t>
  </si>
  <si>
    <t>3,8*5,3</t>
  </si>
  <si>
    <t>58910</t>
  </si>
  <si>
    <t>VÝPLŇ SPAR ASFALTEM</t>
  </si>
  <si>
    <t>10 m</t>
  </si>
  <si>
    <t>Ostatní konstrukce a práce</t>
  </si>
  <si>
    <t>899524</t>
  </si>
  <si>
    <t>OBETONOVÁNÍ POTRUBÍ Z PROSTÉHO BETONU DO C25/30 (B30)  - žlaby</t>
  </si>
  <si>
    <t>8*0,22</t>
  </si>
  <si>
    <t>919112</t>
  </si>
  <si>
    <t>ŘEZÁNÍ ASFALTOVÉHO KRYTU VOZOVEK TL DO 100MM</t>
  </si>
  <si>
    <t>921311</t>
  </si>
  <si>
    <t>ŽELEZNIČNÍ PŘEJEZD ŽELEZOBETONOVÝ S NOSIČI</t>
  </si>
  <si>
    <t>6 m</t>
  </si>
  <si>
    <t>925100</t>
  </si>
  <si>
    <t>DRÁŽNÍ STEZKY Z DRCENÉHO KAMENIVA- výplň</t>
  </si>
  <si>
    <t>=((4*6)/2+4*3)*0,4</t>
  </si>
  <si>
    <t>925110</t>
  </si>
  <si>
    <t>DRÁŽNÍ STEZKY Z DRTI TL. DO 50 MM</t>
  </si>
  <si>
    <t>(119+6,5)*0,6*2</t>
  </si>
  <si>
    <t>931334</t>
  </si>
  <si>
    <t>TĚSNĚNÍ DILATAČNÍCH SPAR POLYURETANOVÝM TMELEM PRŮŘEZU DO 400MM2</t>
  </si>
  <si>
    <t>935222</t>
  </si>
  <si>
    <t>PŘÍKOPOVÉ ŽLABY Z BETON TVÁRNIC ŠÍŘ DO 900MM DO BETONU TL 100MM</t>
  </si>
  <si>
    <t>8 m</t>
  </si>
  <si>
    <t>93556</t>
  </si>
  <si>
    <t>ŽLABY Z DÍLCŮ Z BETONU SVĚTLÉ ŠÍŘKY DO 400MM VČET MŘÍŽÍ</t>
  </si>
  <si>
    <t>965010</t>
  </si>
  <si>
    <t>Odstranění kolejového lože a drážních stezek</t>
  </si>
  <si>
    <t>12,5*2,7</t>
  </si>
  <si>
    <t>965021</t>
  </si>
  <si>
    <t>Odstranění kolejového lože a drážních stezek - odvoz na skládku</t>
  </si>
  <si>
    <t>m3*km</t>
  </si>
  <si>
    <t>21,25*35</t>
  </si>
  <si>
    <t>965123</t>
  </si>
  <si>
    <t>Demontáž koleje na dřevěných pražcích do kolejových polí s odvozem na montážní základnu s následným rozebráním</t>
  </si>
  <si>
    <t>965126</t>
  </si>
  <si>
    <t>Demontáž koleje na dřevěných pražcích - odvoz rozebraných součástí (z místa demontáže nebo z montážní základny) k likvidaci - dřevěné pražce</t>
  </si>
  <si>
    <t>t.km</t>
  </si>
  <si>
    <t>12,5/0,6*0,1*156</t>
  </si>
  <si>
    <t>965311</t>
  </si>
  <si>
    <t>Rozebrání přejezdu, přechodu z dílců</t>
  </si>
  <si>
    <t>6*1,2</t>
  </si>
  <si>
    <t>965312</t>
  </si>
  <si>
    <t>Rozebrání přejezdu, přechodu z dílců - odvoz (na likvidaci odpadů nebo jiné určené místo)</t>
  </si>
  <si>
    <t>7,2*0,15*2,4*35</t>
  </si>
  <si>
    <t>E.3.6</t>
  </si>
  <si>
    <t>Rozvodny vn, nn, osvětlení a dálkové ovládání odpojovačů</t>
  </si>
  <si>
    <t xml:space="preserve">  SO 01</t>
  </si>
  <si>
    <t xml:space="preserve">  Rekonstrukce přípojky nn pro PZS v km 5,597</t>
  </si>
  <si>
    <t>SO 01</t>
  </si>
  <si>
    <t>Rekonstrukce přípojky nn pro PZS v km 5,597</t>
  </si>
  <si>
    <t>km 5,500 až km 6,100</t>
  </si>
  <si>
    <t>4x protlak(2,5)</t>
  </si>
  <si>
    <t>délka, hloubka, šířka. 590*0,8*0,35</t>
  </si>
  <si>
    <t>2x protlak</t>
  </si>
  <si>
    <t>hloubení rýh + jam - základy</t>
  </si>
  <si>
    <t>počet kabelů x2, viz v.č.0203</t>
  </si>
  <si>
    <t>v zastávce Krásný Les</t>
  </si>
  <si>
    <t>702211</t>
  </si>
  <si>
    <t>KABELOVÁ CHRÁNIČKA ZEMNÍ DN DO 100 MM</t>
  </si>
  <si>
    <t>742H12</t>
  </si>
  <si>
    <t>KABEL NN ČTYŘ- A PĚTIŽÍLOVÝ CU S PLASTOVOU IZOLACÍ OD 4 DO 16 MM2</t>
  </si>
  <si>
    <t>viz v.č.0203</t>
  </si>
  <si>
    <t>742H23</t>
  </si>
  <si>
    <t>KABEL NN ČTYŘ- A PĚTIŽÍLOVÝ AL S PLASTOVOU IZOLACÍ OD 25 DO 50 MM2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</si>
  <si>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</si>
  <si>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</si>
  <si>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</si>
  <si>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</si>
  <si>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75IG61</t>
  </si>
  <si>
    <t>VEDENÍ UZEMŇOVACÍ V ZEMI Z FEZN DRÁTU DO 120 MM2 - DODÁVKA</t>
  </si>
  <si>
    <t>75IG6X</t>
  </si>
  <si>
    <t>VEDENÍ UZEMŇOVACÍ V ZEMI Z FEZN DRÁTU DO 120 MM2 - MONTÁŽ</t>
  </si>
  <si>
    <t>Silnoproudá zařízení</t>
  </si>
  <si>
    <t>743F21</t>
  </si>
  <si>
    <t>SKŘÍŇ ELEKTROMĚROVÁ V KOMPAKTNÍM PILÍŘI PRO PŘÍMÉ MĚŘENÍ DO 80 A JEDNOSAZBOVÉ VČETNĚ VÝSTROJE</t>
  </si>
  <si>
    <t>744O14</t>
  </si>
  <si>
    <t>ELEKTROMĚR</t>
  </si>
  <si>
    <t>743C11</t>
  </si>
  <si>
    <t>SKŘÍŇ PŘÍPOJKOVÁ POJISTKOVÁ NA STOŽÁR/STĚNU NEBO DO VÝKLENKU DO 63 A, DO 50 MM2, S 1-2 SADAMI JISTÍCÍCH PRVKŮ</t>
  </si>
  <si>
    <t>744144</t>
  </si>
  <si>
    <t>ROZVODNICE NN PRÁZDNÁ PLASTOVÁ, MIN. IP 55, TŘÍDA IZOLACE II, 510-800 X 610-900 MM</t>
  </si>
  <si>
    <t>741423</t>
  </si>
  <si>
    <t>ZÁSUVKA/PŘÍVODKA PRŮMYSLOVÁ, KRYTÍ PŘES IP 44 400 V, DO 63 A</t>
  </si>
  <si>
    <t>744612</t>
  </si>
  <si>
    <t>JISTIČ JEDNOPÓLOVÝ (10 KA) OD 4 DO 10 A</t>
  </si>
  <si>
    <t>744633</t>
  </si>
  <si>
    <t>JISTIČ TŘÍPÓLOVÝ (10 KA) OD 13 DO 20 A</t>
  </si>
  <si>
    <t>744Q22</t>
  </si>
  <si>
    <t>SVODIČ PŘEPĚTÍ TYP 1+2 (TŘÍDA B+C) 3-4 PÓLOVÝ</t>
  </si>
  <si>
    <t>741C02</t>
  </si>
  <si>
    <t>UZEMŇOVACÍ SVORKA</t>
  </si>
  <si>
    <t>743641</t>
  </si>
  <si>
    <t>ROZVADĚČ PRO DRÁŽNÍ OSVĚTLENÍ - SOFTWARE PRO ZAČLENĚNÍ TECHNOLOGICKÉHO CELKU OSVĚTLENÍ DO DÁLKOVÉ DIAGNOSTIKY TS ŽDC</t>
  </si>
  <si>
    <t>743611</t>
  </si>
  <si>
    <t>ROZVADĚČ PRO DRÁŽNÍ OSVĚTLENÍ SILOVÝ NAPÁJECÍ S PLC ŘÍDÍCÍM SYSTÉMEM DO 6 KUSŮ TŘÍFÁZOVÝCH VĚTVÍ</t>
  </si>
  <si>
    <t>75O952</t>
  </si>
  <si>
    <t>DDTS ŽDC, INTEGRACE OSV</t>
  </si>
  <si>
    <t>743111</t>
  </si>
  <si>
    <t>OSVĚTLOVACÍ STOŽÁR  SKLOPNÝ ŽÁROVĚ ZINKOVANÝ DÉLKY DO 6 M</t>
  </si>
  <si>
    <t>743151</t>
  </si>
  <si>
    <t>OSVĚTLOVACÍ STOŽÁR  - STOŽÁROVÁ ROZVODNICE S 1-2 JISTÍCÍMI PRVKY</t>
  </si>
  <si>
    <t>743486</t>
  </si>
  <si>
    <t>SVÍTIDLO DRÁŽNÍ - MONTÁŽ SVÍTIDLA NA OSVĚTLOVACÍ STOŽÁR DO VÝŠKY 15 M</t>
  </si>
  <si>
    <t>7434A3</t>
  </si>
  <si>
    <t>SVÍTIDLO DRÁŽNÍ LED ANTIVANDAL, MIN. IP 54, TŘÍDA II, OD 26 DO 45 W, KLASICKÁ MONTÁŽ</t>
  </si>
  <si>
    <t>744J41</t>
  </si>
  <si>
    <t>SILOVÝ KOMPLETNÍ PŘEPÍNAČ 1-0-1 TŘÍ-ČTYŘPÓLOVÝ DO 32 A</t>
  </si>
  <si>
    <t>viz v.č. 0203</t>
  </si>
  <si>
    <t>747511</t>
  </si>
  <si>
    <t>ZKOUŠKY VODIČŮ A KABELŮ NN PRŮŘEZU ŽÍLY DO 5X25 MM2</t>
  </si>
  <si>
    <t>747301</t>
  </si>
  <si>
    <t>PROVEDENÍ PROHLÍDKY A ZKOUŠKY PRÁVNICKOU OSOBOU, VYDÁNÍ PRŮKAZU ZPŮSOBILOSTI</t>
  </si>
  <si>
    <t>747211</t>
  </si>
  <si>
    <t>CELKOVÁ PROHLÍDKA, ZKOUŠENÍ, MĚŘENÍ A VYHOTOVENÍ VÝCHOZÍ REVIZNÍ ZPRÁVY, PRO OBJEM IN DO 100 TIS. KČ</t>
  </si>
  <si>
    <t xml:space="preserve">  SO 02</t>
  </si>
  <si>
    <t xml:space="preserve">  Elektrická přípojka PZS v km 11,070</t>
  </si>
  <si>
    <t>SO 02</t>
  </si>
  <si>
    <t>Elektrická přípojka PZS v km 11,070</t>
  </si>
  <si>
    <t>km 11,350 až 11,650</t>
  </si>
  <si>
    <t>10x protlak(2,5)</t>
  </si>
  <si>
    <t>délka, hloubka, šířka. 690*0,8*0,35</t>
  </si>
  <si>
    <t>SO 98-98</t>
  </si>
  <si>
    <t>Všeobecný objekt</t>
  </si>
  <si>
    <t xml:space="preserve">  SO 98-98</t>
  </si>
  <si>
    <t xml:space="preserve">  Všeobecný objekt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</si>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</sst>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1" fillId="0" borderId="3" xfId="0" applyFont="1" applyBorder="1"/>
    <xf numFmtId="0" fontId="4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/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77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wrapText="1"/>
    </xf>
    <xf numFmtId="177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7" fontId="0" fillId="5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37" customHeight="1">
      <c r="B1" s="3" t="s">
        <v>1</v>
      </c>
      <c s="2"/>
      <c s="2"/>
      <c s="2"/>
    </row>
    <row r="2" spans="2:5" ht="20" customHeight="1">
      <c r="B2" s="2"/>
      <c s="2"/>
      <c s="2"/>
      <c s="2"/>
    </row>
    <row r="3" spans="2:5" ht="12.75" customHeight="1">
      <c r="B3" s="2"/>
      <c s="2"/>
      <c s="2"/>
      <c s="2"/>
    </row>
    <row r="4" spans="1:5" ht="20" customHeight="1">
      <c r="A4" s="5" t="s">
        <v>2</v>
      </c>
      <c s="4" t="s">
        <v>3</v>
      </c>
      <c r="E4" s="1" t="s">
        <v>0</v>
      </c>
    </row>
    <row r="5" spans="1:2" ht="12.75" customHeight="1">
      <c r="A5" s="6" t="s">
        <v>4</v>
      </c>
      <c t="s">
        <v>5</v>
      </c>
    </row>
    <row r="6" spans="2:3" ht="12.75" customHeight="1">
      <c r="B6" s="7" t="s">
        <v>6</v>
      </c>
      <c s="9">
        <f>0+C10+C13+C15+C18</f>
      </c>
    </row>
    <row r="7" spans="2:3" ht="12.75" customHeight="1">
      <c r="B7" s="7" t="s">
        <v>7</v>
      </c>
      <c s="9">
        <f>0+E10+E13+E15+E18</f>
      </c>
    </row>
    <row r="9" spans="1:5" ht="12.75" customHeight="1">
      <c r="A9" s="8" t="s">
        <v>8</v>
      </c>
      <c s="8" t="s">
        <v>9</v>
      </c>
      <c s="8" t="s">
        <v>10</v>
      </c>
      <c s="8" t="s">
        <v>11</v>
      </c>
      <c s="8" t="s">
        <v>12</v>
      </c>
    </row>
    <row r="10" spans="1:5" ht="12.75" customHeight="1">
      <c r="A10" s="10" t="s">
        <v>13</v>
      </c>
      <c s="10" t="s">
        <v>14</v>
      </c>
      <c s="11">
        <f>0+C11+C12</f>
      </c>
      <c s="11">
        <f>0+D11+D12</f>
      </c>
      <c s="11">
        <f>0+E11+E12</f>
      </c>
    </row>
    <row r="11" spans="1:5" ht="12.75" customHeight="1">
      <c r="A11" s="10" t="s">
        <v>16</v>
      </c>
      <c s="10" t="s">
        <v>17</v>
      </c>
      <c s="11">
        <f>'PS 01'!K8+'PS 01'!M8</f>
      </c>
      <c s="11">
        <f>0+'PS 01'!O10+'PS 01'!O14+'PS 01'!O18+'PS 01'!O22+'PS 01'!O26+'PS 01'!O30+'PS 01'!O34+'PS 01'!O38+'PS 01'!O42+'PS 01'!O46+'PS 01'!O50+'PS 01'!O54+'PS 01'!O59+'PS 01'!O63+'PS 01'!O67+'PS 01'!O71+'PS 01'!O75+'PS 01'!O79+'PS 01'!O83+'PS 01'!O87+'PS 01'!O91+'PS 01'!O95+'PS 01'!O99+'PS 01'!O103+'PS 01'!O107+'PS 01'!O111+'PS 01'!O115+'PS 01'!O119+'PS 01'!O123+'PS 01'!O127+'PS 01'!O131+'PS 01'!O136+'PS 01'!O140+'PS 01'!O144+'PS 01'!O148+'PS 01'!O152+'PS 01'!O156+'PS 01'!O160+'PS 01'!O164+'PS 01'!O168+'PS 01'!O172+'PS 01'!O176+'PS 01'!O180+'PS 01'!O184+'PS 01'!O188+'PS 01'!O192+'PS 01'!O196+'PS 01'!O200+'PS 01'!O204+'PS 01'!O208+'PS 01'!O212+'PS 01'!O216+'PS 01'!O220+'PS 01'!O224+'PS 01'!O228+'PS 01'!O232+'PS 01'!O236+'PS 01'!O240+'PS 01'!O244+'PS 01'!O249+'PS 01'!O253+'PS 01'!O257+'PS 01'!O261+'PS 01'!O265+'PS 01'!O269+'PS 01'!O273+'PS 01'!O277+'PS 01'!O281+'PS 01'!O285+'PS 01'!O289+'PS 01'!O293+'PS 01'!O297+'PS 01'!O301+'PS 01'!O305+'PS 01'!O309+'PS 01'!O313+'PS 01'!O317+'PS 01'!O321+'PS 01'!O325+'PS 01'!O329+'PS 01'!O333+'PS 01'!O337+'PS 01'!O341+'PS 01'!O345+'PS 01'!O349+'PS 01'!O353+'PS 01'!O357+'PS 01'!O361+'PS 01'!O365+'PS 01'!O369+'PS 01'!O373+'PS 01'!O377+'PS 01'!O381+'PS 01'!O385+'PS 01'!O390+'PS 01'!O394+'PS 01'!O398+'PS 01'!O402+'PS 01'!O406+'PS 01'!O410+'PS 01'!O415</f>
      </c>
      <c s="11">
        <f>C11+D11</f>
      </c>
    </row>
    <row r="12" spans="1:5" ht="12.75" customHeight="1">
      <c r="A12" s="10" t="s">
        <v>397</v>
      </c>
      <c s="10" t="s">
        <v>398</v>
      </c>
      <c s="11">
        <f>'PS 02'!K8+'PS 02'!M8</f>
      </c>
      <c s="11">
        <f>0+'PS 02'!O10+'PS 02'!O14+'PS 02'!O18+'PS 02'!O22+'PS 02'!O26+'PS 02'!O30+'PS 02'!O34+'PS 02'!O38+'PS 02'!O42+'PS 02'!O46+'PS 02'!O50+'PS 02'!O54+'PS 02'!O58+'PS 02'!O63+'PS 02'!O67+'PS 02'!O71+'PS 02'!O75+'PS 02'!O79+'PS 02'!O83+'PS 02'!O87+'PS 02'!O91+'PS 02'!O95+'PS 02'!O99+'PS 02'!O103+'PS 02'!O107+'PS 02'!O111+'PS 02'!O115+'PS 02'!O119+'PS 02'!O123+'PS 02'!O127+'PS 02'!O131+'PS 02'!O135+'PS 02'!O139+'PS 02'!O144+'PS 02'!O148+'PS 02'!O152+'PS 02'!O156+'PS 02'!O160+'PS 02'!O164+'PS 02'!O168+'PS 02'!O172+'PS 02'!O176+'PS 02'!O180+'PS 02'!O184+'PS 02'!O188+'PS 02'!O192+'PS 02'!O196+'PS 02'!O200+'PS 02'!O204+'PS 02'!O208+'PS 02'!O212+'PS 02'!O216+'PS 02'!O220+'PS 02'!O224+'PS 02'!O228+'PS 02'!O232+'PS 02'!O236+'PS 02'!O240+'PS 02'!O244+'PS 02'!O248+'PS 02'!O252+'PS 02'!O256+'PS 02'!O260+'PS 02'!O264+'PS 02'!O269+'PS 02'!O273+'PS 02'!O277+'PS 02'!O281+'PS 02'!O285+'PS 02'!O289+'PS 02'!O293+'PS 02'!O297+'PS 02'!O301+'PS 02'!O305+'PS 02'!O309+'PS 02'!O313+'PS 02'!O317+'PS 02'!O321+'PS 02'!O325+'PS 02'!O329+'PS 02'!O333+'PS 02'!O337+'PS 02'!O341+'PS 02'!O345+'PS 02'!O349+'PS 02'!O353+'PS 02'!O357+'PS 02'!O361+'PS 02'!O365+'PS 02'!O369+'PS 02'!O373+'PS 02'!O377+'PS 02'!O381+'PS 02'!O385+'PS 02'!O389+'PS 02'!O393+'PS 02'!O397+'PS 02'!O401+'PS 02'!O405+'PS 02'!O409+'PS 02'!O413+'PS 02'!O417+'PS 02'!O421+'PS 02'!O426+'PS 02'!O430+'PS 02'!O434+'PS 02'!O438+'PS 02'!O442+'PS 02'!O446+'PS 02'!O451</f>
      </c>
      <c s="11">
        <f>C12+D12</f>
      </c>
    </row>
    <row r="13" spans="1:5" ht="12.75" customHeight="1">
      <c r="A13" s="10" t="s">
        <v>437</v>
      </c>
      <c s="10" t="s">
        <v>438</v>
      </c>
      <c s="11">
        <f>0+C14</f>
      </c>
      <c s="11">
        <f>0+D14</f>
      </c>
      <c s="11">
        <f>0+E14</f>
      </c>
    </row>
    <row r="14" spans="1:5" ht="12.75" customHeight="1">
      <c r="A14" s="10" t="s">
        <v>439</v>
      </c>
      <c s="10" t="s">
        <v>440</v>
      </c>
      <c s="11">
        <f>'SO 03'!K8+'SO 03'!M8</f>
      </c>
      <c s="11">
        <f>0+'SO 03'!O10+'SO 03'!O14+'SO 03'!O18+'SO 03'!O22+'SO 03'!O26+'SO 03'!O31+'SO 03'!O35+'SO 03'!O39+'SO 03'!O43+'SO 03'!O47+'SO 03'!O51+'SO 03'!O55+'SO 03'!O59+'SO 03'!O63+'SO 03'!O67+'SO 03'!O71+'SO 03'!O76+'SO 03'!O80+'SO 03'!O84+'SO 03'!O88+'SO 03'!O92+'SO 03'!O96+'SO 03'!O100+'SO 03'!O104+'SO 03'!O108+'SO 03'!O112+'SO 03'!O116+'SO 03'!O120+'SO 03'!O124+'SO 03'!O128+'SO 03'!O133+'SO 03'!O137+'SO 03'!O141+'SO 03'!O145+'SO 03'!O149+'SO 03'!O153+'SO 03'!O157+'SO 03'!O161+'SO 03'!O165+'SO 03'!O169+'SO 03'!O173+'SO 03'!O177+'SO 03'!O181+'SO 03'!O185</f>
      </c>
      <c s="11">
        <f>C14+D14</f>
      </c>
    </row>
    <row r="15" spans="1:5" ht="12.75" customHeight="1">
      <c r="A15" s="10" t="s">
        <v>579</v>
      </c>
      <c s="10" t="s">
        <v>580</v>
      </c>
      <c s="11">
        <f>0+C16+C17</f>
      </c>
      <c s="11">
        <f>0+D16+D17</f>
      </c>
      <c s="11">
        <f>0+E16+E17</f>
      </c>
    </row>
    <row r="16" spans="1:5" ht="12.75" customHeight="1">
      <c r="A16" s="10" t="s">
        <v>581</v>
      </c>
      <c s="10" t="s">
        <v>582</v>
      </c>
      <c s="11">
        <f>'SO 01'!K8+'SO 01'!M8</f>
      </c>
      <c s="11">
        <f>0+'SO 01'!O10+'SO 01'!O14+'SO 01'!O18+'SO 01'!O22+'SO 01'!O26+'SO 01'!O30+'SO 01'!O34+'SO 01'!O38+'SO 01'!O42+'SO 01'!O46+'SO 01'!O50+'SO 01'!O54+'SO 01'!O58+'SO 01'!O63+'SO 01'!O67+'SO 01'!O71+'SO 01'!O75+'SO 01'!O79+'SO 01'!O83+'SO 01'!O87+'SO 01'!O92+'SO 01'!O96+'SO 01'!O100+'SO 01'!O104+'SO 01'!O108+'SO 01'!O112+'SO 01'!O116+'SO 01'!O120+'SO 01'!O124+'SO 01'!O128+'SO 01'!O132+'SO 01'!O136+'SO 01'!O140+'SO 01'!O144+'SO 01'!O148+'SO 01'!O152+'SO 01'!O156+'SO 01'!O160+'SO 01'!O164+'SO 01'!O168+'SO 01'!O173+'SO 01'!O177+'SO 01'!O181+'SO 01'!O185+'SO 01'!O190</f>
      </c>
      <c s="11">
        <f>C16+D16</f>
      </c>
    </row>
    <row r="17" spans="1:5" ht="12.75" customHeight="1">
      <c r="A17" s="10" t="s">
        <v>649</v>
      </c>
      <c s="10" t="s">
        <v>650</v>
      </c>
      <c s="11">
        <f>'SO 02'!K8+'SO 02'!M8</f>
      </c>
      <c s="11">
        <f>0+'SO 02'!O10+'SO 02'!O14+'SO 02'!O18+'SO 02'!O22+'SO 02'!O26+'SO 02'!O30+'SO 02'!O34+'SO 02'!O38+'SO 02'!O42+'SO 02'!O46+'SO 02'!O50+'SO 02'!O54+'SO 02'!O58+'SO 02'!O63+'SO 02'!O67+'SO 02'!O71+'SO 02'!O75+'SO 02'!O79+'SO 02'!O83+'SO 02'!O87+'SO 02'!O92+'SO 02'!O96+'SO 02'!O100+'SO 02'!O104+'SO 02'!O108+'SO 02'!O112+'SO 02'!O116+'SO 02'!O120+'SO 02'!O124+'SO 02'!O128+'SO 02'!O132+'SO 02'!O136+'SO 02'!O140+'SO 02'!O144+'SO 02'!O148+'SO 02'!O152+'SO 02'!O156+'SO 02'!O160+'SO 02'!O164+'SO 02'!O168+'SO 02'!O173+'SO 02'!O177+'SO 02'!O181+'SO 02'!O185+'SO 02'!O190</f>
      </c>
      <c s="11">
        <f>C17+D17</f>
      </c>
    </row>
    <row r="18" spans="1:5" ht="12.75" customHeight="1">
      <c r="A18" s="10" t="s">
        <v>656</v>
      </c>
      <c s="10" t="s">
        <v>657</v>
      </c>
      <c s="11">
        <f>0+C19</f>
      </c>
      <c s="11">
        <f>0+D19</f>
      </c>
      <c s="11">
        <f>0+E19</f>
      </c>
    </row>
    <row r="19" spans="1:5" ht="12.75" customHeight="1">
      <c r="A19" s="10" t="s">
        <v>658</v>
      </c>
      <c s="10" t="s">
        <v>659</v>
      </c>
      <c s="11">
        <f>'SO 98-98'!K8+'SO 98-98'!M8</f>
      </c>
      <c s="11">
        <f>0+'SO 98-98'!O10+'SO 98-98'!O14+'SO 98-98'!O18+'SO 98-98'!O22+'SO 98-98'!O27+'SO 98-98'!O31</f>
      </c>
      <c s="11">
        <f>C19+D19</f>
      </c>
    </row>
  </sheetData>
  <sheetProtection password="923D" sheet="1" objects="1" scenarios="1"/>
  <mergeCells count="2">
    <mergeCell ref="A1:A3"/>
    <mergeCell ref="B1:B3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45</v>
      </c>
      <c r="E8" s="23" t="s">
        <v>46</v>
      </c>
      <c r="J8" s="22">
        <f>0+J9+J58+J135+J248+J389+J414</f>
      </c>
      <c s="22">
        <f>0+K9+K58+K135+K248+K389+K414</f>
      </c>
      <c s="22">
        <f>0+L9+L58+L135+L248+L389+L414</f>
      </c>
      <c s="22">
        <f>0+M9+M58+M135+M248+M389+M414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0+L10+L14+L18+L22+L26+L30+L34+L38+L42+L46+L50+L54</f>
      </c>
      <c s="24">
        <f>0+M10+M14+M18+M22+M26+M30+M34+M38+M42+M46+M50+M54</f>
      </c>
    </row>
    <row r="10" spans="1:16" ht="12.75" customHeight="1">
      <c r="A10" t="s">
        <v>50</v>
      </c>
      <c s="6" t="s">
        <v>48</v>
      </c>
      <c s="6" t="s">
        <v>51</v>
      </c>
      <c t="s">
        <v>48</v>
      </c>
      <c s="26" t="s">
        <v>52</v>
      </c>
      <c s="27" t="s">
        <v>53</v>
      </c>
      <c s="28">
        <v>12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54</v>
      </c>
      <c>
        <f>(M10*21)/100</f>
      </c>
      <c t="s">
        <v>27</v>
      </c>
    </row>
    <row r="11" spans="1:5" ht="12.75" customHeight="1">
      <c r="A11" s="30" t="s">
        <v>55</v>
      </c>
      <c r="E11" s="31" t="s">
        <v>56</v>
      </c>
    </row>
    <row r="12" spans="1:5" ht="12.75" customHeight="1">
      <c r="A12" s="30" t="s">
        <v>57</v>
      </c>
      <c r="E12" s="32" t="s">
        <v>58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60</v>
      </c>
      <c t="s">
        <v>48</v>
      </c>
      <c s="26" t="s">
        <v>61</v>
      </c>
      <c s="27" t="s">
        <v>62</v>
      </c>
      <c s="28">
        <v>38.168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54</v>
      </c>
      <c>
        <f>(M14*21)/100</f>
      </c>
      <c t="s">
        <v>27</v>
      </c>
    </row>
    <row r="15" spans="1:5" ht="12.75" customHeight="1">
      <c r="A15" s="30" t="s">
        <v>55</v>
      </c>
      <c r="E15" s="31" t="s">
        <v>56</v>
      </c>
    </row>
    <row r="16" spans="1:5" ht="12.75" customHeight="1">
      <c r="A16" s="30" t="s">
        <v>57</v>
      </c>
      <c r="E16" s="32" t="s">
        <v>63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64</v>
      </c>
      <c t="s">
        <v>48</v>
      </c>
      <c s="26" t="s">
        <v>65</v>
      </c>
      <c s="27" t="s">
        <v>62</v>
      </c>
      <c s="28">
        <v>305.2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54</v>
      </c>
      <c>
        <f>(M18*21)/100</f>
      </c>
      <c t="s">
        <v>27</v>
      </c>
    </row>
    <row r="19" spans="1:5" ht="12.75" customHeight="1">
      <c r="A19" s="30" t="s">
        <v>55</v>
      </c>
      <c r="E19" s="31" t="s">
        <v>56</v>
      </c>
    </row>
    <row r="20" spans="1:5" ht="12.75" customHeight="1">
      <c r="A20" s="30" t="s">
        <v>57</v>
      </c>
      <c r="E20" s="32" t="s">
        <v>66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67</v>
      </c>
      <c s="6" t="s">
        <v>68</v>
      </c>
      <c t="s">
        <v>48</v>
      </c>
      <c s="26" t="s">
        <v>69</v>
      </c>
      <c s="27" t="s">
        <v>70</v>
      </c>
      <c s="28">
        <v>68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54</v>
      </c>
      <c>
        <f>(M22*21)/100</f>
      </c>
      <c t="s">
        <v>27</v>
      </c>
    </row>
    <row r="23" spans="1:5" ht="12.75" customHeight="1">
      <c r="A23" s="30" t="s">
        <v>55</v>
      </c>
      <c r="E23" s="31" t="s">
        <v>56</v>
      </c>
    </row>
    <row r="24" spans="1:5" ht="12.75" customHeight="1">
      <c r="A24" s="30" t="s">
        <v>57</v>
      </c>
      <c r="E24" s="32" t="s">
        <v>71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72</v>
      </c>
      <c s="6" t="s">
        <v>73</v>
      </c>
      <c t="s">
        <v>48</v>
      </c>
      <c s="26" t="s">
        <v>74</v>
      </c>
      <c s="27" t="s">
        <v>62</v>
      </c>
      <c s="28">
        <v>1.68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54</v>
      </c>
      <c>
        <f>(M26*21)/100</f>
      </c>
      <c t="s">
        <v>27</v>
      </c>
    </row>
    <row r="27" spans="1:5" ht="12.75" customHeight="1">
      <c r="A27" s="30" t="s">
        <v>55</v>
      </c>
      <c r="E27" s="31" t="s">
        <v>56</v>
      </c>
    </row>
    <row r="28" spans="1:5" ht="12.75" customHeight="1">
      <c r="A28" s="30" t="s">
        <v>57</v>
      </c>
      <c r="E28" s="32" t="s">
        <v>75</v>
      </c>
    </row>
    <row r="29" spans="5:5" ht="12.75" customHeight="1">
      <c r="E29" s="31" t="s">
        <v>59</v>
      </c>
    </row>
    <row r="30" spans="1:16" ht="12.75" customHeight="1">
      <c r="A30" t="s">
        <v>50</v>
      </c>
      <c s="6" t="s">
        <v>76</v>
      </c>
      <c s="6" t="s">
        <v>77</v>
      </c>
      <c t="s">
        <v>48</v>
      </c>
      <c s="26" t="s">
        <v>78</v>
      </c>
      <c s="27" t="s">
        <v>62</v>
      </c>
      <c s="28">
        <v>341.688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54</v>
      </c>
      <c>
        <f>(M30*21)/100</f>
      </c>
      <c t="s">
        <v>27</v>
      </c>
    </row>
    <row r="31" spans="1:5" ht="12.75" customHeight="1">
      <c r="A31" s="30" t="s">
        <v>55</v>
      </c>
      <c r="E31" s="31" t="s">
        <v>56</v>
      </c>
    </row>
    <row r="32" spans="1:5" ht="12.75" customHeight="1">
      <c r="A32" s="30" t="s">
        <v>57</v>
      </c>
      <c r="E32" s="32" t="s">
        <v>79</v>
      </c>
    </row>
    <row r="33" spans="5:5" ht="12.75" customHeight="1">
      <c r="E33" s="31" t="s">
        <v>59</v>
      </c>
    </row>
    <row r="34" spans="1:16" ht="12.75" customHeight="1">
      <c r="A34" t="s">
        <v>50</v>
      </c>
      <c s="6" t="s">
        <v>80</v>
      </c>
      <c s="6" t="s">
        <v>81</v>
      </c>
      <c t="s">
        <v>48</v>
      </c>
      <c s="26" t="s">
        <v>82</v>
      </c>
      <c s="27" t="s">
        <v>62</v>
      </c>
      <c s="28">
        <v>5.12532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54</v>
      </c>
      <c>
        <f>(M34*21)/100</f>
      </c>
      <c t="s">
        <v>27</v>
      </c>
    </row>
    <row r="35" spans="1:5" ht="12.75" customHeight="1">
      <c r="A35" s="30" t="s">
        <v>55</v>
      </c>
      <c r="E35" s="31" t="s">
        <v>56</v>
      </c>
    </row>
    <row r="36" spans="1:5" ht="12.75" customHeight="1">
      <c r="A36" s="30" t="s">
        <v>57</v>
      </c>
      <c r="E36" s="32" t="s">
        <v>56</v>
      </c>
    </row>
    <row r="37" spans="5:5" ht="12.75" customHeight="1">
      <c r="E37" s="31" t="s">
        <v>59</v>
      </c>
    </row>
    <row r="38" spans="1:16" ht="12.75" customHeight="1">
      <c r="A38" t="s">
        <v>50</v>
      </c>
      <c s="6" t="s">
        <v>83</v>
      </c>
      <c s="6" t="s">
        <v>84</v>
      </c>
      <c t="s">
        <v>48</v>
      </c>
      <c s="26" t="s">
        <v>85</v>
      </c>
      <c s="27" t="s">
        <v>86</v>
      </c>
      <c s="28">
        <v>28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54</v>
      </c>
      <c>
        <f>(M38*21)/100</f>
      </c>
      <c t="s">
        <v>27</v>
      </c>
    </row>
    <row r="39" spans="1:5" ht="12.75" customHeight="1">
      <c r="A39" s="30" t="s">
        <v>55</v>
      </c>
      <c r="E39" s="31" t="s">
        <v>56</v>
      </c>
    </row>
    <row r="40" spans="1:5" ht="12.75" customHeight="1">
      <c r="A40" s="30" t="s">
        <v>57</v>
      </c>
      <c r="E40" s="32" t="s">
        <v>87</v>
      </c>
    </row>
    <row r="41" spans="5:5" ht="12.75" customHeight="1">
      <c r="E41" s="31" t="s">
        <v>59</v>
      </c>
    </row>
    <row r="42" spans="1:16" ht="12.75" customHeight="1">
      <c r="A42" t="s">
        <v>50</v>
      </c>
      <c s="6" t="s">
        <v>88</v>
      </c>
      <c s="6" t="s">
        <v>89</v>
      </c>
      <c t="s">
        <v>48</v>
      </c>
      <c s="26" t="s">
        <v>90</v>
      </c>
      <c s="27" t="s">
        <v>86</v>
      </c>
      <c s="28">
        <v>8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54</v>
      </c>
      <c>
        <f>(M42*21)/100</f>
      </c>
      <c t="s">
        <v>27</v>
      </c>
    </row>
    <row r="43" spans="1:5" ht="12.75" customHeight="1">
      <c r="A43" s="30" t="s">
        <v>55</v>
      </c>
      <c r="E43" s="31" t="s">
        <v>56</v>
      </c>
    </row>
    <row r="44" spans="1:5" ht="12.75" customHeight="1">
      <c r="A44" s="30" t="s">
        <v>57</v>
      </c>
      <c r="E44" s="32" t="s">
        <v>91</v>
      </c>
    </row>
    <row r="45" spans="5:5" ht="12.75" customHeight="1">
      <c r="E45" s="31" t="s">
        <v>59</v>
      </c>
    </row>
    <row r="46" spans="1:16" ht="12.75" customHeight="1">
      <c r="A46" t="s">
        <v>50</v>
      </c>
      <c s="6" t="s">
        <v>92</v>
      </c>
      <c s="6" t="s">
        <v>93</v>
      </c>
      <c t="s">
        <v>48</v>
      </c>
      <c s="26" t="s">
        <v>94</v>
      </c>
      <c s="27" t="s">
        <v>70</v>
      </c>
      <c s="28">
        <v>80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54</v>
      </c>
      <c>
        <f>(M46*21)/100</f>
      </c>
      <c t="s">
        <v>27</v>
      </c>
    </row>
    <row r="47" spans="1:5" ht="12.75" customHeight="1">
      <c r="A47" s="30" t="s">
        <v>55</v>
      </c>
      <c r="E47" s="31" t="s">
        <v>56</v>
      </c>
    </row>
    <row r="48" spans="1:5" ht="12.75" customHeight="1">
      <c r="A48" s="30" t="s">
        <v>57</v>
      </c>
      <c r="E48" s="32" t="s">
        <v>95</v>
      </c>
    </row>
    <row r="49" spans="5:5" ht="12.75" customHeight="1">
      <c r="E49" s="31" t="s">
        <v>59</v>
      </c>
    </row>
    <row r="50" spans="1:16" ht="12.75" customHeight="1">
      <c r="A50" t="s">
        <v>50</v>
      </c>
      <c s="6" t="s">
        <v>96</v>
      </c>
      <c s="6" t="s">
        <v>97</v>
      </c>
      <c t="s">
        <v>48</v>
      </c>
      <c s="26" t="s">
        <v>98</v>
      </c>
      <c s="27" t="s">
        <v>70</v>
      </c>
      <c s="28">
        <v>1100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54</v>
      </c>
      <c>
        <f>(M50*21)/100</f>
      </c>
      <c t="s">
        <v>27</v>
      </c>
    </row>
    <row r="51" spans="1:5" ht="12.75" customHeight="1">
      <c r="A51" s="30" t="s">
        <v>55</v>
      </c>
      <c r="E51" s="31" t="s">
        <v>56</v>
      </c>
    </row>
    <row r="52" spans="1:5" ht="12.75" customHeight="1">
      <c r="A52" s="30" t="s">
        <v>57</v>
      </c>
      <c r="E52" s="32" t="s">
        <v>99</v>
      </c>
    </row>
    <row r="53" spans="5:5" ht="12.75" customHeight="1">
      <c r="E53" s="31" t="s">
        <v>59</v>
      </c>
    </row>
    <row r="54" spans="1:16" ht="12.75" customHeight="1">
      <c r="A54" t="s">
        <v>50</v>
      </c>
      <c s="6" t="s">
        <v>100</v>
      </c>
      <c s="6" t="s">
        <v>101</v>
      </c>
      <c t="s">
        <v>48</v>
      </c>
      <c s="26" t="s">
        <v>102</v>
      </c>
      <c s="27" t="s">
        <v>70</v>
      </c>
      <c s="28">
        <v>1100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54</v>
      </c>
      <c>
        <f>(M54*21)/100</f>
      </c>
      <c t="s">
        <v>27</v>
      </c>
    </row>
    <row r="55" spans="1:5" ht="12.75" customHeight="1">
      <c r="A55" s="30" t="s">
        <v>55</v>
      </c>
      <c r="E55" s="31" t="s">
        <v>56</v>
      </c>
    </row>
    <row r="56" spans="1:5" ht="12.75" customHeight="1">
      <c r="A56" s="30" t="s">
        <v>57</v>
      </c>
      <c r="E56" s="32" t="s">
        <v>99</v>
      </c>
    </row>
    <row r="57" spans="5:5" ht="12.75" customHeight="1">
      <c r="E57" s="31" t="s">
        <v>59</v>
      </c>
    </row>
    <row r="58" spans="1:13" ht="12.75" customHeight="1">
      <c r="A58" t="s">
        <v>47</v>
      </c>
      <c r="C58" s="7" t="s">
        <v>27</v>
      </c>
      <c r="E58" s="25" t="s">
        <v>103</v>
      </c>
      <c r="J58" s="24">
        <f>0</f>
      </c>
      <c s="24">
        <f>0</f>
      </c>
      <c s="24">
        <f>0+L59+L63+L67+L71+L75+L79+L83+L87+L91+L95+L99+L103+L107+L111+L115+L119+L123+L127+L131</f>
      </c>
      <c s="24">
        <f>0+M59+M63+M67+M71+M75+M79+M83+M87+M91+M95+M99+M103+M107+M111+M115+M119+M123+M127+M131</f>
      </c>
    </row>
    <row r="59" spans="1:16" ht="12.75" customHeight="1">
      <c r="A59" t="s">
        <v>50</v>
      </c>
      <c s="6" t="s">
        <v>104</v>
      </c>
      <c s="6" t="s">
        <v>105</v>
      </c>
      <c t="s">
        <v>48</v>
      </c>
      <c s="26" t="s">
        <v>106</v>
      </c>
      <c s="27" t="s">
        <v>86</v>
      </c>
      <c s="28">
        <v>1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54</v>
      </c>
      <c>
        <f>(M59*21)/100</f>
      </c>
      <c t="s">
        <v>27</v>
      </c>
    </row>
    <row r="60" spans="1:5" ht="12.75" customHeight="1">
      <c r="A60" s="30" t="s">
        <v>55</v>
      </c>
      <c r="E60" s="31" t="s">
        <v>56</v>
      </c>
    </row>
    <row r="61" spans="1:5" ht="12.75" customHeight="1">
      <c r="A61" s="30" t="s">
        <v>57</v>
      </c>
      <c r="E61" s="32" t="s">
        <v>107</v>
      </c>
    </row>
    <row r="62" spans="5:5" ht="12.75" customHeight="1">
      <c r="E62" s="31" t="s">
        <v>59</v>
      </c>
    </row>
    <row r="63" spans="1:16" ht="12.75" customHeight="1">
      <c r="A63" t="s">
        <v>50</v>
      </c>
      <c s="6" t="s">
        <v>108</v>
      </c>
      <c s="6" t="s">
        <v>109</v>
      </c>
      <c t="s">
        <v>48</v>
      </c>
      <c s="26" t="s">
        <v>110</v>
      </c>
      <c s="27" t="s">
        <v>86</v>
      </c>
      <c s="28">
        <v>4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54</v>
      </c>
      <c>
        <f>(M63*21)/100</f>
      </c>
      <c t="s">
        <v>27</v>
      </c>
    </row>
    <row r="64" spans="1:5" ht="12.75" customHeight="1">
      <c r="A64" s="30" t="s">
        <v>55</v>
      </c>
      <c r="E64" s="31" t="s">
        <v>56</v>
      </c>
    </row>
    <row r="65" spans="1:5" ht="12.75" customHeight="1">
      <c r="A65" s="30" t="s">
        <v>57</v>
      </c>
      <c r="E65" s="32" t="s">
        <v>111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112</v>
      </c>
      <c s="6" t="s">
        <v>113</v>
      </c>
      <c t="s">
        <v>48</v>
      </c>
      <c s="26" t="s">
        <v>114</v>
      </c>
      <c s="27" t="s">
        <v>115</v>
      </c>
      <c s="28">
        <v>6.08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54</v>
      </c>
      <c>
        <f>(M67*21)/100</f>
      </c>
      <c t="s">
        <v>27</v>
      </c>
    </row>
    <row r="68" spans="1:5" ht="12.75" customHeight="1">
      <c r="A68" s="30" t="s">
        <v>55</v>
      </c>
      <c r="E68" s="31" t="s">
        <v>56</v>
      </c>
    </row>
    <row r="69" spans="1:5" ht="12.75" customHeight="1">
      <c r="A69" s="30" t="s">
        <v>57</v>
      </c>
      <c r="E69" s="32" t="s">
        <v>107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116</v>
      </c>
      <c s="6" t="s">
        <v>117</v>
      </c>
      <c t="s">
        <v>48</v>
      </c>
      <c s="26" t="s">
        <v>118</v>
      </c>
      <c s="27" t="s">
        <v>115</v>
      </c>
      <c s="28">
        <v>2.4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54</v>
      </c>
      <c>
        <f>(M71*21)/100</f>
      </c>
      <c t="s">
        <v>27</v>
      </c>
    </row>
    <row r="72" spans="1:5" ht="12.75" customHeight="1">
      <c r="A72" s="30" t="s">
        <v>55</v>
      </c>
      <c r="E72" s="31" t="s">
        <v>56</v>
      </c>
    </row>
    <row r="73" spans="1:5" ht="12.75" customHeight="1">
      <c r="A73" s="30" t="s">
        <v>57</v>
      </c>
      <c r="E73" s="32" t="s">
        <v>107</v>
      </c>
    </row>
    <row r="74" spans="5:5" ht="12.75" customHeight="1">
      <c r="E74" s="31" t="s">
        <v>59</v>
      </c>
    </row>
    <row r="75" spans="1:16" ht="12.75" customHeight="1">
      <c r="A75" t="s">
        <v>50</v>
      </c>
      <c s="6" t="s">
        <v>119</v>
      </c>
      <c s="6" t="s">
        <v>120</v>
      </c>
      <c t="s">
        <v>48</v>
      </c>
      <c s="26" t="s">
        <v>121</v>
      </c>
      <c s="27" t="s">
        <v>115</v>
      </c>
      <c s="28">
        <v>6.08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54</v>
      </c>
      <c>
        <f>(M75*21)/100</f>
      </c>
      <c t="s">
        <v>27</v>
      </c>
    </row>
    <row r="76" spans="1:5" ht="12.75" customHeight="1">
      <c r="A76" s="30" t="s">
        <v>55</v>
      </c>
      <c r="E76" s="31" t="s">
        <v>56</v>
      </c>
    </row>
    <row r="77" spans="1:5" ht="12.75" customHeight="1">
      <c r="A77" s="30" t="s">
        <v>57</v>
      </c>
      <c r="E77" s="32" t="s">
        <v>107</v>
      </c>
    </row>
    <row r="78" spans="5:5" ht="12.75" customHeight="1">
      <c r="E78" s="31" t="s">
        <v>59</v>
      </c>
    </row>
    <row r="79" spans="1:16" ht="12.75" customHeight="1">
      <c r="A79" t="s">
        <v>50</v>
      </c>
      <c s="6" t="s">
        <v>122</v>
      </c>
      <c s="6" t="s">
        <v>123</v>
      </c>
      <c t="s">
        <v>48</v>
      </c>
      <c s="26" t="s">
        <v>124</v>
      </c>
      <c s="27" t="s">
        <v>115</v>
      </c>
      <c s="28">
        <v>2.4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54</v>
      </c>
      <c>
        <f>(M79*21)/100</f>
      </c>
      <c t="s">
        <v>27</v>
      </c>
    </row>
    <row r="80" spans="1:5" ht="12.75" customHeight="1">
      <c r="A80" s="30" t="s">
        <v>55</v>
      </c>
      <c r="E80" s="31" t="s">
        <v>56</v>
      </c>
    </row>
    <row r="81" spans="1:5" ht="12.75" customHeight="1">
      <c r="A81" s="30" t="s">
        <v>57</v>
      </c>
      <c r="E81" s="32" t="s">
        <v>107</v>
      </c>
    </row>
    <row r="82" spans="5:5" ht="12.75" customHeight="1">
      <c r="E82" s="31" t="s">
        <v>59</v>
      </c>
    </row>
    <row r="83" spans="1:16" ht="12.75" customHeight="1">
      <c r="A83" t="s">
        <v>50</v>
      </c>
      <c s="6" t="s">
        <v>125</v>
      </c>
      <c s="6" t="s">
        <v>126</v>
      </c>
      <c t="s">
        <v>48</v>
      </c>
      <c s="26" t="s">
        <v>127</v>
      </c>
      <c s="27" t="s">
        <v>86</v>
      </c>
      <c s="28">
        <v>14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54</v>
      </c>
      <c>
        <f>(M83*21)/100</f>
      </c>
      <c t="s">
        <v>27</v>
      </c>
    </row>
    <row r="84" spans="1:5" ht="12.75" customHeight="1">
      <c r="A84" s="30" t="s">
        <v>55</v>
      </c>
      <c r="E84" s="31" t="s">
        <v>56</v>
      </c>
    </row>
    <row r="85" spans="1:5" ht="12.75" customHeight="1">
      <c r="A85" s="30" t="s">
        <v>57</v>
      </c>
      <c r="E85" s="32" t="s">
        <v>107</v>
      </c>
    </row>
    <row r="86" spans="5:5" ht="12.75" customHeight="1">
      <c r="E86" s="31" t="s">
        <v>59</v>
      </c>
    </row>
    <row r="87" spans="1:16" ht="12.75" customHeight="1">
      <c r="A87" t="s">
        <v>50</v>
      </c>
      <c s="6" t="s">
        <v>128</v>
      </c>
      <c s="6" t="s">
        <v>129</v>
      </c>
      <c t="s">
        <v>48</v>
      </c>
      <c s="26" t="s">
        <v>130</v>
      </c>
      <c s="27" t="s">
        <v>86</v>
      </c>
      <c s="28">
        <v>5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54</v>
      </c>
      <c>
        <f>(M87*21)/100</f>
      </c>
      <c t="s">
        <v>27</v>
      </c>
    </row>
    <row r="88" spans="1:5" ht="12.75" customHeight="1">
      <c r="A88" s="30" t="s">
        <v>55</v>
      </c>
      <c r="E88" s="31" t="s">
        <v>56</v>
      </c>
    </row>
    <row r="89" spans="1:5" ht="12.75" customHeight="1">
      <c r="A89" s="30" t="s">
        <v>57</v>
      </c>
      <c r="E89" s="32" t="s">
        <v>107</v>
      </c>
    </row>
    <row r="90" spans="5:5" ht="12.75" customHeight="1">
      <c r="E90" s="31" t="s">
        <v>59</v>
      </c>
    </row>
    <row r="91" spans="1:16" ht="12.75" customHeight="1">
      <c r="A91" t="s">
        <v>50</v>
      </c>
      <c s="6" t="s">
        <v>131</v>
      </c>
      <c s="6" t="s">
        <v>132</v>
      </c>
      <c t="s">
        <v>48</v>
      </c>
      <c s="26" t="s">
        <v>133</v>
      </c>
      <c s="27" t="s">
        <v>86</v>
      </c>
      <c s="28">
        <v>4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54</v>
      </c>
      <c>
        <f>(M91*21)/100</f>
      </c>
      <c t="s">
        <v>27</v>
      </c>
    </row>
    <row r="92" spans="1:5" ht="12.75" customHeight="1">
      <c r="A92" s="30" t="s">
        <v>55</v>
      </c>
      <c r="E92" s="31" t="s">
        <v>56</v>
      </c>
    </row>
    <row r="93" spans="1:5" ht="12.75" customHeight="1">
      <c r="A93" s="30" t="s">
        <v>57</v>
      </c>
      <c r="E93" s="32" t="s">
        <v>107</v>
      </c>
    </row>
    <row r="94" spans="5:5" ht="12.75" customHeight="1">
      <c r="E94" s="31" t="s">
        <v>59</v>
      </c>
    </row>
    <row r="95" spans="1:16" ht="12.75" customHeight="1">
      <c r="A95" t="s">
        <v>50</v>
      </c>
      <c s="6" t="s">
        <v>134</v>
      </c>
      <c s="6" t="s">
        <v>135</v>
      </c>
      <c t="s">
        <v>48</v>
      </c>
      <c s="26" t="s">
        <v>136</v>
      </c>
      <c s="27" t="s">
        <v>86</v>
      </c>
      <c s="28">
        <v>2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54</v>
      </c>
      <c>
        <f>(M95*21)/100</f>
      </c>
      <c t="s">
        <v>27</v>
      </c>
    </row>
    <row r="96" spans="1:5" ht="12.75" customHeight="1">
      <c r="A96" s="30" t="s">
        <v>55</v>
      </c>
      <c r="E96" s="31" t="s">
        <v>56</v>
      </c>
    </row>
    <row r="97" spans="1:5" ht="12.75" customHeight="1">
      <c r="A97" s="30" t="s">
        <v>57</v>
      </c>
      <c r="E97" s="32" t="s">
        <v>107</v>
      </c>
    </row>
    <row r="98" spans="5:5" ht="12.75" customHeight="1">
      <c r="E98" s="31" t="s">
        <v>59</v>
      </c>
    </row>
    <row r="99" spans="1:16" ht="12.75" customHeight="1">
      <c r="A99" t="s">
        <v>50</v>
      </c>
      <c s="6" t="s">
        <v>137</v>
      </c>
      <c s="6" t="s">
        <v>138</v>
      </c>
      <c t="s">
        <v>48</v>
      </c>
      <c s="26" t="s">
        <v>139</v>
      </c>
      <c s="27" t="s">
        <v>86</v>
      </c>
      <c s="28">
        <v>30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54</v>
      </c>
      <c>
        <f>(M99*21)/100</f>
      </c>
      <c t="s">
        <v>27</v>
      </c>
    </row>
    <row r="100" spans="1:5" ht="12.75" customHeight="1">
      <c r="A100" s="30" t="s">
        <v>55</v>
      </c>
      <c r="E100" s="31" t="s">
        <v>56</v>
      </c>
    </row>
    <row r="101" spans="1:5" ht="12.75" customHeight="1">
      <c r="A101" s="30" t="s">
        <v>57</v>
      </c>
      <c r="E101" s="32" t="s">
        <v>107</v>
      </c>
    </row>
    <row r="102" spans="5:5" ht="12.75" customHeight="1">
      <c r="E102" s="31" t="s">
        <v>59</v>
      </c>
    </row>
    <row r="103" spans="1:16" ht="12.75" customHeight="1">
      <c r="A103" t="s">
        <v>50</v>
      </c>
      <c s="6" t="s">
        <v>140</v>
      </c>
      <c s="6" t="s">
        <v>141</v>
      </c>
      <c t="s">
        <v>48</v>
      </c>
      <c s="26" t="s">
        <v>142</v>
      </c>
      <c s="27" t="s">
        <v>70</v>
      </c>
      <c s="28">
        <v>8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54</v>
      </c>
      <c>
        <f>(M103*21)/100</f>
      </c>
      <c t="s">
        <v>27</v>
      </c>
    </row>
    <row r="104" spans="1:5" ht="12.75" customHeight="1">
      <c r="A104" s="30" t="s">
        <v>55</v>
      </c>
      <c r="E104" s="31" t="s">
        <v>56</v>
      </c>
    </row>
    <row r="105" spans="1:5" ht="12.75" customHeight="1">
      <c r="A105" s="30" t="s">
        <v>57</v>
      </c>
      <c r="E105" s="32" t="s">
        <v>143</v>
      </c>
    </row>
    <row r="106" spans="5:5" ht="12.75" customHeight="1">
      <c r="E106" s="31" t="s">
        <v>59</v>
      </c>
    </row>
    <row r="107" spans="1:16" ht="12.75" customHeight="1">
      <c r="A107" t="s">
        <v>50</v>
      </c>
      <c s="6" t="s">
        <v>144</v>
      </c>
      <c s="6" t="s">
        <v>145</v>
      </c>
      <c t="s">
        <v>48</v>
      </c>
      <c s="26" t="s">
        <v>146</v>
      </c>
      <c s="27" t="s">
        <v>70</v>
      </c>
      <c s="28">
        <v>8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54</v>
      </c>
      <c>
        <f>(M107*21)/100</f>
      </c>
      <c t="s">
        <v>27</v>
      </c>
    </row>
    <row r="108" spans="1:5" ht="12.75" customHeight="1">
      <c r="A108" s="30" t="s">
        <v>55</v>
      </c>
      <c r="E108" s="31" t="s">
        <v>56</v>
      </c>
    </row>
    <row r="109" spans="1:5" ht="12.75" customHeight="1">
      <c r="A109" s="30" t="s">
        <v>57</v>
      </c>
      <c r="E109" s="32" t="s">
        <v>143</v>
      </c>
    </row>
    <row r="110" spans="5:5" ht="12.75" customHeight="1">
      <c r="E110" s="31" t="s">
        <v>59</v>
      </c>
    </row>
    <row r="111" spans="1:16" ht="12.75" customHeight="1">
      <c r="A111" t="s">
        <v>50</v>
      </c>
      <c s="6" t="s">
        <v>147</v>
      </c>
      <c s="6" t="s">
        <v>148</v>
      </c>
      <c t="s">
        <v>48</v>
      </c>
      <c s="26" t="s">
        <v>149</v>
      </c>
      <c s="27" t="s">
        <v>86</v>
      </c>
      <c s="28">
        <v>1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54</v>
      </c>
      <c>
        <f>(M111*21)/100</f>
      </c>
      <c t="s">
        <v>27</v>
      </c>
    </row>
    <row r="112" spans="1:5" ht="12.75" customHeight="1">
      <c r="A112" s="30" t="s">
        <v>55</v>
      </c>
      <c r="E112" s="31" t="s">
        <v>56</v>
      </c>
    </row>
    <row r="113" spans="1:5" ht="12.75" customHeight="1">
      <c r="A113" s="30" t="s">
        <v>57</v>
      </c>
      <c r="E113" s="32" t="s">
        <v>107</v>
      </c>
    </row>
    <row r="114" spans="5:5" ht="12.75" customHeight="1">
      <c r="E114" s="31" t="s">
        <v>59</v>
      </c>
    </row>
    <row r="115" spans="1:16" ht="12.75" customHeight="1">
      <c r="A115" t="s">
        <v>50</v>
      </c>
      <c s="6" t="s">
        <v>150</v>
      </c>
      <c s="6" t="s">
        <v>151</v>
      </c>
      <c t="s">
        <v>48</v>
      </c>
      <c s="26" t="s">
        <v>152</v>
      </c>
      <c s="27" t="s">
        <v>153</v>
      </c>
      <c s="28">
        <v>10.155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54</v>
      </c>
      <c>
        <f>(M115*21)/100</f>
      </c>
      <c t="s">
        <v>27</v>
      </c>
    </row>
    <row r="116" spans="1:5" ht="12.75" customHeight="1">
      <c r="A116" s="30" t="s">
        <v>55</v>
      </c>
      <c r="E116" s="31" t="s">
        <v>56</v>
      </c>
    </row>
    <row r="117" spans="1:5" ht="12.75" customHeight="1">
      <c r="A117" s="30" t="s">
        <v>57</v>
      </c>
      <c r="E117" s="32" t="s">
        <v>107</v>
      </c>
    </row>
    <row r="118" spans="5:5" ht="12.75" customHeight="1">
      <c r="E118" s="31" t="s">
        <v>59</v>
      </c>
    </row>
    <row r="119" spans="1:16" ht="12.75" customHeight="1">
      <c r="A119" t="s">
        <v>50</v>
      </c>
      <c s="6" t="s">
        <v>154</v>
      </c>
      <c s="6" t="s">
        <v>155</v>
      </c>
      <c t="s">
        <v>48</v>
      </c>
      <c s="26" t="s">
        <v>156</v>
      </c>
      <c s="27" t="s">
        <v>70</v>
      </c>
      <c s="28">
        <v>2585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54</v>
      </c>
      <c>
        <f>(M119*21)/100</f>
      </c>
      <c t="s">
        <v>27</v>
      </c>
    </row>
    <row r="120" spans="1:5" ht="12.75" customHeight="1">
      <c r="A120" s="30" t="s">
        <v>55</v>
      </c>
      <c r="E120" s="31" t="s">
        <v>56</v>
      </c>
    </row>
    <row r="121" spans="1:5" ht="12.75" customHeight="1">
      <c r="A121" s="30" t="s">
        <v>57</v>
      </c>
      <c r="E121" s="32" t="s">
        <v>107</v>
      </c>
    </row>
    <row r="122" spans="5:5" ht="12.75" customHeight="1">
      <c r="E122" s="31" t="s">
        <v>59</v>
      </c>
    </row>
    <row r="123" spans="1:16" ht="12.75" customHeight="1">
      <c r="A123" t="s">
        <v>50</v>
      </c>
      <c s="6" t="s">
        <v>157</v>
      </c>
      <c s="6" t="s">
        <v>158</v>
      </c>
      <c t="s">
        <v>48</v>
      </c>
      <c s="26" t="s">
        <v>159</v>
      </c>
      <c s="27" t="s">
        <v>86</v>
      </c>
      <c s="28">
        <v>15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54</v>
      </c>
      <c>
        <f>(M123*21)/100</f>
      </c>
      <c t="s">
        <v>27</v>
      </c>
    </row>
    <row r="124" spans="1:5" ht="12.75" customHeight="1">
      <c r="A124" s="30" t="s">
        <v>55</v>
      </c>
      <c r="E124" s="31" t="s">
        <v>56</v>
      </c>
    </row>
    <row r="125" spans="1:5" ht="12.75" customHeight="1">
      <c r="A125" s="30" t="s">
        <v>57</v>
      </c>
      <c r="E125" s="32" t="s">
        <v>107</v>
      </c>
    </row>
    <row r="126" spans="5:5" ht="12.75" customHeight="1">
      <c r="E126" s="31" t="s">
        <v>59</v>
      </c>
    </row>
    <row r="127" spans="1:16" ht="12.75" customHeight="1">
      <c r="A127" t="s">
        <v>50</v>
      </c>
      <c s="6" t="s">
        <v>160</v>
      </c>
      <c s="6" t="s">
        <v>161</v>
      </c>
      <c t="s">
        <v>48</v>
      </c>
      <c s="26" t="s">
        <v>162</v>
      </c>
      <c s="27" t="s">
        <v>70</v>
      </c>
      <c s="28">
        <v>1200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54</v>
      </c>
      <c>
        <f>(M127*21)/100</f>
      </c>
      <c t="s">
        <v>27</v>
      </c>
    </row>
    <row r="128" spans="1:5" ht="12.75" customHeight="1">
      <c r="A128" s="30" t="s">
        <v>55</v>
      </c>
      <c r="E128" s="31" t="s">
        <v>56</v>
      </c>
    </row>
    <row r="129" spans="1:5" ht="12.75" customHeight="1">
      <c r="A129" s="30" t="s">
        <v>57</v>
      </c>
      <c r="E129" s="32" t="s">
        <v>107</v>
      </c>
    </row>
    <row r="130" spans="5:5" ht="12.75" customHeight="1">
      <c r="E130" s="31" t="s">
        <v>59</v>
      </c>
    </row>
    <row r="131" spans="1:16" ht="12.75" customHeight="1">
      <c r="A131" t="s">
        <v>50</v>
      </c>
      <c s="6" t="s">
        <v>163</v>
      </c>
      <c s="6" t="s">
        <v>164</v>
      </c>
      <c t="s">
        <v>48</v>
      </c>
      <c s="26" t="s">
        <v>165</v>
      </c>
      <c s="27" t="s">
        <v>70</v>
      </c>
      <c s="28">
        <v>1200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54</v>
      </c>
      <c>
        <f>(M131*21)/100</f>
      </c>
      <c t="s">
        <v>27</v>
      </c>
    </row>
    <row r="132" spans="1:5" ht="12.75" customHeight="1">
      <c r="A132" s="30" t="s">
        <v>55</v>
      </c>
      <c r="E132" s="31" t="s">
        <v>56</v>
      </c>
    </row>
    <row r="133" spans="1:5" ht="12.75" customHeight="1">
      <c r="A133" s="30" t="s">
        <v>57</v>
      </c>
      <c r="E133" s="32" t="s">
        <v>107</v>
      </c>
    </row>
    <row r="134" spans="5:5" ht="12.75" customHeight="1">
      <c r="E134" s="31" t="s">
        <v>59</v>
      </c>
    </row>
    <row r="135" spans="1:13" ht="12.75" customHeight="1">
      <c r="A135" t="s">
        <v>47</v>
      </c>
      <c r="C135" s="7" t="s">
        <v>26</v>
      </c>
      <c r="E135" s="25" t="s">
        <v>166</v>
      </c>
      <c r="J135" s="24">
        <f>0</f>
      </c>
      <c s="24">
        <f>0</f>
      </c>
      <c s="24">
        <f>0+L136+L140+L144+L148+L152+L156+L160+L164+L168+L172+L176+L180+L184+L188+L192+L196+L200+L204+L208+L212+L216+L220+L224+L228+L232+L236+L240+L244</f>
      </c>
      <c s="24">
        <f>0+M136+M140+M144+M148+M152+M156+M160+M164+M168+M172+M176+M180+M184+M188+M192+M196+M200+M204+M208+M212+M216+M220+M224+M228+M232+M236+M240+M244</f>
      </c>
    </row>
    <row r="136" spans="1:16" ht="12.75" customHeight="1">
      <c r="A136" t="s">
        <v>50</v>
      </c>
      <c s="6" t="s">
        <v>167</v>
      </c>
      <c s="6" t="s">
        <v>168</v>
      </c>
      <c t="s">
        <v>48</v>
      </c>
      <c s="26" t="s">
        <v>169</v>
      </c>
      <c s="27" t="s">
        <v>86</v>
      </c>
      <c s="28">
        <v>1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54</v>
      </c>
      <c>
        <f>(M136*21)/100</f>
      </c>
      <c t="s">
        <v>27</v>
      </c>
    </row>
    <row r="137" spans="1:5" ht="12.75" customHeight="1">
      <c r="A137" s="30" t="s">
        <v>55</v>
      </c>
      <c r="E137" s="31" t="s">
        <v>56</v>
      </c>
    </row>
    <row r="138" spans="1:5" ht="12.75" customHeight="1">
      <c r="A138" s="30" t="s">
        <v>57</v>
      </c>
      <c r="E138" s="32" t="s">
        <v>170</v>
      </c>
    </row>
    <row r="139" spans="5:5" ht="12.75" customHeight="1">
      <c r="E139" s="31" t="s">
        <v>59</v>
      </c>
    </row>
    <row r="140" spans="1:16" ht="12.75" customHeight="1">
      <c r="A140" t="s">
        <v>50</v>
      </c>
      <c s="6" t="s">
        <v>171</v>
      </c>
      <c s="6" t="s">
        <v>172</v>
      </c>
      <c t="s">
        <v>48</v>
      </c>
      <c s="26" t="s">
        <v>173</v>
      </c>
      <c s="27" t="s">
        <v>86</v>
      </c>
      <c s="28">
        <v>1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54</v>
      </c>
      <c>
        <f>(M140*21)/100</f>
      </c>
      <c t="s">
        <v>27</v>
      </c>
    </row>
    <row r="141" spans="1:5" ht="12.75" customHeight="1">
      <c r="A141" s="30" t="s">
        <v>55</v>
      </c>
      <c r="E141" s="31" t="s">
        <v>56</v>
      </c>
    </row>
    <row r="142" spans="1:5" ht="12.75" customHeight="1">
      <c r="A142" s="30" t="s">
        <v>57</v>
      </c>
      <c r="E142" s="32" t="s">
        <v>174</v>
      </c>
    </row>
    <row r="143" spans="5:5" ht="12.75" customHeight="1">
      <c r="E143" s="31" t="s">
        <v>59</v>
      </c>
    </row>
    <row r="144" spans="1:16" ht="12.75" customHeight="1">
      <c r="A144" t="s">
        <v>50</v>
      </c>
      <c s="6" t="s">
        <v>175</v>
      </c>
      <c s="6" t="s">
        <v>176</v>
      </c>
      <c t="s">
        <v>48</v>
      </c>
      <c s="26" t="s">
        <v>177</v>
      </c>
      <c s="27" t="s">
        <v>86</v>
      </c>
      <c s="28">
        <v>2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54</v>
      </c>
      <c>
        <f>(M144*21)/100</f>
      </c>
      <c t="s">
        <v>27</v>
      </c>
    </row>
    <row r="145" spans="1:5" ht="12.75" customHeight="1">
      <c r="A145" s="30" t="s">
        <v>55</v>
      </c>
      <c r="E145" s="31" t="s">
        <v>56</v>
      </c>
    </row>
    <row r="146" spans="1:5" ht="12.75" customHeight="1">
      <c r="A146" s="30" t="s">
        <v>57</v>
      </c>
      <c r="E146" s="32" t="s">
        <v>143</v>
      </c>
    </row>
    <row r="147" spans="5:5" ht="12.75" customHeight="1">
      <c r="E147" s="31" t="s">
        <v>59</v>
      </c>
    </row>
    <row r="148" spans="1:16" ht="12.75" customHeight="1">
      <c r="A148" t="s">
        <v>50</v>
      </c>
      <c s="6" t="s">
        <v>178</v>
      </c>
      <c s="6" t="s">
        <v>179</v>
      </c>
      <c t="s">
        <v>48</v>
      </c>
      <c s="26" t="s">
        <v>180</v>
      </c>
      <c s="27" t="s">
        <v>86</v>
      </c>
      <c s="28">
        <v>1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54</v>
      </c>
      <c>
        <f>(M148*21)/100</f>
      </c>
      <c t="s">
        <v>27</v>
      </c>
    </row>
    <row r="149" spans="1:5" ht="12.75" customHeight="1">
      <c r="A149" s="30" t="s">
        <v>55</v>
      </c>
      <c r="E149" s="31" t="s">
        <v>56</v>
      </c>
    </row>
    <row r="150" spans="1:5" ht="12.75" customHeight="1">
      <c r="A150" s="30" t="s">
        <v>57</v>
      </c>
      <c r="E150" s="32" t="s">
        <v>143</v>
      </c>
    </row>
    <row r="151" spans="5:5" ht="12.75" customHeight="1">
      <c r="E151" s="31" t="s">
        <v>59</v>
      </c>
    </row>
    <row r="152" spans="1:16" ht="12.75" customHeight="1">
      <c r="A152" t="s">
        <v>50</v>
      </c>
      <c s="6" t="s">
        <v>181</v>
      </c>
      <c s="6" t="s">
        <v>182</v>
      </c>
      <c t="s">
        <v>48</v>
      </c>
      <c s="26" t="s">
        <v>183</v>
      </c>
      <c s="27" t="s">
        <v>86</v>
      </c>
      <c s="28">
        <v>4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54</v>
      </c>
      <c>
        <f>(M152*21)/100</f>
      </c>
      <c t="s">
        <v>27</v>
      </c>
    </row>
    <row r="153" spans="1:5" ht="12.75" customHeight="1">
      <c r="A153" s="30" t="s">
        <v>55</v>
      </c>
      <c r="E153" s="31" t="s">
        <v>56</v>
      </c>
    </row>
    <row r="154" spans="1:5" ht="12.75" customHeight="1">
      <c r="A154" s="30" t="s">
        <v>57</v>
      </c>
      <c r="E154" s="32" t="s">
        <v>184</v>
      </c>
    </row>
    <row r="155" spans="5:5" ht="12.75" customHeight="1">
      <c r="E155" s="31" t="s">
        <v>59</v>
      </c>
    </row>
    <row r="156" spans="1:16" ht="12.75" customHeight="1">
      <c r="A156" t="s">
        <v>50</v>
      </c>
      <c s="6" t="s">
        <v>185</v>
      </c>
      <c s="6" t="s">
        <v>186</v>
      </c>
      <c t="s">
        <v>48</v>
      </c>
      <c s="26" t="s">
        <v>187</v>
      </c>
      <c s="27" t="s">
        <v>86</v>
      </c>
      <c s="28">
        <v>4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54</v>
      </c>
      <c>
        <f>(M156*21)/100</f>
      </c>
      <c t="s">
        <v>27</v>
      </c>
    </row>
    <row r="157" spans="1:5" ht="12.75" customHeight="1">
      <c r="A157" s="30" t="s">
        <v>55</v>
      </c>
      <c r="E157" s="31" t="s">
        <v>56</v>
      </c>
    </row>
    <row r="158" spans="1:5" ht="12.75" customHeight="1">
      <c r="A158" s="30" t="s">
        <v>57</v>
      </c>
      <c r="E158" s="32" t="s">
        <v>107</v>
      </c>
    </row>
    <row r="159" spans="5:5" ht="12.75" customHeight="1">
      <c r="E159" s="31" t="s">
        <v>59</v>
      </c>
    </row>
    <row r="160" spans="1:16" ht="12.75" customHeight="1">
      <c r="A160" t="s">
        <v>50</v>
      </c>
      <c s="6" t="s">
        <v>188</v>
      </c>
      <c s="6" t="s">
        <v>189</v>
      </c>
      <c t="s">
        <v>48</v>
      </c>
      <c s="26" t="s">
        <v>190</v>
      </c>
      <c s="27" t="s">
        <v>86</v>
      </c>
      <c s="28">
        <v>1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54</v>
      </c>
      <c>
        <f>(M160*21)/100</f>
      </c>
      <c t="s">
        <v>27</v>
      </c>
    </row>
    <row r="161" spans="1:5" ht="12.75" customHeight="1">
      <c r="A161" s="30" t="s">
        <v>55</v>
      </c>
      <c r="E161" s="31" t="s">
        <v>56</v>
      </c>
    </row>
    <row r="162" spans="1:5" ht="12.75" customHeight="1">
      <c r="A162" s="30" t="s">
        <v>57</v>
      </c>
      <c r="E162" s="32" t="s">
        <v>191</v>
      </c>
    </row>
    <row r="163" spans="5:5" ht="12.75" customHeight="1">
      <c r="E163" s="31" t="s">
        <v>59</v>
      </c>
    </row>
    <row r="164" spans="1:16" ht="12.75" customHeight="1">
      <c r="A164" t="s">
        <v>50</v>
      </c>
      <c s="6" t="s">
        <v>192</v>
      </c>
      <c s="6" t="s">
        <v>193</v>
      </c>
      <c t="s">
        <v>48</v>
      </c>
      <c s="26" t="s">
        <v>194</v>
      </c>
      <c s="27" t="s">
        <v>86</v>
      </c>
      <c s="28">
        <v>1</v>
      </c>
      <c s="27">
        <v>0</v>
      </c>
      <c s="27">
        <f>ROUND(G164*H164,6)</f>
      </c>
      <c r="L164" s="29">
        <v>0</v>
      </c>
      <c s="24">
        <f>ROUND(ROUND(L164,2)*ROUND(G164,3),2)</f>
      </c>
      <c s="27" t="s">
        <v>54</v>
      </c>
      <c>
        <f>(M164*21)/100</f>
      </c>
      <c t="s">
        <v>27</v>
      </c>
    </row>
    <row r="165" spans="1:5" ht="12.75" customHeight="1">
      <c r="A165" s="30" t="s">
        <v>55</v>
      </c>
      <c r="E165" s="31" t="s">
        <v>56</v>
      </c>
    </row>
    <row r="166" spans="1:5" ht="12.75" customHeight="1">
      <c r="A166" s="30" t="s">
        <v>57</v>
      </c>
      <c r="E166" s="32" t="s">
        <v>195</v>
      </c>
    </row>
    <row r="167" spans="5:5" ht="12.75" customHeight="1">
      <c r="E167" s="31" t="s">
        <v>59</v>
      </c>
    </row>
    <row r="168" spans="1:16" ht="12.75" customHeight="1">
      <c r="A168" t="s">
        <v>50</v>
      </c>
      <c s="6" t="s">
        <v>196</v>
      </c>
      <c s="6" t="s">
        <v>197</v>
      </c>
      <c t="s">
        <v>48</v>
      </c>
      <c s="26" t="s">
        <v>198</v>
      </c>
      <c s="27" t="s">
        <v>86</v>
      </c>
      <c s="28">
        <v>1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54</v>
      </c>
      <c>
        <f>(M168*21)/100</f>
      </c>
      <c t="s">
        <v>27</v>
      </c>
    </row>
    <row r="169" spans="1:5" ht="12.75" customHeight="1">
      <c r="A169" s="30" t="s">
        <v>55</v>
      </c>
      <c r="E169" s="31" t="s">
        <v>56</v>
      </c>
    </row>
    <row r="170" spans="1:5" ht="12.75" customHeight="1">
      <c r="A170" s="30" t="s">
        <v>57</v>
      </c>
      <c r="E170" s="32" t="s">
        <v>199</v>
      </c>
    </row>
    <row r="171" spans="5:5" ht="12.75" customHeight="1">
      <c r="E171" s="31" t="s">
        <v>59</v>
      </c>
    </row>
    <row r="172" spans="1:16" ht="12.75" customHeight="1">
      <c r="A172" t="s">
        <v>50</v>
      </c>
      <c s="6" t="s">
        <v>200</v>
      </c>
      <c s="6" t="s">
        <v>201</v>
      </c>
      <c t="s">
        <v>48</v>
      </c>
      <c s="26" t="s">
        <v>202</v>
      </c>
      <c s="27" t="s">
        <v>86</v>
      </c>
      <c s="28">
        <v>2</v>
      </c>
      <c s="27">
        <v>0</v>
      </c>
      <c s="27">
        <f>ROUND(G172*H172,6)</f>
      </c>
      <c r="L172" s="29">
        <v>0</v>
      </c>
      <c s="24">
        <f>ROUND(ROUND(L172,2)*ROUND(G172,3),2)</f>
      </c>
      <c s="27" t="s">
        <v>54</v>
      </c>
      <c>
        <f>(M172*21)/100</f>
      </c>
      <c t="s">
        <v>27</v>
      </c>
    </row>
    <row r="173" spans="1:5" ht="12.75" customHeight="1">
      <c r="A173" s="30" t="s">
        <v>55</v>
      </c>
      <c r="E173" s="31" t="s">
        <v>56</v>
      </c>
    </row>
    <row r="174" spans="1:5" ht="12.75" customHeight="1">
      <c r="A174" s="30" t="s">
        <v>57</v>
      </c>
      <c r="E174" s="32" t="s">
        <v>203</v>
      </c>
    </row>
    <row r="175" spans="5:5" ht="12.75" customHeight="1">
      <c r="E175" s="31" t="s">
        <v>59</v>
      </c>
    </row>
    <row r="176" spans="1:16" ht="12.75" customHeight="1">
      <c r="A176" t="s">
        <v>50</v>
      </c>
      <c s="6" t="s">
        <v>204</v>
      </c>
      <c s="6" t="s">
        <v>205</v>
      </c>
      <c t="s">
        <v>48</v>
      </c>
      <c s="26" t="s">
        <v>206</v>
      </c>
      <c s="27" t="s">
        <v>86</v>
      </c>
      <c s="28">
        <v>2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54</v>
      </c>
      <c>
        <f>(M176*21)/100</f>
      </c>
      <c t="s">
        <v>27</v>
      </c>
    </row>
    <row r="177" spans="1:5" ht="12.75" customHeight="1">
      <c r="A177" s="30" t="s">
        <v>55</v>
      </c>
      <c r="E177" s="31" t="s">
        <v>56</v>
      </c>
    </row>
    <row r="178" spans="1:5" ht="12.75" customHeight="1">
      <c r="A178" s="30" t="s">
        <v>57</v>
      </c>
      <c r="E178" s="32" t="s">
        <v>195</v>
      </c>
    </row>
    <row r="179" spans="5:5" ht="12.75" customHeight="1">
      <c r="E179" s="31" t="s">
        <v>59</v>
      </c>
    </row>
    <row r="180" spans="1:16" ht="12.75" customHeight="1">
      <c r="A180" t="s">
        <v>50</v>
      </c>
      <c s="6" t="s">
        <v>207</v>
      </c>
      <c s="6" t="s">
        <v>208</v>
      </c>
      <c t="s">
        <v>48</v>
      </c>
      <c s="26" t="s">
        <v>209</v>
      </c>
      <c s="27" t="s">
        <v>86</v>
      </c>
      <c s="28">
        <v>1</v>
      </c>
      <c s="27">
        <v>0</v>
      </c>
      <c s="27">
        <f>ROUND(G180*H180,6)</f>
      </c>
      <c r="L180" s="29">
        <v>0</v>
      </c>
      <c s="24">
        <f>ROUND(ROUND(L180,2)*ROUND(G180,3),2)</f>
      </c>
      <c s="27" t="s">
        <v>54</v>
      </c>
      <c>
        <f>(M180*21)/100</f>
      </c>
      <c t="s">
        <v>27</v>
      </c>
    </row>
    <row r="181" spans="1:5" ht="12.75" customHeight="1">
      <c r="A181" s="30" t="s">
        <v>55</v>
      </c>
      <c r="E181" s="31" t="s">
        <v>56</v>
      </c>
    </row>
    <row r="182" spans="1:5" ht="12.75" customHeight="1">
      <c r="A182" s="30" t="s">
        <v>57</v>
      </c>
      <c r="E182" s="32" t="s">
        <v>195</v>
      </c>
    </row>
    <row r="183" spans="5:5" ht="12.75" customHeight="1">
      <c r="E183" s="31" t="s">
        <v>59</v>
      </c>
    </row>
    <row r="184" spans="1:16" ht="12.75" customHeight="1">
      <c r="A184" t="s">
        <v>50</v>
      </c>
      <c s="6" t="s">
        <v>210</v>
      </c>
      <c s="6" t="s">
        <v>211</v>
      </c>
      <c t="s">
        <v>48</v>
      </c>
      <c s="26" t="s">
        <v>212</v>
      </c>
      <c s="27" t="s">
        <v>86</v>
      </c>
      <c s="28">
        <v>1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213</v>
      </c>
      <c>
        <f>(M184*21)/100</f>
      </c>
      <c t="s">
        <v>27</v>
      </c>
    </row>
    <row r="185" spans="1:5" ht="12.75" customHeight="1">
      <c r="A185" s="30" t="s">
        <v>55</v>
      </c>
      <c r="E185" s="31" t="s">
        <v>56</v>
      </c>
    </row>
    <row r="186" spans="1:5" ht="12.75" customHeight="1">
      <c r="A186" s="30" t="s">
        <v>57</v>
      </c>
      <c r="E186" s="32" t="s">
        <v>191</v>
      </c>
    </row>
    <row r="187" spans="5:5" ht="12.75" customHeight="1">
      <c r="E187" s="31" t="s">
        <v>59</v>
      </c>
    </row>
    <row r="188" spans="1:16" ht="12.75" customHeight="1">
      <c r="A188" t="s">
        <v>50</v>
      </c>
      <c s="6" t="s">
        <v>214</v>
      </c>
      <c s="6" t="s">
        <v>215</v>
      </c>
      <c t="s">
        <v>48</v>
      </c>
      <c s="26" t="s">
        <v>216</v>
      </c>
      <c s="27" t="s">
        <v>86</v>
      </c>
      <c s="28">
        <v>1</v>
      </c>
      <c s="27">
        <v>0</v>
      </c>
      <c s="27">
        <f>ROUND(G188*H188,6)</f>
      </c>
      <c r="L188" s="29">
        <v>0</v>
      </c>
      <c s="24">
        <f>ROUND(ROUND(L188,2)*ROUND(G188,3),2)</f>
      </c>
      <c s="27" t="s">
        <v>54</v>
      </c>
      <c>
        <f>(M188*21)/100</f>
      </c>
      <c t="s">
        <v>27</v>
      </c>
    </row>
    <row r="189" spans="1:5" ht="12.75" customHeight="1">
      <c r="A189" s="30" t="s">
        <v>55</v>
      </c>
      <c r="E189" s="31" t="s">
        <v>56</v>
      </c>
    </row>
    <row r="190" spans="1:5" ht="12.75" customHeight="1">
      <c r="A190" s="30" t="s">
        <v>57</v>
      </c>
      <c r="E190" s="32" t="s">
        <v>174</v>
      </c>
    </row>
    <row r="191" spans="5:5" ht="12.75" customHeight="1">
      <c r="E191" s="31" t="s">
        <v>59</v>
      </c>
    </row>
    <row r="192" spans="1:16" ht="12.75" customHeight="1">
      <c r="A192" t="s">
        <v>50</v>
      </c>
      <c s="6" t="s">
        <v>217</v>
      </c>
      <c s="6" t="s">
        <v>218</v>
      </c>
      <c t="s">
        <v>48</v>
      </c>
      <c s="26" t="s">
        <v>219</v>
      </c>
      <c s="27" t="s">
        <v>86</v>
      </c>
      <c s="28">
        <v>1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54</v>
      </c>
      <c>
        <f>(M192*21)/100</f>
      </c>
      <c t="s">
        <v>27</v>
      </c>
    </row>
    <row r="193" spans="1:5" ht="12.75" customHeight="1">
      <c r="A193" s="30" t="s">
        <v>55</v>
      </c>
      <c r="E193" s="31" t="s">
        <v>56</v>
      </c>
    </row>
    <row r="194" spans="1:5" ht="12.75" customHeight="1">
      <c r="A194" s="30" t="s">
        <v>57</v>
      </c>
      <c r="E194" s="32" t="s">
        <v>174</v>
      </c>
    </row>
    <row r="195" spans="5:5" ht="12.75" customHeight="1">
      <c r="E195" s="31" t="s">
        <v>59</v>
      </c>
    </row>
    <row r="196" spans="1:16" ht="12.75" customHeight="1">
      <c r="A196" t="s">
        <v>50</v>
      </c>
      <c s="6" t="s">
        <v>220</v>
      </c>
      <c s="6" t="s">
        <v>221</v>
      </c>
      <c t="s">
        <v>48</v>
      </c>
      <c s="26" t="s">
        <v>222</v>
      </c>
      <c s="27" t="s">
        <v>86</v>
      </c>
      <c s="28">
        <v>1</v>
      </c>
      <c s="27">
        <v>0</v>
      </c>
      <c s="27">
        <f>ROUND(G196*H196,6)</f>
      </c>
      <c r="L196" s="29">
        <v>0</v>
      </c>
      <c s="24">
        <f>ROUND(ROUND(L196,2)*ROUND(G196,3),2)</f>
      </c>
      <c s="27" t="s">
        <v>54</v>
      </c>
      <c>
        <f>(M196*21)/100</f>
      </c>
      <c t="s">
        <v>27</v>
      </c>
    </row>
    <row r="197" spans="1:5" ht="12.75" customHeight="1">
      <c r="A197" s="30" t="s">
        <v>55</v>
      </c>
      <c r="E197" s="31" t="s">
        <v>56</v>
      </c>
    </row>
    <row r="198" spans="1:5" ht="12.75" customHeight="1">
      <c r="A198" s="30" t="s">
        <v>57</v>
      </c>
      <c r="E198" s="32" t="s">
        <v>174</v>
      </c>
    </row>
    <row r="199" spans="5:5" ht="12.75" customHeight="1">
      <c r="E199" s="31" t="s">
        <v>59</v>
      </c>
    </row>
    <row r="200" spans="1:16" ht="12.75" customHeight="1">
      <c r="A200" t="s">
        <v>50</v>
      </c>
      <c s="6" t="s">
        <v>223</v>
      </c>
      <c s="6" t="s">
        <v>224</v>
      </c>
      <c t="s">
        <v>48</v>
      </c>
      <c s="26" t="s">
        <v>225</v>
      </c>
      <c s="27" t="s">
        <v>86</v>
      </c>
      <c s="28">
        <v>1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54</v>
      </c>
      <c>
        <f>(M200*21)/100</f>
      </c>
      <c t="s">
        <v>27</v>
      </c>
    </row>
    <row r="201" spans="1:5" ht="12.75" customHeight="1">
      <c r="A201" s="30" t="s">
        <v>55</v>
      </c>
      <c r="E201" s="31" t="s">
        <v>56</v>
      </c>
    </row>
    <row r="202" spans="1:5" ht="12.75" customHeight="1">
      <c r="A202" s="30" t="s">
        <v>57</v>
      </c>
      <c r="E202" s="32" t="s">
        <v>174</v>
      </c>
    </row>
    <row r="203" spans="5:5" ht="12.75" customHeight="1">
      <c r="E203" s="31" t="s">
        <v>59</v>
      </c>
    </row>
    <row r="204" spans="1:16" ht="12.75" customHeight="1">
      <c r="A204" t="s">
        <v>50</v>
      </c>
      <c s="6" t="s">
        <v>226</v>
      </c>
      <c s="6" t="s">
        <v>227</v>
      </c>
      <c t="s">
        <v>48</v>
      </c>
      <c s="26" t="s">
        <v>228</v>
      </c>
      <c s="27" t="s">
        <v>86</v>
      </c>
      <c s="28">
        <v>1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54</v>
      </c>
      <c>
        <f>(M204*21)/100</f>
      </c>
      <c t="s">
        <v>27</v>
      </c>
    </row>
    <row r="205" spans="1:5" ht="12.75" customHeight="1">
      <c r="A205" s="30" t="s">
        <v>55</v>
      </c>
      <c r="E205" s="31" t="s">
        <v>56</v>
      </c>
    </row>
    <row r="206" spans="1:5" ht="12.75" customHeight="1">
      <c r="A206" s="30" t="s">
        <v>57</v>
      </c>
      <c r="E206" s="32" t="s">
        <v>174</v>
      </c>
    </row>
    <row r="207" spans="5:5" ht="12.75" customHeight="1">
      <c r="E207" s="31" t="s">
        <v>59</v>
      </c>
    </row>
    <row r="208" spans="1:16" ht="12.75" customHeight="1">
      <c r="A208" t="s">
        <v>50</v>
      </c>
      <c s="6" t="s">
        <v>229</v>
      </c>
      <c s="6" t="s">
        <v>230</v>
      </c>
      <c t="s">
        <v>48</v>
      </c>
      <c s="26" t="s">
        <v>231</v>
      </c>
      <c s="27" t="s">
        <v>86</v>
      </c>
      <c s="28">
        <v>1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54</v>
      </c>
      <c>
        <f>(M208*21)/100</f>
      </c>
      <c t="s">
        <v>27</v>
      </c>
    </row>
    <row r="209" spans="1:5" ht="12.75" customHeight="1">
      <c r="A209" s="30" t="s">
        <v>55</v>
      </c>
      <c r="E209" s="31" t="s">
        <v>56</v>
      </c>
    </row>
    <row r="210" spans="1:5" ht="12.75" customHeight="1">
      <c r="A210" s="30" t="s">
        <v>57</v>
      </c>
      <c r="E210" s="32" t="s">
        <v>174</v>
      </c>
    </row>
    <row r="211" spans="5:5" ht="12.75" customHeight="1">
      <c r="E211" s="31" t="s">
        <v>59</v>
      </c>
    </row>
    <row r="212" spans="1:16" ht="12.75" customHeight="1">
      <c r="A212" t="s">
        <v>50</v>
      </c>
      <c s="6" t="s">
        <v>232</v>
      </c>
      <c s="6" t="s">
        <v>233</v>
      </c>
      <c t="s">
        <v>48</v>
      </c>
      <c s="26" t="s">
        <v>234</v>
      </c>
      <c s="27" t="s">
        <v>86</v>
      </c>
      <c s="28">
        <v>1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54</v>
      </c>
      <c>
        <f>(M212*21)/100</f>
      </c>
      <c t="s">
        <v>27</v>
      </c>
    </row>
    <row r="213" spans="1:5" ht="12.75" customHeight="1">
      <c r="A213" s="30" t="s">
        <v>55</v>
      </c>
      <c r="E213" s="31" t="s">
        <v>56</v>
      </c>
    </row>
    <row r="214" spans="1:5" ht="12.75" customHeight="1">
      <c r="A214" s="30" t="s">
        <v>57</v>
      </c>
      <c r="E214" s="32" t="s">
        <v>174</v>
      </c>
    </row>
    <row r="215" spans="5:5" ht="12.75" customHeight="1">
      <c r="E215" s="31" t="s">
        <v>59</v>
      </c>
    </row>
    <row r="216" spans="1:16" ht="12.75" customHeight="1">
      <c r="A216" t="s">
        <v>50</v>
      </c>
      <c s="6" t="s">
        <v>235</v>
      </c>
      <c s="6" t="s">
        <v>236</v>
      </c>
      <c t="s">
        <v>48</v>
      </c>
      <c s="26" t="s">
        <v>237</v>
      </c>
      <c s="27" t="s">
        <v>86</v>
      </c>
      <c s="28">
        <v>1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54</v>
      </c>
      <c>
        <f>(M216*21)/100</f>
      </c>
      <c t="s">
        <v>27</v>
      </c>
    </row>
    <row r="217" spans="1:5" ht="12.75" customHeight="1">
      <c r="A217" s="30" t="s">
        <v>55</v>
      </c>
      <c r="E217" s="31" t="s">
        <v>56</v>
      </c>
    </row>
    <row r="218" spans="1:5" ht="12.75" customHeight="1">
      <c r="A218" s="30" t="s">
        <v>57</v>
      </c>
      <c r="E218" s="32" t="s">
        <v>174</v>
      </c>
    </row>
    <row r="219" spans="5:5" ht="12.75" customHeight="1">
      <c r="E219" s="31" t="s">
        <v>59</v>
      </c>
    </row>
    <row r="220" spans="1:16" ht="12.75" customHeight="1">
      <c r="A220" t="s">
        <v>50</v>
      </c>
      <c s="6" t="s">
        <v>238</v>
      </c>
      <c s="6" t="s">
        <v>239</v>
      </c>
      <c t="s">
        <v>48</v>
      </c>
      <c s="26" t="s">
        <v>240</v>
      </c>
      <c s="27" t="s">
        <v>86</v>
      </c>
      <c s="28">
        <v>1</v>
      </c>
      <c s="27">
        <v>0</v>
      </c>
      <c s="27">
        <f>ROUND(G220*H220,6)</f>
      </c>
      <c r="L220" s="29">
        <v>0</v>
      </c>
      <c s="24">
        <f>ROUND(ROUND(L220,2)*ROUND(G220,3),2)</f>
      </c>
      <c s="27" t="s">
        <v>54</v>
      </c>
      <c>
        <f>(M220*21)/100</f>
      </c>
      <c t="s">
        <v>27</v>
      </c>
    </row>
    <row r="221" spans="1:5" ht="12.75" customHeight="1">
      <c r="A221" s="30" t="s">
        <v>55</v>
      </c>
      <c r="E221" s="31" t="s">
        <v>56</v>
      </c>
    </row>
    <row r="222" spans="1:5" ht="12.75" customHeight="1">
      <c r="A222" s="30" t="s">
        <v>57</v>
      </c>
      <c r="E222" s="32" t="s">
        <v>174</v>
      </c>
    </row>
    <row r="223" spans="5:5" ht="12.75" customHeight="1">
      <c r="E223" s="31" t="s">
        <v>59</v>
      </c>
    </row>
    <row r="224" spans="1:16" ht="12.75" customHeight="1">
      <c r="A224" t="s">
        <v>50</v>
      </c>
      <c s="6" t="s">
        <v>241</v>
      </c>
      <c s="6" t="s">
        <v>242</v>
      </c>
      <c t="s">
        <v>48</v>
      </c>
      <c s="26" t="s">
        <v>243</v>
      </c>
      <c s="27" t="s">
        <v>86</v>
      </c>
      <c s="28">
        <v>1</v>
      </c>
      <c s="27">
        <v>0</v>
      </c>
      <c s="27">
        <f>ROUND(G224*H224,6)</f>
      </c>
      <c r="L224" s="29">
        <v>0</v>
      </c>
      <c s="24">
        <f>ROUND(ROUND(L224,2)*ROUND(G224,3),2)</f>
      </c>
      <c s="27" t="s">
        <v>54</v>
      </c>
      <c>
        <f>(M224*21)/100</f>
      </c>
      <c t="s">
        <v>27</v>
      </c>
    </row>
    <row r="225" spans="1:5" ht="12.75" customHeight="1">
      <c r="A225" s="30" t="s">
        <v>55</v>
      </c>
      <c r="E225" s="31" t="s">
        <v>56</v>
      </c>
    </row>
    <row r="226" spans="1:5" ht="12.75" customHeight="1">
      <c r="A226" s="30" t="s">
        <v>57</v>
      </c>
      <c r="E226" s="32" t="s">
        <v>174</v>
      </c>
    </row>
    <row r="227" spans="5:5" ht="12.75" customHeight="1">
      <c r="E227" s="31" t="s">
        <v>59</v>
      </c>
    </row>
    <row r="228" spans="1:16" ht="12.75" customHeight="1">
      <c r="A228" t="s">
        <v>50</v>
      </c>
      <c s="6" t="s">
        <v>244</v>
      </c>
      <c s="6" t="s">
        <v>245</v>
      </c>
      <c t="s">
        <v>48</v>
      </c>
      <c s="26" t="s">
        <v>246</v>
      </c>
      <c s="27" t="s">
        <v>86</v>
      </c>
      <c s="28">
        <v>1</v>
      </c>
      <c s="27">
        <v>0</v>
      </c>
      <c s="27">
        <f>ROUND(G228*H228,6)</f>
      </c>
      <c r="L228" s="29">
        <v>0</v>
      </c>
      <c s="24">
        <f>ROUND(ROUND(L228,2)*ROUND(G228,3),2)</f>
      </c>
      <c s="27" t="s">
        <v>54</v>
      </c>
      <c>
        <f>(M228*21)/100</f>
      </c>
      <c t="s">
        <v>27</v>
      </c>
    </row>
    <row r="229" spans="1:5" ht="12.75" customHeight="1">
      <c r="A229" s="30" t="s">
        <v>55</v>
      </c>
      <c r="E229" s="31" t="s">
        <v>56</v>
      </c>
    </row>
    <row r="230" spans="1:5" ht="12.75" customHeight="1">
      <c r="A230" s="30" t="s">
        <v>57</v>
      </c>
      <c r="E230" s="32" t="s">
        <v>174</v>
      </c>
    </row>
    <row r="231" spans="5:5" ht="12.75" customHeight="1">
      <c r="E231" s="31" t="s">
        <v>59</v>
      </c>
    </row>
    <row r="232" spans="1:16" ht="12.75" customHeight="1">
      <c r="A232" t="s">
        <v>50</v>
      </c>
      <c s="6" t="s">
        <v>247</v>
      </c>
      <c s="6" t="s">
        <v>248</v>
      </c>
      <c t="s">
        <v>48</v>
      </c>
      <c s="26" t="s">
        <v>249</v>
      </c>
      <c s="27" t="s">
        <v>86</v>
      </c>
      <c s="28">
        <v>1</v>
      </c>
      <c s="27">
        <v>0</v>
      </c>
      <c s="27">
        <f>ROUND(G232*H232,6)</f>
      </c>
      <c r="L232" s="29">
        <v>0</v>
      </c>
      <c s="24">
        <f>ROUND(ROUND(L232,2)*ROUND(G232,3),2)</f>
      </c>
      <c s="27" t="s">
        <v>54</v>
      </c>
      <c>
        <f>(M232*21)/100</f>
      </c>
      <c t="s">
        <v>27</v>
      </c>
    </row>
    <row r="233" spans="1:5" ht="12.75" customHeight="1">
      <c r="A233" s="30" t="s">
        <v>55</v>
      </c>
      <c r="E233" s="31" t="s">
        <v>56</v>
      </c>
    </row>
    <row r="234" spans="1:5" ht="12.75" customHeight="1">
      <c r="A234" s="30" t="s">
        <v>57</v>
      </c>
      <c r="E234" s="32" t="s">
        <v>174</v>
      </c>
    </row>
    <row r="235" spans="5:5" ht="12.75" customHeight="1">
      <c r="E235" s="31" t="s">
        <v>59</v>
      </c>
    </row>
    <row r="236" spans="1:16" ht="12.75" customHeight="1">
      <c r="A236" t="s">
        <v>50</v>
      </c>
      <c s="6" t="s">
        <v>250</v>
      </c>
      <c s="6" t="s">
        <v>251</v>
      </c>
      <c t="s">
        <v>48</v>
      </c>
      <c s="26" t="s">
        <v>252</v>
      </c>
      <c s="27" t="s">
        <v>86</v>
      </c>
      <c s="28">
        <v>1</v>
      </c>
      <c s="27">
        <v>0</v>
      </c>
      <c s="27">
        <f>ROUND(G236*H236,6)</f>
      </c>
      <c r="L236" s="29">
        <v>0</v>
      </c>
      <c s="24">
        <f>ROUND(ROUND(L236,2)*ROUND(G236,3),2)</f>
      </c>
      <c s="27" t="s">
        <v>54</v>
      </c>
      <c>
        <f>(M236*21)/100</f>
      </c>
      <c t="s">
        <v>27</v>
      </c>
    </row>
    <row r="237" spans="1:5" ht="12.75" customHeight="1">
      <c r="A237" s="30" t="s">
        <v>55</v>
      </c>
      <c r="E237" s="31" t="s">
        <v>56</v>
      </c>
    </row>
    <row r="238" spans="1:5" ht="12.75" customHeight="1">
      <c r="A238" s="30" t="s">
        <v>57</v>
      </c>
      <c r="E238" s="32" t="s">
        <v>174</v>
      </c>
    </row>
    <row r="239" spans="5:5" ht="12.75" customHeight="1">
      <c r="E239" s="31" t="s">
        <v>59</v>
      </c>
    </row>
    <row r="240" spans="1:16" ht="12.75" customHeight="1">
      <c r="A240" t="s">
        <v>50</v>
      </c>
      <c s="6" t="s">
        <v>253</v>
      </c>
      <c s="6" t="s">
        <v>254</v>
      </c>
      <c t="s">
        <v>48</v>
      </c>
      <c s="26" t="s">
        <v>255</v>
      </c>
      <c s="27" t="s">
        <v>86</v>
      </c>
      <c s="28">
        <v>1</v>
      </c>
      <c s="27">
        <v>0</v>
      </c>
      <c s="27">
        <f>ROUND(G240*H240,6)</f>
      </c>
      <c r="L240" s="29">
        <v>0</v>
      </c>
      <c s="24">
        <f>ROUND(ROUND(L240,2)*ROUND(G240,3),2)</f>
      </c>
      <c s="27" t="s">
        <v>54</v>
      </c>
      <c>
        <f>(M240*21)/100</f>
      </c>
      <c t="s">
        <v>27</v>
      </c>
    </row>
    <row r="241" spans="1:5" ht="12.75" customHeight="1">
      <c r="A241" s="30" t="s">
        <v>55</v>
      </c>
      <c r="E241" s="31" t="s">
        <v>56</v>
      </c>
    </row>
    <row r="242" spans="1:5" ht="12.75" customHeight="1">
      <c r="A242" s="30" t="s">
        <v>57</v>
      </c>
      <c r="E242" s="32" t="s">
        <v>174</v>
      </c>
    </row>
    <row r="243" spans="5:5" ht="12.75" customHeight="1">
      <c r="E243" s="31" t="s">
        <v>59</v>
      </c>
    </row>
    <row r="244" spans="1:16" ht="12.75" customHeight="1">
      <c r="A244" t="s">
        <v>50</v>
      </c>
      <c s="6" t="s">
        <v>256</v>
      </c>
      <c s="6" t="s">
        <v>257</v>
      </c>
      <c t="s">
        <v>48</v>
      </c>
      <c s="26" t="s">
        <v>258</v>
      </c>
      <c s="27" t="s">
        <v>86</v>
      </c>
      <c s="28">
        <v>3</v>
      </c>
      <c s="27">
        <v>0</v>
      </c>
      <c s="27">
        <f>ROUND(G244*H244,6)</f>
      </c>
      <c r="L244" s="29">
        <v>0</v>
      </c>
      <c s="24">
        <f>ROUND(ROUND(L244,2)*ROUND(G244,3),2)</f>
      </c>
      <c s="27" t="s">
        <v>54</v>
      </c>
      <c>
        <f>(M244*21)/100</f>
      </c>
      <c t="s">
        <v>27</v>
      </c>
    </row>
    <row r="245" spans="1:5" ht="12.75" customHeight="1">
      <c r="A245" s="30" t="s">
        <v>55</v>
      </c>
      <c r="E245" s="31" t="s">
        <v>56</v>
      </c>
    </row>
    <row r="246" spans="1:5" ht="12.75" customHeight="1">
      <c r="A246" s="30" t="s">
        <v>57</v>
      </c>
      <c r="E246" s="32" t="s">
        <v>259</v>
      </c>
    </row>
    <row r="247" spans="5:5" ht="12.75" customHeight="1">
      <c r="E247" s="31" t="s">
        <v>59</v>
      </c>
    </row>
    <row r="248" spans="1:13" ht="12.75" customHeight="1">
      <c r="A248" t="s">
        <v>47</v>
      </c>
      <c r="C248" s="7" t="s">
        <v>67</v>
      </c>
      <c r="E248" s="25" t="s">
        <v>260</v>
      </c>
      <c r="J248" s="24">
        <f>0</f>
      </c>
      <c s="24">
        <f>0</f>
      </c>
      <c s="24">
        <f>0+L249+L253+L257+L261+L265+L269+L273+L277+L281+L285+L289+L293+L297+L301+L305+L309+L313+L317+L321+L325+L329+L333+L337+L341+L345+L349+L353+L357+L361+L365+L369+L373+L377+L381+L385</f>
      </c>
      <c s="24">
        <f>0+M249+M253+M257+M261+M265+M269+M273+M277+M281+M285+M289+M293+M297+M301+M305+M309+M313+M317+M321+M325+M329+M333+M337+M341+M345+M349+M353+M357+M361+M365+M369+M373+M377+M381+M385</f>
      </c>
    </row>
    <row r="249" spans="1:16" ht="12.75" customHeight="1">
      <c r="A249" t="s">
        <v>50</v>
      </c>
      <c s="6" t="s">
        <v>261</v>
      </c>
      <c s="6" t="s">
        <v>262</v>
      </c>
      <c t="s">
        <v>48</v>
      </c>
      <c s="26" t="s">
        <v>263</v>
      </c>
      <c s="27" t="s">
        <v>86</v>
      </c>
      <c s="28">
        <v>1</v>
      </c>
      <c s="27">
        <v>0</v>
      </c>
      <c s="27">
        <f>ROUND(G249*H249,6)</f>
      </c>
      <c r="L249" s="29">
        <v>0</v>
      </c>
      <c s="24">
        <f>ROUND(ROUND(L249,2)*ROUND(G249,3),2)</f>
      </c>
      <c s="27" t="s">
        <v>54</v>
      </c>
      <c>
        <f>(M249*21)/100</f>
      </c>
      <c t="s">
        <v>27</v>
      </c>
    </row>
    <row r="250" spans="1:5" ht="12.75" customHeight="1">
      <c r="A250" s="30" t="s">
        <v>55</v>
      </c>
      <c r="E250" s="31" t="s">
        <v>56</v>
      </c>
    </row>
    <row r="251" spans="1:5" ht="12.75" customHeight="1">
      <c r="A251" s="30" t="s">
        <v>57</v>
      </c>
      <c r="E251" s="32" t="s">
        <v>174</v>
      </c>
    </row>
    <row r="252" spans="5:5" ht="12.75" customHeight="1">
      <c r="E252" s="31" t="s">
        <v>59</v>
      </c>
    </row>
    <row r="253" spans="1:16" ht="12.75" customHeight="1">
      <c r="A253" t="s">
        <v>50</v>
      </c>
      <c s="6" t="s">
        <v>264</v>
      </c>
      <c s="6" t="s">
        <v>265</v>
      </c>
      <c t="s">
        <v>48</v>
      </c>
      <c s="26" t="s">
        <v>266</v>
      </c>
      <c s="27" t="s">
        <v>86</v>
      </c>
      <c s="28">
        <v>2</v>
      </c>
      <c s="27">
        <v>0</v>
      </c>
      <c s="27">
        <f>ROUND(G253*H253,6)</f>
      </c>
      <c r="L253" s="29">
        <v>0</v>
      </c>
      <c s="24">
        <f>ROUND(ROUND(L253,2)*ROUND(G253,3),2)</f>
      </c>
      <c s="27" t="s">
        <v>54</v>
      </c>
      <c>
        <f>(M253*21)/100</f>
      </c>
      <c t="s">
        <v>27</v>
      </c>
    </row>
    <row r="254" spans="1:5" ht="12.75" customHeight="1">
      <c r="A254" s="30" t="s">
        <v>55</v>
      </c>
      <c r="E254" s="31" t="s">
        <v>56</v>
      </c>
    </row>
    <row r="255" spans="1:5" ht="12.75" customHeight="1">
      <c r="A255" s="30" t="s">
        <v>57</v>
      </c>
      <c r="E255" s="32" t="s">
        <v>174</v>
      </c>
    </row>
    <row r="256" spans="5:5" ht="12.75" customHeight="1">
      <c r="E256" s="31" t="s">
        <v>59</v>
      </c>
    </row>
    <row r="257" spans="1:16" ht="12.75" customHeight="1">
      <c r="A257" t="s">
        <v>50</v>
      </c>
      <c s="6" t="s">
        <v>267</v>
      </c>
      <c s="6" t="s">
        <v>268</v>
      </c>
      <c t="s">
        <v>48</v>
      </c>
      <c s="26" t="s">
        <v>269</v>
      </c>
      <c s="27" t="s">
        <v>86</v>
      </c>
      <c s="28">
        <v>1</v>
      </c>
      <c s="27">
        <v>0</v>
      </c>
      <c s="27">
        <f>ROUND(G257*H257,6)</f>
      </c>
      <c r="L257" s="29">
        <v>0</v>
      </c>
      <c s="24">
        <f>ROUND(ROUND(L257,2)*ROUND(G257,3),2)</f>
      </c>
      <c s="27" t="s">
        <v>54</v>
      </c>
      <c>
        <f>(M257*21)/100</f>
      </c>
      <c t="s">
        <v>27</v>
      </c>
    </row>
    <row r="258" spans="1:5" ht="12.75" customHeight="1">
      <c r="A258" s="30" t="s">
        <v>55</v>
      </c>
      <c r="E258" s="31" t="s">
        <v>56</v>
      </c>
    </row>
    <row r="259" spans="1:5" ht="12.75" customHeight="1">
      <c r="A259" s="30" t="s">
        <v>57</v>
      </c>
      <c r="E259" s="32" t="s">
        <v>174</v>
      </c>
    </row>
    <row r="260" spans="5:5" ht="12.75" customHeight="1">
      <c r="E260" s="31" t="s">
        <v>59</v>
      </c>
    </row>
    <row r="261" spans="1:16" ht="12.75" customHeight="1">
      <c r="A261" t="s">
        <v>50</v>
      </c>
      <c s="6" t="s">
        <v>270</v>
      </c>
      <c s="6" t="s">
        <v>271</v>
      </c>
      <c t="s">
        <v>48</v>
      </c>
      <c s="26" t="s">
        <v>272</v>
      </c>
      <c s="27" t="s">
        <v>86</v>
      </c>
      <c s="28">
        <v>1</v>
      </c>
      <c s="27">
        <v>0</v>
      </c>
      <c s="27">
        <f>ROUND(G261*H261,6)</f>
      </c>
      <c r="L261" s="29">
        <v>0</v>
      </c>
      <c s="24">
        <f>ROUND(ROUND(L261,2)*ROUND(G261,3),2)</f>
      </c>
      <c s="27" t="s">
        <v>54</v>
      </c>
      <c>
        <f>(M261*21)/100</f>
      </c>
      <c t="s">
        <v>27</v>
      </c>
    </row>
    <row r="262" spans="1:5" ht="12.75" customHeight="1">
      <c r="A262" s="30" t="s">
        <v>55</v>
      </c>
      <c r="E262" s="31" t="s">
        <v>56</v>
      </c>
    </row>
    <row r="263" spans="1:5" ht="12.75" customHeight="1">
      <c r="A263" s="30" t="s">
        <v>57</v>
      </c>
      <c r="E263" s="32" t="s">
        <v>174</v>
      </c>
    </row>
    <row r="264" spans="5:5" ht="12.75" customHeight="1">
      <c r="E264" s="31" t="s">
        <v>59</v>
      </c>
    </row>
    <row r="265" spans="1:16" ht="12.75" customHeight="1">
      <c r="A265" t="s">
        <v>50</v>
      </c>
      <c s="6" t="s">
        <v>273</v>
      </c>
      <c s="6" t="s">
        <v>274</v>
      </c>
      <c t="s">
        <v>48</v>
      </c>
      <c s="26" t="s">
        <v>275</v>
      </c>
      <c s="27" t="s">
        <v>86</v>
      </c>
      <c s="28">
        <v>2</v>
      </c>
      <c s="27">
        <v>0</v>
      </c>
      <c s="27">
        <f>ROUND(G265*H265,6)</f>
      </c>
      <c r="L265" s="29">
        <v>0</v>
      </c>
      <c s="24">
        <f>ROUND(ROUND(L265,2)*ROUND(G265,3),2)</f>
      </c>
      <c s="27" t="s">
        <v>54</v>
      </c>
      <c>
        <f>(M265*21)/100</f>
      </c>
      <c t="s">
        <v>27</v>
      </c>
    </row>
    <row r="266" spans="1:5" ht="12.75" customHeight="1">
      <c r="A266" s="30" t="s">
        <v>55</v>
      </c>
      <c r="E266" s="31" t="s">
        <v>56</v>
      </c>
    </row>
    <row r="267" spans="1:5" ht="12.75" customHeight="1">
      <c r="A267" s="30" t="s">
        <v>57</v>
      </c>
      <c r="E267" s="32" t="s">
        <v>143</v>
      </c>
    </row>
    <row r="268" spans="5:5" ht="12.75" customHeight="1">
      <c r="E268" s="31" t="s">
        <v>59</v>
      </c>
    </row>
    <row r="269" spans="1:16" ht="12.75" customHeight="1">
      <c r="A269" t="s">
        <v>50</v>
      </c>
      <c s="6" t="s">
        <v>276</v>
      </c>
      <c s="6" t="s">
        <v>277</v>
      </c>
      <c t="s">
        <v>48</v>
      </c>
      <c s="26" t="s">
        <v>278</v>
      </c>
      <c s="27" t="s">
        <v>86</v>
      </c>
      <c s="28">
        <v>1</v>
      </c>
      <c s="27">
        <v>0</v>
      </c>
      <c s="27">
        <f>ROUND(G269*H269,6)</f>
      </c>
      <c r="L269" s="29">
        <v>0</v>
      </c>
      <c s="24">
        <f>ROUND(ROUND(L269,2)*ROUND(G269,3),2)</f>
      </c>
      <c s="27" t="s">
        <v>54</v>
      </c>
      <c>
        <f>(M269*21)/100</f>
      </c>
      <c t="s">
        <v>27</v>
      </c>
    </row>
    <row r="270" spans="1:5" ht="12.75" customHeight="1">
      <c r="A270" s="30" t="s">
        <v>55</v>
      </c>
      <c r="E270" s="31" t="s">
        <v>56</v>
      </c>
    </row>
    <row r="271" spans="1:5" ht="12.75" customHeight="1">
      <c r="A271" s="30" t="s">
        <v>57</v>
      </c>
      <c r="E271" s="32" t="s">
        <v>143</v>
      </c>
    </row>
    <row r="272" spans="5:5" ht="12.75" customHeight="1">
      <c r="E272" s="31" t="s">
        <v>59</v>
      </c>
    </row>
    <row r="273" spans="1:16" ht="12.75" customHeight="1">
      <c r="A273" t="s">
        <v>50</v>
      </c>
      <c s="6" t="s">
        <v>279</v>
      </c>
      <c s="6" t="s">
        <v>280</v>
      </c>
      <c t="s">
        <v>48</v>
      </c>
      <c s="26" t="s">
        <v>281</v>
      </c>
      <c s="27" t="s">
        <v>86</v>
      </c>
      <c s="28">
        <v>4</v>
      </c>
      <c s="27">
        <v>0</v>
      </c>
      <c s="27">
        <f>ROUND(G273*H273,6)</f>
      </c>
      <c r="L273" s="29">
        <v>0</v>
      </c>
      <c s="24">
        <f>ROUND(ROUND(L273,2)*ROUND(G273,3),2)</f>
      </c>
      <c s="27" t="s">
        <v>54</v>
      </c>
      <c>
        <f>(M273*21)/100</f>
      </c>
      <c t="s">
        <v>27</v>
      </c>
    </row>
    <row r="274" spans="1:5" ht="12.75" customHeight="1">
      <c r="A274" s="30" t="s">
        <v>55</v>
      </c>
      <c r="E274" s="31" t="s">
        <v>56</v>
      </c>
    </row>
    <row r="275" spans="1:5" ht="12.75" customHeight="1">
      <c r="A275" s="30" t="s">
        <v>57</v>
      </c>
      <c r="E275" s="32" t="s">
        <v>184</v>
      </c>
    </row>
    <row r="276" spans="5:5" ht="12.75" customHeight="1">
      <c r="E276" s="31" t="s">
        <v>59</v>
      </c>
    </row>
    <row r="277" spans="1:16" ht="12.75" customHeight="1">
      <c r="A277" t="s">
        <v>50</v>
      </c>
      <c s="6" t="s">
        <v>282</v>
      </c>
      <c s="6" t="s">
        <v>283</v>
      </c>
      <c t="s">
        <v>48</v>
      </c>
      <c s="26" t="s">
        <v>284</v>
      </c>
      <c s="27" t="s">
        <v>86</v>
      </c>
      <c s="28">
        <v>4</v>
      </c>
      <c s="27">
        <v>0</v>
      </c>
      <c s="27">
        <f>ROUND(G277*H277,6)</f>
      </c>
      <c r="L277" s="29">
        <v>0</v>
      </c>
      <c s="24">
        <f>ROUND(ROUND(L277,2)*ROUND(G277,3),2)</f>
      </c>
      <c s="27" t="s">
        <v>54</v>
      </c>
      <c>
        <f>(M277*21)/100</f>
      </c>
      <c t="s">
        <v>27</v>
      </c>
    </row>
    <row r="278" spans="1:5" ht="12.75" customHeight="1">
      <c r="A278" s="30" t="s">
        <v>55</v>
      </c>
      <c r="E278" s="31" t="s">
        <v>56</v>
      </c>
    </row>
    <row r="279" spans="1:5" ht="12.75" customHeight="1">
      <c r="A279" s="30" t="s">
        <v>57</v>
      </c>
      <c r="E279" s="32" t="s">
        <v>107</v>
      </c>
    </row>
    <row r="280" spans="5:5" ht="12.75" customHeight="1">
      <c r="E280" s="31" t="s">
        <v>59</v>
      </c>
    </row>
    <row r="281" spans="1:16" ht="12.75" customHeight="1">
      <c r="A281" t="s">
        <v>50</v>
      </c>
      <c s="6" t="s">
        <v>285</v>
      </c>
      <c s="6" t="s">
        <v>286</v>
      </c>
      <c t="s">
        <v>48</v>
      </c>
      <c s="26" t="s">
        <v>287</v>
      </c>
      <c s="27" t="s">
        <v>86</v>
      </c>
      <c s="28">
        <v>1</v>
      </c>
      <c s="27">
        <v>0</v>
      </c>
      <c s="27">
        <f>ROUND(G281*H281,6)</f>
      </c>
      <c r="L281" s="29">
        <v>0</v>
      </c>
      <c s="24">
        <f>ROUND(ROUND(L281,2)*ROUND(G281,3),2)</f>
      </c>
      <c s="27" t="s">
        <v>54</v>
      </c>
      <c>
        <f>(M281*21)/100</f>
      </c>
      <c t="s">
        <v>27</v>
      </c>
    </row>
    <row r="282" spans="1:5" ht="12.75" customHeight="1">
      <c r="A282" s="30" t="s">
        <v>55</v>
      </c>
      <c r="E282" s="31" t="s">
        <v>56</v>
      </c>
    </row>
    <row r="283" spans="1:5" ht="12.75" customHeight="1">
      <c r="A283" s="30" t="s">
        <v>57</v>
      </c>
      <c r="E283" s="32" t="s">
        <v>191</v>
      </c>
    </row>
    <row r="284" spans="5:5" ht="12.75" customHeight="1">
      <c r="E284" s="31" t="s">
        <v>59</v>
      </c>
    </row>
    <row r="285" spans="1:16" ht="12.75" customHeight="1">
      <c r="A285" t="s">
        <v>50</v>
      </c>
      <c s="6" t="s">
        <v>288</v>
      </c>
      <c s="6" t="s">
        <v>289</v>
      </c>
      <c t="s">
        <v>48</v>
      </c>
      <c s="26" t="s">
        <v>290</v>
      </c>
      <c s="27" t="s">
        <v>86</v>
      </c>
      <c s="28">
        <v>1</v>
      </c>
      <c s="27">
        <v>0</v>
      </c>
      <c s="27">
        <f>ROUND(G285*H285,6)</f>
      </c>
      <c r="L285" s="29">
        <v>0</v>
      </c>
      <c s="24">
        <f>ROUND(ROUND(L285,2)*ROUND(G285,3),2)</f>
      </c>
      <c s="27" t="s">
        <v>54</v>
      </c>
      <c>
        <f>(M285*21)/100</f>
      </c>
      <c t="s">
        <v>27</v>
      </c>
    </row>
    <row r="286" spans="1:5" ht="12.75" customHeight="1">
      <c r="A286" s="30" t="s">
        <v>55</v>
      </c>
      <c r="E286" s="31" t="s">
        <v>56</v>
      </c>
    </row>
    <row r="287" spans="1:5" ht="12.75" customHeight="1">
      <c r="A287" s="30" t="s">
        <v>57</v>
      </c>
      <c r="E287" s="32" t="s">
        <v>203</v>
      </c>
    </row>
    <row r="288" spans="5:5" ht="12.75" customHeight="1">
      <c r="E288" s="31" t="s">
        <v>59</v>
      </c>
    </row>
    <row r="289" spans="1:16" ht="12.75" customHeight="1">
      <c r="A289" t="s">
        <v>50</v>
      </c>
      <c s="6" t="s">
        <v>291</v>
      </c>
      <c s="6" t="s">
        <v>292</v>
      </c>
      <c t="s">
        <v>48</v>
      </c>
      <c s="26" t="s">
        <v>293</v>
      </c>
      <c s="27" t="s">
        <v>86</v>
      </c>
      <c s="28">
        <v>1</v>
      </c>
      <c s="27">
        <v>0</v>
      </c>
      <c s="27">
        <f>ROUND(G289*H289,6)</f>
      </c>
      <c r="L289" s="29">
        <v>0</v>
      </c>
      <c s="24">
        <f>ROUND(ROUND(L289,2)*ROUND(G289,3),2)</f>
      </c>
      <c s="27" t="s">
        <v>54</v>
      </c>
      <c>
        <f>(M289*21)/100</f>
      </c>
      <c t="s">
        <v>27</v>
      </c>
    </row>
    <row r="290" spans="1:5" ht="12.75" customHeight="1">
      <c r="A290" s="30" t="s">
        <v>55</v>
      </c>
      <c r="E290" s="31" t="s">
        <v>56</v>
      </c>
    </row>
    <row r="291" spans="1:5" ht="12.75" customHeight="1">
      <c r="A291" s="30" t="s">
        <v>57</v>
      </c>
      <c r="E291" s="32" t="s">
        <v>174</v>
      </c>
    </row>
    <row r="292" spans="5:5" ht="12.75" customHeight="1">
      <c r="E292" s="31" t="s">
        <v>59</v>
      </c>
    </row>
    <row r="293" spans="1:16" ht="12.75" customHeight="1">
      <c r="A293" t="s">
        <v>50</v>
      </c>
      <c s="6" t="s">
        <v>294</v>
      </c>
      <c s="6" t="s">
        <v>295</v>
      </c>
      <c t="s">
        <v>48</v>
      </c>
      <c s="26" t="s">
        <v>296</v>
      </c>
      <c s="27" t="s">
        <v>86</v>
      </c>
      <c s="28">
        <v>2</v>
      </c>
      <c s="27">
        <v>0</v>
      </c>
      <c s="27">
        <f>ROUND(G293*H293,6)</f>
      </c>
      <c r="L293" s="29">
        <v>0</v>
      </c>
      <c s="24">
        <f>ROUND(ROUND(L293,2)*ROUND(G293,3),2)</f>
      </c>
      <c s="27" t="s">
        <v>54</v>
      </c>
      <c>
        <f>(M293*21)/100</f>
      </c>
      <c t="s">
        <v>27</v>
      </c>
    </row>
    <row r="294" spans="1:5" ht="12.75" customHeight="1">
      <c r="A294" s="30" t="s">
        <v>55</v>
      </c>
      <c r="E294" s="31" t="s">
        <v>56</v>
      </c>
    </row>
    <row r="295" spans="1:5" ht="12.75" customHeight="1">
      <c r="A295" s="30" t="s">
        <v>57</v>
      </c>
      <c r="E295" s="32" t="s">
        <v>203</v>
      </c>
    </row>
    <row r="296" spans="5:5" ht="12.75" customHeight="1">
      <c r="E296" s="31" t="s">
        <v>59</v>
      </c>
    </row>
    <row r="297" spans="1:16" ht="12.75" customHeight="1">
      <c r="A297" t="s">
        <v>50</v>
      </c>
      <c s="6" t="s">
        <v>297</v>
      </c>
      <c s="6" t="s">
        <v>298</v>
      </c>
      <c t="s">
        <v>48</v>
      </c>
      <c s="26" t="s">
        <v>299</v>
      </c>
      <c s="27" t="s">
        <v>86</v>
      </c>
      <c s="28">
        <v>2</v>
      </c>
      <c s="27">
        <v>0</v>
      </c>
      <c s="27">
        <f>ROUND(G297*H297,6)</f>
      </c>
      <c r="L297" s="29">
        <v>0</v>
      </c>
      <c s="24">
        <f>ROUND(ROUND(L297,2)*ROUND(G297,3),2)</f>
      </c>
      <c s="27" t="s">
        <v>54</v>
      </c>
      <c>
        <f>(M297*21)/100</f>
      </c>
      <c t="s">
        <v>27</v>
      </c>
    </row>
    <row r="298" spans="1:5" ht="12.75" customHeight="1">
      <c r="A298" s="30" t="s">
        <v>55</v>
      </c>
      <c r="E298" s="31" t="s">
        <v>56</v>
      </c>
    </row>
    <row r="299" spans="1:5" ht="12.75" customHeight="1">
      <c r="A299" s="30" t="s">
        <v>57</v>
      </c>
      <c r="E299" s="32" t="s">
        <v>195</v>
      </c>
    </row>
    <row r="300" spans="5:5" ht="12.75" customHeight="1">
      <c r="E300" s="31" t="s">
        <v>59</v>
      </c>
    </row>
    <row r="301" spans="1:16" ht="12.75" customHeight="1">
      <c r="A301" t="s">
        <v>50</v>
      </c>
      <c s="6" t="s">
        <v>300</v>
      </c>
      <c s="6" t="s">
        <v>301</v>
      </c>
      <c t="s">
        <v>48</v>
      </c>
      <c s="26" t="s">
        <v>302</v>
      </c>
      <c s="27" t="s">
        <v>86</v>
      </c>
      <c s="28">
        <v>1</v>
      </c>
      <c s="27">
        <v>0</v>
      </c>
      <c s="27">
        <f>ROUND(G301*H301,6)</f>
      </c>
      <c r="L301" s="29">
        <v>0</v>
      </c>
      <c s="24">
        <f>ROUND(ROUND(L301,2)*ROUND(G301,3),2)</f>
      </c>
      <c s="27" t="s">
        <v>54</v>
      </c>
      <c>
        <f>(M301*21)/100</f>
      </c>
      <c t="s">
        <v>27</v>
      </c>
    </row>
    <row r="302" spans="1:5" ht="12.75" customHeight="1">
      <c r="A302" s="30" t="s">
        <v>55</v>
      </c>
      <c r="E302" s="31" t="s">
        <v>56</v>
      </c>
    </row>
    <row r="303" spans="1:5" ht="12.75" customHeight="1">
      <c r="A303" s="30" t="s">
        <v>57</v>
      </c>
      <c r="E303" s="32" t="s">
        <v>195</v>
      </c>
    </row>
    <row r="304" spans="5:5" ht="12.75" customHeight="1">
      <c r="E304" s="31" t="s">
        <v>59</v>
      </c>
    </row>
    <row r="305" spans="1:16" ht="12.75" customHeight="1">
      <c r="A305" t="s">
        <v>50</v>
      </c>
      <c s="6" t="s">
        <v>303</v>
      </c>
      <c s="6" t="s">
        <v>304</v>
      </c>
      <c t="s">
        <v>48</v>
      </c>
      <c s="26" t="s">
        <v>305</v>
      </c>
      <c s="27" t="s">
        <v>86</v>
      </c>
      <c s="28">
        <v>1</v>
      </c>
      <c s="27">
        <v>0</v>
      </c>
      <c s="27">
        <f>ROUND(G305*H305,6)</f>
      </c>
      <c r="L305" s="29">
        <v>0</v>
      </c>
      <c s="24">
        <f>ROUND(ROUND(L305,2)*ROUND(G305,3),2)</f>
      </c>
      <c s="27" t="s">
        <v>213</v>
      </c>
      <c>
        <f>(M305*21)/100</f>
      </c>
      <c t="s">
        <v>27</v>
      </c>
    </row>
    <row r="306" spans="1:5" ht="12.75" customHeight="1">
      <c r="A306" s="30" t="s">
        <v>55</v>
      </c>
      <c r="E306" s="31" t="s">
        <v>56</v>
      </c>
    </row>
    <row r="307" spans="1:5" ht="12.75" customHeight="1">
      <c r="A307" s="30" t="s">
        <v>57</v>
      </c>
      <c r="E307" s="32" t="s">
        <v>191</v>
      </c>
    </row>
    <row r="308" spans="5:5" ht="12.75" customHeight="1">
      <c r="E308" s="31" t="s">
        <v>59</v>
      </c>
    </row>
    <row r="309" spans="1:16" ht="12.75" customHeight="1">
      <c r="A309" t="s">
        <v>50</v>
      </c>
      <c s="6" t="s">
        <v>306</v>
      </c>
      <c s="6" t="s">
        <v>307</v>
      </c>
      <c t="s">
        <v>48</v>
      </c>
      <c s="26" t="s">
        <v>308</v>
      </c>
      <c s="27" t="s">
        <v>86</v>
      </c>
      <c s="28">
        <v>2</v>
      </c>
      <c s="27">
        <v>0</v>
      </c>
      <c s="27">
        <f>ROUND(G309*H309,6)</f>
      </c>
      <c r="L309" s="29">
        <v>0</v>
      </c>
      <c s="24">
        <f>ROUND(ROUND(L309,2)*ROUND(G309,3),2)</f>
      </c>
      <c s="27" t="s">
        <v>54</v>
      </c>
      <c>
        <f>(M309*21)/100</f>
      </c>
      <c t="s">
        <v>27</v>
      </c>
    </row>
    <row r="310" spans="1:5" ht="12.75" customHeight="1">
      <c r="A310" s="30" t="s">
        <v>55</v>
      </c>
      <c r="E310" s="31" t="s">
        <v>56</v>
      </c>
    </row>
    <row r="311" spans="1:5" ht="12.75" customHeight="1">
      <c r="A311" s="30" t="s">
        <v>57</v>
      </c>
      <c r="E311" s="32" t="s">
        <v>195</v>
      </c>
    </row>
    <row r="312" spans="5:5" ht="12.75" customHeight="1">
      <c r="E312" s="31" t="s">
        <v>59</v>
      </c>
    </row>
    <row r="313" spans="1:16" ht="12.75" customHeight="1">
      <c r="A313" t="s">
        <v>50</v>
      </c>
      <c s="6" t="s">
        <v>309</v>
      </c>
      <c s="6" t="s">
        <v>310</v>
      </c>
      <c t="s">
        <v>48</v>
      </c>
      <c s="26" t="s">
        <v>311</v>
      </c>
      <c s="27" t="s">
        <v>86</v>
      </c>
      <c s="28">
        <v>2</v>
      </c>
      <c s="27">
        <v>0</v>
      </c>
      <c s="27">
        <f>ROUND(G313*H313,6)</f>
      </c>
      <c r="L313" s="29">
        <v>0</v>
      </c>
      <c s="24">
        <f>ROUND(ROUND(L313,2)*ROUND(G313,3),2)</f>
      </c>
      <c s="27" t="s">
        <v>54</v>
      </c>
      <c>
        <f>(M313*21)/100</f>
      </c>
      <c t="s">
        <v>27</v>
      </c>
    </row>
    <row r="314" spans="1:5" ht="12.75" customHeight="1">
      <c r="A314" s="30" t="s">
        <v>55</v>
      </c>
      <c r="E314" s="31" t="s">
        <v>56</v>
      </c>
    </row>
    <row r="315" spans="1:5" ht="12.75" customHeight="1">
      <c r="A315" s="30" t="s">
        <v>57</v>
      </c>
      <c r="E315" s="32" t="s">
        <v>195</v>
      </c>
    </row>
    <row r="316" spans="5:5" ht="12.75" customHeight="1">
      <c r="E316" s="31" t="s">
        <v>59</v>
      </c>
    </row>
    <row r="317" spans="1:16" ht="12.75" customHeight="1">
      <c r="A317" t="s">
        <v>50</v>
      </c>
      <c s="6" t="s">
        <v>312</v>
      </c>
      <c s="6" t="s">
        <v>313</v>
      </c>
      <c t="s">
        <v>48</v>
      </c>
      <c s="26" t="s">
        <v>314</v>
      </c>
      <c s="27" t="s">
        <v>86</v>
      </c>
      <c s="28">
        <v>1</v>
      </c>
      <c s="27">
        <v>0</v>
      </c>
      <c s="27">
        <f>ROUND(G317*H317,6)</f>
      </c>
      <c r="L317" s="29">
        <v>0</v>
      </c>
      <c s="24">
        <f>ROUND(ROUND(L317,2)*ROUND(G317,3),2)</f>
      </c>
      <c s="27" t="s">
        <v>54</v>
      </c>
      <c>
        <f>(M317*21)/100</f>
      </c>
      <c t="s">
        <v>27</v>
      </c>
    </row>
    <row r="318" spans="1:5" ht="12.75" customHeight="1">
      <c r="A318" s="30" t="s">
        <v>55</v>
      </c>
      <c r="E318" s="31" t="s">
        <v>56</v>
      </c>
    </row>
    <row r="319" spans="1:5" ht="12.75" customHeight="1">
      <c r="A319" s="30" t="s">
        <v>57</v>
      </c>
      <c r="E319" s="32" t="s">
        <v>174</v>
      </c>
    </row>
    <row r="320" spans="5:5" ht="12.75" customHeight="1">
      <c r="E320" s="31" t="s">
        <v>59</v>
      </c>
    </row>
    <row r="321" spans="1:16" ht="12.75" customHeight="1">
      <c r="A321" t="s">
        <v>50</v>
      </c>
      <c s="6" t="s">
        <v>315</v>
      </c>
      <c s="6" t="s">
        <v>316</v>
      </c>
      <c t="s">
        <v>48</v>
      </c>
      <c s="26" t="s">
        <v>317</v>
      </c>
      <c s="27" t="s">
        <v>86</v>
      </c>
      <c s="28">
        <v>1</v>
      </c>
      <c s="27">
        <v>0</v>
      </c>
      <c s="27">
        <f>ROUND(G321*H321,6)</f>
      </c>
      <c r="L321" s="29">
        <v>0</v>
      </c>
      <c s="24">
        <f>ROUND(ROUND(L321,2)*ROUND(G321,3),2)</f>
      </c>
      <c s="27" t="s">
        <v>54</v>
      </c>
      <c>
        <f>(M321*21)/100</f>
      </c>
      <c t="s">
        <v>27</v>
      </c>
    </row>
    <row r="322" spans="1:5" ht="12.75" customHeight="1">
      <c r="A322" s="30" t="s">
        <v>55</v>
      </c>
      <c r="E322" s="31" t="s">
        <v>56</v>
      </c>
    </row>
    <row r="323" spans="1:5" ht="12.75" customHeight="1">
      <c r="A323" s="30" t="s">
        <v>57</v>
      </c>
      <c r="E323" s="32" t="s">
        <v>174</v>
      </c>
    </row>
    <row r="324" spans="5:5" ht="12.75" customHeight="1">
      <c r="E324" s="31" t="s">
        <v>59</v>
      </c>
    </row>
    <row r="325" spans="1:16" ht="12.75" customHeight="1">
      <c r="A325" t="s">
        <v>50</v>
      </c>
      <c s="6" t="s">
        <v>318</v>
      </c>
      <c s="6" t="s">
        <v>319</v>
      </c>
      <c t="s">
        <v>48</v>
      </c>
      <c s="26" t="s">
        <v>320</v>
      </c>
      <c s="27" t="s">
        <v>86</v>
      </c>
      <c s="28">
        <v>1</v>
      </c>
      <c s="27">
        <v>0</v>
      </c>
      <c s="27">
        <f>ROUND(G325*H325,6)</f>
      </c>
      <c r="L325" s="29">
        <v>0</v>
      </c>
      <c s="24">
        <f>ROUND(ROUND(L325,2)*ROUND(G325,3),2)</f>
      </c>
      <c s="27" t="s">
        <v>54</v>
      </c>
      <c>
        <f>(M325*21)/100</f>
      </c>
      <c t="s">
        <v>27</v>
      </c>
    </row>
    <row r="326" spans="1:5" ht="12.75" customHeight="1">
      <c r="A326" s="30" t="s">
        <v>55</v>
      </c>
      <c r="E326" s="31" t="s">
        <v>56</v>
      </c>
    </row>
    <row r="327" spans="1:5" ht="12.75" customHeight="1">
      <c r="A327" s="30" t="s">
        <v>57</v>
      </c>
      <c r="E327" s="32" t="s">
        <v>174</v>
      </c>
    </row>
    <row r="328" spans="5:5" ht="12.75" customHeight="1">
      <c r="E328" s="31" t="s">
        <v>59</v>
      </c>
    </row>
    <row r="329" spans="1:16" ht="12.75" customHeight="1">
      <c r="A329" t="s">
        <v>50</v>
      </c>
      <c s="6" t="s">
        <v>321</v>
      </c>
      <c s="6" t="s">
        <v>322</v>
      </c>
      <c t="s">
        <v>48</v>
      </c>
      <c s="26" t="s">
        <v>323</v>
      </c>
      <c s="27" t="s">
        <v>86</v>
      </c>
      <c s="28">
        <v>1</v>
      </c>
      <c s="27">
        <v>0</v>
      </c>
      <c s="27">
        <f>ROUND(G329*H329,6)</f>
      </c>
      <c r="L329" s="29">
        <v>0</v>
      </c>
      <c s="24">
        <f>ROUND(ROUND(L329,2)*ROUND(G329,3),2)</f>
      </c>
      <c s="27" t="s">
        <v>54</v>
      </c>
      <c>
        <f>(M329*21)/100</f>
      </c>
      <c t="s">
        <v>27</v>
      </c>
    </row>
    <row r="330" spans="1:5" ht="12.75" customHeight="1">
      <c r="A330" s="30" t="s">
        <v>55</v>
      </c>
      <c r="E330" s="31" t="s">
        <v>56</v>
      </c>
    </row>
    <row r="331" spans="1:5" ht="12.75" customHeight="1">
      <c r="A331" s="30" t="s">
        <v>57</v>
      </c>
      <c r="E331" s="32" t="s">
        <v>174</v>
      </c>
    </row>
    <row r="332" spans="5:5" ht="12.75" customHeight="1">
      <c r="E332" s="31" t="s">
        <v>59</v>
      </c>
    </row>
    <row r="333" spans="1:16" ht="12.75" customHeight="1">
      <c r="A333" t="s">
        <v>50</v>
      </c>
      <c s="6" t="s">
        <v>324</v>
      </c>
      <c s="6" t="s">
        <v>325</v>
      </c>
      <c t="s">
        <v>48</v>
      </c>
      <c s="26" t="s">
        <v>326</v>
      </c>
      <c s="27" t="s">
        <v>86</v>
      </c>
      <c s="28">
        <v>1</v>
      </c>
      <c s="27">
        <v>0</v>
      </c>
      <c s="27">
        <f>ROUND(G333*H333,6)</f>
      </c>
      <c r="L333" s="29">
        <v>0</v>
      </c>
      <c s="24">
        <f>ROUND(ROUND(L333,2)*ROUND(G333,3),2)</f>
      </c>
      <c s="27" t="s">
        <v>54</v>
      </c>
      <c>
        <f>(M333*21)/100</f>
      </c>
      <c t="s">
        <v>27</v>
      </c>
    </row>
    <row r="334" spans="1:5" ht="12.75" customHeight="1">
      <c r="A334" s="30" t="s">
        <v>55</v>
      </c>
      <c r="E334" s="31" t="s">
        <v>56</v>
      </c>
    </row>
    <row r="335" spans="1:5" ht="12.75" customHeight="1">
      <c r="A335" s="30" t="s">
        <v>57</v>
      </c>
      <c r="E335" s="32" t="s">
        <v>174</v>
      </c>
    </row>
    <row r="336" spans="5:5" ht="12.75" customHeight="1">
      <c r="E336" s="31" t="s">
        <v>59</v>
      </c>
    </row>
    <row r="337" spans="1:16" ht="12.75" customHeight="1">
      <c r="A337" t="s">
        <v>50</v>
      </c>
      <c s="6" t="s">
        <v>327</v>
      </c>
      <c s="6" t="s">
        <v>328</v>
      </c>
      <c t="s">
        <v>48</v>
      </c>
      <c s="26" t="s">
        <v>329</v>
      </c>
      <c s="27" t="s">
        <v>86</v>
      </c>
      <c s="28">
        <v>1</v>
      </c>
      <c s="27">
        <v>0</v>
      </c>
      <c s="27">
        <f>ROUND(G337*H337,6)</f>
      </c>
      <c r="L337" s="29">
        <v>0</v>
      </c>
      <c s="24">
        <f>ROUND(ROUND(L337,2)*ROUND(G337,3),2)</f>
      </c>
      <c s="27" t="s">
        <v>54</v>
      </c>
      <c>
        <f>(M337*21)/100</f>
      </c>
      <c t="s">
        <v>27</v>
      </c>
    </row>
    <row r="338" spans="1:5" ht="12.75" customHeight="1">
      <c r="A338" s="30" t="s">
        <v>55</v>
      </c>
      <c r="E338" s="31" t="s">
        <v>56</v>
      </c>
    </row>
    <row r="339" spans="1:5" ht="12.75" customHeight="1">
      <c r="A339" s="30" t="s">
        <v>57</v>
      </c>
      <c r="E339" s="32" t="s">
        <v>174</v>
      </c>
    </row>
    <row r="340" spans="5:5" ht="12.75" customHeight="1">
      <c r="E340" s="31" t="s">
        <v>59</v>
      </c>
    </row>
    <row r="341" spans="1:16" ht="12.75" customHeight="1">
      <c r="A341" t="s">
        <v>50</v>
      </c>
      <c s="6" t="s">
        <v>330</v>
      </c>
      <c s="6" t="s">
        <v>331</v>
      </c>
      <c t="s">
        <v>48</v>
      </c>
      <c s="26" t="s">
        <v>332</v>
      </c>
      <c s="27" t="s">
        <v>86</v>
      </c>
      <c s="28">
        <v>1</v>
      </c>
      <c s="27">
        <v>0</v>
      </c>
      <c s="27">
        <f>ROUND(G341*H341,6)</f>
      </c>
      <c r="L341" s="29">
        <v>0</v>
      </c>
      <c s="24">
        <f>ROUND(ROUND(L341,2)*ROUND(G341,3),2)</f>
      </c>
      <c s="27" t="s">
        <v>54</v>
      </c>
      <c>
        <f>(M341*21)/100</f>
      </c>
      <c t="s">
        <v>27</v>
      </c>
    </row>
    <row r="342" spans="1:5" ht="12.75" customHeight="1">
      <c r="A342" s="30" t="s">
        <v>55</v>
      </c>
      <c r="E342" s="31" t="s">
        <v>56</v>
      </c>
    </row>
    <row r="343" spans="1:5" ht="12.75" customHeight="1">
      <c r="A343" s="30" t="s">
        <v>57</v>
      </c>
      <c r="E343" s="32" t="s">
        <v>174</v>
      </c>
    </row>
    <row r="344" spans="5:5" ht="12.75" customHeight="1">
      <c r="E344" s="31" t="s">
        <v>59</v>
      </c>
    </row>
    <row r="345" spans="1:16" ht="12.75" customHeight="1">
      <c r="A345" t="s">
        <v>50</v>
      </c>
      <c s="6" t="s">
        <v>333</v>
      </c>
      <c s="6" t="s">
        <v>334</v>
      </c>
      <c t="s">
        <v>48</v>
      </c>
      <c s="26" t="s">
        <v>335</v>
      </c>
      <c s="27" t="s">
        <v>86</v>
      </c>
      <c s="28">
        <v>1</v>
      </c>
      <c s="27">
        <v>0</v>
      </c>
      <c s="27">
        <f>ROUND(G345*H345,6)</f>
      </c>
      <c r="L345" s="29">
        <v>0</v>
      </c>
      <c s="24">
        <f>ROUND(ROUND(L345,2)*ROUND(G345,3),2)</f>
      </c>
      <c s="27" t="s">
        <v>54</v>
      </c>
      <c>
        <f>(M345*21)/100</f>
      </c>
      <c t="s">
        <v>27</v>
      </c>
    </row>
    <row r="346" spans="1:5" ht="12.75" customHeight="1">
      <c r="A346" s="30" t="s">
        <v>55</v>
      </c>
      <c r="E346" s="31" t="s">
        <v>56</v>
      </c>
    </row>
    <row r="347" spans="1:5" ht="12.75" customHeight="1">
      <c r="A347" s="30" t="s">
        <v>57</v>
      </c>
      <c r="E347" s="32" t="s">
        <v>174</v>
      </c>
    </row>
    <row r="348" spans="5:5" ht="12.75" customHeight="1">
      <c r="E348" s="31" t="s">
        <v>59</v>
      </c>
    </row>
    <row r="349" spans="1:16" ht="12.75" customHeight="1">
      <c r="A349" t="s">
        <v>50</v>
      </c>
      <c s="6" t="s">
        <v>336</v>
      </c>
      <c s="6" t="s">
        <v>337</v>
      </c>
      <c t="s">
        <v>48</v>
      </c>
      <c s="26" t="s">
        <v>338</v>
      </c>
      <c s="27" t="s">
        <v>86</v>
      </c>
      <c s="28">
        <v>1</v>
      </c>
      <c s="27">
        <v>0</v>
      </c>
      <c s="27">
        <f>ROUND(G349*H349,6)</f>
      </c>
      <c r="L349" s="29">
        <v>0</v>
      </c>
      <c s="24">
        <f>ROUND(ROUND(L349,2)*ROUND(G349,3),2)</f>
      </c>
      <c s="27" t="s">
        <v>54</v>
      </c>
      <c>
        <f>(M349*21)/100</f>
      </c>
      <c t="s">
        <v>27</v>
      </c>
    </row>
    <row r="350" spans="1:5" ht="12.75" customHeight="1">
      <c r="A350" s="30" t="s">
        <v>55</v>
      </c>
      <c r="E350" s="31" t="s">
        <v>56</v>
      </c>
    </row>
    <row r="351" spans="1:5" ht="12.75" customHeight="1">
      <c r="A351" s="30" t="s">
        <v>57</v>
      </c>
      <c r="E351" s="32" t="s">
        <v>174</v>
      </c>
    </row>
    <row r="352" spans="5:5" ht="12.75" customHeight="1">
      <c r="E352" s="31" t="s">
        <v>59</v>
      </c>
    </row>
    <row r="353" spans="1:16" ht="12.75" customHeight="1">
      <c r="A353" t="s">
        <v>50</v>
      </c>
      <c s="6" t="s">
        <v>339</v>
      </c>
      <c s="6" t="s">
        <v>340</v>
      </c>
      <c t="s">
        <v>48</v>
      </c>
      <c s="26" t="s">
        <v>341</v>
      </c>
      <c s="27" t="s">
        <v>86</v>
      </c>
      <c s="28">
        <v>1</v>
      </c>
      <c s="27">
        <v>0</v>
      </c>
      <c s="27">
        <f>ROUND(G353*H353,6)</f>
      </c>
      <c r="L353" s="29">
        <v>0</v>
      </c>
      <c s="24">
        <f>ROUND(ROUND(L353,2)*ROUND(G353,3),2)</f>
      </c>
      <c s="27" t="s">
        <v>54</v>
      </c>
      <c>
        <f>(M353*21)/100</f>
      </c>
      <c t="s">
        <v>27</v>
      </c>
    </row>
    <row r="354" spans="1:5" ht="12.75" customHeight="1">
      <c r="A354" s="30" t="s">
        <v>55</v>
      </c>
      <c r="E354" s="31" t="s">
        <v>56</v>
      </c>
    </row>
    <row r="355" spans="1:5" ht="12.75" customHeight="1">
      <c r="A355" s="30" t="s">
        <v>57</v>
      </c>
      <c r="E355" s="32" t="s">
        <v>342</v>
      </c>
    </row>
    <row r="356" spans="5:5" ht="12.75" customHeight="1">
      <c r="E356" s="31" t="s">
        <v>59</v>
      </c>
    </row>
    <row r="357" spans="1:16" ht="12.75" customHeight="1">
      <c r="A357" t="s">
        <v>50</v>
      </c>
      <c s="6" t="s">
        <v>343</v>
      </c>
      <c s="6" t="s">
        <v>344</v>
      </c>
      <c t="s">
        <v>48</v>
      </c>
      <c s="26" t="s">
        <v>345</v>
      </c>
      <c s="27" t="s">
        <v>346</v>
      </c>
      <c s="28">
        <v>40</v>
      </c>
      <c s="27">
        <v>0</v>
      </c>
      <c s="27">
        <f>ROUND(G357*H357,6)</f>
      </c>
      <c r="L357" s="29">
        <v>0</v>
      </c>
      <c s="24">
        <f>ROUND(ROUND(L357,2)*ROUND(G357,3),2)</f>
      </c>
      <c s="27" t="s">
        <v>54</v>
      </c>
      <c>
        <f>(M357*21)/100</f>
      </c>
      <c t="s">
        <v>27</v>
      </c>
    </row>
    <row r="358" spans="1:5" ht="12.75" customHeight="1">
      <c r="A358" s="30" t="s">
        <v>55</v>
      </c>
      <c r="E358" s="31" t="s">
        <v>56</v>
      </c>
    </row>
    <row r="359" spans="1:5" ht="12.75" customHeight="1">
      <c r="A359" s="30" t="s">
        <v>57</v>
      </c>
      <c r="E359" s="32" t="s">
        <v>347</v>
      </c>
    </row>
    <row r="360" spans="5:5" ht="12.75" customHeight="1">
      <c r="E360" s="31" t="s">
        <v>59</v>
      </c>
    </row>
    <row r="361" spans="1:16" ht="12.75" customHeight="1">
      <c r="A361" t="s">
        <v>50</v>
      </c>
      <c s="6" t="s">
        <v>348</v>
      </c>
      <c s="6" t="s">
        <v>349</v>
      </c>
      <c t="s">
        <v>48</v>
      </c>
      <c s="26" t="s">
        <v>350</v>
      </c>
      <c s="27" t="s">
        <v>86</v>
      </c>
      <c s="28">
        <v>1</v>
      </c>
      <c s="27">
        <v>0</v>
      </c>
      <c s="27">
        <f>ROUND(G361*H361,6)</f>
      </c>
      <c r="L361" s="29">
        <v>0</v>
      </c>
      <c s="24">
        <f>ROUND(ROUND(L361,2)*ROUND(G361,3),2)</f>
      </c>
      <c s="27" t="s">
        <v>54</v>
      </c>
      <c>
        <f>(M361*21)/100</f>
      </c>
      <c t="s">
        <v>27</v>
      </c>
    </row>
    <row r="362" spans="1:5" ht="12.75" customHeight="1">
      <c r="A362" s="30" t="s">
        <v>55</v>
      </c>
      <c r="E362" s="31" t="s">
        <v>56</v>
      </c>
    </row>
    <row r="363" spans="1:5" ht="12.75" customHeight="1">
      <c r="A363" s="30" t="s">
        <v>57</v>
      </c>
      <c r="E363" s="32" t="s">
        <v>347</v>
      </c>
    </row>
    <row r="364" spans="5:5" ht="12.75" customHeight="1">
      <c r="E364" s="31" t="s">
        <v>59</v>
      </c>
    </row>
    <row r="365" spans="1:16" ht="12.75" customHeight="1">
      <c r="A365" t="s">
        <v>50</v>
      </c>
      <c s="6" t="s">
        <v>351</v>
      </c>
      <c s="6" t="s">
        <v>352</v>
      </c>
      <c t="s">
        <v>48</v>
      </c>
      <c s="26" t="s">
        <v>353</v>
      </c>
      <c s="27" t="s">
        <v>86</v>
      </c>
      <c s="28">
        <v>3</v>
      </c>
      <c s="27">
        <v>0</v>
      </c>
      <c s="27">
        <f>ROUND(G365*H365,6)</f>
      </c>
      <c r="L365" s="29">
        <v>0</v>
      </c>
      <c s="24">
        <f>ROUND(ROUND(L365,2)*ROUND(G365,3),2)</f>
      </c>
      <c s="27" t="s">
        <v>54</v>
      </c>
      <c>
        <f>(M365*21)/100</f>
      </c>
      <c t="s">
        <v>27</v>
      </c>
    </row>
    <row r="366" spans="1:5" ht="12.75" customHeight="1">
      <c r="A366" s="30" t="s">
        <v>55</v>
      </c>
      <c r="E366" s="31" t="s">
        <v>56</v>
      </c>
    </row>
    <row r="367" spans="1:5" ht="12.75" customHeight="1">
      <c r="A367" s="30" t="s">
        <v>57</v>
      </c>
      <c r="E367" s="32" t="s">
        <v>259</v>
      </c>
    </row>
    <row r="368" spans="5:5" ht="12.75" customHeight="1">
      <c r="E368" s="31" t="s">
        <v>59</v>
      </c>
    </row>
    <row r="369" spans="1:16" ht="12.75" customHeight="1">
      <c r="A369" t="s">
        <v>50</v>
      </c>
      <c s="6" t="s">
        <v>354</v>
      </c>
      <c s="6" t="s">
        <v>355</v>
      </c>
      <c t="s">
        <v>48</v>
      </c>
      <c s="26" t="s">
        <v>356</v>
      </c>
      <c s="27" t="s">
        <v>357</v>
      </c>
      <c s="28">
        <v>7</v>
      </c>
      <c s="27">
        <v>0</v>
      </c>
      <c s="27">
        <f>ROUND(G369*H369,6)</f>
      </c>
      <c r="L369" s="29">
        <v>0</v>
      </c>
      <c s="24">
        <f>ROUND(ROUND(L369,2)*ROUND(G369,3),2)</f>
      </c>
      <c s="27" t="s">
        <v>54</v>
      </c>
      <c>
        <f>(M369*21)/100</f>
      </c>
      <c t="s">
        <v>27</v>
      </c>
    </row>
    <row r="370" spans="1:5" ht="12.75" customHeight="1">
      <c r="A370" s="30" t="s">
        <v>55</v>
      </c>
      <c r="E370" s="31" t="s">
        <v>56</v>
      </c>
    </row>
    <row r="371" spans="1:5" ht="12.75" customHeight="1">
      <c r="A371" s="30" t="s">
        <v>57</v>
      </c>
      <c r="E371" s="32" t="s">
        <v>358</v>
      </c>
    </row>
    <row r="372" spans="5:5" ht="12.75" customHeight="1">
      <c r="E372" s="31" t="s">
        <v>59</v>
      </c>
    </row>
    <row r="373" spans="1:16" ht="12.75" customHeight="1">
      <c r="A373" t="s">
        <v>50</v>
      </c>
      <c s="6" t="s">
        <v>359</v>
      </c>
      <c s="6" t="s">
        <v>360</v>
      </c>
      <c t="s">
        <v>48</v>
      </c>
      <c s="26" t="s">
        <v>361</v>
      </c>
      <c s="27" t="s">
        <v>357</v>
      </c>
      <c s="28">
        <v>7</v>
      </c>
      <c s="27">
        <v>0</v>
      </c>
      <c s="27">
        <f>ROUND(G373*H373,6)</f>
      </c>
      <c r="L373" s="29">
        <v>0</v>
      </c>
      <c s="24">
        <f>ROUND(ROUND(L373,2)*ROUND(G373,3),2)</f>
      </c>
      <c s="27" t="s">
        <v>54</v>
      </c>
      <c>
        <f>(M373*21)/100</f>
      </c>
      <c t="s">
        <v>27</v>
      </c>
    </row>
    <row r="374" spans="1:5" ht="12.75" customHeight="1">
      <c r="A374" s="30" t="s">
        <v>55</v>
      </c>
      <c r="E374" s="31" t="s">
        <v>56</v>
      </c>
    </row>
    <row r="375" spans="1:5" ht="12.75" customHeight="1">
      <c r="A375" s="30" t="s">
        <v>57</v>
      </c>
      <c r="E375" s="32" t="s">
        <v>358</v>
      </c>
    </row>
    <row r="376" spans="5:5" ht="12.75" customHeight="1">
      <c r="E376" s="31" t="s">
        <v>59</v>
      </c>
    </row>
    <row r="377" spans="1:16" ht="12.75" customHeight="1">
      <c r="A377" t="s">
        <v>50</v>
      </c>
      <c s="6" t="s">
        <v>362</v>
      </c>
      <c s="6" t="s">
        <v>363</v>
      </c>
      <c t="s">
        <v>48</v>
      </c>
      <c s="26" t="s">
        <v>364</v>
      </c>
      <c s="27" t="s">
        <v>86</v>
      </c>
      <c s="28">
        <v>1</v>
      </c>
      <c s="27">
        <v>0</v>
      </c>
      <c s="27">
        <f>ROUND(G377*H377,6)</f>
      </c>
      <c r="L377" s="29">
        <v>0</v>
      </c>
      <c s="24">
        <f>ROUND(ROUND(L377,2)*ROUND(G377,3),2)</f>
      </c>
      <c s="27" t="s">
        <v>54</v>
      </c>
      <c>
        <f>(M377*21)/100</f>
      </c>
      <c t="s">
        <v>27</v>
      </c>
    </row>
    <row r="378" spans="1:5" ht="12.75" customHeight="1">
      <c r="A378" s="30" t="s">
        <v>55</v>
      </c>
      <c r="E378" s="31" t="s">
        <v>56</v>
      </c>
    </row>
    <row r="379" spans="1:5" ht="12.75" customHeight="1">
      <c r="A379" s="30" t="s">
        <v>57</v>
      </c>
      <c r="E379" s="32" t="s">
        <v>365</v>
      </c>
    </row>
    <row r="380" spans="5:5" ht="12.75" customHeight="1">
      <c r="E380" s="31" t="s">
        <v>59</v>
      </c>
    </row>
    <row r="381" spans="1:16" ht="12.75" customHeight="1">
      <c r="A381" t="s">
        <v>50</v>
      </c>
      <c s="6" t="s">
        <v>366</v>
      </c>
      <c s="6" t="s">
        <v>367</v>
      </c>
      <c t="s">
        <v>48</v>
      </c>
      <c s="26" t="s">
        <v>368</v>
      </c>
      <c s="27" t="s">
        <v>86</v>
      </c>
      <c s="28">
        <v>1</v>
      </c>
      <c s="27">
        <v>0</v>
      </c>
      <c s="27">
        <f>ROUND(G381*H381,6)</f>
      </c>
      <c r="L381" s="29">
        <v>0</v>
      </c>
      <c s="24">
        <f>ROUND(ROUND(L381,2)*ROUND(G381,3),2)</f>
      </c>
      <c s="27" t="s">
        <v>54</v>
      </c>
      <c>
        <f>(M381*21)/100</f>
      </c>
      <c t="s">
        <v>27</v>
      </c>
    </row>
    <row r="382" spans="1:5" ht="12.75" customHeight="1">
      <c r="A382" s="30" t="s">
        <v>55</v>
      </c>
      <c r="E382" s="31" t="s">
        <v>56</v>
      </c>
    </row>
    <row r="383" spans="1:5" ht="12.75" customHeight="1">
      <c r="A383" s="30" t="s">
        <v>57</v>
      </c>
      <c r="E383" s="32" t="s">
        <v>365</v>
      </c>
    </row>
    <row r="384" spans="5:5" ht="12.75" customHeight="1">
      <c r="E384" s="31" t="s">
        <v>59</v>
      </c>
    </row>
    <row r="385" spans="1:16" ht="12.75" customHeight="1">
      <c r="A385" t="s">
        <v>50</v>
      </c>
      <c s="6" t="s">
        <v>369</v>
      </c>
      <c s="6" t="s">
        <v>370</v>
      </c>
      <c t="s">
        <v>48</v>
      </c>
      <c s="26" t="s">
        <v>371</v>
      </c>
      <c s="27" t="s">
        <v>86</v>
      </c>
      <c s="28">
        <v>1</v>
      </c>
      <c s="27">
        <v>0</v>
      </c>
      <c s="27">
        <f>ROUND(G385*H385,6)</f>
      </c>
      <c r="L385" s="29">
        <v>0</v>
      </c>
      <c s="24">
        <f>ROUND(ROUND(L385,2)*ROUND(G385,3),2)</f>
      </c>
      <c s="27" t="s">
        <v>54</v>
      </c>
      <c>
        <f>(M385*21)/100</f>
      </c>
      <c t="s">
        <v>27</v>
      </c>
    </row>
    <row r="386" spans="1:5" ht="12.75" customHeight="1">
      <c r="A386" s="30" t="s">
        <v>55</v>
      </c>
      <c r="E386" s="31" t="s">
        <v>56</v>
      </c>
    </row>
    <row r="387" spans="1:5" ht="12.75" customHeight="1">
      <c r="A387" s="30" t="s">
        <v>57</v>
      </c>
      <c r="E387" s="32" t="s">
        <v>372</v>
      </c>
    </row>
    <row r="388" spans="5:5" ht="12.75" customHeight="1">
      <c r="E388" s="31" t="s">
        <v>372</v>
      </c>
    </row>
    <row r="389" spans="1:13" ht="12.75" customHeight="1">
      <c r="A389" t="s">
        <v>47</v>
      </c>
      <c r="C389" s="7" t="s">
        <v>72</v>
      </c>
      <c r="E389" s="25" t="s">
        <v>373</v>
      </c>
      <c r="J389" s="24">
        <f>0</f>
      </c>
      <c s="24">
        <f>0</f>
      </c>
      <c s="24">
        <f>0+L390+L394+L398+L402+L406+L410</f>
      </c>
      <c s="24">
        <f>0+M390+M394+M398+M402+M406+M410</f>
      </c>
    </row>
    <row r="390" spans="1:16" ht="12.75" customHeight="1">
      <c r="A390" t="s">
        <v>50</v>
      </c>
      <c s="6" t="s">
        <v>374</v>
      </c>
      <c s="6" t="s">
        <v>375</v>
      </c>
      <c t="s">
        <v>48</v>
      </c>
      <c s="26" t="s">
        <v>376</v>
      </c>
      <c s="27" t="s">
        <v>346</v>
      </c>
      <c s="28">
        <v>144</v>
      </c>
      <c s="27">
        <v>0</v>
      </c>
      <c s="27">
        <f>ROUND(G390*H390,6)</f>
      </c>
      <c r="L390" s="29">
        <v>0</v>
      </c>
      <c s="24">
        <f>ROUND(ROUND(L390,2)*ROUND(G390,3),2)</f>
      </c>
      <c s="27" t="s">
        <v>54</v>
      </c>
      <c>
        <f>(M390*21)/100</f>
      </c>
      <c t="s">
        <v>27</v>
      </c>
    </row>
    <row r="391" spans="1:5" ht="12.75" customHeight="1">
      <c r="A391" s="30" t="s">
        <v>55</v>
      </c>
      <c r="E391" s="31" t="s">
        <v>56</v>
      </c>
    </row>
    <row r="392" spans="1:5" ht="12.75" customHeight="1">
      <c r="A392" s="30" t="s">
        <v>57</v>
      </c>
      <c r="E392" s="32" t="s">
        <v>56</v>
      </c>
    </row>
    <row r="393" spans="5:5" ht="12.75" customHeight="1">
      <c r="E393" s="31" t="s">
        <v>59</v>
      </c>
    </row>
    <row r="394" spans="1:16" ht="12.75" customHeight="1">
      <c r="A394" t="s">
        <v>50</v>
      </c>
      <c s="6" t="s">
        <v>377</v>
      </c>
      <c s="6" t="s">
        <v>378</v>
      </c>
      <c t="s">
        <v>48</v>
      </c>
      <c s="26" t="s">
        <v>379</v>
      </c>
      <c s="27" t="s">
        <v>346</v>
      </c>
      <c s="28">
        <v>9.5</v>
      </c>
      <c s="27">
        <v>0</v>
      </c>
      <c s="27">
        <f>ROUND(G394*H394,6)</f>
      </c>
      <c r="L394" s="29">
        <v>0</v>
      </c>
      <c s="24">
        <f>ROUND(ROUND(L394,2)*ROUND(G394,3),2)</f>
      </c>
      <c s="27" t="s">
        <v>54</v>
      </c>
      <c>
        <f>(M394*21)/100</f>
      </c>
      <c t="s">
        <v>27</v>
      </c>
    </row>
    <row r="395" spans="1:5" ht="12.75" customHeight="1">
      <c r="A395" s="30" t="s">
        <v>55</v>
      </c>
      <c r="E395" s="31" t="s">
        <v>56</v>
      </c>
    </row>
    <row r="396" spans="1:5" ht="12.75" customHeight="1">
      <c r="A396" s="30" t="s">
        <v>57</v>
      </c>
      <c r="E396" s="32" t="s">
        <v>56</v>
      </c>
    </row>
    <row r="397" spans="5:5" ht="12.75" customHeight="1">
      <c r="E397" s="31" t="s">
        <v>59</v>
      </c>
    </row>
    <row r="398" spans="1:16" ht="12.75" customHeight="1">
      <c r="A398" t="s">
        <v>50</v>
      </c>
      <c s="6" t="s">
        <v>380</v>
      </c>
      <c s="6" t="s">
        <v>381</v>
      </c>
      <c t="s">
        <v>48</v>
      </c>
      <c s="26" t="s">
        <v>382</v>
      </c>
      <c s="27" t="s">
        <v>86</v>
      </c>
      <c s="28">
        <v>1</v>
      </c>
      <c s="27">
        <v>0</v>
      </c>
      <c s="27">
        <f>ROUND(G398*H398,6)</f>
      </c>
      <c r="L398" s="29">
        <v>0</v>
      </c>
      <c s="24">
        <f>ROUND(ROUND(L398,2)*ROUND(G398,3),2)</f>
      </c>
      <c s="27" t="s">
        <v>54</v>
      </c>
      <c>
        <f>(M398*21)/100</f>
      </c>
      <c t="s">
        <v>27</v>
      </c>
    </row>
    <row r="399" spans="1:5" ht="12.75" customHeight="1">
      <c r="A399" s="30" t="s">
        <v>55</v>
      </c>
      <c r="E399" s="31" t="s">
        <v>56</v>
      </c>
    </row>
    <row r="400" spans="1:5" ht="12.75" customHeight="1">
      <c r="A400" s="30" t="s">
        <v>57</v>
      </c>
      <c r="E400" s="32" t="s">
        <v>56</v>
      </c>
    </row>
    <row r="401" spans="5:5" ht="12.75" customHeight="1">
      <c r="E401" s="31" t="s">
        <v>59</v>
      </c>
    </row>
    <row r="402" spans="1:16" ht="12.75" customHeight="1">
      <c r="A402" t="s">
        <v>50</v>
      </c>
      <c s="6" t="s">
        <v>383</v>
      </c>
      <c s="6" t="s">
        <v>384</v>
      </c>
      <c t="s">
        <v>48</v>
      </c>
      <c s="26" t="s">
        <v>385</v>
      </c>
      <c s="27" t="s">
        <v>346</v>
      </c>
      <c s="28">
        <v>28</v>
      </c>
      <c s="27">
        <v>0</v>
      </c>
      <c s="27">
        <f>ROUND(G402*H402,6)</f>
      </c>
      <c r="L402" s="29">
        <v>0</v>
      </c>
      <c s="24">
        <f>ROUND(ROUND(L402,2)*ROUND(G402,3),2)</f>
      </c>
      <c s="27" t="s">
        <v>54</v>
      </c>
      <c>
        <f>(M402*21)/100</f>
      </c>
      <c t="s">
        <v>27</v>
      </c>
    </row>
    <row r="403" spans="1:5" ht="12.75" customHeight="1">
      <c r="A403" s="30" t="s">
        <v>55</v>
      </c>
      <c r="E403" s="31" t="s">
        <v>56</v>
      </c>
    </row>
    <row r="404" spans="1:5" ht="12.75" customHeight="1">
      <c r="A404" s="30" t="s">
        <v>57</v>
      </c>
      <c r="E404" s="32" t="s">
        <v>56</v>
      </c>
    </row>
    <row r="405" spans="5:5" ht="12.75" customHeight="1">
      <c r="E405" s="31" t="s">
        <v>59</v>
      </c>
    </row>
    <row r="406" spans="1:16" ht="12.75" customHeight="1">
      <c r="A406" t="s">
        <v>50</v>
      </c>
      <c s="6" t="s">
        <v>386</v>
      </c>
      <c s="6" t="s">
        <v>387</v>
      </c>
      <c t="s">
        <v>48</v>
      </c>
      <c s="26" t="s">
        <v>388</v>
      </c>
      <c s="27" t="s">
        <v>86</v>
      </c>
      <c s="28">
        <v>1</v>
      </c>
      <c s="27">
        <v>0</v>
      </c>
      <c s="27">
        <f>ROUND(G406*H406,6)</f>
      </c>
      <c r="L406" s="29">
        <v>0</v>
      </c>
      <c s="24">
        <f>ROUND(ROUND(L406,2)*ROUND(G406,3),2)</f>
      </c>
      <c s="27" t="s">
        <v>54</v>
      </c>
      <c>
        <f>(M406*21)/100</f>
      </c>
      <c t="s">
        <v>27</v>
      </c>
    </row>
    <row r="407" spans="1:5" ht="12.75" customHeight="1">
      <c r="A407" s="30" t="s">
        <v>55</v>
      </c>
      <c r="E407" s="31" t="s">
        <v>56</v>
      </c>
    </row>
    <row r="408" spans="1:5" ht="12.75" customHeight="1">
      <c r="A408" s="30" t="s">
        <v>57</v>
      </c>
      <c r="E408" s="32" t="s">
        <v>56</v>
      </c>
    </row>
    <row r="409" spans="5:5" ht="12.75" customHeight="1">
      <c r="E409" s="31" t="s">
        <v>59</v>
      </c>
    </row>
    <row r="410" spans="1:16" ht="12.75" customHeight="1">
      <c r="A410" t="s">
        <v>50</v>
      </c>
      <c s="6" t="s">
        <v>389</v>
      </c>
      <c s="6" t="s">
        <v>390</v>
      </c>
      <c t="s">
        <v>48</v>
      </c>
      <c s="26" t="s">
        <v>391</v>
      </c>
      <c s="27" t="s">
        <v>86</v>
      </c>
      <c s="28">
        <v>125</v>
      </c>
      <c s="27">
        <v>0</v>
      </c>
      <c s="27">
        <f>ROUND(G410*H410,6)</f>
      </c>
      <c r="L410" s="29">
        <v>0</v>
      </c>
      <c s="24">
        <f>ROUND(ROUND(L410,2)*ROUND(G410,3),2)</f>
      </c>
      <c s="27" t="s">
        <v>54</v>
      </c>
      <c>
        <f>(M410*21)/100</f>
      </c>
      <c t="s">
        <v>27</v>
      </c>
    </row>
    <row r="411" spans="1:5" ht="12.75" customHeight="1">
      <c r="A411" s="30" t="s">
        <v>55</v>
      </c>
      <c r="E411" s="31" t="s">
        <v>56</v>
      </c>
    </row>
    <row r="412" spans="1:5" ht="12.75" customHeight="1">
      <c r="A412" s="30" t="s">
        <v>57</v>
      </c>
      <c r="E412" s="32" t="s">
        <v>56</v>
      </c>
    </row>
    <row r="413" spans="5:5" ht="12.75" customHeight="1">
      <c r="E413" s="31" t="s">
        <v>59</v>
      </c>
    </row>
    <row r="414" spans="1:13" ht="12.75" customHeight="1">
      <c r="A414" t="s">
        <v>47</v>
      </c>
      <c r="C414" s="7" t="s">
        <v>76</v>
      </c>
      <c r="E414" s="25" t="s">
        <v>392</v>
      </c>
      <c r="J414" s="24">
        <f>0</f>
      </c>
      <c s="24">
        <f>0</f>
      </c>
      <c s="24">
        <f>0+L415</f>
      </c>
      <c s="24">
        <f>0+M415</f>
      </c>
    </row>
    <row r="415" spans="1:16" ht="12.75" customHeight="1">
      <c r="A415" t="s">
        <v>50</v>
      </c>
      <c s="6" t="s">
        <v>393</v>
      </c>
      <c s="6" t="s">
        <v>394</v>
      </c>
      <c t="s">
        <v>48</v>
      </c>
      <c s="26" t="s">
        <v>395</v>
      </c>
      <c s="27" t="s">
        <v>396</v>
      </c>
      <c s="28">
        <v>22.44</v>
      </c>
      <c s="27">
        <v>0</v>
      </c>
      <c s="27">
        <f>ROUND(G415*H415,6)</f>
      </c>
      <c r="L415" s="29">
        <v>0</v>
      </c>
      <c s="24">
        <f>ROUND(ROUND(L415,2)*ROUND(G415,3),2)</f>
      </c>
      <c s="27" t="s">
        <v>54</v>
      </c>
      <c>
        <f>(M415*21)/100</f>
      </c>
      <c t="s">
        <v>27</v>
      </c>
    </row>
    <row r="416" spans="1:5" ht="12.75" customHeight="1">
      <c r="A416" s="30" t="s">
        <v>55</v>
      </c>
      <c r="E416" s="31" t="s">
        <v>56</v>
      </c>
    </row>
    <row r="417" spans="1:5" ht="12.75" customHeight="1">
      <c r="A417" s="30" t="s">
        <v>57</v>
      </c>
      <c r="E417" s="32" t="s">
        <v>56</v>
      </c>
    </row>
    <row r="418" spans="5:5" ht="12.75" customHeight="1">
      <c r="E418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399</v>
      </c>
      <c r="E8" s="23" t="s">
        <v>400</v>
      </c>
      <c r="J8" s="22">
        <f>0+J9+J62+J143+J268+J425+J450</f>
      </c>
      <c s="22">
        <f>0+K9+K62+K143+K268+K425+K450</f>
      </c>
      <c s="22">
        <f>0+L9+L62+L143+L268+L425+L450</f>
      </c>
      <c s="22">
        <f>0+M9+M62+M143+M268+M425+M450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0+L10+L14+L18+L22+L26+L30+L34+L38+L42+L46+L50+L54+L58</f>
      </c>
      <c s="24">
        <f>0+M10+M14+M18+M22+M26+M30+M34+M38+M42+M46+M50+M54+M58</f>
      </c>
    </row>
    <row r="10" spans="1:16" ht="12.75" customHeight="1">
      <c r="A10" t="s">
        <v>50</v>
      </c>
      <c s="6" t="s">
        <v>48</v>
      </c>
      <c s="6" t="s">
        <v>51</v>
      </c>
      <c t="s">
        <v>48</v>
      </c>
      <c s="26" t="s">
        <v>52</v>
      </c>
      <c s="27" t="s">
        <v>53</v>
      </c>
      <c s="28">
        <v>13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54</v>
      </c>
      <c>
        <f>(M10*21)/100</f>
      </c>
      <c t="s">
        <v>27</v>
      </c>
    </row>
    <row r="11" spans="1:5" ht="12.75" customHeight="1">
      <c r="A11" s="30" t="s">
        <v>55</v>
      </c>
      <c r="E11" s="31" t="s">
        <v>56</v>
      </c>
    </row>
    <row r="12" spans="1:5" ht="12.75" customHeight="1">
      <c r="A12" s="30" t="s">
        <v>57</v>
      </c>
      <c r="E12" s="32" t="s">
        <v>401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60</v>
      </c>
      <c t="s">
        <v>48</v>
      </c>
      <c s="26" t="s">
        <v>61</v>
      </c>
      <c s="27" t="s">
        <v>62</v>
      </c>
      <c s="28">
        <v>29.032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54</v>
      </c>
      <c>
        <f>(M14*21)/100</f>
      </c>
      <c t="s">
        <v>27</v>
      </c>
    </row>
    <row r="15" spans="1:5" ht="12.75" customHeight="1">
      <c r="A15" s="30" t="s">
        <v>55</v>
      </c>
      <c r="E15" s="31" t="s">
        <v>56</v>
      </c>
    </row>
    <row r="16" spans="1:5" ht="12.75" customHeight="1">
      <c r="A16" s="30" t="s">
        <v>57</v>
      </c>
      <c r="E16" s="32" t="s">
        <v>402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64</v>
      </c>
      <c t="s">
        <v>48</v>
      </c>
      <c s="26" t="s">
        <v>65</v>
      </c>
      <c s="27" t="s">
        <v>62</v>
      </c>
      <c s="28">
        <v>403.2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54</v>
      </c>
      <c>
        <f>(M18*21)/100</f>
      </c>
      <c t="s">
        <v>27</v>
      </c>
    </row>
    <row r="19" spans="1:5" ht="12.75" customHeight="1">
      <c r="A19" s="30" t="s">
        <v>55</v>
      </c>
      <c r="E19" s="31" t="s">
        <v>56</v>
      </c>
    </row>
    <row r="20" spans="1:5" ht="12.75" customHeight="1">
      <c r="A20" s="30" t="s">
        <v>57</v>
      </c>
      <c r="E20" s="32" t="s">
        <v>403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67</v>
      </c>
      <c s="6" t="s">
        <v>68</v>
      </c>
      <c t="s">
        <v>48</v>
      </c>
      <c s="26" t="s">
        <v>69</v>
      </c>
      <c s="27" t="s">
        <v>70</v>
      </c>
      <c s="28">
        <v>53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54</v>
      </c>
      <c>
        <f>(M22*21)/100</f>
      </c>
      <c t="s">
        <v>27</v>
      </c>
    </row>
    <row r="23" spans="1:5" ht="12.75" customHeight="1">
      <c r="A23" s="30" t="s">
        <v>55</v>
      </c>
      <c r="E23" s="31" t="s">
        <v>56</v>
      </c>
    </row>
    <row r="24" spans="1:5" ht="12.75" customHeight="1">
      <c r="A24" s="30" t="s">
        <v>57</v>
      </c>
      <c r="E24" s="32" t="s">
        <v>404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72</v>
      </c>
      <c s="6" t="s">
        <v>73</v>
      </c>
      <c t="s">
        <v>48</v>
      </c>
      <c s="26" t="s">
        <v>74</v>
      </c>
      <c s="27" t="s">
        <v>62</v>
      </c>
      <c s="28">
        <v>2.04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54</v>
      </c>
      <c>
        <f>(M26*21)/100</f>
      </c>
      <c t="s">
        <v>27</v>
      </c>
    </row>
    <row r="27" spans="1:5" ht="12.75" customHeight="1">
      <c r="A27" s="30" t="s">
        <v>55</v>
      </c>
      <c r="E27" s="31" t="s">
        <v>56</v>
      </c>
    </row>
    <row r="28" spans="1:5" ht="12.75" customHeight="1">
      <c r="A28" s="30" t="s">
        <v>57</v>
      </c>
      <c r="E28" s="32" t="s">
        <v>405</v>
      </c>
    </row>
    <row r="29" spans="5:5" ht="12.75" customHeight="1">
      <c r="E29" s="31" t="s">
        <v>59</v>
      </c>
    </row>
    <row r="30" spans="1:16" ht="12.75" customHeight="1">
      <c r="A30" t="s">
        <v>50</v>
      </c>
      <c s="6" t="s">
        <v>76</v>
      </c>
      <c s="6" t="s">
        <v>77</v>
      </c>
      <c t="s">
        <v>48</v>
      </c>
      <c s="26" t="s">
        <v>78</v>
      </c>
      <c s="27" t="s">
        <v>62</v>
      </c>
      <c s="28">
        <v>430.192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54</v>
      </c>
      <c>
        <f>(M30*21)/100</f>
      </c>
      <c t="s">
        <v>27</v>
      </c>
    </row>
    <row r="31" spans="1:5" ht="12.75" customHeight="1">
      <c r="A31" s="30" t="s">
        <v>55</v>
      </c>
      <c r="E31" s="31" t="s">
        <v>56</v>
      </c>
    </row>
    <row r="32" spans="1:5" ht="12.75" customHeight="1">
      <c r="A32" s="30" t="s">
        <v>57</v>
      </c>
      <c r="E32" s="32" t="s">
        <v>406</v>
      </c>
    </row>
    <row r="33" spans="5:5" ht="12.75" customHeight="1">
      <c r="E33" s="31" t="s">
        <v>59</v>
      </c>
    </row>
    <row r="34" spans="1:16" ht="12.75" customHeight="1">
      <c r="A34" t="s">
        <v>50</v>
      </c>
      <c s="6" t="s">
        <v>80</v>
      </c>
      <c s="6" t="s">
        <v>81</v>
      </c>
      <c t="s">
        <v>48</v>
      </c>
      <c s="26" t="s">
        <v>82</v>
      </c>
      <c s="27" t="s">
        <v>62</v>
      </c>
      <c s="28">
        <v>6.45288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54</v>
      </c>
      <c>
        <f>(M34*21)/100</f>
      </c>
      <c t="s">
        <v>27</v>
      </c>
    </row>
    <row r="35" spans="1:5" ht="12.75" customHeight="1">
      <c r="A35" s="30" t="s">
        <v>55</v>
      </c>
      <c r="E35" s="31" t="s">
        <v>56</v>
      </c>
    </row>
    <row r="36" spans="1:5" ht="12.75" customHeight="1">
      <c r="A36" s="30" t="s">
        <v>57</v>
      </c>
      <c r="E36" s="32" t="s">
        <v>56</v>
      </c>
    </row>
    <row r="37" spans="5:5" ht="12.75" customHeight="1">
      <c r="E37" s="31" t="s">
        <v>59</v>
      </c>
    </row>
    <row r="38" spans="1:16" ht="12.75" customHeight="1">
      <c r="A38" t="s">
        <v>50</v>
      </c>
      <c s="6" t="s">
        <v>83</v>
      </c>
      <c s="6" t="s">
        <v>84</v>
      </c>
      <c t="s">
        <v>48</v>
      </c>
      <c s="26" t="s">
        <v>85</v>
      </c>
      <c s="27" t="s">
        <v>86</v>
      </c>
      <c s="28">
        <v>42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54</v>
      </c>
      <c>
        <f>(M38*21)/100</f>
      </c>
      <c t="s">
        <v>27</v>
      </c>
    </row>
    <row r="39" spans="1:5" ht="12.75" customHeight="1">
      <c r="A39" s="30" t="s">
        <v>55</v>
      </c>
      <c r="E39" s="31" t="s">
        <v>56</v>
      </c>
    </row>
    <row r="40" spans="1:5" ht="12.75" customHeight="1">
      <c r="A40" s="30" t="s">
        <v>57</v>
      </c>
      <c r="E40" s="32" t="s">
        <v>87</v>
      </c>
    </row>
    <row r="41" spans="5:5" ht="12.75" customHeight="1">
      <c r="E41" s="31" t="s">
        <v>59</v>
      </c>
    </row>
    <row r="42" spans="1:16" ht="12.75" customHeight="1">
      <c r="A42" t="s">
        <v>50</v>
      </c>
      <c s="6" t="s">
        <v>88</v>
      </c>
      <c s="6" t="s">
        <v>89</v>
      </c>
      <c t="s">
        <v>48</v>
      </c>
      <c s="26" t="s">
        <v>90</v>
      </c>
      <c s="27" t="s">
        <v>86</v>
      </c>
      <c s="28">
        <v>8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54</v>
      </c>
      <c>
        <f>(M42*21)/100</f>
      </c>
      <c t="s">
        <v>27</v>
      </c>
    </row>
    <row r="43" spans="1:5" ht="12.75" customHeight="1">
      <c r="A43" s="30" t="s">
        <v>55</v>
      </c>
      <c r="E43" s="31" t="s">
        <v>56</v>
      </c>
    </row>
    <row r="44" spans="1:5" ht="12.75" customHeight="1">
      <c r="A44" s="30" t="s">
        <v>57</v>
      </c>
      <c r="E44" s="32" t="s">
        <v>91</v>
      </c>
    </row>
    <row r="45" spans="5:5" ht="12.75" customHeight="1">
      <c r="E45" s="31" t="s">
        <v>59</v>
      </c>
    </row>
    <row r="46" spans="1:16" ht="12.75" customHeight="1">
      <c r="A46" t="s">
        <v>50</v>
      </c>
      <c s="6" t="s">
        <v>92</v>
      </c>
      <c s="6" t="s">
        <v>407</v>
      </c>
      <c t="s">
        <v>48</v>
      </c>
      <c s="26" t="s">
        <v>408</v>
      </c>
      <c s="27" t="s">
        <v>70</v>
      </c>
      <c s="28">
        <v>40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54</v>
      </c>
      <c>
        <f>(M46*21)/100</f>
      </c>
      <c t="s">
        <v>27</v>
      </c>
    </row>
    <row r="47" spans="1:5" ht="12.75" customHeight="1">
      <c r="A47" s="30" t="s">
        <v>55</v>
      </c>
      <c r="E47" s="31" t="s">
        <v>56</v>
      </c>
    </row>
    <row r="48" spans="1:5" ht="12.75" customHeight="1">
      <c r="A48" s="30" t="s">
        <v>57</v>
      </c>
      <c r="E48" s="32" t="s">
        <v>409</v>
      </c>
    </row>
    <row r="49" spans="5:5" ht="12.75" customHeight="1">
      <c r="E49" s="31" t="s">
        <v>59</v>
      </c>
    </row>
    <row r="50" spans="1:16" ht="12.75" customHeight="1">
      <c r="A50" t="s">
        <v>50</v>
      </c>
      <c s="6" t="s">
        <v>96</v>
      </c>
      <c s="6" t="s">
        <v>93</v>
      </c>
      <c t="s">
        <v>48</v>
      </c>
      <c s="26" t="s">
        <v>94</v>
      </c>
      <c s="27" t="s">
        <v>70</v>
      </c>
      <c s="28">
        <v>60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54</v>
      </c>
      <c>
        <f>(M50*21)/100</f>
      </c>
      <c t="s">
        <v>27</v>
      </c>
    </row>
    <row r="51" spans="1:5" ht="12.75" customHeight="1">
      <c r="A51" s="30" t="s">
        <v>55</v>
      </c>
      <c r="E51" s="31" t="s">
        <v>56</v>
      </c>
    </row>
    <row r="52" spans="1:5" ht="12.75" customHeight="1">
      <c r="A52" s="30" t="s">
        <v>57</v>
      </c>
      <c r="E52" s="32" t="s">
        <v>95</v>
      </c>
    </row>
    <row r="53" spans="5:5" ht="12.75" customHeight="1">
      <c r="E53" s="31" t="s">
        <v>59</v>
      </c>
    </row>
    <row r="54" spans="1:16" ht="12.75" customHeight="1">
      <c r="A54" t="s">
        <v>50</v>
      </c>
      <c s="6" t="s">
        <v>100</v>
      </c>
      <c s="6" t="s">
        <v>97</v>
      </c>
      <c t="s">
        <v>48</v>
      </c>
      <c s="26" t="s">
        <v>98</v>
      </c>
      <c s="27" t="s">
        <v>70</v>
      </c>
      <c s="28">
        <v>1450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54</v>
      </c>
      <c>
        <f>(M54*21)/100</f>
      </c>
      <c t="s">
        <v>27</v>
      </c>
    </row>
    <row r="55" spans="1:5" ht="12.75" customHeight="1">
      <c r="A55" s="30" t="s">
        <v>55</v>
      </c>
      <c r="E55" s="31" t="s">
        <v>56</v>
      </c>
    </row>
    <row r="56" spans="1:5" ht="12.75" customHeight="1">
      <c r="A56" s="30" t="s">
        <v>57</v>
      </c>
      <c r="E56" s="32" t="s">
        <v>99</v>
      </c>
    </row>
    <row r="57" spans="5:5" ht="12.75" customHeight="1">
      <c r="E57" s="31" t="s">
        <v>59</v>
      </c>
    </row>
    <row r="58" spans="1:16" ht="12.75" customHeight="1">
      <c r="A58" t="s">
        <v>50</v>
      </c>
      <c s="6" t="s">
        <v>104</v>
      </c>
      <c s="6" t="s">
        <v>101</v>
      </c>
      <c t="s">
        <v>48</v>
      </c>
      <c s="26" t="s">
        <v>102</v>
      </c>
      <c s="27" t="s">
        <v>70</v>
      </c>
      <c s="28">
        <v>1450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54</v>
      </c>
      <c>
        <f>(M58*21)/100</f>
      </c>
      <c t="s">
        <v>27</v>
      </c>
    </row>
    <row r="59" spans="1:5" ht="12.75" customHeight="1">
      <c r="A59" s="30" t="s">
        <v>55</v>
      </c>
      <c r="E59" s="31" t="s">
        <v>56</v>
      </c>
    </row>
    <row r="60" spans="1:5" ht="12.75" customHeight="1">
      <c r="A60" s="30" t="s">
        <v>57</v>
      </c>
      <c r="E60" s="32" t="s">
        <v>99</v>
      </c>
    </row>
    <row r="61" spans="5:5" ht="12.75" customHeight="1">
      <c r="E61" s="31" t="s">
        <v>59</v>
      </c>
    </row>
    <row r="62" spans="1:13" ht="12.75" customHeight="1">
      <c r="A62" t="s">
        <v>47</v>
      </c>
      <c r="C62" s="7" t="s">
        <v>27</v>
      </c>
      <c r="E62" s="25" t="s">
        <v>103</v>
      </c>
      <c r="J62" s="24">
        <f>0</f>
      </c>
      <c s="24">
        <f>0</f>
      </c>
      <c s="24">
        <f>0+L63+L67+L71+L75+L79+L83+L87+L91+L95+L99+L103+L107+L111+L115+L119+L123+L127+L131+L135+L139</f>
      </c>
      <c s="24">
        <f>0+M63+M67+M71+M75+M79+M83+M87+M91+M95+M99+M103+M107+M111+M115+M119+M123+M127+M131+M135+M139</f>
      </c>
    </row>
    <row r="63" spans="1:16" ht="12.75" customHeight="1">
      <c r="A63" t="s">
        <v>50</v>
      </c>
      <c s="6" t="s">
        <v>108</v>
      </c>
      <c s="6" t="s">
        <v>410</v>
      </c>
      <c t="s">
        <v>48</v>
      </c>
      <c s="26" t="s">
        <v>411</v>
      </c>
      <c s="27" t="s">
        <v>70</v>
      </c>
      <c s="28">
        <v>15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54</v>
      </c>
      <c>
        <f>(M63*21)/100</f>
      </c>
      <c t="s">
        <v>27</v>
      </c>
    </row>
    <row r="64" spans="1:5" ht="12.75" customHeight="1">
      <c r="A64" s="30" t="s">
        <v>55</v>
      </c>
      <c r="E64" s="31" t="s">
        <v>56</v>
      </c>
    </row>
    <row r="65" spans="1:5" ht="12.75" customHeight="1">
      <c r="A65" s="30" t="s">
        <v>57</v>
      </c>
      <c r="E65" s="32" t="s">
        <v>412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112</v>
      </c>
      <c s="6" t="s">
        <v>105</v>
      </c>
      <c t="s">
        <v>48</v>
      </c>
      <c s="26" t="s">
        <v>106</v>
      </c>
      <c s="27" t="s">
        <v>86</v>
      </c>
      <c s="28">
        <v>1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54</v>
      </c>
      <c>
        <f>(M67*21)/100</f>
      </c>
      <c t="s">
        <v>27</v>
      </c>
    </row>
    <row r="68" spans="1:5" ht="12.75" customHeight="1">
      <c r="A68" s="30" t="s">
        <v>55</v>
      </c>
      <c r="E68" s="31" t="s">
        <v>56</v>
      </c>
    </row>
    <row r="69" spans="1:5" ht="12.75" customHeight="1">
      <c r="A69" s="30" t="s">
        <v>57</v>
      </c>
      <c r="E69" s="32" t="s">
        <v>107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116</v>
      </c>
      <c s="6" t="s">
        <v>109</v>
      </c>
      <c t="s">
        <v>48</v>
      </c>
      <c s="26" t="s">
        <v>110</v>
      </c>
      <c s="27" t="s">
        <v>86</v>
      </c>
      <c s="28">
        <v>5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54</v>
      </c>
      <c>
        <f>(M71*21)/100</f>
      </c>
      <c t="s">
        <v>27</v>
      </c>
    </row>
    <row r="72" spans="1:5" ht="12.75" customHeight="1">
      <c r="A72" s="30" t="s">
        <v>55</v>
      </c>
      <c r="E72" s="31" t="s">
        <v>56</v>
      </c>
    </row>
    <row r="73" spans="1:5" ht="12.75" customHeight="1">
      <c r="A73" s="30" t="s">
        <v>57</v>
      </c>
      <c r="E73" s="32" t="s">
        <v>111</v>
      </c>
    </row>
    <row r="74" spans="5:5" ht="12.75" customHeight="1">
      <c r="E74" s="31" t="s">
        <v>59</v>
      </c>
    </row>
    <row r="75" spans="1:16" ht="12.75" customHeight="1">
      <c r="A75" t="s">
        <v>50</v>
      </c>
      <c s="6" t="s">
        <v>119</v>
      </c>
      <c s="6" t="s">
        <v>113</v>
      </c>
      <c t="s">
        <v>48</v>
      </c>
      <c s="26" t="s">
        <v>114</v>
      </c>
      <c s="27" t="s">
        <v>115</v>
      </c>
      <c s="28">
        <v>8.48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54</v>
      </c>
      <c>
        <f>(M75*21)/100</f>
      </c>
      <c t="s">
        <v>27</v>
      </c>
    </row>
    <row r="76" spans="1:5" ht="12.75" customHeight="1">
      <c r="A76" s="30" t="s">
        <v>55</v>
      </c>
      <c r="E76" s="31" t="s">
        <v>56</v>
      </c>
    </row>
    <row r="77" spans="1:5" ht="12.75" customHeight="1">
      <c r="A77" s="30" t="s">
        <v>57</v>
      </c>
      <c r="E77" s="32" t="s">
        <v>107</v>
      </c>
    </row>
    <row r="78" spans="5:5" ht="12.75" customHeight="1">
      <c r="E78" s="31" t="s">
        <v>59</v>
      </c>
    </row>
    <row r="79" spans="1:16" ht="12.75" customHeight="1">
      <c r="A79" t="s">
        <v>50</v>
      </c>
      <c s="6" t="s">
        <v>122</v>
      </c>
      <c s="6" t="s">
        <v>117</v>
      </c>
      <c t="s">
        <v>48</v>
      </c>
      <c s="26" t="s">
        <v>118</v>
      </c>
      <c s="27" t="s">
        <v>115</v>
      </c>
      <c s="28">
        <v>9.12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54</v>
      </c>
      <c>
        <f>(M79*21)/100</f>
      </c>
      <c t="s">
        <v>27</v>
      </c>
    </row>
    <row r="80" spans="1:5" ht="12.75" customHeight="1">
      <c r="A80" s="30" t="s">
        <v>55</v>
      </c>
      <c r="E80" s="31" t="s">
        <v>56</v>
      </c>
    </row>
    <row r="81" spans="1:5" ht="12.75" customHeight="1">
      <c r="A81" s="30" t="s">
        <v>57</v>
      </c>
      <c r="E81" s="32" t="s">
        <v>107</v>
      </c>
    </row>
    <row r="82" spans="5:5" ht="12.75" customHeight="1">
      <c r="E82" s="31" t="s">
        <v>59</v>
      </c>
    </row>
    <row r="83" spans="1:16" ht="12.75" customHeight="1">
      <c r="A83" t="s">
        <v>50</v>
      </c>
      <c s="6" t="s">
        <v>125</v>
      </c>
      <c s="6" t="s">
        <v>120</v>
      </c>
      <c t="s">
        <v>48</v>
      </c>
      <c s="26" t="s">
        <v>121</v>
      </c>
      <c s="27" t="s">
        <v>115</v>
      </c>
      <c s="28">
        <v>8.48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54</v>
      </c>
      <c>
        <f>(M83*21)/100</f>
      </c>
      <c t="s">
        <v>27</v>
      </c>
    </row>
    <row r="84" spans="1:5" ht="12.75" customHeight="1">
      <c r="A84" s="30" t="s">
        <v>55</v>
      </c>
      <c r="E84" s="31" t="s">
        <v>56</v>
      </c>
    </row>
    <row r="85" spans="1:5" ht="12.75" customHeight="1">
      <c r="A85" s="30" t="s">
        <v>57</v>
      </c>
      <c r="E85" s="32" t="s">
        <v>107</v>
      </c>
    </row>
    <row r="86" spans="5:5" ht="12.75" customHeight="1">
      <c r="E86" s="31" t="s">
        <v>59</v>
      </c>
    </row>
    <row r="87" spans="1:16" ht="12.75" customHeight="1">
      <c r="A87" t="s">
        <v>50</v>
      </c>
      <c s="6" t="s">
        <v>128</v>
      </c>
      <c s="6" t="s">
        <v>123</v>
      </c>
      <c t="s">
        <v>48</v>
      </c>
      <c s="26" t="s">
        <v>124</v>
      </c>
      <c s="27" t="s">
        <v>115</v>
      </c>
      <c s="28">
        <v>9.12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54</v>
      </c>
      <c>
        <f>(M87*21)/100</f>
      </c>
      <c t="s">
        <v>27</v>
      </c>
    </row>
    <row r="88" spans="1:5" ht="12.75" customHeight="1">
      <c r="A88" s="30" t="s">
        <v>55</v>
      </c>
      <c r="E88" s="31" t="s">
        <v>56</v>
      </c>
    </row>
    <row r="89" spans="1:5" ht="12.75" customHeight="1">
      <c r="A89" s="30" t="s">
        <v>57</v>
      </c>
      <c r="E89" s="32" t="s">
        <v>107</v>
      </c>
    </row>
    <row r="90" spans="5:5" ht="12.75" customHeight="1">
      <c r="E90" s="31" t="s">
        <v>59</v>
      </c>
    </row>
    <row r="91" spans="1:16" ht="12.75" customHeight="1">
      <c r="A91" t="s">
        <v>50</v>
      </c>
      <c s="6" t="s">
        <v>131</v>
      </c>
      <c s="6" t="s">
        <v>126</v>
      </c>
      <c t="s">
        <v>48</v>
      </c>
      <c s="26" t="s">
        <v>127</v>
      </c>
      <c s="27" t="s">
        <v>86</v>
      </c>
      <c s="28">
        <v>16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54</v>
      </c>
      <c>
        <f>(M91*21)/100</f>
      </c>
      <c t="s">
        <v>27</v>
      </c>
    </row>
    <row r="92" spans="1:5" ht="12.75" customHeight="1">
      <c r="A92" s="30" t="s">
        <v>55</v>
      </c>
      <c r="E92" s="31" t="s">
        <v>56</v>
      </c>
    </row>
    <row r="93" spans="1:5" ht="12.75" customHeight="1">
      <c r="A93" s="30" t="s">
        <v>57</v>
      </c>
      <c r="E93" s="32" t="s">
        <v>107</v>
      </c>
    </row>
    <row r="94" spans="5:5" ht="12.75" customHeight="1">
      <c r="E94" s="31" t="s">
        <v>59</v>
      </c>
    </row>
    <row r="95" spans="1:16" ht="12.75" customHeight="1">
      <c r="A95" t="s">
        <v>50</v>
      </c>
      <c s="6" t="s">
        <v>134</v>
      </c>
      <c s="6" t="s">
        <v>129</v>
      </c>
      <c t="s">
        <v>48</v>
      </c>
      <c s="26" t="s">
        <v>130</v>
      </c>
      <c s="27" t="s">
        <v>86</v>
      </c>
      <c s="28">
        <v>10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54</v>
      </c>
      <c>
        <f>(M95*21)/100</f>
      </c>
      <c t="s">
        <v>27</v>
      </c>
    </row>
    <row r="96" spans="1:5" ht="12.75" customHeight="1">
      <c r="A96" s="30" t="s">
        <v>55</v>
      </c>
      <c r="E96" s="31" t="s">
        <v>56</v>
      </c>
    </row>
    <row r="97" spans="1:5" ht="12.75" customHeight="1">
      <c r="A97" s="30" t="s">
        <v>57</v>
      </c>
      <c r="E97" s="32" t="s">
        <v>107</v>
      </c>
    </row>
    <row r="98" spans="5:5" ht="12.75" customHeight="1">
      <c r="E98" s="31" t="s">
        <v>59</v>
      </c>
    </row>
    <row r="99" spans="1:16" ht="12.75" customHeight="1">
      <c r="A99" t="s">
        <v>50</v>
      </c>
      <c s="6" t="s">
        <v>137</v>
      </c>
      <c s="6" t="s">
        <v>132</v>
      </c>
      <c t="s">
        <v>48</v>
      </c>
      <c s="26" t="s">
        <v>133</v>
      </c>
      <c s="27" t="s">
        <v>86</v>
      </c>
      <c s="28">
        <v>4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54</v>
      </c>
      <c>
        <f>(M99*21)/100</f>
      </c>
      <c t="s">
        <v>27</v>
      </c>
    </row>
    <row r="100" spans="1:5" ht="12.75" customHeight="1">
      <c r="A100" s="30" t="s">
        <v>55</v>
      </c>
      <c r="E100" s="31" t="s">
        <v>56</v>
      </c>
    </row>
    <row r="101" spans="1:5" ht="12.75" customHeight="1">
      <c r="A101" s="30" t="s">
        <v>57</v>
      </c>
      <c r="E101" s="32" t="s">
        <v>107</v>
      </c>
    </row>
    <row r="102" spans="5:5" ht="12.75" customHeight="1">
      <c r="E102" s="31" t="s">
        <v>59</v>
      </c>
    </row>
    <row r="103" spans="1:16" ht="12.75" customHeight="1">
      <c r="A103" t="s">
        <v>50</v>
      </c>
      <c s="6" t="s">
        <v>140</v>
      </c>
      <c s="6" t="s">
        <v>135</v>
      </c>
      <c t="s">
        <v>48</v>
      </c>
      <c s="26" t="s">
        <v>136</v>
      </c>
      <c s="27" t="s">
        <v>86</v>
      </c>
      <c s="28">
        <v>2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54</v>
      </c>
      <c>
        <f>(M103*21)/100</f>
      </c>
      <c t="s">
        <v>27</v>
      </c>
    </row>
    <row r="104" spans="1:5" ht="12.75" customHeight="1">
      <c r="A104" s="30" t="s">
        <v>55</v>
      </c>
      <c r="E104" s="31" t="s">
        <v>56</v>
      </c>
    </row>
    <row r="105" spans="1:5" ht="12.75" customHeight="1">
      <c r="A105" s="30" t="s">
        <v>57</v>
      </c>
      <c r="E105" s="32" t="s">
        <v>107</v>
      </c>
    </row>
    <row r="106" spans="5:5" ht="12.75" customHeight="1">
      <c r="E106" s="31" t="s">
        <v>59</v>
      </c>
    </row>
    <row r="107" spans="1:16" ht="12.75" customHeight="1">
      <c r="A107" t="s">
        <v>50</v>
      </c>
      <c s="6" t="s">
        <v>144</v>
      </c>
      <c s="6" t="s">
        <v>138</v>
      </c>
      <c t="s">
        <v>48</v>
      </c>
      <c s="26" t="s">
        <v>139</v>
      </c>
      <c s="27" t="s">
        <v>86</v>
      </c>
      <c s="28">
        <v>42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54</v>
      </c>
      <c>
        <f>(M107*21)/100</f>
      </c>
      <c t="s">
        <v>27</v>
      </c>
    </row>
    <row r="108" spans="1:5" ht="12.75" customHeight="1">
      <c r="A108" s="30" t="s">
        <v>55</v>
      </c>
      <c r="E108" s="31" t="s">
        <v>56</v>
      </c>
    </row>
    <row r="109" spans="1:5" ht="12.75" customHeight="1">
      <c r="A109" s="30" t="s">
        <v>57</v>
      </c>
      <c r="E109" s="32" t="s">
        <v>107</v>
      </c>
    </row>
    <row r="110" spans="5:5" ht="12.75" customHeight="1">
      <c r="E110" s="31" t="s">
        <v>59</v>
      </c>
    </row>
    <row r="111" spans="1:16" ht="12.75" customHeight="1">
      <c r="A111" t="s">
        <v>50</v>
      </c>
      <c s="6" t="s">
        <v>147</v>
      </c>
      <c s="6" t="s">
        <v>141</v>
      </c>
      <c t="s">
        <v>48</v>
      </c>
      <c s="26" t="s">
        <v>142</v>
      </c>
      <c s="27" t="s">
        <v>70</v>
      </c>
      <c s="28">
        <v>8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54</v>
      </c>
      <c>
        <f>(M111*21)/100</f>
      </c>
      <c t="s">
        <v>27</v>
      </c>
    </row>
    <row r="112" spans="1:5" ht="12.75" customHeight="1">
      <c r="A112" s="30" t="s">
        <v>55</v>
      </c>
      <c r="E112" s="31" t="s">
        <v>56</v>
      </c>
    </row>
    <row r="113" spans="1:5" ht="12.75" customHeight="1">
      <c r="A113" s="30" t="s">
        <v>57</v>
      </c>
      <c r="E113" s="32" t="s">
        <v>143</v>
      </c>
    </row>
    <row r="114" spans="5:5" ht="12.75" customHeight="1">
      <c r="E114" s="31" t="s">
        <v>59</v>
      </c>
    </row>
    <row r="115" spans="1:16" ht="12.75" customHeight="1">
      <c r="A115" t="s">
        <v>50</v>
      </c>
      <c s="6" t="s">
        <v>150</v>
      </c>
      <c s="6" t="s">
        <v>145</v>
      </c>
      <c t="s">
        <v>48</v>
      </c>
      <c s="26" t="s">
        <v>146</v>
      </c>
      <c s="27" t="s">
        <v>70</v>
      </c>
      <c s="28">
        <v>8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54</v>
      </c>
      <c>
        <f>(M115*21)/100</f>
      </c>
      <c t="s">
        <v>27</v>
      </c>
    </row>
    <row r="116" spans="1:5" ht="12.75" customHeight="1">
      <c r="A116" s="30" t="s">
        <v>55</v>
      </c>
      <c r="E116" s="31" t="s">
        <v>56</v>
      </c>
    </row>
    <row r="117" spans="1:5" ht="12.75" customHeight="1">
      <c r="A117" s="30" t="s">
        <v>57</v>
      </c>
      <c r="E117" s="32" t="s">
        <v>143</v>
      </c>
    </row>
    <row r="118" spans="5:5" ht="12.75" customHeight="1">
      <c r="E118" s="31" t="s">
        <v>59</v>
      </c>
    </row>
    <row r="119" spans="1:16" ht="12.75" customHeight="1">
      <c r="A119" t="s">
        <v>50</v>
      </c>
      <c s="6" t="s">
        <v>154</v>
      </c>
      <c s="6" t="s">
        <v>148</v>
      </c>
      <c t="s">
        <v>48</v>
      </c>
      <c s="26" t="s">
        <v>149</v>
      </c>
      <c s="27" t="s">
        <v>86</v>
      </c>
      <c s="28">
        <v>1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54</v>
      </c>
      <c>
        <f>(M119*21)/100</f>
      </c>
      <c t="s">
        <v>27</v>
      </c>
    </row>
    <row r="120" spans="1:5" ht="12.75" customHeight="1">
      <c r="A120" s="30" t="s">
        <v>55</v>
      </c>
      <c r="E120" s="31" t="s">
        <v>56</v>
      </c>
    </row>
    <row r="121" spans="1:5" ht="12.75" customHeight="1">
      <c r="A121" s="30" t="s">
        <v>57</v>
      </c>
      <c r="E121" s="32" t="s">
        <v>107</v>
      </c>
    </row>
    <row r="122" spans="5:5" ht="12.75" customHeight="1">
      <c r="E122" s="31" t="s">
        <v>59</v>
      </c>
    </row>
    <row r="123" spans="1:16" ht="12.75" customHeight="1">
      <c r="A123" t="s">
        <v>50</v>
      </c>
      <c s="6" t="s">
        <v>157</v>
      </c>
      <c s="6" t="s">
        <v>151</v>
      </c>
      <c t="s">
        <v>48</v>
      </c>
      <c s="26" t="s">
        <v>152</v>
      </c>
      <c s="27" t="s">
        <v>153</v>
      </c>
      <c s="28">
        <v>12.51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54</v>
      </c>
      <c>
        <f>(M123*21)/100</f>
      </c>
      <c t="s">
        <v>27</v>
      </c>
    </row>
    <row r="124" spans="1:5" ht="12.75" customHeight="1">
      <c r="A124" s="30" t="s">
        <v>55</v>
      </c>
      <c r="E124" s="31" t="s">
        <v>56</v>
      </c>
    </row>
    <row r="125" spans="1:5" ht="12.75" customHeight="1">
      <c r="A125" s="30" t="s">
        <v>57</v>
      </c>
      <c r="E125" s="32" t="s">
        <v>107</v>
      </c>
    </row>
    <row r="126" spans="5:5" ht="12.75" customHeight="1">
      <c r="E126" s="31" t="s">
        <v>59</v>
      </c>
    </row>
    <row r="127" spans="1:16" ht="12.75" customHeight="1">
      <c r="A127" t="s">
        <v>50</v>
      </c>
      <c s="6" t="s">
        <v>160</v>
      </c>
      <c s="6" t="s">
        <v>155</v>
      </c>
      <c t="s">
        <v>48</v>
      </c>
      <c s="26" t="s">
        <v>156</v>
      </c>
      <c s="27" t="s">
        <v>70</v>
      </c>
      <c s="28">
        <v>3390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54</v>
      </c>
      <c>
        <f>(M127*21)/100</f>
      </c>
      <c t="s">
        <v>27</v>
      </c>
    </row>
    <row r="128" spans="1:5" ht="12.75" customHeight="1">
      <c r="A128" s="30" t="s">
        <v>55</v>
      </c>
      <c r="E128" s="31" t="s">
        <v>56</v>
      </c>
    </row>
    <row r="129" spans="1:5" ht="12.75" customHeight="1">
      <c r="A129" s="30" t="s">
        <v>57</v>
      </c>
      <c r="E129" s="32" t="s">
        <v>107</v>
      </c>
    </row>
    <row r="130" spans="5:5" ht="12.75" customHeight="1">
      <c r="E130" s="31" t="s">
        <v>59</v>
      </c>
    </row>
    <row r="131" spans="1:16" ht="12.75" customHeight="1">
      <c r="A131" t="s">
        <v>50</v>
      </c>
      <c s="6" t="s">
        <v>163</v>
      </c>
      <c s="6" t="s">
        <v>158</v>
      </c>
      <c t="s">
        <v>48</v>
      </c>
      <c s="26" t="s">
        <v>159</v>
      </c>
      <c s="27" t="s">
        <v>86</v>
      </c>
      <c s="28">
        <v>17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54</v>
      </c>
      <c>
        <f>(M131*21)/100</f>
      </c>
      <c t="s">
        <v>27</v>
      </c>
    </row>
    <row r="132" spans="1:5" ht="12.75" customHeight="1">
      <c r="A132" s="30" t="s">
        <v>55</v>
      </c>
      <c r="E132" s="31" t="s">
        <v>56</v>
      </c>
    </row>
    <row r="133" spans="1:5" ht="12.75" customHeight="1">
      <c r="A133" s="30" t="s">
        <v>57</v>
      </c>
      <c r="E133" s="32" t="s">
        <v>107</v>
      </c>
    </row>
    <row r="134" spans="5:5" ht="12.75" customHeight="1">
      <c r="E134" s="31" t="s">
        <v>59</v>
      </c>
    </row>
    <row r="135" spans="1:16" ht="12.75" customHeight="1">
      <c r="A135" t="s">
        <v>50</v>
      </c>
      <c s="6" t="s">
        <v>167</v>
      </c>
      <c s="6" t="s">
        <v>161</v>
      </c>
      <c t="s">
        <v>48</v>
      </c>
      <c s="26" t="s">
        <v>162</v>
      </c>
      <c s="27" t="s">
        <v>70</v>
      </c>
      <c s="28">
        <v>1150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54</v>
      </c>
      <c>
        <f>(M135*21)/100</f>
      </c>
      <c t="s">
        <v>27</v>
      </c>
    </row>
    <row r="136" spans="1:5" ht="12.75" customHeight="1">
      <c r="A136" s="30" t="s">
        <v>55</v>
      </c>
      <c r="E136" s="31" t="s">
        <v>56</v>
      </c>
    </row>
    <row r="137" spans="1:5" ht="12.75" customHeight="1">
      <c r="A137" s="30" t="s">
        <v>57</v>
      </c>
      <c r="E137" s="32" t="s">
        <v>107</v>
      </c>
    </row>
    <row r="138" spans="5:5" ht="12.75" customHeight="1">
      <c r="E138" s="31" t="s">
        <v>59</v>
      </c>
    </row>
    <row r="139" spans="1:16" ht="12.75" customHeight="1">
      <c r="A139" t="s">
        <v>50</v>
      </c>
      <c s="6" t="s">
        <v>171</v>
      </c>
      <c s="6" t="s">
        <v>164</v>
      </c>
      <c t="s">
        <v>48</v>
      </c>
      <c s="26" t="s">
        <v>165</v>
      </c>
      <c s="27" t="s">
        <v>70</v>
      </c>
      <c s="28">
        <v>1150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54</v>
      </c>
      <c>
        <f>(M139*21)/100</f>
      </c>
      <c t="s">
        <v>27</v>
      </c>
    </row>
    <row r="140" spans="1:5" ht="12.75" customHeight="1">
      <c r="A140" s="30" t="s">
        <v>55</v>
      </c>
      <c r="E140" s="31" t="s">
        <v>56</v>
      </c>
    </row>
    <row r="141" spans="1:5" ht="12.75" customHeight="1">
      <c r="A141" s="30" t="s">
        <v>57</v>
      </c>
      <c r="E141" s="32" t="s">
        <v>107</v>
      </c>
    </row>
    <row r="142" spans="5:5" ht="12.75" customHeight="1">
      <c r="E142" s="31" t="s">
        <v>59</v>
      </c>
    </row>
    <row r="143" spans="1:13" ht="12.75" customHeight="1">
      <c r="A143" t="s">
        <v>47</v>
      </c>
      <c r="C143" s="7" t="s">
        <v>26</v>
      </c>
      <c r="E143" s="25" t="s">
        <v>166</v>
      </c>
      <c r="J143" s="24">
        <f>0</f>
      </c>
      <c s="24">
        <f>0</f>
      </c>
      <c s="24">
        <f>0+L144+L148+L152+L156+L160+L164+L168+L172+L176+L180+L184+L188+L192+L196+L200+L204+L208+L212+L216+L220+L224+L228+L232+L236+L240+L244+L248+L252+L256+L260+L264</f>
      </c>
      <c s="24">
        <f>0+M144+M148+M152+M156+M160+M164+M168+M172+M176+M180+M184+M188+M192+M196+M200+M204+M208+M212+M216+M220+M224+M228+M232+M236+M240+M244+M248+M252+M256+M260+M264</f>
      </c>
    </row>
    <row r="144" spans="1:16" ht="12.75" customHeight="1">
      <c r="A144" t="s">
        <v>50</v>
      </c>
      <c s="6" t="s">
        <v>175</v>
      </c>
      <c s="6" t="s">
        <v>168</v>
      </c>
      <c t="s">
        <v>48</v>
      </c>
      <c s="26" t="s">
        <v>169</v>
      </c>
      <c s="27" t="s">
        <v>86</v>
      </c>
      <c s="28">
        <v>1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54</v>
      </c>
      <c>
        <f>(M144*21)/100</f>
      </c>
      <c t="s">
        <v>27</v>
      </c>
    </row>
    <row r="145" spans="1:5" ht="12.75" customHeight="1">
      <c r="A145" s="30" t="s">
        <v>55</v>
      </c>
      <c r="E145" s="31" t="s">
        <v>56</v>
      </c>
    </row>
    <row r="146" spans="1:5" ht="12.75" customHeight="1">
      <c r="A146" s="30" t="s">
        <v>57</v>
      </c>
      <c r="E146" s="32" t="s">
        <v>170</v>
      </c>
    </row>
    <row r="147" spans="5:5" ht="12.75" customHeight="1">
      <c r="E147" s="31" t="s">
        <v>59</v>
      </c>
    </row>
    <row r="148" spans="1:16" ht="12.75" customHeight="1">
      <c r="A148" t="s">
        <v>50</v>
      </c>
      <c s="6" t="s">
        <v>178</v>
      </c>
      <c s="6" t="s">
        <v>172</v>
      </c>
      <c t="s">
        <v>48</v>
      </c>
      <c s="26" t="s">
        <v>173</v>
      </c>
      <c s="27" t="s">
        <v>86</v>
      </c>
      <c s="28">
        <v>1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54</v>
      </c>
      <c>
        <f>(M148*21)/100</f>
      </c>
      <c t="s">
        <v>27</v>
      </c>
    </row>
    <row r="149" spans="1:5" ht="12.75" customHeight="1">
      <c r="A149" s="30" t="s">
        <v>55</v>
      </c>
      <c r="E149" s="31" t="s">
        <v>56</v>
      </c>
    </row>
    <row r="150" spans="1:5" ht="12.75" customHeight="1">
      <c r="A150" s="30" t="s">
        <v>57</v>
      </c>
      <c r="E150" s="32" t="s">
        <v>174</v>
      </c>
    </row>
    <row r="151" spans="5:5" ht="12.75" customHeight="1">
      <c r="E151" s="31" t="s">
        <v>59</v>
      </c>
    </row>
    <row r="152" spans="1:16" ht="12.75" customHeight="1">
      <c r="A152" t="s">
        <v>50</v>
      </c>
      <c s="6" t="s">
        <v>181</v>
      </c>
      <c s="6" t="s">
        <v>176</v>
      </c>
      <c t="s">
        <v>48</v>
      </c>
      <c s="26" t="s">
        <v>177</v>
      </c>
      <c s="27" t="s">
        <v>86</v>
      </c>
      <c s="28">
        <v>2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54</v>
      </c>
      <c>
        <f>(M152*21)/100</f>
      </c>
      <c t="s">
        <v>27</v>
      </c>
    </row>
    <row r="153" spans="1:5" ht="12.75" customHeight="1">
      <c r="A153" s="30" t="s">
        <v>55</v>
      </c>
      <c r="E153" s="31" t="s">
        <v>56</v>
      </c>
    </row>
    <row r="154" spans="1:5" ht="12.75" customHeight="1">
      <c r="A154" s="30" t="s">
        <v>57</v>
      </c>
      <c r="E154" s="32" t="s">
        <v>143</v>
      </c>
    </row>
    <row r="155" spans="5:5" ht="12.75" customHeight="1">
      <c r="E155" s="31" t="s">
        <v>59</v>
      </c>
    </row>
    <row r="156" spans="1:16" ht="12.75" customHeight="1">
      <c r="A156" t="s">
        <v>50</v>
      </c>
      <c s="6" t="s">
        <v>185</v>
      </c>
      <c s="6" t="s">
        <v>179</v>
      </c>
      <c t="s">
        <v>48</v>
      </c>
      <c s="26" t="s">
        <v>180</v>
      </c>
      <c s="27" t="s">
        <v>86</v>
      </c>
      <c s="28">
        <v>1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54</v>
      </c>
      <c>
        <f>(M156*21)/100</f>
      </c>
      <c t="s">
        <v>27</v>
      </c>
    </row>
    <row r="157" spans="1:5" ht="12.75" customHeight="1">
      <c r="A157" s="30" t="s">
        <v>55</v>
      </c>
      <c r="E157" s="31" t="s">
        <v>56</v>
      </c>
    </row>
    <row r="158" spans="1:5" ht="12.75" customHeight="1">
      <c r="A158" s="30" t="s">
        <v>57</v>
      </c>
      <c r="E158" s="32" t="s">
        <v>143</v>
      </c>
    </row>
    <row r="159" spans="5:5" ht="12.75" customHeight="1">
      <c r="E159" s="31" t="s">
        <v>59</v>
      </c>
    </row>
    <row r="160" spans="1:16" ht="12.75" customHeight="1">
      <c r="A160" t="s">
        <v>50</v>
      </c>
      <c s="6" t="s">
        <v>188</v>
      </c>
      <c s="6" t="s">
        <v>182</v>
      </c>
      <c t="s">
        <v>48</v>
      </c>
      <c s="26" t="s">
        <v>183</v>
      </c>
      <c s="27" t="s">
        <v>86</v>
      </c>
      <c s="28">
        <v>5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54</v>
      </c>
      <c>
        <f>(M160*21)/100</f>
      </c>
      <c t="s">
        <v>27</v>
      </c>
    </row>
    <row r="161" spans="1:5" ht="12.75" customHeight="1">
      <c r="A161" s="30" t="s">
        <v>55</v>
      </c>
      <c r="E161" s="31" t="s">
        <v>56</v>
      </c>
    </row>
    <row r="162" spans="1:5" ht="12.75" customHeight="1">
      <c r="A162" s="30" t="s">
        <v>57</v>
      </c>
      <c r="E162" s="32" t="s">
        <v>184</v>
      </c>
    </row>
    <row r="163" spans="5:5" ht="12.75" customHeight="1">
      <c r="E163" s="31" t="s">
        <v>59</v>
      </c>
    </row>
    <row r="164" spans="1:16" ht="12.75" customHeight="1">
      <c r="A164" t="s">
        <v>50</v>
      </c>
      <c s="6" t="s">
        <v>192</v>
      </c>
      <c s="6" t="s">
        <v>186</v>
      </c>
      <c t="s">
        <v>48</v>
      </c>
      <c s="26" t="s">
        <v>187</v>
      </c>
      <c s="27" t="s">
        <v>86</v>
      </c>
      <c s="28">
        <v>5</v>
      </c>
      <c s="27">
        <v>0</v>
      </c>
      <c s="27">
        <f>ROUND(G164*H164,6)</f>
      </c>
      <c r="L164" s="29">
        <v>0</v>
      </c>
      <c s="24">
        <f>ROUND(ROUND(L164,2)*ROUND(G164,3),2)</f>
      </c>
      <c s="27" t="s">
        <v>54</v>
      </c>
      <c>
        <f>(M164*21)/100</f>
      </c>
      <c t="s">
        <v>27</v>
      </c>
    </row>
    <row r="165" spans="1:5" ht="12.75" customHeight="1">
      <c r="A165" s="30" t="s">
        <v>55</v>
      </c>
      <c r="E165" s="31" t="s">
        <v>56</v>
      </c>
    </row>
    <row r="166" spans="1:5" ht="12.75" customHeight="1">
      <c r="A166" s="30" t="s">
        <v>57</v>
      </c>
      <c r="E166" s="32" t="s">
        <v>107</v>
      </c>
    </row>
    <row r="167" spans="5:5" ht="12.75" customHeight="1">
      <c r="E167" s="31" t="s">
        <v>59</v>
      </c>
    </row>
    <row r="168" spans="1:16" ht="12.75" customHeight="1">
      <c r="A168" t="s">
        <v>50</v>
      </c>
      <c s="6" t="s">
        <v>196</v>
      </c>
      <c s="6" t="s">
        <v>189</v>
      </c>
      <c t="s">
        <v>48</v>
      </c>
      <c s="26" t="s">
        <v>190</v>
      </c>
      <c s="27" t="s">
        <v>86</v>
      </c>
      <c s="28">
        <v>1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54</v>
      </c>
      <c>
        <f>(M168*21)/100</f>
      </c>
      <c t="s">
        <v>27</v>
      </c>
    </row>
    <row r="169" spans="1:5" ht="12.75" customHeight="1">
      <c r="A169" s="30" t="s">
        <v>55</v>
      </c>
      <c r="E169" s="31" t="s">
        <v>56</v>
      </c>
    </row>
    <row r="170" spans="1:5" ht="12.75" customHeight="1">
      <c r="A170" s="30" t="s">
        <v>57</v>
      </c>
      <c r="E170" s="32" t="s">
        <v>191</v>
      </c>
    </row>
    <row r="171" spans="5:5" ht="12.75" customHeight="1">
      <c r="E171" s="31" t="s">
        <v>59</v>
      </c>
    </row>
    <row r="172" spans="1:16" ht="12.75" customHeight="1">
      <c r="A172" t="s">
        <v>50</v>
      </c>
      <c s="6" t="s">
        <v>200</v>
      </c>
      <c s="6" t="s">
        <v>193</v>
      </c>
      <c t="s">
        <v>48</v>
      </c>
      <c s="26" t="s">
        <v>194</v>
      </c>
      <c s="27" t="s">
        <v>86</v>
      </c>
      <c s="28">
        <v>1</v>
      </c>
      <c s="27">
        <v>0</v>
      </c>
      <c s="27">
        <f>ROUND(G172*H172,6)</f>
      </c>
      <c r="L172" s="29">
        <v>0</v>
      </c>
      <c s="24">
        <f>ROUND(ROUND(L172,2)*ROUND(G172,3),2)</f>
      </c>
      <c s="27" t="s">
        <v>54</v>
      </c>
      <c>
        <f>(M172*21)/100</f>
      </c>
      <c t="s">
        <v>27</v>
      </c>
    </row>
    <row r="173" spans="1:5" ht="12.75" customHeight="1">
      <c r="A173" s="30" t="s">
        <v>55</v>
      </c>
      <c r="E173" s="31" t="s">
        <v>56</v>
      </c>
    </row>
    <row r="174" spans="1:5" ht="12.75" customHeight="1">
      <c r="A174" s="30" t="s">
        <v>57</v>
      </c>
      <c r="E174" s="32" t="s">
        <v>195</v>
      </c>
    </row>
    <row r="175" spans="5:5" ht="12.75" customHeight="1">
      <c r="E175" s="31" t="s">
        <v>59</v>
      </c>
    </row>
    <row r="176" spans="1:16" ht="12.75" customHeight="1">
      <c r="A176" t="s">
        <v>50</v>
      </c>
      <c s="6" t="s">
        <v>204</v>
      </c>
      <c s="6" t="s">
        <v>197</v>
      </c>
      <c t="s">
        <v>48</v>
      </c>
      <c s="26" t="s">
        <v>198</v>
      </c>
      <c s="27" t="s">
        <v>86</v>
      </c>
      <c s="28">
        <v>1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54</v>
      </c>
      <c>
        <f>(M176*21)/100</f>
      </c>
      <c t="s">
        <v>27</v>
      </c>
    </row>
    <row r="177" spans="1:5" ht="12.75" customHeight="1">
      <c r="A177" s="30" t="s">
        <v>55</v>
      </c>
      <c r="E177" s="31" t="s">
        <v>56</v>
      </c>
    </row>
    <row r="178" spans="1:5" ht="12.75" customHeight="1">
      <c r="A178" s="30" t="s">
        <v>57</v>
      </c>
      <c r="E178" s="32" t="s">
        <v>199</v>
      </c>
    </row>
    <row r="179" spans="5:5" ht="12.75" customHeight="1">
      <c r="E179" s="31" t="s">
        <v>59</v>
      </c>
    </row>
    <row r="180" spans="1:16" ht="12.75" customHeight="1">
      <c r="A180" t="s">
        <v>50</v>
      </c>
      <c s="6" t="s">
        <v>207</v>
      </c>
      <c s="6" t="s">
        <v>201</v>
      </c>
      <c t="s">
        <v>48</v>
      </c>
      <c s="26" t="s">
        <v>202</v>
      </c>
      <c s="27" t="s">
        <v>86</v>
      </c>
      <c s="28">
        <v>1</v>
      </c>
      <c s="27">
        <v>0</v>
      </c>
      <c s="27">
        <f>ROUND(G180*H180,6)</f>
      </c>
      <c r="L180" s="29">
        <v>0</v>
      </c>
      <c s="24">
        <f>ROUND(ROUND(L180,2)*ROUND(G180,3),2)</f>
      </c>
      <c s="27" t="s">
        <v>54</v>
      </c>
      <c>
        <f>(M180*21)/100</f>
      </c>
      <c t="s">
        <v>27</v>
      </c>
    </row>
    <row r="181" spans="1:5" ht="12.75" customHeight="1">
      <c r="A181" s="30" t="s">
        <v>55</v>
      </c>
      <c r="E181" s="31" t="s">
        <v>56</v>
      </c>
    </row>
    <row r="182" spans="1:5" ht="12.75" customHeight="1">
      <c r="A182" s="30" t="s">
        <v>57</v>
      </c>
      <c r="E182" s="32" t="s">
        <v>203</v>
      </c>
    </row>
    <row r="183" spans="5:5" ht="12.75" customHeight="1">
      <c r="E183" s="31" t="s">
        <v>59</v>
      </c>
    </row>
    <row r="184" spans="1:16" ht="12.75" customHeight="1">
      <c r="A184" t="s">
        <v>50</v>
      </c>
      <c s="6" t="s">
        <v>210</v>
      </c>
      <c s="6" t="s">
        <v>413</v>
      </c>
      <c t="s">
        <v>48</v>
      </c>
      <c s="26" t="s">
        <v>414</v>
      </c>
      <c s="27" t="s">
        <v>86</v>
      </c>
      <c s="28">
        <v>2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54</v>
      </c>
      <c>
        <f>(M184*21)/100</f>
      </c>
      <c t="s">
        <v>27</v>
      </c>
    </row>
    <row r="185" spans="1:5" ht="12.75" customHeight="1">
      <c r="A185" s="30" t="s">
        <v>55</v>
      </c>
      <c r="E185" s="31" t="s">
        <v>56</v>
      </c>
    </row>
    <row r="186" spans="1:5" ht="12.75" customHeight="1">
      <c r="A186" s="30" t="s">
        <v>57</v>
      </c>
      <c r="E186" s="32" t="s">
        <v>203</v>
      </c>
    </row>
    <row r="187" spans="5:5" ht="12.75" customHeight="1">
      <c r="E187" s="31" t="s">
        <v>59</v>
      </c>
    </row>
    <row r="188" spans="1:16" ht="12.75" customHeight="1">
      <c r="A188" t="s">
        <v>50</v>
      </c>
      <c s="6" t="s">
        <v>214</v>
      </c>
      <c s="6" t="s">
        <v>205</v>
      </c>
      <c t="s">
        <v>48</v>
      </c>
      <c s="26" t="s">
        <v>206</v>
      </c>
      <c s="27" t="s">
        <v>86</v>
      </c>
      <c s="28">
        <v>2</v>
      </c>
      <c s="27">
        <v>0</v>
      </c>
      <c s="27">
        <f>ROUND(G188*H188,6)</f>
      </c>
      <c r="L188" s="29">
        <v>0</v>
      </c>
      <c s="24">
        <f>ROUND(ROUND(L188,2)*ROUND(G188,3),2)</f>
      </c>
      <c s="27" t="s">
        <v>54</v>
      </c>
      <c>
        <f>(M188*21)/100</f>
      </c>
      <c t="s">
        <v>27</v>
      </c>
    </row>
    <row r="189" spans="1:5" ht="12.75" customHeight="1">
      <c r="A189" s="30" t="s">
        <v>55</v>
      </c>
      <c r="E189" s="31" t="s">
        <v>56</v>
      </c>
    </row>
    <row r="190" spans="1:5" ht="12.75" customHeight="1">
      <c r="A190" s="30" t="s">
        <v>57</v>
      </c>
      <c r="E190" s="32" t="s">
        <v>195</v>
      </c>
    </row>
    <row r="191" spans="5:5" ht="12.75" customHeight="1">
      <c r="E191" s="31" t="s">
        <v>59</v>
      </c>
    </row>
    <row r="192" spans="1:16" ht="12.75" customHeight="1">
      <c r="A192" t="s">
        <v>50</v>
      </c>
      <c s="6" t="s">
        <v>217</v>
      </c>
      <c s="6" t="s">
        <v>415</v>
      </c>
      <c t="s">
        <v>48</v>
      </c>
      <c s="26" t="s">
        <v>416</v>
      </c>
      <c s="27" t="s">
        <v>86</v>
      </c>
      <c s="28">
        <v>1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54</v>
      </c>
      <c>
        <f>(M192*21)/100</f>
      </c>
      <c t="s">
        <v>27</v>
      </c>
    </row>
    <row r="193" spans="1:5" ht="12.75" customHeight="1">
      <c r="A193" s="30" t="s">
        <v>55</v>
      </c>
      <c r="E193" s="31" t="s">
        <v>56</v>
      </c>
    </row>
    <row r="194" spans="1:5" ht="12.75" customHeight="1">
      <c r="A194" s="30" t="s">
        <v>57</v>
      </c>
      <c r="E194" s="32" t="s">
        <v>195</v>
      </c>
    </row>
    <row r="195" spans="5:5" ht="12.75" customHeight="1">
      <c r="E195" s="31" t="s">
        <v>59</v>
      </c>
    </row>
    <row r="196" spans="1:16" ht="12.75" customHeight="1">
      <c r="A196" t="s">
        <v>50</v>
      </c>
      <c s="6" t="s">
        <v>220</v>
      </c>
      <c s="6" t="s">
        <v>208</v>
      </c>
      <c t="s">
        <v>48</v>
      </c>
      <c s="26" t="s">
        <v>209</v>
      </c>
      <c s="27" t="s">
        <v>86</v>
      </c>
      <c s="28">
        <v>1</v>
      </c>
      <c s="27">
        <v>0</v>
      </c>
      <c s="27">
        <f>ROUND(G196*H196,6)</f>
      </c>
      <c r="L196" s="29">
        <v>0</v>
      </c>
      <c s="24">
        <f>ROUND(ROUND(L196,2)*ROUND(G196,3),2)</f>
      </c>
      <c s="27" t="s">
        <v>54</v>
      </c>
      <c>
        <f>(M196*21)/100</f>
      </c>
      <c t="s">
        <v>27</v>
      </c>
    </row>
    <row r="197" spans="1:5" ht="12.75" customHeight="1">
      <c r="A197" s="30" t="s">
        <v>55</v>
      </c>
      <c r="E197" s="31" t="s">
        <v>56</v>
      </c>
    </row>
    <row r="198" spans="1:5" ht="12.75" customHeight="1">
      <c r="A198" s="30" t="s">
        <v>57</v>
      </c>
      <c r="E198" s="32" t="s">
        <v>195</v>
      </c>
    </row>
    <row r="199" spans="5:5" ht="12.75" customHeight="1">
      <c r="E199" s="31" t="s">
        <v>59</v>
      </c>
    </row>
    <row r="200" spans="1:16" ht="12.75" customHeight="1">
      <c r="A200" t="s">
        <v>50</v>
      </c>
      <c s="6" t="s">
        <v>223</v>
      </c>
      <c s="6" t="s">
        <v>211</v>
      </c>
      <c t="s">
        <v>48</v>
      </c>
      <c s="26" t="s">
        <v>212</v>
      </c>
      <c s="27" t="s">
        <v>86</v>
      </c>
      <c s="28">
        <v>1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213</v>
      </c>
      <c>
        <f>(M200*21)/100</f>
      </c>
      <c t="s">
        <v>27</v>
      </c>
    </row>
    <row r="201" spans="1:5" ht="12.75" customHeight="1">
      <c r="A201" s="30" t="s">
        <v>55</v>
      </c>
      <c r="E201" s="31" t="s">
        <v>56</v>
      </c>
    </row>
    <row r="202" spans="1:5" ht="12.75" customHeight="1">
      <c r="A202" s="30" t="s">
        <v>57</v>
      </c>
      <c r="E202" s="32" t="s">
        <v>191</v>
      </c>
    </row>
    <row r="203" spans="5:5" ht="12.75" customHeight="1">
      <c r="E203" s="31" t="s">
        <v>59</v>
      </c>
    </row>
    <row r="204" spans="1:16" ht="12.75" customHeight="1">
      <c r="A204" t="s">
        <v>50</v>
      </c>
      <c s="6" t="s">
        <v>226</v>
      </c>
      <c s="6" t="s">
        <v>215</v>
      </c>
      <c t="s">
        <v>48</v>
      </c>
      <c s="26" t="s">
        <v>216</v>
      </c>
      <c s="27" t="s">
        <v>86</v>
      </c>
      <c s="28">
        <v>1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54</v>
      </c>
      <c>
        <f>(M204*21)/100</f>
      </c>
      <c t="s">
        <v>27</v>
      </c>
    </row>
    <row r="205" spans="1:5" ht="12.75" customHeight="1">
      <c r="A205" s="30" t="s">
        <v>55</v>
      </c>
      <c r="E205" s="31" t="s">
        <v>56</v>
      </c>
    </row>
    <row r="206" spans="1:5" ht="12.75" customHeight="1">
      <c r="A206" s="30" t="s">
        <v>57</v>
      </c>
      <c r="E206" s="32" t="s">
        <v>174</v>
      </c>
    </row>
    <row r="207" spans="5:5" ht="12.75" customHeight="1">
      <c r="E207" s="31" t="s">
        <v>59</v>
      </c>
    </row>
    <row r="208" spans="1:16" ht="12.75" customHeight="1">
      <c r="A208" t="s">
        <v>50</v>
      </c>
      <c s="6" t="s">
        <v>229</v>
      </c>
      <c s="6" t="s">
        <v>218</v>
      </c>
      <c t="s">
        <v>48</v>
      </c>
      <c s="26" t="s">
        <v>219</v>
      </c>
      <c s="27" t="s">
        <v>86</v>
      </c>
      <c s="28">
        <v>1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54</v>
      </c>
      <c>
        <f>(M208*21)/100</f>
      </c>
      <c t="s">
        <v>27</v>
      </c>
    </row>
    <row r="209" spans="1:5" ht="12.75" customHeight="1">
      <c r="A209" s="30" t="s">
        <v>55</v>
      </c>
      <c r="E209" s="31" t="s">
        <v>56</v>
      </c>
    </row>
    <row r="210" spans="1:5" ht="12.75" customHeight="1">
      <c r="A210" s="30" t="s">
        <v>57</v>
      </c>
      <c r="E210" s="32" t="s">
        <v>174</v>
      </c>
    </row>
    <row r="211" spans="5:5" ht="12.75" customHeight="1">
      <c r="E211" s="31" t="s">
        <v>59</v>
      </c>
    </row>
    <row r="212" spans="1:16" ht="12.75" customHeight="1">
      <c r="A212" t="s">
        <v>50</v>
      </c>
      <c s="6" t="s">
        <v>232</v>
      </c>
      <c s="6" t="s">
        <v>221</v>
      </c>
      <c t="s">
        <v>48</v>
      </c>
      <c s="26" t="s">
        <v>222</v>
      </c>
      <c s="27" t="s">
        <v>86</v>
      </c>
      <c s="28">
        <v>1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54</v>
      </c>
      <c>
        <f>(M212*21)/100</f>
      </c>
      <c t="s">
        <v>27</v>
      </c>
    </row>
    <row r="213" spans="1:5" ht="12.75" customHeight="1">
      <c r="A213" s="30" t="s">
        <v>55</v>
      </c>
      <c r="E213" s="31" t="s">
        <v>56</v>
      </c>
    </row>
    <row r="214" spans="1:5" ht="12.75" customHeight="1">
      <c r="A214" s="30" t="s">
        <v>57</v>
      </c>
      <c r="E214" s="32" t="s">
        <v>174</v>
      </c>
    </row>
    <row r="215" spans="5:5" ht="12.75" customHeight="1">
      <c r="E215" s="31" t="s">
        <v>59</v>
      </c>
    </row>
    <row r="216" spans="1:16" ht="12.75" customHeight="1">
      <c r="A216" t="s">
        <v>50</v>
      </c>
      <c s="6" t="s">
        <v>235</v>
      </c>
      <c s="6" t="s">
        <v>224</v>
      </c>
      <c t="s">
        <v>48</v>
      </c>
      <c s="26" t="s">
        <v>225</v>
      </c>
      <c s="27" t="s">
        <v>86</v>
      </c>
      <c s="28">
        <v>1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54</v>
      </c>
      <c>
        <f>(M216*21)/100</f>
      </c>
      <c t="s">
        <v>27</v>
      </c>
    </row>
    <row r="217" spans="1:5" ht="12.75" customHeight="1">
      <c r="A217" s="30" t="s">
        <v>55</v>
      </c>
      <c r="E217" s="31" t="s">
        <v>56</v>
      </c>
    </row>
    <row r="218" spans="1:5" ht="12.75" customHeight="1">
      <c r="A218" s="30" t="s">
        <v>57</v>
      </c>
      <c r="E218" s="32" t="s">
        <v>174</v>
      </c>
    </row>
    <row r="219" spans="5:5" ht="12.75" customHeight="1">
      <c r="E219" s="31" t="s">
        <v>59</v>
      </c>
    </row>
    <row r="220" spans="1:16" ht="12.75" customHeight="1">
      <c r="A220" t="s">
        <v>50</v>
      </c>
      <c s="6" t="s">
        <v>238</v>
      </c>
      <c s="6" t="s">
        <v>227</v>
      </c>
      <c t="s">
        <v>48</v>
      </c>
      <c s="26" t="s">
        <v>228</v>
      </c>
      <c s="27" t="s">
        <v>86</v>
      </c>
      <c s="28">
        <v>1</v>
      </c>
      <c s="27">
        <v>0</v>
      </c>
      <c s="27">
        <f>ROUND(G220*H220,6)</f>
      </c>
      <c r="L220" s="29">
        <v>0</v>
      </c>
      <c s="24">
        <f>ROUND(ROUND(L220,2)*ROUND(G220,3),2)</f>
      </c>
      <c s="27" t="s">
        <v>54</v>
      </c>
      <c>
        <f>(M220*21)/100</f>
      </c>
      <c t="s">
        <v>27</v>
      </c>
    </row>
    <row r="221" spans="1:5" ht="12.75" customHeight="1">
      <c r="A221" s="30" t="s">
        <v>55</v>
      </c>
      <c r="E221" s="31" t="s">
        <v>56</v>
      </c>
    </row>
    <row r="222" spans="1:5" ht="12.75" customHeight="1">
      <c r="A222" s="30" t="s">
        <v>57</v>
      </c>
      <c r="E222" s="32" t="s">
        <v>174</v>
      </c>
    </row>
    <row r="223" spans="5:5" ht="12.75" customHeight="1">
      <c r="E223" s="31" t="s">
        <v>59</v>
      </c>
    </row>
    <row r="224" spans="1:16" ht="12.75" customHeight="1">
      <c r="A224" t="s">
        <v>50</v>
      </c>
      <c s="6" t="s">
        <v>241</v>
      </c>
      <c s="6" t="s">
        <v>230</v>
      </c>
      <c t="s">
        <v>48</v>
      </c>
      <c s="26" t="s">
        <v>231</v>
      </c>
      <c s="27" t="s">
        <v>86</v>
      </c>
      <c s="28">
        <v>1</v>
      </c>
      <c s="27">
        <v>0</v>
      </c>
      <c s="27">
        <f>ROUND(G224*H224,6)</f>
      </c>
      <c r="L224" s="29">
        <v>0</v>
      </c>
      <c s="24">
        <f>ROUND(ROUND(L224,2)*ROUND(G224,3),2)</f>
      </c>
      <c s="27" t="s">
        <v>54</v>
      </c>
      <c>
        <f>(M224*21)/100</f>
      </c>
      <c t="s">
        <v>27</v>
      </c>
    </row>
    <row r="225" spans="1:5" ht="12.75" customHeight="1">
      <c r="A225" s="30" t="s">
        <v>55</v>
      </c>
      <c r="E225" s="31" t="s">
        <v>56</v>
      </c>
    </row>
    <row r="226" spans="1:5" ht="12.75" customHeight="1">
      <c r="A226" s="30" t="s">
        <v>57</v>
      </c>
      <c r="E226" s="32" t="s">
        <v>174</v>
      </c>
    </row>
    <row r="227" spans="5:5" ht="12.75" customHeight="1">
      <c r="E227" s="31" t="s">
        <v>59</v>
      </c>
    </row>
    <row r="228" spans="1:16" ht="12.75" customHeight="1">
      <c r="A228" t="s">
        <v>50</v>
      </c>
      <c s="6" t="s">
        <v>244</v>
      </c>
      <c s="6" t="s">
        <v>233</v>
      </c>
      <c t="s">
        <v>48</v>
      </c>
      <c s="26" t="s">
        <v>234</v>
      </c>
      <c s="27" t="s">
        <v>86</v>
      </c>
      <c s="28">
        <v>1</v>
      </c>
      <c s="27">
        <v>0</v>
      </c>
      <c s="27">
        <f>ROUND(G228*H228,6)</f>
      </c>
      <c r="L228" s="29">
        <v>0</v>
      </c>
      <c s="24">
        <f>ROUND(ROUND(L228,2)*ROUND(G228,3),2)</f>
      </c>
      <c s="27" t="s">
        <v>54</v>
      </c>
      <c>
        <f>(M228*21)/100</f>
      </c>
      <c t="s">
        <v>27</v>
      </c>
    </row>
    <row r="229" spans="1:5" ht="12.75" customHeight="1">
      <c r="A229" s="30" t="s">
        <v>55</v>
      </c>
      <c r="E229" s="31" t="s">
        <v>56</v>
      </c>
    </row>
    <row r="230" spans="1:5" ht="12.75" customHeight="1">
      <c r="A230" s="30" t="s">
        <v>57</v>
      </c>
      <c r="E230" s="32" t="s">
        <v>174</v>
      </c>
    </row>
    <row r="231" spans="5:5" ht="12.75" customHeight="1">
      <c r="E231" s="31" t="s">
        <v>59</v>
      </c>
    </row>
    <row r="232" spans="1:16" ht="12.75" customHeight="1">
      <c r="A232" t="s">
        <v>50</v>
      </c>
      <c s="6" t="s">
        <v>247</v>
      </c>
      <c s="6" t="s">
        <v>236</v>
      </c>
      <c t="s">
        <v>48</v>
      </c>
      <c s="26" t="s">
        <v>237</v>
      </c>
      <c s="27" t="s">
        <v>86</v>
      </c>
      <c s="28">
        <v>1</v>
      </c>
      <c s="27">
        <v>0</v>
      </c>
      <c s="27">
        <f>ROUND(G232*H232,6)</f>
      </c>
      <c r="L232" s="29">
        <v>0</v>
      </c>
      <c s="24">
        <f>ROUND(ROUND(L232,2)*ROUND(G232,3),2)</f>
      </c>
      <c s="27" t="s">
        <v>54</v>
      </c>
      <c>
        <f>(M232*21)/100</f>
      </c>
      <c t="s">
        <v>27</v>
      </c>
    </row>
    <row r="233" spans="1:5" ht="12.75" customHeight="1">
      <c r="A233" s="30" t="s">
        <v>55</v>
      </c>
      <c r="E233" s="31" t="s">
        <v>56</v>
      </c>
    </row>
    <row r="234" spans="1:5" ht="12.75" customHeight="1">
      <c r="A234" s="30" t="s">
        <v>57</v>
      </c>
      <c r="E234" s="32" t="s">
        <v>174</v>
      </c>
    </row>
    <row r="235" spans="5:5" ht="12.75" customHeight="1">
      <c r="E235" s="31" t="s">
        <v>59</v>
      </c>
    </row>
    <row r="236" spans="1:16" ht="12.75" customHeight="1">
      <c r="A236" t="s">
        <v>50</v>
      </c>
      <c s="6" t="s">
        <v>250</v>
      </c>
      <c s="6" t="s">
        <v>239</v>
      </c>
      <c t="s">
        <v>48</v>
      </c>
      <c s="26" t="s">
        <v>240</v>
      </c>
      <c s="27" t="s">
        <v>86</v>
      </c>
      <c s="28">
        <v>1</v>
      </c>
      <c s="27">
        <v>0</v>
      </c>
      <c s="27">
        <f>ROUND(G236*H236,6)</f>
      </c>
      <c r="L236" s="29">
        <v>0</v>
      </c>
      <c s="24">
        <f>ROUND(ROUND(L236,2)*ROUND(G236,3),2)</f>
      </c>
      <c s="27" t="s">
        <v>54</v>
      </c>
      <c>
        <f>(M236*21)/100</f>
      </c>
      <c t="s">
        <v>27</v>
      </c>
    </row>
    <row r="237" spans="1:5" ht="12.75" customHeight="1">
      <c r="A237" s="30" t="s">
        <v>55</v>
      </c>
      <c r="E237" s="31" t="s">
        <v>56</v>
      </c>
    </row>
    <row r="238" spans="1:5" ht="12.75" customHeight="1">
      <c r="A238" s="30" t="s">
        <v>57</v>
      </c>
      <c r="E238" s="32" t="s">
        <v>174</v>
      </c>
    </row>
    <row r="239" spans="5:5" ht="12.75" customHeight="1">
      <c r="E239" s="31" t="s">
        <v>59</v>
      </c>
    </row>
    <row r="240" spans="1:16" ht="12.75" customHeight="1">
      <c r="A240" t="s">
        <v>50</v>
      </c>
      <c s="6" t="s">
        <v>253</v>
      </c>
      <c s="6" t="s">
        <v>242</v>
      </c>
      <c t="s">
        <v>48</v>
      </c>
      <c s="26" t="s">
        <v>243</v>
      </c>
      <c s="27" t="s">
        <v>86</v>
      </c>
      <c s="28">
        <v>1</v>
      </c>
      <c s="27">
        <v>0</v>
      </c>
      <c s="27">
        <f>ROUND(G240*H240,6)</f>
      </c>
      <c r="L240" s="29">
        <v>0</v>
      </c>
      <c s="24">
        <f>ROUND(ROUND(L240,2)*ROUND(G240,3),2)</f>
      </c>
      <c s="27" t="s">
        <v>54</v>
      </c>
      <c>
        <f>(M240*21)/100</f>
      </c>
      <c t="s">
        <v>27</v>
      </c>
    </row>
    <row r="241" spans="1:5" ht="12.75" customHeight="1">
      <c r="A241" s="30" t="s">
        <v>55</v>
      </c>
      <c r="E241" s="31" t="s">
        <v>56</v>
      </c>
    </row>
    <row r="242" spans="1:5" ht="12.75" customHeight="1">
      <c r="A242" s="30" t="s">
        <v>57</v>
      </c>
      <c r="E242" s="32" t="s">
        <v>174</v>
      </c>
    </row>
    <row r="243" spans="5:5" ht="12.75" customHeight="1">
      <c r="E243" s="31" t="s">
        <v>59</v>
      </c>
    </row>
    <row r="244" spans="1:16" ht="12.75" customHeight="1">
      <c r="A244" t="s">
        <v>50</v>
      </c>
      <c s="6" t="s">
        <v>256</v>
      </c>
      <c s="6" t="s">
        <v>245</v>
      </c>
      <c t="s">
        <v>48</v>
      </c>
      <c s="26" t="s">
        <v>246</v>
      </c>
      <c s="27" t="s">
        <v>86</v>
      </c>
      <c s="28">
        <v>1</v>
      </c>
      <c s="27">
        <v>0</v>
      </c>
      <c s="27">
        <f>ROUND(G244*H244,6)</f>
      </c>
      <c r="L244" s="29">
        <v>0</v>
      </c>
      <c s="24">
        <f>ROUND(ROUND(L244,2)*ROUND(G244,3),2)</f>
      </c>
      <c s="27" t="s">
        <v>54</v>
      </c>
      <c>
        <f>(M244*21)/100</f>
      </c>
      <c t="s">
        <v>27</v>
      </c>
    </row>
    <row r="245" spans="1:5" ht="12.75" customHeight="1">
      <c r="A245" s="30" t="s">
        <v>55</v>
      </c>
      <c r="E245" s="31" t="s">
        <v>56</v>
      </c>
    </row>
    <row r="246" spans="1:5" ht="12.75" customHeight="1">
      <c r="A246" s="30" t="s">
        <v>57</v>
      </c>
      <c r="E246" s="32" t="s">
        <v>174</v>
      </c>
    </row>
    <row r="247" spans="5:5" ht="12.75" customHeight="1">
      <c r="E247" s="31" t="s">
        <v>59</v>
      </c>
    </row>
    <row r="248" spans="1:16" ht="12.75" customHeight="1">
      <c r="A248" t="s">
        <v>50</v>
      </c>
      <c s="6" t="s">
        <v>261</v>
      </c>
      <c s="6" t="s">
        <v>248</v>
      </c>
      <c t="s">
        <v>48</v>
      </c>
      <c s="26" t="s">
        <v>249</v>
      </c>
      <c s="27" t="s">
        <v>86</v>
      </c>
      <c s="28">
        <v>1</v>
      </c>
      <c s="27">
        <v>0</v>
      </c>
      <c s="27">
        <f>ROUND(G248*H248,6)</f>
      </c>
      <c r="L248" s="29">
        <v>0</v>
      </c>
      <c s="24">
        <f>ROUND(ROUND(L248,2)*ROUND(G248,3),2)</f>
      </c>
      <c s="27" t="s">
        <v>54</v>
      </c>
      <c>
        <f>(M248*21)/100</f>
      </c>
      <c t="s">
        <v>27</v>
      </c>
    </row>
    <row r="249" spans="1:5" ht="12.75" customHeight="1">
      <c r="A249" s="30" t="s">
        <v>55</v>
      </c>
      <c r="E249" s="31" t="s">
        <v>56</v>
      </c>
    </row>
    <row r="250" spans="1:5" ht="12.75" customHeight="1">
      <c r="A250" s="30" t="s">
        <v>57</v>
      </c>
      <c r="E250" s="32" t="s">
        <v>174</v>
      </c>
    </row>
    <row r="251" spans="5:5" ht="12.75" customHeight="1">
      <c r="E251" s="31" t="s">
        <v>59</v>
      </c>
    </row>
    <row r="252" spans="1:16" ht="12.75" customHeight="1">
      <c r="A252" t="s">
        <v>50</v>
      </c>
      <c s="6" t="s">
        <v>264</v>
      </c>
      <c s="6" t="s">
        <v>251</v>
      </c>
      <c t="s">
        <v>48</v>
      </c>
      <c s="26" t="s">
        <v>252</v>
      </c>
      <c s="27" t="s">
        <v>86</v>
      </c>
      <c s="28">
        <v>1</v>
      </c>
      <c s="27">
        <v>0</v>
      </c>
      <c s="27">
        <f>ROUND(G252*H252,6)</f>
      </c>
      <c r="L252" s="29">
        <v>0</v>
      </c>
      <c s="24">
        <f>ROUND(ROUND(L252,2)*ROUND(G252,3),2)</f>
      </c>
      <c s="27" t="s">
        <v>54</v>
      </c>
      <c>
        <f>(M252*21)/100</f>
      </c>
      <c t="s">
        <v>27</v>
      </c>
    </row>
    <row r="253" spans="1:5" ht="12.75" customHeight="1">
      <c r="A253" s="30" t="s">
        <v>55</v>
      </c>
      <c r="E253" s="31" t="s">
        <v>56</v>
      </c>
    </row>
    <row r="254" spans="1:5" ht="12.75" customHeight="1">
      <c r="A254" s="30" t="s">
        <v>57</v>
      </c>
      <c r="E254" s="32" t="s">
        <v>174</v>
      </c>
    </row>
    <row r="255" spans="5:5" ht="12.75" customHeight="1">
      <c r="E255" s="31" t="s">
        <v>59</v>
      </c>
    </row>
    <row r="256" spans="1:16" ht="12.75" customHeight="1">
      <c r="A256" t="s">
        <v>50</v>
      </c>
      <c s="6" t="s">
        <v>267</v>
      </c>
      <c s="6" t="s">
        <v>254</v>
      </c>
      <c t="s">
        <v>48</v>
      </c>
      <c s="26" t="s">
        <v>255</v>
      </c>
      <c s="27" t="s">
        <v>86</v>
      </c>
      <c s="28">
        <v>1</v>
      </c>
      <c s="27">
        <v>0</v>
      </c>
      <c s="27">
        <f>ROUND(G256*H256,6)</f>
      </c>
      <c r="L256" s="29">
        <v>0</v>
      </c>
      <c s="24">
        <f>ROUND(ROUND(L256,2)*ROUND(G256,3),2)</f>
      </c>
      <c s="27" t="s">
        <v>54</v>
      </c>
      <c>
        <f>(M256*21)/100</f>
      </c>
      <c t="s">
        <v>27</v>
      </c>
    </row>
    <row r="257" spans="1:5" ht="12.75" customHeight="1">
      <c r="A257" s="30" t="s">
        <v>55</v>
      </c>
      <c r="E257" s="31" t="s">
        <v>56</v>
      </c>
    </row>
    <row r="258" spans="1:5" ht="12.75" customHeight="1">
      <c r="A258" s="30" t="s">
        <v>57</v>
      </c>
      <c r="E258" s="32" t="s">
        <v>174</v>
      </c>
    </row>
    <row r="259" spans="5:5" ht="12.75" customHeight="1">
      <c r="E259" s="31" t="s">
        <v>59</v>
      </c>
    </row>
    <row r="260" spans="1:16" ht="12.75" customHeight="1">
      <c r="A260" t="s">
        <v>50</v>
      </c>
      <c s="6" t="s">
        <v>270</v>
      </c>
      <c s="6" t="s">
        <v>257</v>
      </c>
      <c t="s">
        <v>48</v>
      </c>
      <c s="26" t="s">
        <v>258</v>
      </c>
      <c s="27" t="s">
        <v>86</v>
      </c>
      <c s="28">
        <v>2</v>
      </c>
      <c s="27">
        <v>0</v>
      </c>
      <c s="27">
        <f>ROUND(G260*H260,6)</f>
      </c>
      <c r="L260" s="29">
        <v>0</v>
      </c>
      <c s="24">
        <f>ROUND(ROUND(L260,2)*ROUND(G260,3),2)</f>
      </c>
      <c s="27" t="s">
        <v>54</v>
      </c>
      <c>
        <f>(M260*21)/100</f>
      </c>
      <c t="s">
        <v>27</v>
      </c>
    </row>
    <row r="261" spans="1:5" ht="12.75" customHeight="1">
      <c r="A261" s="30" t="s">
        <v>55</v>
      </c>
      <c r="E261" s="31" t="s">
        <v>56</v>
      </c>
    </row>
    <row r="262" spans="1:5" ht="12.75" customHeight="1">
      <c r="A262" s="30" t="s">
        <v>57</v>
      </c>
      <c r="E262" s="32" t="s">
        <v>174</v>
      </c>
    </row>
    <row r="263" spans="5:5" ht="12.75" customHeight="1">
      <c r="E263" s="31" t="s">
        <v>59</v>
      </c>
    </row>
    <row r="264" spans="1:16" ht="12.75" customHeight="1">
      <c r="A264" t="s">
        <v>50</v>
      </c>
      <c s="6" t="s">
        <v>273</v>
      </c>
      <c s="6" t="s">
        <v>417</v>
      </c>
      <c t="s">
        <v>48</v>
      </c>
      <c s="26" t="s">
        <v>418</v>
      </c>
      <c s="27" t="s">
        <v>86</v>
      </c>
      <c s="28">
        <v>1</v>
      </c>
      <c s="27">
        <v>0</v>
      </c>
      <c s="27">
        <f>ROUND(G264*H264,6)</f>
      </c>
      <c r="L264" s="29">
        <v>0</v>
      </c>
      <c s="24">
        <f>ROUND(ROUND(L264,2)*ROUND(G264,3),2)</f>
      </c>
      <c s="27" t="s">
        <v>54</v>
      </c>
      <c>
        <f>(M264*21)/100</f>
      </c>
      <c t="s">
        <v>27</v>
      </c>
    </row>
    <row r="265" spans="1:5" ht="12.75" customHeight="1">
      <c r="A265" s="30" t="s">
        <v>55</v>
      </c>
      <c r="E265" s="31" t="s">
        <v>56</v>
      </c>
    </row>
    <row r="266" spans="1:5" ht="12.75" customHeight="1">
      <c r="A266" s="30" t="s">
        <v>57</v>
      </c>
      <c r="E266" s="32" t="s">
        <v>419</v>
      </c>
    </row>
    <row r="267" spans="5:5" ht="12.75" customHeight="1">
      <c r="E267" s="31" t="s">
        <v>59</v>
      </c>
    </row>
    <row r="268" spans="1:13" ht="12.75" customHeight="1">
      <c r="A268" t="s">
        <v>47</v>
      </c>
      <c r="C268" s="7" t="s">
        <v>67</v>
      </c>
      <c r="E268" s="25" t="s">
        <v>260</v>
      </c>
      <c r="J268" s="24">
        <f>0</f>
      </c>
      <c s="24">
        <f>0</f>
      </c>
      <c s="24">
        <f>0+L269+L273+L277+L281+L285+L289+L293+L297+L301+L305+L309+L313+L317+L321+L325+L329+L333+L337+L341+L345+L349+L353+L357+L361+L365+L369+L373+L377+L381+L385+L389+L393+L397+L401+L405+L409+L413+L417+L421</f>
      </c>
      <c s="24">
        <f>0+M269+M273+M277+M281+M285+M289+M293+M297+M301+M305+M309+M313+M317+M321+M325+M329+M333+M337+M341+M345+M349+M353+M357+M361+M365+M369+M373+M377+M381+M385+M389+M393+M397+M401+M405+M409+M413+M417+M421</f>
      </c>
    </row>
    <row r="269" spans="1:16" ht="12.75" customHeight="1">
      <c r="A269" t="s">
        <v>50</v>
      </c>
      <c s="6" t="s">
        <v>276</v>
      </c>
      <c s="6" t="s">
        <v>262</v>
      </c>
      <c t="s">
        <v>48</v>
      </c>
      <c s="26" t="s">
        <v>263</v>
      </c>
      <c s="27" t="s">
        <v>86</v>
      </c>
      <c s="28">
        <v>1</v>
      </c>
      <c s="27">
        <v>0</v>
      </c>
      <c s="27">
        <f>ROUND(G269*H269,6)</f>
      </c>
      <c r="L269" s="29">
        <v>0</v>
      </c>
      <c s="24">
        <f>ROUND(ROUND(L269,2)*ROUND(G269,3),2)</f>
      </c>
      <c s="27" t="s">
        <v>54</v>
      </c>
      <c>
        <f>(M269*21)/100</f>
      </c>
      <c t="s">
        <v>27</v>
      </c>
    </row>
    <row r="270" spans="1:5" ht="12.75" customHeight="1">
      <c r="A270" s="30" t="s">
        <v>55</v>
      </c>
      <c r="E270" s="31" t="s">
        <v>56</v>
      </c>
    </row>
    <row r="271" spans="1:5" ht="12.75" customHeight="1">
      <c r="A271" s="30" t="s">
        <v>57</v>
      </c>
      <c r="E271" s="32" t="s">
        <v>174</v>
      </c>
    </row>
    <row r="272" spans="5:5" ht="12.75" customHeight="1">
      <c r="E272" s="31" t="s">
        <v>59</v>
      </c>
    </row>
    <row r="273" spans="1:16" ht="12.75" customHeight="1">
      <c r="A273" t="s">
        <v>50</v>
      </c>
      <c s="6" t="s">
        <v>279</v>
      </c>
      <c s="6" t="s">
        <v>265</v>
      </c>
      <c t="s">
        <v>48</v>
      </c>
      <c s="26" t="s">
        <v>266</v>
      </c>
      <c s="27" t="s">
        <v>86</v>
      </c>
      <c s="28">
        <v>2</v>
      </c>
      <c s="27">
        <v>0</v>
      </c>
      <c s="27">
        <f>ROUND(G273*H273,6)</f>
      </c>
      <c r="L273" s="29">
        <v>0</v>
      </c>
      <c s="24">
        <f>ROUND(ROUND(L273,2)*ROUND(G273,3),2)</f>
      </c>
      <c s="27" t="s">
        <v>54</v>
      </c>
      <c>
        <f>(M273*21)/100</f>
      </c>
      <c t="s">
        <v>27</v>
      </c>
    </row>
    <row r="274" spans="1:5" ht="12.75" customHeight="1">
      <c r="A274" s="30" t="s">
        <v>55</v>
      </c>
      <c r="E274" s="31" t="s">
        <v>56</v>
      </c>
    </row>
    <row r="275" spans="1:5" ht="12.75" customHeight="1">
      <c r="A275" s="30" t="s">
        <v>57</v>
      </c>
      <c r="E275" s="32" t="s">
        <v>174</v>
      </c>
    </row>
    <row r="276" spans="5:5" ht="12.75" customHeight="1">
      <c r="E276" s="31" t="s">
        <v>59</v>
      </c>
    </row>
    <row r="277" spans="1:16" ht="12.75" customHeight="1">
      <c r="A277" t="s">
        <v>50</v>
      </c>
      <c s="6" t="s">
        <v>282</v>
      </c>
      <c s="6" t="s">
        <v>268</v>
      </c>
      <c t="s">
        <v>48</v>
      </c>
      <c s="26" t="s">
        <v>269</v>
      </c>
      <c s="27" t="s">
        <v>86</v>
      </c>
      <c s="28">
        <v>1</v>
      </c>
      <c s="27">
        <v>0</v>
      </c>
      <c s="27">
        <f>ROUND(G277*H277,6)</f>
      </c>
      <c r="L277" s="29">
        <v>0</v>
      </c>
      <c s="24">
        <f>ROUND(ROUND(L277,2)*ROUND(G277,3),2)</f>
      </c>
      <c s="27" t="s">
        <v>54</v>
      </c>
      <c>
        <f>(M277*21)/100</f>
      </c>
      <c t="s">
        <v>27</v>
      </c>
    </row>
    <row r="278" spans="1:5" ht="12.75" customHeight="1">
      <c r="A278" s="30" t="s">
        <v>55</v>
      </c>
      <c r="E278" s="31" t="s">
        <v>56</v>
      </c>
    </row>
    <row r="279" spans="1:5" ht="12.75" customHeight="1">
      <c r="A279" s="30" t="s">
        <v>57</v>
      </c>
      <c r="E279" s="32" t="s">
        <v>174</v>
      </c>
    </row>
    <row r="280" spans="5:5" ht="12.75" customHeight="1">
      <c r="E280" s="31" t="s">
        <v>59</v>
      </c>
    </row>
    <row r="281" spans="1:16" ht="12.75" customHeight="1">
      <c r="A281" t="s">
        <v>50</v>
      </c>
      <c s="6" t="s">
        <v>285</v>
      </c>
      <c s="6" t="s">
        <v>271</v>
      </c>
      <c t="s">
        <v>48</v>
      </c>
      <c s="26" t="s">
        <v>272</v>
      </c>
      <c s="27" t="s">
        <v>86</v>
      </c>
      <c s="28">
        <v>1</v>
      </c>
      <c s="27">
        <v>0</v>
      </c>
      <c s="27">
        <f>ROUND(G281*H281,6)</f>
      </c>
      <c r="L281" s="29">
        <v>0</v>
      </c>
      <c s="24">
        <f>ROUND(ROUND(L281,2)*ROUND(G281,3),2)</f>
      </c>
      <c s="27" t="s">
        <v>54</v>
      </c>
      <c>
        <f>(M281*21)/100</f>
      </c>
      <c t="s">
        <v>27</v>
      </c>
    </row>
    <row r="282" spans="1:5" ht="12.75" customHeight="1">
      <c r="A282" s="30" t="s">
        <v>55</v>
      </c>
      <c r="E282" s="31" t="s">
        <v>56</v>
      </c>
    </row>
    <row r="283" spans="1:5" ht="12.75" customHeight="1">
      <c r="A283" s="30" t="s">
        <v>57</v>
      </c>
      <c r="E283" s="32" t="s">
        <v>174</v>
      </c>
    </row>
    <row r="284" spans="5:5" ht="12.75" customHeight="1">
      <c r="E284" s="31" t="s">
        <v>59</v>
      </c>
    </row>
    <row r="285" spans="1:16" ht="12.75" customHeight="1">
      <c r="A285" t="s">
        <v>50</v>
      </c>
      <c s="6" t="s">
        <v>288</v>
      </c>
      <c s="6" t="s">
        <v>274</v>
      </c>
      <c t="s">
        <v>48</v>
      </c>
      <c s="26" t="s">
        <v>275</v>
      </c>
      <c s="27" t="s">
        <v>86</v>
      </c>
      <c s="28">
        <v>2</v>
      </c>
      <c s="27">
        <v>0</v>
      </c>
      <c s="27">
        <f>ROUND(G285*H285,6)</f>
      </c>
      <c r="L285" s="29">
        <v>0</v>
      </c>
      <c s="24">
        <f>ROUND(ROUND(L285,2)*ROUND(G285,3),2)</f>
      </c>
      <c s="27" t="s">
        <v>54</v>
      </c>
      <c>
        <f>(M285*21)/100</f>
      </c>
      <c t="s">
        <v>27</v>
      </c>
    </row>
    <row r="286" spans="1:5" ht="12.75" customHeight="1">
      <c r="A286" s="30" t="s">
        <v>55</v>
      </c>
      <c r="E286" s="31" t="s">
        <v>56</v>
      </c>
    </row>
    <row r="287" spans="1:5" ht="12.75" customHeight="1">
      <c r="A287" s="30" t="s">
        <v>57</v>
      </c>
      <c r="E287" s="32" t="s">
        <v>143</v>
      </c>
    </row>
    <row r="288" spans="5:5" ht="12.75" customHeight="1">
      <c r="E288" s="31" t="s">
        <v>59</v>
      </c>
    </row>
    <row r="289" spans="1:16" ht="12.75" customHeight="1">
      <c r="A289" t="s">
        <v>50</v>
      </c>
      <c s="6" t="s">
        <v>291</v>
      </c>
      <c s="6" t="s">
        <v>277</v>
      </c>
      <c t="s">
        <v>48</v>
      </c>
      <c s="26" t="s">
        <v>278</v>
      </c>
      <c s="27" t="s">
        <v>86</v>
      </c>
      <c s="28">
        <v>1</v>
      </c>
      <c s="27">
        <v>0</v>
      </c>
      <c s="27">
        <f>ROUND(G289*H289,6)</f>
      </c>
      <c r="L289" s="29">
        <v>0</v>
      </c>
      <c s="24">
        <f>ROUND(ROUND(L289,2)*ROUND(G289,3),2)</f>
      </c>
      <c s="27" t="s">
        <v>54</v>
      </c>
      <c>
        <f>(M289*21)/100</f>
      </c>
      <c t="s">
        <v>27</v>
      </c>
    </row>
    <row r="290" spans="1:5" ht="12.75" customHeight="1">
      <c r="A290" s="30" t="s">
        <v>55</v>
      </c>
      <c r="E290" s="31" t="s">
        <v>56</v>
      </c>
    </row>
    <row r="291" spans="1:5" ht="12.75" customHeight="1">
      <c r="A291" s="30" t="s">
        <v>57</v>
      </c>
      <c r="E291" s="32" t="s">
        <v>143</v>
      </c>
    </row>
    <row r="292" spans="5:5" ht="12.75" customHeight="1">
      <c r="E292" s="31" t="s">
        <v>59</v>
      </c>
    </row>
    <row r="293" spans="1:16" ht="12.75" customHeight="1">
      <c r="A293" t="s">
        <v>50</v>
      </c>
      <c s="6" t="s">
        <v>294</v>
      </c>
      <c s="6" t="s">
        <v>280</v>
      </c>
      <c t="s">
        <v>48</v>
      </c>
      <c s="26" t="s">
        <v>281</v>
      </c>
      <c s="27" t="s">
        <v>86</v>
      </c>
      <c s="28">
        <v>5</v>
      </c>
      <c s="27">
        <v>0</v>
      </c>
      <c s="27">
        <f>ROUND(G293*H293,6)</f>
      </c>
      <c r="L293" s="29">
        <v>0</v>
      </c>
      <c s="24">
        <f>ROUND(ROUND(L293,2)*ROUND(G293,3),2)</f>
      </c>
      <c s="27" t="s">
        <v>54</v>
      </c>
      <c>
        <f>(M293*21)/100</f>
      </c>
      <c t="s">
        <v>27</v>
      </c>
    </row>
    <row r="294" spans="1:5" ht="12.75" customHeight="1">
      <c r="A294" s="30" t="s">
        <v>55</v>
      </c>
      <c r="E294" s="31" t="s">
        <v>56</v>
      </c>
    </row>
    <row r="295" spans="1:5" ht="12.75" customHeight="1">
      <c r="A295" s="30" t="s">
        <v>57</v>
      </c>
      <c r="E295" s="32" t="s">
        <v>184</v>
      </c>
    </row>
    <row r="296" spans="5:5" ht="12.75" customHeight="1">
      <c r="E296" s="31" t="s">
        <v>59</v>
      </c>
    </row>
    <row r="297" spans="1:16" ht="12.75" customHeight="1">
      <c r="A297" t="s">
        <v>50</v>
      </c>
      <c s="6" t="s">
        <v>297</v>
      </c>
      <c s="6" t="s">
        <v>283</v>
      </c>
      <c t="s">
        <v>48</v>
      </c>
      <c s="26" t="s">
        <v>284</v>
      </c>
      <c s="27" t="s">
        <v>86</v>
      </c>
      <c s="28">
        <v>5</v>
      </c>
      <c s="27">
        <v>0</v>
      </c>
      <c s="27">
        <f>ROUND(G297*H297,6)</f>
      </c>
      <c r="L297" s="29">
        <v>0</v>
      </c>
      <c s="24">
        <f>ROUND(ROUND(L297,2)*ROUND(G297,3),2)</f>
      </c>
      <c s="27" t="s">
        <v>54</v>
      </c>
      <c>
        <f>(M297*21)/100</f>
      </c>
      <c t="s">
        <v>27</v>
      </c>
    </row>
    <row r="298" spans="1:5" ht="12.75" customHeight="1">
      <c r="A298" s="30" t="s">
        <v>55</v>
      </c>
      <c r="E298" s="31" t="s">
        <v>56</v>
      </c>
    </row>
    <row r="299" spans="1:5" ht="12.75" customHeight="1">
      <c r="A299" s="30" t="s">
        <v>57</v>
      </c>
      <c r="E299" s="32" t="s">
        <v>107</v>
      </c>
    </row>
    <row r="300" spans="5:5" ht="12.75" customHeight="1">
      <c r="E300" s="31" t="s">
        <v>59</v>
      </c>
    </row>
    <row r="301" spans="1:16" ht="12.75" customHeight="1">
      <c r="A301" t="s">
        <v>50</v>
      </c>
      <c s="6" t="s">
        <v>300</v>
      </c>
      <c s="6" t="s">
        <v>286</v>
      </c>
      <c t="s">
        <v>48</v>
      </c>
      <c s="26" t="s">
        <v>287</v>
      </c>
      <c s="27" t="s">
        <v>86</v>
      </c>
      <c s="28">
        <v>1</v>
      </c>
      <c s="27">
        <v>0</v>
      </c>
      <c s="27">
        <f>ROUND(G301*H301,6)</f>
      </c>
      <c r="L301" s="29">
        <v>0</v>
      </c>
      <c s="24">
        <f>ROUND(ROUND(L301,2)*ROUND(G301,3),2)</f>
      </c>
      <c s="27" t="s">
        <v>54</v>
      </c>
      <c>
        <f>(M301*21)/100</f>
      </c>
      <c t="s">
        <v>27</v>
      </c>
    </row>
    <row r="302" spans="1:5" ht="12.75" customHeight="1">
      <c r="A302" s="30" t="s">
        <v>55</v>
      </c>
      <c r="E302" s="31" t="s">
        <v>56</v>
      </c>
    </row>
    <row r="303" spans="1:5" ht="12.75" customHeight="1">
      <c r="A303" s="30" t="s">
        <v>57</v>
      </c>
      <c r="E303" s="32" t="s">
        <v>191</v>
      </c>
    </row>
    <row r="304" spans="5:5" ht="12.75" customHeight="1">
      <c r="E304" s="31" t="s">
        <v>59</v>
      </c>
    </row>
    <row r="305" spans="1:16" ht="12.75" customHeight="1">
      <c r="A305" t="s">
        <v>50</v>
      </c>
      <c s="6" t="s">
        <v>303</v>
      </c>
      <c s="6" t="s">
        <v>289</v>
      </c>
      <c t="s">
        <v>48</v>
      </c>
      <c s="26" t="s">
        <v>290</v>
      </c>
      <c s="27" t="s">
        <v>86</v>
      </c>
      <c s="28">
        <v>1</v>
      </c>
      <c s="27">
        <v>0</v>
      </c>
      <c s="27">
        <f>ROUND(G305*H305,6)</f>
      </c>
      <c r="L305" s="29">
        <v>0</v>
      </c>
      <c s="24">
        <f>ROUND(ROUND(L305,2)*ROUND(G305,3),2)</f>
      </c>
      <c s="27" t="s">
        <v>54</v>
      </c>
      <c>
        <f>(M305*21)/100</f>
      </c>
      <c t="s">
        <v>27</v>
      </c>
    </row>
    <row r="306" spans="1:5" ht="12.75" customHeight="1">
      <c r="A306" s="30" t="s">
        <v>55</v>
      </c>
      <c r="E306" s="31" t="s">
        <v>56</v>
      </c>
    </row>
    <row r="307" spans="1:5" ht="12.75" customHeight="1">
      <c r="A307" s="30" t="s">
        <v>57</v>
      </c>
      <c r="E307" s="32" t="s">
        <v>203</v>
      </c>
    </row>
    <row r="308" spans="5:5" ht="12.75" customHeight="1">
      <c r="E308" s="31" t="s">
        <v>59</v>
      </c>
    </row>
    <row r="309" spans="1:16" ht="12.75" customHeight="1">
      <c r="A309" t="s">
        <v>50</v>
      </c>
      <c s="6" t="s">
        <v>306</v>
      </c>
      <c s="6" t="s">
        <v>292</v>
      </c>
      <c t="s">
        <v>48</v>
      </c>
      <c s="26" t="s">
        <v>293</v>
      </c>
      <c s="27" t="s">
        <v>86</v>
      </c>
      <c s="28">
        <v>1</v>
      </c>
      <c s="27">
        <v>0</v>
      </c>
      <c s="27">
        <f>ROUND(G309*H309,6)</f>
      </c>
      <c r="L309" s="29">
        <v>0</v>
      </c>
      <c s="24">
        <f>ROUND(ROUND(L309,2)*ROUND(G309,3),2)</f>
      </c>
      <c s="27" t="s">
        <v>54</v>
      </c>
      <c>
        <f>(M309*21)/100</f>
      </c>
      <c t="s">
        <v>27</v>
      </c>
    </row>
    <row r="310" spans="1:5" ht="12.75" customHeight="1">
      <c r="A310" s="30" t="s">
        <v>55</v>
      </c>
      <c r="E310" s="31" t="s">
        <v>56</v>
      </c>
    </row>
    <row r="311" spans="1:5" ht="12.75" customHeight="1">
      <c r="A311" s="30" t="s">
        <v>57</v>
      </c>
      <c r="E311" s="32" t="s">
        <v>174</v>
      </c>
    </row>
    <row r="312" spans="5:5" ht="12.75" customHeight="1">
      <c r="E312" s="31" t="s">
        <v>59</v>
      </c>
    </row>
    <row r="313" spans="1:16" ht="12.75" customHeight="1">
      <c r="A313" t="s">
        <v>50</v>
      </c>
      <c s="6" t="s">
        <v>309</v>
      </c>
      <c s="6" t="s">
        <v>295</v>
      </c>
      <c t="s">
        <v>48</v>
      </c>
      <c s="26" t="s">
        <v>296</v>
      </c>
      <c s="27" t="s">
        <v>86</v>
      </c>
      <c s="28">
        <v>1</v>
      </c>
      <c s="27">
        <v>0</v>
      </c>
      <c s="27">
        <f>ROUND(G313*H313,6)</f>
      </c>
      <c r="L313" s="29">
        <v>0</v>
      </c>
      <c s="24">
        <f>ROUND(ROUND(L313,2)*ROUND(G313,3),2)</f>
      </c>
      <c s="27" t="s">
        <v>54</v>
      </c>
      <c>
        <f>(M313*21)/100</f>
      </c>
      <c t="s">
        <v>27</v>
      </c>
    </row>
    <row r="314" spans="1:5" ht="12.75" customHeight="1">
      <c r="A314" s="30" t="s">
        <v>55</v>
      </c>
      <c r="E314" s="31" t="s">
        <v>56</v>
      </c>
    </row>
    <row r="315" spans="1:5" ht="12.75" customHeight="1">
      <c r="A315" s="30" t="s">
        <v>57</v>
      </c>
      <c r="E315" s="32" t="s">
        <v>203</v>
      </c>
    </row>
    <row r="316" spans="5:5" ht="12.75" customHeight="1">
      <c r="E316" s="31" t="s">
        <v>59</v>
      </c>
    </row>
    <row r="317" spans="1:16" ht="12.75" customHeight="1">
      <c r="A317" t="s">
        <v>50</v>
      </c>
      <c s="6" t="s">
        <v>312</v>
      </c>
      <c s="6" t="s">
        <v>420</v>
      </c>
      <c t="s">
        <v>48</v>
      </c>
      <c s="26" t="s">
        <v>421</v>
      </c>
      <c s="27" t="s">
        <v>86</v>
      </c>
      <c s="28">
        <v>2</v>
      </c>
      <c s="27">
        <v>0</v>
      </c>
      <c s="27">
        <f>ROUND(G317*H317,6)</f>
      </c>
      <c r="L317" s="29">
        <v>0</v>
      </c>
      <c s="24">
        <f>ROUND(ROUND(L317,2)*ROUND(G317,3),2)</f>
      </c>
      <c s="27" t="s">
        <v>54</v>
      </c>
      <c>
        <f>(M317*21)/100</f>
      </c>
      <c t="s">
        <v>27</v>
      </c>
    </row>
    <row r="318" spans="1:5" ht="12.75" customHeight="1">
      <c r="A318" s="30" t="s">
        <v>55</v>
      </c>
      <c r="E318" s="31" t="s">
        <v>56</v>
      </c>
    </row>
    <row r="319" spans="1:5" ht="12.75" customHeight="1">
      <c r="A319" s="30" t="s">
        <v>57</v>
      </c>
      <c r="E319" s="32" t="s">
        <v>203</v>
      </c>
    </row>
    <row r="320" spans="5:5" ht="12.75" customHeight="1">
      <c r="E320" s="31" t="s">
        <v>59</v>
      </c>
    </row>
    <row r="321" spans="1:16" ht="12.75" customHeight="1">
      <c r="A321" t="s">
        <v>50</v>
      </c>
      <c s="6" t="s">
        <v>315</v>
      </c>
      <c s="6" t="s">
        <v>298</v>
      </c>
      <c t="s">
        <v>48</v>
      </c>
      <c s="26" t="s">
        <v>299</v>
      </c>
      <c s="27" t="s">
        <v>86</v>
      </c>
      <c s="28">
        <v>2</v>
      </c>
      <c s="27">
        <v>0</v>
      </c>
      <c s="27">
        <f>ROUND(G321*H321,6)</f>
      </c>
      <c r="L321" s="29">
        <v>0</v>
      </c>
      <c s="24">
        <f>ROUND(ROUND(L321,2)*ROUND(G321,3),2)</f>
      </c>
      <c s="27" t="s">
        <v>54</v>
      </c>
      <c>
        <f>(M321*21)/100</f>
      </c>
      <c t="s">
        <v>27</v>
      </c>
    </row>
    <row r="322" spans="1:5" ht="12.75" customHeight="1">
      <c r="A322" s="30" t="s">
        <v>55</v>
      </c>
      <c r="E322" s="31" t="s">
        <v>56</v>
      </c>
    </row>
    <row r="323" spans="1:5" ht="12.75" customHeight="1">
      <c r="A323" s="30" t="s">
        <v>57</v>
      </c>
      <c r="E323" s="32" t="s">
        <v>195</v>
      </c>
    </row>
    <row r="324" spans="5:5" ht="12.75" customHeight="1">
      <c r="E324" s="31" t="s">
        <v>59</v>
      </c>
    </row>
    <row r="325" spans="1:16" ht="12.75" customHeight="1">
      <c r="A325" t="s">
        <v>50</v>
      </c>
      <c s="6" t="s">
        <v>318</v>
      </c>
      <c s="6" t="s">
        <v>422</v>
      </c>
      <c t="s">
        <v>48</v>
      </c>
      <c s="26" t="s">
        <v>423</v>
      </c>
      <c s="27" t="s">
        <v>86</v>
      </c>
      <c s="28">
        <v>1</v>
      </c>
      <c s="27">
        <v>0</v>
      </c>
      <c s="27">
        <f>ROUND(G325*H325,6)</f>
      </c>
      <c r="L325" s="29">
        <v>0</v>
      </c>
      <c s="24">
        <f>ROUND(ROUND(L325,2)*ROUND(G325,3),2)</f>
      </c>
      <c s="27" t="s">
        <v>54</v>
      </c>
      <c>
        <f>(M325*21)/100</f>
      </c>
      <c t="s">
        <v>27</v>
      </c>
    </row>
    <row r="326" spans="1:5" ht="12.75" customHeight="1">
      <c r="A326" s="30" t="s">
        <v>55</v>
      </c>
      <c r="E326" s="31" t="s">
        <v>56</v>
      </c>
    </row>
    <row r="327" spans="1:5" ht="12.75" customHeight="1">
      <c r="A327" s="30" t="s">
        <v>57</v>
      </c>
      <c r="E327" s="32" t="s">
        <v>195</v>
      </c>
    </row>
    <row r="328" spans="5:5" ht="12.75" customHeight="1">
      <c r="E328" s="31" t="s">
        <v>59</v>
      </c>
    </row>
    <row r="329" spans="1:16" ht="12.75" customHeight="1">
      <c r="A329" t="s">
        <v>50</v>
      </c>
      <c s="6" t="s">
        <v>321</v>
      </c>
      <c s="6" t="s">
        <v>301</v>
      </c>
      <c t="s">
        <v>48</v>
      </c>
      <c s="26" t="s">
        <v>302</v>
      </c>
      <c s="27" t="s">
        <v>86</v>
      </c>
      <c s="28">
        <v>1</v>
      </c>
      <c s="27">
        <v>0</v>
      </c>
      <c s="27">
        <f>ROUND(G329*H329,6)</f>
      </c>
      <c r="L329" s="29">
        <v>0</v>
      </c>
      <c s="24">
        <f>ROUND(ROUND(L329,2)*ROUND(G329,3),2)</f>
      </c>
      <c s="27" t="s">
        <v>54</v>
      </c>
      <c>
        <f>(M329*21)/100</f>
      </c>
      <c t="s">
        <v>27</v>
      </c>
    </row>
    <row r="330" spans="1:5" ht="12.75" customHeight="1">
      <c r="A330" s="30" t="s">
        <v>55</v>
      </c>
      <c r="E330" s="31" t="s">
        <v>56</v>
      </c>
    </row>
    <row r="331" spans="1:5" ht="12.75" customHeight="1">
      <c r="A331" s="30" t="s">
        <v>57</v>
      </c>
      <c r="E331" s="32" t="s">
        <v>195</v>
      </c>
    </row>
    <row r="332" spans="5:5" ht="12.75" customHeight="1">
      <c r="E332" s="31" t="s">
        <v>59</v>
      </c>
    </row>
    <row r="333" spans="1:16" ht="12.75" customHeight="1">
      <c r="A333" t="s">
        <v>50</v>
      </c>
      <c s="6" t="s">
        <v>324</v>
      </c>
      <c s="6" t="s">
        <v>304</v>
      </c>
      <c t="s">
        <v>48</v>
      </c>
      <c s="26" t="s">
        <v>305</v>
      </c>
      <c s="27" t="s">
        <v>86</v>
      </c>
      <c s="28">
        <v>1</v>
      </c>
      <c s="27">
        <v>0</v>
      </c>
      <c s="27">
        <f>ROUND(G333*H333,6)</f>
      </c>
      <c r="L333" s="29">
        <v>0</v>
      </c>
      <c s="24">
        <f>ROUND(ROUND(L333,2)*ROUND(G333,3),2)</f>
      </c>
      <c s="27" t="s">
        <v>213</v>
      </c>
      <c>
        <f>(M333*21)/100</f>
      </c>
      <c t="s">
        <v>27</v>
      </c>
    </row>
    <row r="334" spans="1:5" ht="12.75" customHeight="1">
      <c r="A334" s="30" t="s">
        <v>55</v>
      </c>
      <c r="E334" s="31" t="s">
        <v>56</v>
      </c>
    </row>
    <row r="335" spans="1:5" ht="12.75" customHeight="1">
      <c r="A335" s="30" t="s">
        <v>57</v>
      </c>
      <c r="E335" s="32" t="s">
        <v>191</v>
      </c>
    </row>
    <row r="336" spans="5:5" ht="12.75" customHeight="1">
      <c r="E336" s="31" t="s">
        <v>59</v>
      </c>
    </row>
    <row r="337" spans="1:16" ht="12.75" customHeight="1">
      <c r="A337" t="s">
        <v>50</v>
      </c>
      <c s="6" t="s">
        <v>327</v>
      </c>
      <c s="6" t="s">
        <v>307</v>
      </c>
      <c t="s">
        <v>48</v>
      </c>
      <c s="26" t="s">
        <v>308</v>
      </c>
      <c s="27" t="s">
        <v>86</v>
      </c>
      <c s="28">
        <v>2</v>
      </c>
      <c s="27">
        <v>0</v>
      </c>
      <c s="27">
        <f>ROUND(G337*H337,6)</f>
      </c>
      <c r="L337" s="29">
        <v>0</v>
      </c>
      <c s="24">
        <f>ROUND(ROUND(L337,2)*ROUND(G337,3),2)</f>
      </c>
      <c s="27" t="s">
        <v>54</v>
      </c>
      <c>
        <f>(M337*21)/100</f>
      </c>
      <c t="s">
        <v>27</v>
      </c>
    </row>
    <row r="338" spans="1:5" ht="12.75" customHeight="1">
      <c r="A338" s="30" t="s">
        <v>55</v>
      </c>
      <c r="E338" s="31" t="s">
        <v>56</v>
      </c>
    </row>
    <row r="339" spans="1:5" ht="12.75" customHeight="1">
      <c r="A339" s="30" t="s">
        <v>57</v>
      </c>
      <c r="E339" s="32" t="s">
        <v>195</v>
      </c>
    </row>
    <row r="340" spans="5:5" ht="12.75" customHeight="1">
      <c r="E340" s="31" t="s">
        <v>59</v>
      </c>
    </row>
    <row r="341" spans="1:16" ht="12.75" customHeight="1">
      <c r="A341" t="s">
        <v>50</v>
      </c>
      <c s="6" t="s">
        <v>330</v>
      </c>
      <c s="6" t="s">
        <v>424</v>
      </c>
      <c t="s">
        <v>48</v>
      </c>
      <c s="26" t="s">
        <v>425</v>
      </c>
      <c s="27" t="s">
        <v>86</v>
      </c>
      <c s="28">
        <v>1</v>
      </c>
      <c s="27">
        <v>0</v>
      </c>
      <c s="27">
        <f>ROUND(G341*H341,6)</f>
      </c>
      <c r="L341" s="29">
        <v>0</v>
      </c>
      <c s="24">
        <f>ROUND(ROUND(L341,2)*ROUND(G341,3),2)</f>
      </c>
      <c s="27" t="s">
        <v>54</v>
      </c>
      <c>
        <f>(M341*21)/100</f>
      </c>
      <c t="s">
        <v>27</v>
      </c>
    </row>
    <row r="342" spans="1:5" ht="12.75" customHeight="1">
      <c r="A342" s="30" t="s">
        <v>55</v>
      </c>
      <c r="E342" s="31" t="s">
        <v>56</v>
      </c>
    </row>
    <row r="343" spans="1:5" ht="12.75" customHeight="1">
      <c r="A343" s="30" t="s">
        <v>57</v>
      </c>
      <c r="E343" s="32" t="s">
        <v>195</v>
      </c>
    </row>
    <row r="344" spans="5:5" ht="12.75" customHeight="1">
      <c r="E344" s="31" t="s">
        <v>59</v>
      </c>
    </row>
    <row r="345" spans="1:16" ht="12.75" customHeight="1">
      <c r="A345" t="s">
        <v>50</v>
      </c>
      <c s="6" t="s">
        <v>333</v>
      </c>
      <c s="6" t="s">
        <v>310</v>
      </c>
      <c t="s">
        <v>48</v>
      </c>
      <c s="26" t="s">
        <v>311</v>
      </c>
      <c s="27" t="s">
        <v>86</v>
      </c>
      <c s="28">
        <v>3</v>
      </c>
      <c s="27">
        <v>0</v>
      </c>
      <c s="27">
        <f>ROUND(G345*H345,6)</f>
      </c>
      <c r="L345" s="29">
        <v>0</v>
      </c>
      <c s="24">
        <f>ROUND(ROUND(L345,2)*ROUND(G345,3),2)</f>
      </c>
      <c s="27" t="s">
        <v>54</v>
      </c>
      <c>
        <f>(M345*21)/100</f>
      </c>
      <c t="s">
        <v>27</v>
      </c>
    </row>
    <row r="346" spans="1:5" ht="12.75" customHeight="1">
      <c r="A346" s="30" t="s">
        <v>55</v>
      </c>
      <c r="E346" s="31" t="s">
        <v>56</v>
      </c>
    </row>
    <row r="347" spans="1:5" ht="12.75" customHeight="1">
      <c r="A347" s="30" t="s">
        <v>57</v>
      </c>
      <c r="E347" s="32" t="s">
        <v>195</v>
      </c>
    </row>
    <row r="348" spans="5:5" ht="12.75" customHeight="1">
      <c r="E348" s="31" t="s">
        <v>59</v>
      </c>
    </row>
    <row r="349" spans="1:16" ht="12.75" customHeight="1">
      <c r="A349" t="s">
        <v>50</v>
      </c>
      <c s="6" t="s">
        <v>336</v>
      </c>
      <c s="6" t="s">
        <v>313</v>
      </c>
      <c t="s">
        <v>48</v>
      </c>
      <c s="26" t="s">
        <v>314</v>
      </c>
      <c s="27" t="s">
        <v>86</v>
      </c>
      <c s="28">
        <v>1</v>
      </c>
      <c s="27">
        <v>0</v>
      </c>
      <c s="27">
        <f>ROUND(G349*H349,6)</f>
      </c>
      <c r="L349" s="29">
        <v>0</v>
      </c>
      <c s="24">
        <f>ROUND(ROUND(L349,2)*ROUND(G349,3),2)</f>
      </c>
      <c s="27" t="s">
        <v>54</v>
      </c>
      <c>
        <f>(M349*21)/100</f>
      </c>
      <c t="s">
        <v>27</v>
      </c>
    </row>
    <row r="350" spans="1:5" ht="12.75" customHeight="1">
      <c r="A350" s="30" t="s">
        <v>55</v>
      </c>
      <c r="E350" s="31" t="s">
        <v>56</v>
      </c>
    </row>
    <row r="351" spans="1:5" ht="12.75" customHeight="1">
      <c r="A351" s="30" t="s">
        <v>57</v>
      </c>
      <c r="E351" s="32" t="s">
        <v>174</v>
      </c>
    </row>
    <row r="352" spans="5:5" ht="12.75" customHeight="1">
      <c r="E352" s="31" t="s">
        <v>59</v>
      </c>
    </row>
    <row r="353" spans="1:16" ht="12.75" customHeight="1">
      <c r="A353" t="s">
        <v>50</v>
      </c>
      <c s="6" t="s">
        <v>339</v>
      </c>
      <c s="6" t="s">
        <v>316</v>
      </c>
      <c t="s">
        <v>48</v>
      </c>
      <c s="26" t="s">
        <v>317</v>
      </c>
      <c s="27" t="s">
        <v>86</v>
      </c>
      <c s="28">
        <v>1</v>
      </c>
      <c s="27">
        <v>0</v>
      </c>
      <c s="27">
        <f>ROUND(G353*H353,6)</f>
      </c>
      <c r="L353" s="29">
        <v>0</v>
      </c>
      <c s="24">
        <f>ROUND(ROUND(L353,2)*ROUND(G353,3),2)</f>
      </c>
      <c s="27" t="s">
        <v>54</v>
      </c>
      <c>
        <f>(M353*21)/100</f>
      </c>
      <c t="s">
        <v>27</v>
      </c>
    </row>
    <row r="354" spans="1:5" ht="12.75" customHeight="1">
      <c r="A354" s="30" t="s">
        <v>55</v>
      </c>
      <c r="E354" s="31" t="s">
        <v>56</v>
      </c>
    </row>
    <row r="355" spans="1:5" ht="12.75" customHeight="1">
      <c r="A355" s="30" t="s">
        <v>57</v>
      </c>
      <c r="E355" s="32" t="s">
        <v>174</v>
      </c>
    </row>
    <row r="356" spans="5:5" ht="12.75" customHeight="1">
      <c r="E356" s="31" t="s">
        <v>59</v>
      </c>
    </row>
    <row r="357" spans="1:16" ht="12.75" customHeight="1">
      <c r="A357" t="s">
        <v>50</v>
      </c>
      <c s="6" t="s">
        <v>343</v>
      </c>
      <c s="6" t="s">
        <v>319</v>
      </c>
      <c t="s">
        <v>48</v>
      </c>
      <c s="26" t="s">
        <v>320</v>
      </c>
      <c s="27" t="s">
        <v>86</v>
      </c>
      <c s="28">
        <v>1</v>
      </c>
      <c s="27">
        <v>0</v>
      </c>
      <c s="27">
        <f>ROUND(G357*H357,6)</f>
      </c>
      <c r="L357" s="29">
        <v>0</v>
      </c>
      <c s="24">
        <f>ROUND(ROUND(L357,2)*ROUND(G357,3),2)</f>
      </c>
      <c s="27" t="s">
        <v>54</v>
      </c>
      <c>
        <f>(M357*21)/100</f>
      </c>
      <c t="s">
        <v>27</v>
      </c>
    </row>
    <row r="358" spans="1:5" ht="12.75" customHeight="1">
      <c r="A358" s="30" t="s">
        <v>55</v>
      </c>
      <c r="E358" s="31" t="s">
        <v>56</v>
      </c>
    </row>
    <row r="359" spans="1:5" ht="12.75" customHeight="1">
      <c r="A359" s="30" t="s">
        <v>57</v>
      </c>
      <c r="E359" s="32" t="s">
        <v>174</v>
      </c>
    </row>
    <row r="360" spans="5:5" ht="12.75" customHeight="1">
      <c r="E360" s="31" t="s">
        <v>59</v>
      </c>
    </row>
    <row r="361" spans="1:16" ht="12.75" customHeight="1">
      <c r="A361" t="s">
        <v>50</v>
      </c>
      <c s="6" t="s">
        <v>348</v>
      </c>
      <c s="6" t="s">
        <v>322</v>
      </c>
      <c t="s">
        <v>48</v>
      </c>
      <c s="26" t="s">
        <v>323</v>
      </c>
      <c s="27" t="s">
        <v>86</v>
      </c>
      <c s="28">
        <v>1</v>
      </c>
      <c s="27">
        <v>0</v>
      </c>
      <c s="27">
        <f>ROUND(G361*H361,6)</f>
      </c>
      <c r="L361" s="29">
        <v>0</v>
      </c>
      <c s="24">
        <f>ROUND(ROUND(L361,2)*ROUND(G361,3),2)</f>
      </c>
      <c s="27" t="s">
        <v>54</v>
      </c>
      <c>
        <f>(M361*21)/100</f>
      </c>
      <c t="s">
        <v>27</v>
      </c>
    </row>
    <row r="362" spans="1:5" ht="12.75" customHeight="1">
      <c r="A362" s="30" t="s">
        <v>55</v>
      </c>
      <c r="E362" s="31" t="s">
        <v>56</v>
      </c>
    </row>
    <row r="363" spans="1:5" ht="12.75" customHeight="1">
      <c r="A363" s="30" t="s">
        <v>57</v>
      </c>
      <c r="E363" s="32" t="s">
        <v>174</v>
      </c>
    </row>
    <row r="364" spans="5:5" ht="12.75" customHeight="1">
      <c r="E364" s="31" t="s">
        <v>59</v>
      </c>
    </row>
    <row r="365" spans="1:16" ht="12.75" customHeight="1">
      <c r="A365" t="s">
        <v>50</v>
      </c>
      <c s="6" t="s">
        <v>351</v>
      </c>
      <c s="6" t="s">
        <v>325</v>
      </c>
      <c t="s">
        <v>48</v>
      </c>
      <c s="26" t="s">
        <v>326</v>
      </c>
      <c s="27" t="s">
        <v>86</v>
      </c>
      <c s="28">
        <v>1</v>
      </c>
      <c s="27">
        <v>0</v>
      </c>
      <c s="27">
        <f>ROUND(G365*H365,6)</f>
      </c>
      <c r="L365" s="29">
        <v>0</v>
      </c>
      <c s="24">
        <f>ROUND(ROUND(L365,2)*ROUND(G365,3),2)</f>
      </c>
      <c s="27" t="s">
        <v>54</v>
      </c>
      <c>
        <f>(M365*21)/100</f>
      </c>
      <c t="s">
        <v>27</v>
      </c>
    </row>
    <row r="366" spans="1:5" ht="12.75" customHeight="1">
      <c r="A366" s="30" t="s">
        <v>55</v>
      </c>
      <c r="E366" s="31" t="s">
        <v>56</v>
      </c>
    </row>
    <row r="367" spans="1:5" ht="12.75" customHeight="1">
      <c r="A367" s="30" t="s">
        <v>57</v>
      </c>
      <c r="E367" s="32" t="s">
        <v>174</v>
      </c>
    </row>
    <row r="368" spans="5:5" ht="12.75" customHeight="1">
      <c r="E368" s="31" t="s">
        <v>59</v>
      </c>
    </row>
    <row r="369" spans="1:16" ht="12.75" customHeight="1">
      <c r="A369" t="s">
        <v>50</v>
      </c>
      <c s="6" t="s">
        <v>354</v>
      </c>
      <c s="6" t="s">
        <v>328</v>
      </c>
      <c t="s">
        <v>48</v>
      </c>
      <c s="26" t="s">
        <v>329</v>
      </c>
      <c s="27" t="s">
        <v>86</v>
      </c>
      <c s="28">
        <v>1</v>
      </c>
      <c s="27">
        <v>0</v>
      </c>
      <c s="27">
        <f>ROUND(G369*H369,6)</f>
      </c>
      <c r="L369" s="29">
        <v>0</v>
      </c>
      <c s="24">
        <f>ROUND(ROUND(L369,2)*ROUND(G369,3),2)</f>
      </c>
      <c s="27" t="s">
        <v>54</v>
      </c>
      <c>
        <f>(M369*21)/100</f>
      </c>
      <c t="s">
        <v>27</v>
      </c>
    </row>
    <row r="370" spans="1:5" ht="12.75" customHeight="1">
      <c r="A370" s="30" t="s">
        <v>55</v>
      </c>
      <c r="E370" s="31" t="s">
        <v>56</v>
      </c>
    </row>
    <row r="371" spans="1:5" ht="12.75" customHeight="1">
      <c r="A371" s="30" t="s">
        <v>57</v>
      </c>
      <c r="E371" s="32" t="s">
        <v>174</v>
      </c>
    </row>
    <row r="372" spans="5:5" ht="12.75" customHeight="1">
      <c r="E372" s="31" t="s">
        <v>59</v>
      </c>
    </row>
    <row r="373" spans="1:16" ht="12.75" customHeight="1">
      <c r="A373" t="s">
        <v>50</v>
      </c>
      <c s="6" t="s">
        <v>359</v>
      </c>
      <c s="6" t="s">
        <v>331</v>
      </c>
      <c t="s">
        <v>48</v>
      </c>
      <c s="26" t="s">
        <v>332</v>
      </c>
      <c s="27" t="s">
        <v>86</v>
      </c>
      <c s="28">
        <v>1</v>
      </c>
      <c s="27">
        <v>0</v>
      </c>
      <c s="27">
        <f>ROUND(G373*H373,6)</f>
      </c>
      <c r="L373" s="29">
        <v>0</v>
      </c>
      <c s="24">
        <f>ROUND(ROUND(L373,2)*ROUND(G373,3),2)</f>
      </c>
      <c s="27" t="s">
        <v>54</v>
      </c>
      <c>
        <f>(M373*21)/100</f>
      </c>
      <c t="s">
        <v>27</v>
      </c>
    </row>
    <row r="374" spans="1:5" ht="12.75" customHeight="1">
      <c r="A374" s="30" t="s">
        <v>55</v>
      </c>
      <c r="E374" s="31" t="s">
        <v>56</v>
      </c>
    </row>
    <row r="375" spans="1:5" ht="12.75" customHeight="1">
      <c r="A375" s="30" t="s">
        <v>57</v>
      </c>
      <c r="E375" s="32" t="s">
        <v>174</v>
      </c>
    </row>
    <row r="376" spans="5:5" ht="12.75" customHeight="1">
      <c r="E376" s="31" t="s">
        <v>59</v>
      </c>
    </row>
    <row r="377" spans="1:16" ht="12.75" customHeight="1">
      <c r="A377" t="s">
        <v>50</v>
      </c>
      <c s="6" t="s">
        <v>362</v>
      </c>
      <c s="6" t="s">
        <v>334</v>
      </c>
      <c t="s">
        <v>48</v>
      </c>
      <c s="26" t="s">
        <v>335</v>
      </c>
      <c s="27" t="s">
        <v>86</v>
      </c>
      <c s="28">
        <v>1</v>
      </c>
      <c s="27">
        <v>0</v>
      </c>
      <c s="27">
        <f>ROUND(G377*H377,6)</f>
      </c>
      <c r="L377" s="29">
        <v>0</v>
      </c>
      <c s="24">
        <f>ROUND(ROUND(L377,2)*ROUND(G377,3),2)</f>
      </c>
      <c s="27" t="s">
        <v>54</v>
      </c>
      <c>
        <f>(M377*21)/100</f>
      </c>
      <c t="s">
        <v>27</v>
      </c>
    </row>
    <row r="378" spans="1:5" ht="12.75" customHeight="1">
      <c r="A378" s="30" t="s">
        <v>55</v>
      </c>
      <c r="E378" s="31" t="s">
        <v>56</v>
      </c>
    </row>
    <row r="379" spans="1:5" ht="12.75" customHeight="1">
      <c r="A379" s="30" t="s">
        <v>57</v>
      </c>
      <c r="E379" s="32" t="s">
        <v>174</v>
      </c>
    </row>
    <row r="380" spans="5:5" ht="12.75" customHeight="1">
      <c r="E380" s="31" t="s">
        <v>59</v>
      </c>
    </row>
    <row r="381" spans="1:16" ht="12.75" customHeight="1">
      <c r="A381" t="s">
        <v>50</v>
      </c>
      <c s="6" t="s">
        <v>366</v>
      </c>
      <c s="6" t="s">
        <v>337</v>
      </c>
      <c t="s">
        <v>48</v>
      </c>
      <c s="26" t="s">
        <v>338</v>
      </c>
      <c s="27" t="s">
        <v>86</v>
      </c>
      <c s="28">
        <v>1</v>
      </c>
      <c s="27">
        <v>0</v>
      </c>
      <c s="27">
        <f>ROUND(G381*H381,6)</f>
      </c>
      <c r="L381" s="29">
        <v>0</v>
      </c>
      <c s="24">
        <f>ROUND(ROUND(L381,2)*ROUND(G381,3),2)</f>
      </c>
      <c s="27" t="s">
        <v>54</v>
      </c>
      <c>
        <f>(M381*21)/100</f>
      </c>
      <c t="s">
        <v>27</v>
      </c>
    </row>
    <row r="382" spans="1:5" ht="12.75" customHeight="1">
      <c r="A382" s="30" t="s">
        <v>55</v>
      </c>
      <c r="E382" s="31" t="s">
        <v>56</v>
      </c>
    </row>
    <row r="383" spans="1:5" ht="12.75" customHeight="1">
      <c r="A383" s="30" t="s">
        <v>57</v>
      </c>
      <c r="E383" s="32" t="s">
        <v>174</v>
      </c>
    </row>
    <row r="384" spans="5:5" ht="12.75" customHeight="1">
      <c r="E384" s="31" t="s">
        <v>59</v>
      </c>
    </row>
    <row r="385" spans="1:16" ht="12.75" customHeight="1">
      <c r="A385" t="s">
        <v>50</v>
      </c>
      <c s="6" t="s">
        <v>369</v>
      </c>
      <c s="6" t="s">
        <v>340</v>
      </c>
      <c t="s">
        <v>48</v>
      </c>
      <c s="26" t="s">
        <v>341</v>
      </c>
      <c s="27" t="s">
        <v>86</v>
      </c>
      <c s="28">
        <v>1</v>
      </c>
      <c s="27">
        <v>0</v>
      </c>
      <c s="27">
        <f>ROUND(G385*H385,6)</f>
      </c>
      <c r="L385" s="29">
        <v>0</v>
      </c>
      <c s="24">
        <f>ROUND(ROUND(L385,2)*ROUND(G385,3),2)</f>
      </c>
      <c s="27" t="s">
        <v>54</v>
      </c>
      <c>
        <f>(M385*21)/100</f>
      </c>
      <c t="s">
        <v>27</v>
      </c>
    </row>
    <row r="386" spans="1:5" ht="12.75" customHeight="1">
      <c r="A386" s="30" t="s">
        <v>55</v>
      </c>
      <c r="E386" s="31" t="s">
        <v>56</v>
      </c>
    </row>
    <row r="387" spans="1:5" ht="12.75" customHeight="1">
      <c r="A387" s="30" t="s">
        <v>57</v>
      </c>
      <c r="E387" s="32" t="s">
        <v>174</v>
      </c>
    </row>
    <row r="388" spans="5:5" ht="12.75" customHeight="1">
      <c r="E388" s="31" t="s">
        <v>59</v>
      </c>
    </row>
    <row r="389" spans="1:16" ht="12.75" customHeight="1">
      <c r="A389" t="s">
        <v>50</v>
      </c>
      <c s="6" t="s">
        <v>374</v>
      </c>
      <c s="6" t="s">
        <v>344</v>
      </c>
      <c t="s">
        <v>48</v>
      </c>
      <c s="26" t="s">
        <v>345</v>
      </c>
      <c s="27" t="s">
        <v>346</v>
      </c>
      <c s="28">
        <v>40</v>
      </c>
      <c s="27">
        <v>0</v>
      </c>
      <c s="27">
        <f>ROUND(G389*H389,6)</f>
      </c>
      <c r="L389" s="29">
        <v>0</v>
      </c>
      <c s="24">
        <f>ROUND(ROUND(L389,2)*ROUND(G389,3),2)</f>
      </c>
      <c s="27" t="s">
        <v>54</v>
      </c>
      <c>
        <f>(M389*21)/100</f>
      </c>
      <c t="s">
        <v>27</v>
      </c>
    </row>
    <row r="390" spans="1:5" ht="12.75" customHeight="1">
      <c r="A390" s="30" t="s">
        <v>55</v>
      </c>
      <c r="E390" s="31" t="s">
        <v>56</v>
      </c>
    </row>
    <row r="391" spans="1:5" ht="12.75" customHeight="1">
      <c r="A391" s="30" t="s">
        <v>57</v>
      </c>
      <c r="E391" s="32" t="s">
        <v>174</v>
      </c>
    </row>
    <row r="392" spans="5:5" ht="12.75" customHeight="1">
      <c r="E392" s="31" t="s">
        <v>59</v>
      </c>
    </row>
    <row r="393" spans="1:16" ht="12.75" customHeight="1">
      <c r="A393" t="s">
        <v>50</v>
      </c>
      <c s="6" t="s">
        <v>377</v>
      </c>
      <c s="6" t="s">
        <v>349</v>
      </c>
      <c t="s">
        <v>48</v>
      </c>
      <c s="26" t="s">
        <v>350</v>
      </c>
      <c s="27" t="s">
        <v>86</v>
      </c>
      <c s="28">
        <v>1</v>
      </c>
      <c s="27">
        <v>0</v>
      </c>
      <c s="27">
        <f>ROUND(G393*H393,6)</f>
      </c>
      <c r="L393" s="29">
        <v>0</v>
      </c>
      <c s="24">
        <f>ROUND(ROUND(L393,2)*ROUND(G393,3),2)</f>
      </c>
      <c s="27" t="s">
        <v>54</v>
      </c>
      <c>
        <f>(M393*21)/100</f>
      </c>
      <c t="s">
        <v>27</v>
      </c>
    </row>
    <row r="394" spans="1:5" ht="12.75" customHeight="1">
      <c r="A394" s="30" t="s">
        <v>55</v>
      </c>
      <c r="E394" s="31" t="s">
        <v>56</v>
      </c>
    </row>
    <row r="395" spans="1:5" ht="12.75" customHeight="1">
      <c r="A395" s="30" t="s">
        <v>57</v>
      </c>
      <c r="E395" s="32" t="s">
        <v>174</v>
      </c>
    </row>
    <row r="396" spans="5:5" ht="12.75" customHeight="1">
      <c r="E396" s="31" t="s">
        <v>59</v>
      </c>
    </row>
    <row r="397" spans="1:16" ht="12.75" customHeight="1">
      <c r="A397" t="s">
        <v>50</v>
      </c>
      <c s="6" t="s">
        <v>380</v>
      </c>
      <c s="6" t="s">
        <v>352</v>
      </c>
      <c t="s">
        <v>48</v>
      </c>
      <c s="26" t="s">
        <v>353</v>
      </c>
      <c s="27" t="s">
        <v>86</v>
      </c>
      <c s="28">
        <v>2</v>
      </c>
      <c s="27">
        <v>0</v>
      </c>
      <c s="27">
        <f>ROUND(G397*H397,6)</f>
      </c>
      <c r="L397" s="29">
        <v>0</v>
      </c>
      <c s="24">
        <f>ROUND(ROUND(L397,2)*ROUND(G397,3),2)</f>
      </c>
      <c s="27" t="s">
        <v>54</v>
      </c>
      <c>
        <f>(M397*21)/100</f>
      </c>
      <c t="s">
        <v>27</v>
      </c>
    </row>
    <row r="398" spans="1:5" ht="12.75" customHeight="1">
      <c r="A398" s="30" t="s">
        <v>55</v>
      </c>
      <c r="E398" s="31" t="s">
        <v>56</v>
      </c>
    </row>
    <row r="399" spans="1:5" ht="12.75" customHeight="1">
      <c r="A399" s="30" t="s">
        <v>57</v>
      </c>
      <c r="E399" s="32" t="s">
        <v>259</v>
      </c>
    </row>
    <row r="400" spans="5:5" ht="12.75" customHeight="1">
      <c r="E400" s="31" t="s">
        <v>59</v>
      </c>
    </row>
    <row r="401" spans="1:16" ht="12.75" customHeight="1">
      <c r="A401" t="s">
        <v>50</v>
      </c>
      <c s="6" t="s">
        <v>383</v>
      </c>
      <c s="6" t="s">
        <v>355</v>
      </c>
      <c t="s">
        <v>48</v>
      </c>
      <c s="26" t="s">
        <v>356</v>
      </c>
      <c s="27" t="s">
        <v>357</v>
      </c>
      <c s="28">
        <v>7</v>
      </c>
      <c s="27">
        <v>0</v>
      </c>
      <c s="27">
        <f>ROUND(G401*H401,6)</f>
      </c>
      <c r="L401" s="29">
        <v>0</v>
      </c>
      <c s="24">
        <f>ROUND(ROUND(L401,2)*ROUND(G401,3),2)</f>
      </c>
      <c s="27" t="s">
        <v>54</v>
      </c>
      <c>
        <f>(M401*21)/100</f>
      </c>
      <c t="s">
        <v>27</v>
      </c>
    </row>
    <row r="402" spans="1:5" ht="12.75" customHeight="1">
      <c r="A402" s="30" t="s">
        <v>55</v>
      </c>
      <c r="E402" s="31" t="s">
        <v>56</v>
      </c>
    </row>
    <row r="403" spans="1:5" ht="12.75" customHeight="1">
      <c r="A403" s="30" t="s">
        <v>57</v>
      </c>
      <c r="E403" s="32" t="s">
        <v>358</v>
      </c>
    </row>
    <row r="404" spans="5:5" ht="12.75" customHeight="1">
      <c r="E404" s="31" t="s">
        <v>59</v>
      </c>
    </row>
    <row r="405" spans="1:16" ht="12.75" customHeight="1">
      <c r="A405" t="s">
        <v>50</v>
      </c>
      <c s="6" t="s">
        <v>386</v>
      </c>
      <c s="6" t="s">
        <v>360</v>
      </c>
      <c t="s">
        <v>48</v>
      </c>
      <c s="26" t="s">
        <v>361</v>
      </c>
      <c s="27" t="s">
        <v>357</v>
      </c>
      <c s="28">
        <v>7</v>
      </c>
      <c s="27">
        <v>0</v>
      </c>
      <c s="27">
        <f>ROUND(G405*H405,6)</f>
      </c>
      <c r="L405" s="29">
        <v>0</v>
      </c>
      <c s="24">
        <f>ROUND(ROUND(L405,2)*ROUND(G405,3),2)</f>
      </c>
      <c s="27" t="s">
        <v>54</v>
      </c>
      <c>
        <f>(M405*21)/100</f>
      </c>
      <c t="s">
        <v>27</v>
      </c>
    </row>
    <row r="406" spans="1:5" ht="12.75" customHeight="1">
      <c r="A406" s="30" t="s">
        <v>55</v>
      </c>
      <c r="E406" s="31" t="s">
        <v>56</v>
      </c>
    </row>
    <row r="407" spans="1:5" ht="12.75" customHeight="1">
      <c r="A407" s="30" t="s">
        <v>57</v>
      </c>
      <c r="E407" s="32" t="s">
        <v>358</v>
      </c>
    </row>
    <row r="408" spans="5:5" ht="12.75" customHeight="1">
      <c r="E408" s="31" t="s">
        <v>59</v>
      </c>
    </row>
    <row r="409" spans="1:16" ht="12.75" customHeight="1">
      <c r="A409" t="s">
        <v>50</v>
      </c>
      <c s="6" t="s">
        <v>389</v>
      </c>
      <c s="6" t="s">
        <v>363</v>
      </c>
      <c t="s">
        <v>48</v>
      </c>
      <c s="26" t="s">
        <v>364</v>
      </c>
      <c s="27" t="s">
        <v>86</v>
      </c>
      <c s="28">
        <v>1</v>
      </c>
      <c s="27">
        <v>0</v>
      </c>
      <c s="27">
        <f>ROUND(G409*H409,6)</f>
      </c>
      <c r="L409" s="29">
        <v>0</v>
      </c>
      <c s="24">
        <f>ROUND(ROUND(L409,2)*ROUND(G409,3),2)</f>
      </c>
      <c s="27" t="s">
        <v>54</v>
      </c>
      <c>
        <f>(M409*21)/100</f>
      </c>
      <c t="s">
        <v>27</v>
      </c>
    </row>
    <row r="410" spans="1:5" ht="12.75" customHeight="1">
      <c r="A410" s="30" t="s">
        <v>55</v>
      </c>
      <c r="E410" s="31" t="s">
        <v>56</v>
      </c>
    </row>
    <row r="411" spans="1:5" ht="12.75" customHeight="1">
      <c r="A411" s="30" t="s">
        <v>57</v>
      </c>
      <c r="E411" s="32" t="s">
        <v>365</v>
      </c>
    </row>
    <row r="412" spans="5:5" ht="12.75" customHeight="1">
      <c r="E412" s="31" t="s">
        <v>59</v>
      </c>
    </row>
    <row r="413" spans="1:16" ht="12.75" customHeight="1">
      <c r="A413" t="s">
        <v>50</v>
      </c>
      <c s="6" t="s">
        <v>393</v>
      </c>
      <c s="6" t="s">
        <v>367</v>
      </c>
      <c t="s">
        <v>48</v>
      </c>
      <c s="26" t="s">
        <v>368</v>
      </c>
      <c s="27" t="s">
        <v>86</v>
      </c>
      <c s="28">
        <v>1</v>
      </c>
      <c s="27">
        <v>0</v>
      </c>
      <c s="27">
        <f>ROUND(G413*H413,6)</f>
      </c>
      <c r="L413" s="29">
        <v>0</v>
      </c>
      <c s="24">
        <f>ROUND(ROUND(L413,2)*ROUND(G413,3),2)</f>
      </c>
      <c s="27" t="s">
        <v>54</v>
      </c>
      <c>
        <f>(M413*21)/100</f>
      </c>
      <c t="s">
        <v>27</v>
      </c>
    </row>
    <row r="414" spans="1:5" ht="12.75" customHeight="1">
      <c r="A414" s="30" t="s">
        <v>55</v>
      </c>
      <c r="E414" s="31" t="s">
        <v>56</v>
      </c>
    </row>
    <row r="415" spans="1:5" ht="12.75" customHeight="1">
      <c r="A415" s="30" t="s">
        <v>57</v>
      </c>
      <c r="E415" s="32" t="s">
        <v>365</v>
      </c>
    </row>
    <row r="416" spans="5:5" ht="12.75" customHeight="1">
      <c r="E416" s="31" t="s">
        <v>59</v>
      </c>
    </row>
    <row r="417" spans="1:16" ht="12.75" customHeight="1">
      <c r="A417" t="s">
        <v>50</v>
      </c>
      <c s="6" t="s">
        <v>426</v>
      </c>
      <c s="6" t="s">
        <v>370</v>
      </c>
      <c t="s">
        <v>48</v>
      </c>
      <c s="26" t="s">
        <v>371</v>
      </c>
      <c s="27" t="s">
        <v>86</v>
      </c>
      <c s="28">
        <v>1</v>
      </c>
      <c s="27">
        <v>0</v>
      </c>
      <c s="27">
        <f>ROUND(G417*H417,6)</f>
      </c>
      <c r="L417" s="29">
        <v>0</v>
      </c>
      <c s="24">
        <f>ROUND(ROUND(L417,2)*ROUND(G417,3),2)</f>
      </c>
      <c s="27" t="s">
        <v>54</v>
      </c>
      <c>
        <f>(M417*21)/100</f>
      </c>
      <c t="s">
        <v>27</v>
      </c>
    </row>
    <row r="418" spans="1:5" ht="12.75" customHeight="1">
      <c r="A418" s="30" t="s">
        <v>55</v>
      </c>
      <c r="E418" s="31" t="s">
        <v>56</v>
      </c>
    </row>
    <row r="419" spans="1:5" ht="12.75" customHeight="1">
      <c r="A419" s="30" t="s">
        <v>57</v>
      </c>
      <c r="E419" s="32" t="s">
        <v>372</v>
      </c>
    </row>
    <row r="420" spans="5:5" ht="12.75" customHeight="1">
      <c r="E420" s="31" t="s">
        <v>372</v>
      </c>
    </row>
    <row r="421" spans="1:16" ht="12.75" customHeight="1">
      <c r="A421" t="s">
        <v>50</v>
      </c>
      <c s="6" t="s">
        <v>427</v>
      </c>
      <c s="6" t="s">
        <v>428</v>
      </c>
      <c t="s">
        <v>48</v>
      </c>
      <c s="26" t="s">
        <v>429</v>
      </c>
      <c s="27" t="s">
        <v>86</v>
      </c>
      <c s="28">
        <v>1</v>
      </c>
      <c s="27">
        <v>0</v>
      </c>
      <c s="27">
        <f>ROUND(G421*H421,6)</f>
      </c>
      <c r="L421" s="29">
        <v>0</v>
      </c>
      <c s="24">
        <f>ROUND(ROUND(L421,2)*ROUND(G421,3),2)</f>
      </c>
      <c s="27" t="s">
        <v>54</v>
      </c>
      <c>
        <f>(M421*21)/100</f>
      </c>
      <c t="s">
        <v>27</v>
      </c>
    </row>
    <row r="422" spans="1:5" ht="12.75" customHeight="1">
      <c r="A422" s="30" t="s">
        <v>55</v>
      </c>
      <c r="E422" s="31" t="s">
        <v>56</v>
      </c>
    </row>
    <row r="423" spans="1:5" ht="12.75" customHeight="1">
      <c r="A423" s="30" t="s">
        <v>57</v>
      </c>
      <c r="E423" s="32" t="s">
        <v>419</v>
      </c>
    </row>
    <row r="424" spans="5:5" ht="12.75" customHeight="1">
      <c r="E424" s="31" t="s">
        <v>59</v>
      </c>
    </row>
    <row r="425" spans="1:13" ht="12.75" customHeight="1">
      <c r="A425" t="s">
        <v>47</v>
      </c>
      <c r="C425" s="7" t="s">
        <v>72</v>
      </c>
      <c r="E425" s="25" t="s">
        <v>373</v>
      </c>
      <c r="J425" s="24">
        <f>0</f>
      </c>
      <c s="24">
        <f>0</f>
      </c>
      <c s="24">
        <f>0+L426+L430+L434+L438+L442+L446</f>
      </c>
      <c s="24">
        <f>0+M426+M430+M434+M438+M442+M446</f>
      </c>
    </row>
    <row r="426" spans="1:16" ht="12.75" customHeight="1">
      <c r="A426" t="s">
        <v>50</v>
      </c>
      <c s="6" t="s">
        <v>430</v>
      </c>
      <c s="6" t="s">
        <v>375</v>
      </c>
      <c t="s">
        <v>48</v>
      </c>
      <c s="26" t="s">
        <v>376</v>
      </c>
      <c s="27" t="s">
        <v>346</v>
      </c>
      <c s="28">
        <v>144</v>
      </c>
      <c s="27">
        <v>0</v>
      </c>
      <c s="27">
        <f>ROUND(G426*H426,6)</f>
      </c>
      <c r="L426" s="29">
        <v>0</v>
      </c>
      <c s="24">
        <f>ROUND(ROUND(L426,2)*ROUND(G426,3),2)</f>
      </c>
      <c s="27" t="s">
        <v>54</v>
      </c>
      <c>
        <f>(M426*21)/100</f>
      </c>
      <c t="s">
        <v>27</v>
      </c>
    </row>
    <row r="427" spans="1:5" ht="12.75" customHeight="1">
      <c r="A427" s="30" t="s">
        <v>55</v>
      </c>
      <c r="E427" s="31" t="s">
        <v>56</v>
      </c>
    </row>
    <row r="428" spans="1:5" ht="12.75" customHeight="1">
      <c r="A428" s="30" t="s">
        <v>57</v>
      </c>
      <c r="E428" s="32" t="s">
        <v>56</v>
      </c>
    </row>
    <row r="429" spans="5:5" ht="12.75" customHeight="1">
      <c r="E429" s="31" t="s">
        <v>59</v>
      </c>
    </row>
    <row r="430" spans="1:16" ht="12.75" customHeight="1">
      <c r="A430" t="s">
        <v>50</v>
      </c>
      <c s="6" t="s">
        <v>431</v>
      </c>
      <c s="6" t="s">
        <v>378</v>
      </c>
      <c t="s">
        <v>48</v>
      </c>
      <c s="26" t="s">
        <v>379</v>
      </c>
      <c s="27" t="s">
        <v>346</v>
      </c>
      <c s="28">
        <v>9.5</v>
      </c>
      <c s="27">
        <v>0</v>
      </c>
      <c s="27">
        <f>ROUND(G430*H430,6)</f>
      </c>
      <c r="L430" s="29">
        <v>0</v>
      </c>
      <c s="24">
        <f>ROUND(ROUND(L430,2)*ROUND(G430,3),2)</f>
      </c>
      <c s="27" t="s">
        <v>54</v>
      </c>
      <c>
        <f>(M430*21)/100</f>
      </c>
      <c t="s">
        <v>27</v>
      </c>
    </row>
    <row r="431" spans="1:5" ht="12.75" customHeight="1">
      <c r="A431" s="30" t="s">
        <v>55</v>
      </c>
      <c r="E431" s="31" t="s">
        <v>56</v>
      </c>
    </row>
    <row r="432" spans="1:5" ht="12.75" customHeight="1">
      <c r="A432" s="30" t="s">
        <v>57</v>
      </c>
      <c r="E432" s="32" t="s">
        <v>56</v>
      </c>
    </row>
    <row r="433" spans="5:5" ht="12.75" customHeight="1">
      <c r="E433" s="31" t="s">
        <v>59</v>
      </c>
    </row>
    <row r="434" spans="1:16" ht="12.75" customHeight="1">
      <c r="A434" t="s">
        <v>50</v>
      </c>
      <c s="6" t="s">
        <v>432</v>
      </c>
      <c s="6" t="s">
        <v>381</v>
      </c>
      <c t="s">
        <v>48</v>
      </c>
      <c s="26" t="s">
        <v>382</v>
      </c>
      <c s="27" t="s">
        <v>86</v>
      </c>
      <c s="28">
        <v>1</v>
      </c>
      <c s="27">
        <v>0</v>
      </c>
      <c s="27">
        <f>ROUND(G434*H434,6)</f>
      </c>
      <c r="L434" s="29">
        <v>0</v>
      </c>
      <c s="24">
        <f>ROUND(ROUND(L434,2)*ROUND(G434,3),2)</f>
      </c>
      <c s="27" t="s">
        <v>54</v>
      </c>
      <c>
        <f>(M434*21)/100</f>
      </c>
      <c t="s">
        <v>27</v>
      </c>
    </row>
    <row r="435" spans="1:5" ht="12.75" customHeight="1">
      <c r="A435" s="30" t="s">
        <v>55</v>
      </c>
      <c r="E435" s="31" t="s">
        <v>56</v>
      </c>
    </row>
    <row r="436" spans="1:5" ht="12.75" customHeight="1">
      <c r="A436" s="30" t="s">
        <v>57</v>
      </c>
      <c r="E436" s="32" t="s">
        <v>56</v>
      </c>
    </row>
    <row r="437" spans="5:5" ht="12.75" customHeight="1">
      <c r="E437" s="31" t="s">
        <v>59</v>
      </c>
    </row>
    <row r="438" spans="1:16" ht="12.75" customHeight="1">
      <c r="A438" t="s">
        <v>50</v>
      </c>
      <c s="6" t="s">
        <v>433</v>
      </c>
      <c s="6" t="s">
        <v>384</v>
      </c>
      <c t="s">
        <v>48</v>
      </c>
      <c s="26" t="s">
        <v>385</v>
      </c>
      <c s="27" t="s">
        <v>346</v>
      </c>
      <c s="28">
        <v>28</v>
      </c>
      <c s="27">
        <v>0</v>
      </c>
      <c s="27">
        <f>ROUND(G438*H438,6)</f>
      </c>
      <c r="L438" s="29">
        <v>0</v>
      </c>
      <c s="24">
        <f>ROUND(ROUND(L438,2)*ROUND(G438,3),2)</f>
      </c>
      <c s="27" t="s">
        <v>54</v>
      </c>
      <c>
        <f>(M438*21)/100</f>
      </c>
      <c t="s">
        <v>27</v>
      </c>
    </row>
    <row r="439" spans="1:5" ht="12.75" customHeight="1">
      <c r="A439" s="30" t="s">
        <v>55</v>
      </c>
      <c r="E439" s="31" t="s">
        <v>56</v>
      </c>
    </row>
    <row r="440" spans="1:5" ht="12.75" customHeight="1">
      <c r="A440" s="30" t="s">
        <v>57</v>
      </c>
      <c r="E440" s="32" t="s">
        <v>56</v>
      </c>
    </row>
    <row r="441" spans="5:5" ht="12.75" customHeight="1">
      <c r="E441" s="31" t="s">
        <v>59</v>
      </c>
    </row>
    <row r="442" spans="1:16" ht="12.75" customHeight="1">
      <c r="A442" t="s">
        <v>50</v>
      </c>
      <c s="6" t="s">
        <v>434</v>
      </c>
      <c s="6" t="s">
        <v>387</v>
      </c>
      <c t="s">
        <v>48</v>
      </c>
      <c s="26" t="s">
        <v>388</v>
      </c>
      <c s="27" t="s">
        <v>86</v>
      </c>
      <c s="28">
        <v>1</v>
      </c>
      <c s="27">
        <v>0</v>
      </c>
      <c s="27">
        <f>ROUND(G442*H442,6)</f>
      </c>
      <c r="L442" s="29">
        <v>0</v>
      </c>
      <c s="24">
        <f>ROUND(ROUND(L442,2)*ROUND(G442,3),2)</f>
      </c>
      <c s="27" t="s">
        <v>54</v>
      </c>
      <c>
        <f>(M442*21)/100</f>
      </c>
      <c t="s">
        <v>27</v>
      </c>
    </row>
    <row r="443" spans="1:5" ht="12.75" customHeight="1">
      <c r="A443" s="30" t="s">
        <v>55</v>
      </c>
      <c r="E443" s="31" t="s">
        <v>56</v>
      </c>
    </row>
    <row r="444" spans="1:5" ht="12.75" customHeight="1">
      <c r="A444" s="30" t="s">
        <v>57</v>
      </c>
      <c r="E444" s="32" t="s">
        <v>56</v>
      </c>
    </row>
    <row r="445" spans="5:5" ht="12.75" customHeight="1">
      <c r="E445" s="31" t="s">
        <v>59</v>
      </c>
    </row>
    <row r="446" spans="1:16" ht="12.75" customHeight="1">
      <c r="A446" t="s">
        <v>50</v>
      </c>
      <c s="6" t="s">
        <v>435</v>
      </c>
      <c s="6" t="s">
        <v>390</v>
      </c>
      <c t="s">
        <v>48</v>
      </c>
      <c s="26" t="s">
        <v>391</v>
      </c>
      <c s="27" t="s">
        <v>86</v>
      </c>
      <c s="28">
        <v>125</v>
      </c>
      <c s="27">
        <v>0</v>
      </c>
      <c s="27">
        <f>ROUND(G446*H446,6)</f>
      </c>
      <c r="L446" s="29">
        <v>0</v>
      </c>
      <c s="24">
        <f>ROUND(ROUND(L446,2)*ROUND(G446,3),2)</f>
      </c>
      <c s="27" t="s">
        <v>54</v>
      </c>
      <c>
        <f>(M446*21)/100</f>
      </c>
      <c t="s">
        <v>27</v>
      </c>
    </row>
    <row r="447" spans="1:5" ht="12.75" customHeight="1">
      <c r="A447" s="30" t="s">
        <v>55</v>
      </c>
      <c r="E447" s="31" t="s">
        <v>56</v>
      </c>
    </row>
    <row r="448" spans="1:5" ht="12.75" customHeight="1">
      <c r="A448" s="30" t="s">
        <v>57</v>
      </c>
      <c r="E448" s="32" t="s">
        <v>56</v>
      </c>
    </row>
    <row r="449" spans="5:5" ht="12.75" customHeight="1">
      <c r="E449" s="31" t="s">
        <v>59</v>
      </c>
    </row>
    <row r="450" spans="1:13" ht="12.75" customHeight="1">
      <c r="A450" t="s">
        <v>47</v>
      </c>
      <c r="C450" s="7" t="s">
        <v>76</v>
      </c>
      <c r="E450" s="25" t="s">
        <v>392</v>
      </c>
      <c r="J450" s="24">
        <f>0</f>
      </c>
      <c s="24">
        <f>0</f>
      </c>
      <c s="24">
        <f>0+L451</f>
      </c>
      <c s="24">
        <f>0+M451</f>
      </c>
    </row>
    <row r="451" spans="1:16" ht="12.75" customHeight="1">
      <c r="A451" t="s">
        <v>50</v>
      </c>
      <c s="6" t="s">
        <v>436</v>
      </c>
      <c s="6" t="s">
        <v>394</v>
      </c>
      <c t="s">
        <v>48</v>
      </c>
      <c s="26" t="s">
        <v>395</v>
      </c>
      <c s="27" t="s">
        <v>396</v>
      </c>
      <c s="28">
        <v>29.65</v>
      </c>
      <c s="27">
        <v>0</v>
      </c>
      <c s="27">
        <f>ROUND(G451*H451,6)</f>
      </c>
      <c r="L451" s="29">
        <v>0</v>
      </c>
      <c s="24">
        <f>ROUND(ROUND(L451,2)*ROUND(G451,3),2)</f>
      </c>
      <c s="27" t="s">
        <v>54</v>
      </c>
      <c>
        <f>(M451*21)/100</f>
      </c>
      <c t="s">
        <v>27</v>
      </c>
    </row>
    <row r="452" spans="1:5" ht="12.75" customHeight="1">
      <c r="A452" s="30" t="s">
        <v>55</v>
      </c>
      <c r="E452" s="31" t="s">
        <v>56</v>
      </c>
    </row>
    <row r="453" spans="1:5" ht="12.75" customHeight="1">
      <c r="A453" s="30" t="s">
        <v>57</v>
      </c>
      <c r="E453" s="32" t="s">
        <v>56</v>
      </c>
    </row>
    <row r="454" spans="5:5" ht="12.75" customHeight="1">
      <c r="E454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437</v>
      </c>
      <c s="33">
        <f>Rekapitulace!C13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437</v>
      </c>
      <c r="E4" s="19" t="s">
        <v>438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441</v>
      </c>
      <c r="E8" s="23" t="s">
        <v>442</v>
      </c>
      <c r="J8" s="22">
        <f>0+J9+J30+J75+J132</f>
      </c>
      <c s="22">
        <f>0+K9+K30+K75+K132</f>
      </c>
      <c s="22">
        <f>0+L9+L30+L75+L132</f>
      </c>
      <c s="22">
        <f>0+M9+M30+M75+M132</f>
      </c>
    </row>
    <row r="9" spans="1:13" ht="12.75" customHeight="1">
      <c r="A9" t="s">
        <v>47</v>
      </c>
      <c r="C9" s="7" t="s">
        <v>443</v>
      </c>
      <c r="E9" s="25" t="s">
        <v>444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50</v>
      </c>
      <c s="6" t="s">
        <v>48</v>
      </c>
      <c s="6" t="s">
        <v>445</v>
      </c>
      <c t="s">
        <v>48</v>
      </c>
      <c s="26" t="s">
        <v>446</v>
      </c>
      <c s="27" t="s">
        <v>396</v>
      </c>
      <c s="28">
        <v>31.52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447</v>
      </c>
      <c>
        <f>(M10*21)/100</f>
      </c>
      <c t="s">
        <v>27</v>
      </c>
    </row>
    <row r="11" spans="1:5" ht="12.75" customHeight="1">
      <c r="A11" s="30" t="s">
        <v>55</v>
      </c>
      <c r="E11" s="31" t="s">
        <v>448</v>
      </c>
    </row>
    <row r="12" spans="1:5" ht="12.75" customHeight="1">
      <c r="A12" s="30" t="s">
        <v>57</v>
      </c>
      <c r="E12" s="32" t="s">
        <v>449</v>
      </c>
    </row>
    <row r="13" spans="5:5" ht="12.75" customHeight="1">
      <c r="E13" s="31" t="s">
        <v>450</v>
      </c>
    </row>
    <row r="14" spans="1:16" ht="12.75" customHeight="1">
      <c r="A14" t="s">
        <v>50</v>
      </c>
      <c s="6" t="s">
        <v>27</v>
      </c>
      <c s="6" t="s">
        <v>451</v>
      </c>
      <c t="s">
        <v>48</v>
      </c>
      <c s="26" t="s">
        <v>452</v>
      </c>
      <c s="27" t="s">
        <v>396</v>
      </c>
      <c s="28">
        <v>6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447</v>
      </c>
      <c>
        <f>(M14*21)/100</f>
      </c>
      <c t="s">
        <v>27</v>
      </c>
    </row>
    <row r="15" spans="1:5" ht="12.75" customHeight="1">
      <c r="A15" s="30" t="s">
        <v>55</v>
      </c>
      <c r="E15" s="31" t="s">
        <v>448</v>
      </c>
    </row>
    <row r="16" spans="1:5" ht="12.75" customHeight="1">
      <c r="A16" s="30" t="s">
        <v>57</v>
      </c>
      <c r="E16" s="32" t="s">
        <v>453</v>
      </c>
    </row>
    <row r="17" spans="5:5" ht="12.75" customHeight="1">
      <c r="E17" s="31" t="s">
        <v>450</v>
      </c>
    </row>
    <row r="18" spans="1:16" ht="12.75" customHeight="1">
      <c r="A18" t="s">
        <v>50</v>
      </c>
      <c s="6" t="s">
        <v>26</v>
      </c>
      <c s="6" t="s">
        <v>454</v>
      </c>
      <c t="s">
        <v>48</v>
      </c>
      <c s="26" t="s">
        <v>455</v>
      </c>
      <c s="27" t="s">
        <v>396</v>
      </c>
      <c s="28">
        <v>2.592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447</v>
      </c>
      <c>
        <f>(M18*21)/100</f>
      </c>
      <c t="s">
        <v>27</v>
      </c>
    </row>
    <row r="19" spans="1:5" ht="12.75" customHeight="1">
      <c r="A19" s="30" t="s">
        <v>55</v>
      </c>
      <c r="E19" s="31" t="s">
        <v>448</v>
      </c>
    </row>
    <row r="20" spans="1:5" ht="12.75" customHeight="1">
      <c r="A20" s="30" t="s">
        <v>57</v>
      </c>
      <c r="E20" s="32" t="s">
        <v>456</v>
      </c>
    </row>
    <row r="21" spans="5:5" ht="12.75" customHeight="1">
      <c r="E21" s="31" t="s">
        <v>450</v>
      </c>
    </row>
    <row r="22" spans="1:16" ht="12.75" customHeight="1">
      <c r="A22" t="s">
        <v>50</v>
      </c>
      <c s="6" t="s">
        <v>67</v>
      </c>
      <c s="6" t="s">
        <v>457</v>
      </c>
      <c t="s">
        <v>48</v>
      </c>
      <c s="26" t="s">
        <v>458</v>
      </c>
      <c s="27" t="s">
        <v>396</v>
      </c>
      <c s="28">
        <v>63.09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447</v>
      </c>
      <c>
        <f>(M22*21)/100</f>
      </c>
      <c t="s">
        <v>27</v>
      </c>
    </row>
    <row r="23" spans="1:5" ht="12.75" customHeight="1">
      <c r="A23" s="30" t="s">
        <v>55</v>
      </c>
      <c r="E23" s="31" t="s">
        <v>448</v>
      </c>
    </row>
    <row r="24" spans="1:5" ht="12.75" customHeight="1">
      <c r="A24" s="30" t="s">
        <v>57</v>
      </c>
      <c r="E24" s="32" t="s">
        <v>459</v>
      </c>
    </row>
    <row r="25" spans="5:5" ht="12.75" customHeight="1">
      <c r="E25" s="31" t="s">
        <v>450</v>
      </c>
    </row>
    <row r="26" spans="1:16" ht="12.75" customHeight="1">
      <c r="A26" t="s">
        <v>50</v>
      </c>
      <c s="6" t="s">
        <v>72</v>
      </c>
      <c s="6" t="s">
        <v>460</v>
      </c>
      <c t="s">
        <v>48</v>
      </c>
      <c s="26" t="s">
        <v>461</v>
      </c>
      <c s="27" t="s">
        <v>396</v>
      </c>
      <c s="28">
        <v>2.08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447</v>
      </c>
      <c>
        <f>(M26*21)/100</f>
      </c>
      <c t="s">
        <v>27</v>
      </c>
    </row>
    <row r="27" spans="1:5" ht="12.75" customHeight="1">
      <c r="A27" s="30" t="s">
        <v>55</v>
      </c>
      <c r="E27" s="31" t="s">
        <v>448</v>
      </c>
    </row>
    <row r="28" spans="1:5" ht="12.75" customHeight="1">
      <c r="A28" s="30" t="s">
        <v>57</v>
      </c>
      <c r="E28" s="32" t="s">
        <v>462</v>
      </c>
    </row>
    <row r="29" spans="5:5" ht="12.75" customHeight="1">
      <c r="E29" s="31" t="s">
        <v>450</v>
      </c>
    </row>
    <row r="30" spans="1:13" ht="12.75" customHeight="1">
      <c r="A30" t="s">
        <v>47</v>
      </c>
      <c r="C30" s="7" t="s">
        <v>48</v>
      </c>
      <c r="E30" s="25" t="s">
        <v>49</v>
      </c>
      <c r="J30" s="24">
        <f>0</f>
      </c>
      <c s="24">
        <f>0</f>
      </c>
      <c s="24">
        <f>0+L31+L35+L39+L43+L47+L51+L55+L59+L63+L67+L71</f>
      </c>
      <c s="24">
        <f>0+M31+M35+M39+M43+M47+M51+M55+M59+M63+M67+M71</f>
      </c>
    </row>
    <row r="31" spans="1:16" ht="12.75" customHeight="1">
      <c r="A31" t="s">
        <v>50</v>
      </c>
      <c s="6" t="s">
        <v>76</v>
      </c>
      <c s="6" t="s">
        <v>463</v>
      </c>
      <c t="s">
        <v>48</v>
      </c>
      <c s="26" t="s">
        <v>464</v>
      </c>
      <c s="27" t="s">
        <v>62</v>
      </c>
      <c s="28">
        <v>13.8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447</v>
      </c>
      <c>
        <f>(M31*21)/100</f>
      </c>
      <c t="s">
        <v>27</v>
      </c>
    </row>
    <row r="32" spans="1:5" ht="12.75" customHeight="1">
      <c r="A32" s="30" t="s">
        <v>55</v>
      </c>
      <c r="E32" s="31" t="s">
        <v>448</v>
      </c>
    </row>
    <row r="33" spans="1:5" ht="12.75" customHeight="1">
      <c r="A33" s="30" t="s">
        <v>57</v>
      </c>
      <c r="E33" s="32" t="s">
        <v>465</v>
      </c>
    </row>
    <row r="34" spans="5:5" ht="12.75" customHeight="1">
      <c r="E34" s="31" t="s">
        <v>450</v>
      </c>
    </row>
    <row r="35" spans="1:16" ht="12.75" customHeight="1">
      <c r="A35" t="s">
        <v>50</v>
      </c>
      <c s="6" t="s">
        <v>80</v>
      </c>
      <c s="6" t="s">
        <v>466</v>
      </c>
      <c t="s">
        <v>48</v>
      </c>
      <c s="26" t="s">
        <v>467</v>
      </c>
      <c s="27" t="s">
        <v>468</v>
      </c>
      <c s="28">
        <v>372.6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447</v>
      </c>
      <c>
        <f>(M35*21)/100</f>
      </c>
      <c t="s">
        <v>27</v>
      </c>
    </row>
    <row r="36" spans="1:5" ht="12.75" customHeight="1">
      <c r="A36" s="30" t="s">
        <v>55</v>
      </c>
      <c r="E36" s="31" t="s">
        <v>448</v>
      </c>
    </row>
    <row r="37" spans="1:5" ht="12.75" customHeight="1">
      <c r="A37" s="30" t="s">
        <v>57</v>
      </c>
      <c r="E37" s="32" t="s">
        <v>469</v>
      </c>
    </row>
    <row r="38" spans="5:5" ht="12.75" customHeight="1">
      <c r="E38" s="31" t="s">
        <v>450</v>
      </c>
    </row>
    <row r="39" spans="1:16" ht="12.75" customHeight="1">
      <c r="A39" t="s">
        <v>50</v>
      </c>
      <c s="6" t="s">
        <v>83</v>
      </c>
      <c s="6" t="s">
        <v>470</v>
      </c>
      <c t="s">
        <v>48</v>
      </c>
      <c s="26" t="s">
        <v>471</v>
      </c>
      <c s="27" t="s">
        <v>62</v>
      </c>
      <c s="28">
        <v>2.5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447</v>
      </c>
      <c>
        <f>(M39*21)/100</f>
      </c>
      <c t="s">
        <v>27</v>
      </c>
    </row>
    <row r="40" spans="1:5" ht="12.75" customHeight="1">
      <c r="A40" s="30" t="s">
        <v>55</v>
      </c>
      <c r="E40" s="31" t="s">
        <v>448</v>
      </c>
    </row>
    <row r="41" spans="1:5" ht="12.75" customHeight="1">
      <c r="A41" s="30" t="s">
        <v>57</v>
      </c>
      <c r="E41" s="32" t="s">
        <v>472</v>
      </c>
    </row>
    <row r="42" spans="5:5" ht="12.75" customHeight="1">
      <c r="E42" s="31" t="s">
        <v>450</v>
      </c>
    </row>
    <row r="43" spans="1:16" ht="12.75" customHeight="1">
      <c r="A43" t="s">
        <v>50</v>
      </c>
      <c s="6" t="s">
        <v>88</v>
      </c>
      <c s="6" t="s">
        <v>473</v>
      </c>
      <c t="s">
        <v>48</v>
      </c>
      <c s="26" t="s">
        <v>474</v>
      </c>
      <c s="27" t="s">
        <v>468</v>
      </c>
      <c s="28">
        <v>201.25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447</v>
      </c>
      <c>
        <f>(M43*21)/100</f>
      </c>
      <c t="s">
        <v>27</v>
      </c>
    </row>
    <row r="44" spans="1:5" ht="12.75" customHeight="1">
      <c r="A44" s="30" t="s">
        <v>55</v>
      </c>
      <c r="E44" s="31" t="s">
        <v>448</v>
      </c>
    </row>
    <row r="45" spans="1:5" ht="12.75" customHeight="1">
      <c r="A45" s="30" t="s">
        <v>57</v>
      </c>
      <c r="E45" s="32" t="s">
        <v>475</v>
      </c>
    </row>
    <row r="46" spans="5:5" ht="12.75" customHeight="1">
      <c r="E46" s="31" t="s">
        <v>450</v>
      </c>
    </row>
    <row r="47" spans="1:16" ht="12.75" customHeight="1">
      <c r="A47" t="s">
        <v>50</v>
      </c>
      <c s="6" t="s">
        <v>92</v>
      </c>
      <c s="6" t="s">
        <v>476</v>
      </c>
      <c t="s">
        <v>48</v>
      </c>
      <c s="26" t="s">
        <v>477</v>
      </c>
      <c s="27" t="s">
        <v>62</v>
      </c>
      <c s="28">
        <v>12.5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447</v>
      </c>
      <c>
        <f>(M47*21)/100</f>
      </c>
      <c t="s">
        <v>27</v>
      </c>
    </row>
    <row r="48" spans="1:5" ht="12.75" customHeight="1">
      <c r="A48" s="30" t="s">
        <v>55</v>
      </c>
      <c r="E48" s="31" t="s">
        <v>448</v>
      </c>
    </row>
    <row r="49" spans="1:5" ht="12.75" customHeight="1">
      <c r="A49" s="30" t="s">
        <v>57</v>
      </c>
      <c r="E49" s="32" t="s">
        <v>478</v>
      </c>
    </row>
    <row r="50" spans="5:5" ht="12.75" customHeight="1">
      <c r="E50" s="31" t="s">
        <v>450</v>
      </c>
    </row>
    <row r="51" spans="1:16" ht="12.75" customHeight="1">
      <c r="A51" t="s">
        <v>50</v>
      </c>
      <c s="6" t="s">
        <v>96</v>
      </c>
      <c s="6" t="s">
        <v>479</v>
      </c>
      <c t="s">
        <v>48</v>
      </c>
      <c s="26" t="s">
        <v>480</v>
      </c>
      <c s="27" t="s">
        <v>62</v>
      </c>
      <c s="28">
        <v>187.5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447</v>
      </c>
      <c>
        <f>(M51*21)/100</f>
      </c>
      <c t="s">
        <v>27</v>
      </c>
    </row>
    <row r="52" spans="1:5" ht="12.75" customHeight="1">
      <c r="A52" s="30" t="s">
        <v>55</v>
      </c>
      <c r="E52" s="31" t="s">
        <v>448</v>
      </c>
    </row>
    <row r="53" spans="1:5" ht="12.75" customHeight="1">
      <c r="A53" s="30" t="s">
        <v>57</v>
      </c>
      <c r="E53" s="32" t="s">
        <v>481</v>
      </c>
    </row>
    <row r="54" spans="5:5" ht="12.75" customHeight="1">
      <c r="E54" s="31" t="s">
        <v>450</v>
      </c>
    </row>
    <row r="55" spans="1:16" ht="12.75" customHeight="1">
      <c r="A55" t="s">
        <v>50</v>
      </c>
      <c s="6" t="s">
        <v>100</v>
      </c>
      <c s="6" t="s">
        <v>482</v>
      </c>
      <c t="s">
        <v>48</v>
      </c>
      <c s="26" t="s">
        <v>483</v>
      </c>
      <c s="27" t="s">
        <v>70</v>
      </c>
      <c s="28">
        <v>25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447</v>
      </c>
      <c>
        <f>(M55*21)/100</f>
      </c>
      <c t="s">
        <v>27</v>
      </c>
    </row>
    <row r="56" spans="1:5" ht="12.75" customHeight="1">
      <c r="A56" s="30" t="s">
        <v>55</v>
      </c>
      <c r="E56" s="31" t="s">
        <v>448</v>
      </c>
    </row>
    <row r="57" spans="1:5" ht="12.75" customHeight="1">
      <c r="A57" s="30" t="s">
        <v>57</v>
      </c>
      <c r="E57" s="32" t="s">
        <v>481</v>
      </c>
    </row>
    <row r="58" spans="5:5" ht="12.75" customHeight="1">
      <c r="E58" s="31" t="s">
        <v>450</v>
      </c>
    </row>
    <row r="59" spans="1:16" ht="12.75" customHeight="1">
      <c r="A59" t="s">
        <v>50</v>
      </c>
      <c s="6" t="s">
        <v>104</v>
      </c>
      <c s="6" t="s">
        <v>484</v>
      </c>
      <c t="s">
        <v>48</v>
      </c>
      <c s="26" t="s">
        <v>485</v>
      </c>
      <c s="27" t="s">
        <v>62</v>
      </c>
      <c s="28">
        <v>7.2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447</v>
      </c>
      <c>
        <f>(M59*21)/100</f>
      </c>
      <c t="s">
        <v>27</v>
      </c>
    </row>
    <row r="60" spans="1:5" ht="12.75" customHeight="1">
      <c r="A60" s="30" t="s">
        <v>55</v>
      </c>
      <c r="E60" s="31" t="s">
        <v>448</v>
      </c>
    </row>
    <row r="61" spans="1:5" ht="12.75" customHeight="1">
      <c r="A61" s="30" t="s">
        <v>57</v>
      </c>
      <c r="E61" s="32" t="s">
        <v>486</v>
      </c>
    </row>
    <row r="62" spans="5:5" ht="12.75" customHeight="1">
      <c r="E62" s="31" t="s">
        <v>450</v>
      </c>
    </row>
    <row r="63" spans="1:16" ht="12.75" customHeight="1">
      <c r="A63" t="s">
        <v>50</v>
      </c>
      <c s="6" t="s">
        <v>108</v>
      </c>
      <c s="6" t="s">
        <v>487</v>
      </c>
      <c t="s">
        <v>48</v>
      </c>
      <c s="26" t="s">
        <v>480</v>
      </c>
      <c s="27" t="s">
        <v>62</v>
      </c>
      <c s="28">
        <v>252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447</v>
      </c>
      <c>
        <f>(M63*21)/100</f>
      </c>
      <c t="s">
        <v>27</v>
      </c>
    </row>
    <row r="64" spans="1:5" ht="12.75" customHeight="1">
      <c r="A64" s="30" t="s">
        <v>55</v>
      </c>
      <c r="E64" s="31" t="s">
        <v>448</v>
      </c>
    </row>
    <row r="65" spans="1:5" ht="12.75" customHeight="1">
      <c r="A65" s="30" t="s">
        <v>57</v>
      </c>
      <c r="E65" s="32" t="s">
        <v>488</v>
      </c>
    </row>
    <row r="66" spans="5:5" ht="12.75" customHeight="1">
      <c r="E66" s="31" t="s">
        <v>450</v>
      </c>
    </row>
    <row r="67" spans="1:16" ht="12.75" customHeight="1">
      <c r="A67" t="s">
        <v>50</v>
      </c>
      <c s="6" t="s">
        <v>112</v>
      </c>
      <c s="6" t="s">
        <v>489</v>
      </c>
      <c t="s">
        <v>48</v>
      </c>
      <c s="26" t="s">
        <v>490</v>
      </c>
      <c s="27" t="s">
        <v>62</v>
      </c>
      <c s="28">
        <v>22.2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447</v>
      </c>
      <c>
        <f>(M67*21)/100</f>
      </c>
      <c t="s">
        <v>27</v>
      </c>
    </row>
    <row r="68" spans="1:5" ht="12.75" customHeight="1">
      <c r="A68" s="30" t="s">
        <v>55</v>
      </c>
      <c r="E68" s="31" t="s">
        <v>448</v>
      </c>
    </row>
    <row r="69" spans="1:5" ht="12.75" customHeight="1">
      <c r="A69" s="30" t="s">
        <v>57</v>
      </c>
      <c r="E69" s="32" t="s">
        <v>491</v>
      </c>
    </row>
    <row r="70" spans="5:5" ht="12.75" customHeight="1">
      <c r="E70" s="31" t="s">
        <v>450</v>
      </c>
    </row>
    <row r="71" spans="1:16" ht="12.75" customHeight="1">
      <c r="A71" t="s">
        <v>50</v>
      </c>
      <c s="6" t="s">
        <v>116</v>
      </c>
      <c s="6" t="s">
        <v>489</v>
      </c>
      <c t="s">
        <v>96</v>
      </c>
      <c s="26" t="s">
        <v>492</v>
      </c>
      <c s="27" t="s">
        <v>357</v>
      </c>
      <c s="28">
        <v>111.25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447</v>
      </c>
      <c>
        <f>(M71*21)/100</f>
      </c>
      <c t="s">
        <v>27</v>
      </c>
    </row>
    <row r="72" spans="1:5" ht="12.75" customHeight="1">
      <c r="A72" s="30" t="s">
        <v>55</v>
      </c>
      <c r="E72" s="31" t="s">
        <v>448</v>
      </c>
    </row>
    <row r="73" spans="1:5" ht="12.75" customHeight="1">
      <c r="A73" s="30" t="s">
        <v>57</v>
      </c>
      <c r="E73" s="32" t="s">
        <v>493</v>
      </c>
    </row>
    <row r="74" spans="5:5" ht="12.75" customHeight="1">
      <c r="E74" s="31" t="s">
        <v>450</v>
      </c>
    </row>
    <row r="75" spans="1:13" ht="12.75" customHeight="1">
      <c r="A75" t="s">
        <v>47</v>
      </c>
      <c r="C75" s="7" t="s">
        <v>72</v>
      </c>
      <c r="E75" s="25" t="s">
        <v>494</v>
      </c>
      <c r="J75" s="24">
        <f>0</f>
      </c>
      <c s="24">
        <f>0</f>
      </c>
      <c s="24">
        <f>0+L76+L80+L84+L88+L92+L96+L100+L104+L108+L112+L116+L120+L124+L128</f>
      </c>
      <c s="24">
        <f>0+M76+M80+M84+M88+M92+M96+M100+M104+M108+M112+M116+M120+M124+M128</f>
      </c>
    </row>
    <row r="76" spans="1:16" ht="12.75" customHeight="1">
      <c r="A76" t="s">
        <v>50</v>
      </c>
      <c s="6" t="s">
        <v>119</v>
      </c>
      <c s="6" t="s">
        <v>495</v>
      </c>
      <c t="s">
        <v>48</v>
      </c>
      <c s="26" t="s">
        <v>496</v>
      </c>
      <c s="27" t="s">
        <v>62</v>
      </c>
      <c s="28">
        <v>28.02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447</v>
      </c>
      <c>
        <f>(M76*21)/100</f>
      </c>
      <c t="s">
        <v>27</v>
      </c>
    </row>
    <row r="77" spans="1:5" ht="12.75" customHeight="1">
      <c r="A77" s="30" t="s">
        <v>55</v>
      </c>
      <c r="E77" s="31" t="s">
        <v>448</v>
      </c>
    </row>
    <row r="78" spans="1:5" ht="12.75" customHeight="1">
      <c r="A78" s="30" t="s">
        <v>57</v>
      </c>
      <c r="E78" s="32" t="s">
        <v>497</v>
      </c>
    </row>
    <row r="79" spans="5:5" ht="12.75" customHeight="1">
      <c r="E79" s="31" t="s">
        <v>450</v>
      </c>
    </row>
    <row r="80" spans="1:16" ht="12.75" customHeight="1">
      <c r="A80" t="s">
        <v>50</v>
      </c>
      <c s="6" t="s">
        <v>122</v>
      </c>
      <c s="6" t="s">
        <v>498</v>
      </c>
      <c t="s">
        <v>48</v>
      </c>
      <c s="26" t="s">
        <v>499</v>
      </c>
      <c s="27" t="s">
        <v>62</v>
      </c>
      <c s="28">
        <v>9.5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447</v>
      </c>
      <c>
        <f>(M80*21)/100</f>
      </c>
      <c t="s">
        <v>27</v>
      </c>
    </row>
    <row r="81" spans="1:5" ht="12.75" customHeight="1">
      <c r="A81" s="30" t="s">
        <v>55</v>
      </c>
      <c r="E81" s="31" t="s">
        <v>448</v>
      </c>
    </row>
    <row r="82" spans="1:5" ht="12.75" customHeight="1">
      <c r="A82" s="30" t="s">
        <v>57</v>
      </c>
      <c r="E82" s="32" t="s">
        <v>500</v>
      </c>
    </row>
    <row r="83" spans="5:5" ht="12.75" customHeight="1">
      <c r="E83" s="31" t="s">
        <v>450</v>
      </c>
    </row>
    <row r="84" spans="1:16" ht="12.75" customHeight="1">
      <c r="A84" t="s">
        <v>50</v>
      </c>
      <c s="6" t="s">
        <v>125</v>
      </c>
      <c s="6" t="s">
        <v>501</v>
      </c>
      <c t="s">
        <v>48</v>
      </c>
      <c s="26" t="s">
        <v>502</v>
      </c>
      <c s="27" t="s">
        <v>70</v>
      </c>
      <c s="28">
        <v>12.5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447</v>
      </c>
      <c>
        <f>(M84*21)/100</f>
      </c>
      <c t="s">
        <v>27</v>
      </c>
    </row>
    <row r="85" spans="1:5" ht="12.75" customHeight="1">
      <c r="A85" s="30" t="s">
        <v>55</v>
      </c>
      <c r="E85" s="31" t="s">
        <v>448</v>
      </c>
    </row>
    <row r="86" spans="1:5" ht="12.75" customHeight="1">
      <c r="A86" s="30" t="s">
        <v>57</v>
      </c>
      <c r="E86" s="32" t="s">
        <v>503</v>
      </c>
    </row>
    <row r="87" spans="5:5" ht="12.75" customHeight="1">
      <c r="E87" s="31" t="s">
        <v>450</v>
      </c>
    </row>
    <row r="88" spans="1:16" ht="12.75" customHeight="1">
      <c r="A88" t="s">
        <v>50</v>
      </c>
      <c s="6" t="s">
        <v>128</v>
      </c>
      <c s="6" t="s">
        <v>504</v>
      </c>
      <c t="s">
        <v>48</v>
      </c>
      <c s="26" t="s">
        <v>505</v>
      </c>
      <c s="27" t="s">
        <v>70</v>
      </c>
      <c s="28">
        <v>119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447</v>
      </c>
      <c>
        <f>(M88*21)/100</f>
      </c>
      <c t="s">
        <v>27</v>
      </c>
    </row>
    <row r="89" spans="1:5" ht="12.75" customHeight="1">
      <c r="A89" s="30" t="s">
        <v>55</v>
      </c>
      <c r="E89" s="31" t="s">
        <v>448</v>
      </c>
    </row>
    <row r="90" spans="1:5" ht="12.75" customHeight="1">
      <c r="A90" s="30" t="s">
        <v>57</v>
      </c>
      <c r="E90" s="32" t="s">
        <v>506</v>
      </c>
    </row>
    <row r="91" spans="5:5" ht="12.75" customHeight="1">
      <c r="E91" s="31" t="s">
        <v>450</v>
      </c>
    </row>
    <row r="92" spans="1:16" ht="12.75" customHeight="1">
      <c r="A92" t="s">
        <v>50</v>
      </c>
      <c s="6" t="s">
        <v>131</v>
      </c>
      <c s="6" t="s">
        <v>507</v>
      </c>
      <c t="s">
        <v>48</v>
      </c>
      <c s="26" t="s">
        <v>508</v>
      </c>
      <c s="27" t="s">
        <v>509</v>
      </c>
      <c s="28">
        <v>67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447</v>
      </c>
      <c>
        <f>(M92*21)/100</f>
      </c>
      <c t="s">
        <v>27</v>
      </c>
    </row>
    <row r="93" spans="1:5" ht="12.75" customHeight="1">
      <c r="A93" s="30" t="s">
        <v>55</v>
      </c>
      <c r="E93" s="31" t="s">
        <v>448</v>
      </c>
    </row>
    <row r="94" spans="1:5" ht="12.75" customHeight="1">
      <c r="A94" s="30" t="s">
        <v>57</v>
      </c>
      <c r="E94" s="32" t="s">
        <v>510</v>
      </c>
    </row>
    <row r="95" spans="5:5" ht="12.75" customHeight="1">
      <c r="E95" s="31" t="s">
        <v>450</v>
      </c>
    </row>
    <row r="96" spans="1:16" ht="12.75" customHeight="1">
      <c r="A96" t="s">
        <v>50</v>
      </c>
      <c s="6" t="s">
        <v>134</v>
      </c>
      <c s="6" t="s">
        <v>511</v>
      </c>
      <c t="s">
        <v>48</v>
      </c>
      <c s="26" t="s">
        <v>512</v>
      </c>
      <c s="27" t="s">
        <v>86</v>
      </c>
      <c s="28">
        <v>4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447</v>
      </c>
      <c>
        <f>(M96*21)/100</f>
      </c>
      <c t="s">
        <v>27</v>
      </c>
    </row>
    <row r="97" spans="1:5" ht="12.75" customHeight="1">
      <c r="A97" s="30" t="s">
        <v>55</v>
      </c>
      <c r="E97" s="31" t="s">
        <v>448</v>
      </c>
    </row>
    <row r="98" spans="1:5" ht="12.75" customHeight="1">
      <c r="A98" s="30" t="s">
        <v>57</v>
      </c>
      <c r="E98" s="32" t="s">
        <v>513</v>
      </c>
    </row>
    <row r="99" spans="5:5" ht="12.75" customHeight="1">
      <c r="E99" s="31" t="s">
        <v>450</v>
      </c>
    </row>
    <row r="100" spans="1:16" ht="12.75" customHeight="1">
      <c r="A100" t="s">
        <v>50</v>
      </c>
      <c s="6" t="s">
        <v>137</v>
      </c>
      <c s="6" t="s">
        <v>514</v>
      </c>
      <c t="s">
        <v>48</v>
      </c>
      <c s="26" t="s">
        <v>515</v>
      </c>
      <c s="27" t="s">
        <v>70</v>
      </c>
      <c s="28">
        <v>100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447</v>
      </c>
      <c>
        <f>(M100*21)/100</f>
      </c>
      <c t="s">
        <v>27</v>
      </c>
    </row>
    <row r="101" spans="1:5" ht="12.75" customHeight="1">
      <c r="A101" s="30" t="s">
        <v>55</v>
      </c>
      <c r="E101" s="31" t="s">
        <v>448</v>
      </c>
    </row>
    <row r="102" spans="1:5" ht="12.75" customHeight="1">
      <c r="A102" s="30" t="s">
        <v>57</v>
      </c>
      <c r="E102" s="32" t="s">
        <v>516</v>
      </c>
    </row>
    <row r="103" spans="5:5" ht="12.75" customHeight="1">
      <c r="E103" s="31" t="s">
        <v>450</v>
      </c>
    </row>
    <row r="104" spans="1:16" ht="12.75" customHeight="1">
      <c r="A104" t="s">
        <v>50</v>
      </c>
      <c s="6" t="s">
        <v>140</v>
      </c>
      <c s="6" t="s">
        <v>517</v>
      </c>
      <c t="s">
        <v>48</v>
      </c>
      <c s="26" t="s">
        <v>518</v>
      </c>
      <c s="27" t="s">
        <v>519</v>
      </c>
      <c s="28">
        <v>4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447</v>
      </c>
      <c>
        <f>(M104*21)/100</f>
      </c>
      <c t="s">
        <v>27</v>
      </c>
    </row>
    <row r="105" spans="1:5" ht="12.75" customHeight="1">
      <c r="A105" s="30" t="s">
        <v>55</v>
      </c>
      <c r="E105" s="31" t="s">
        <v>448</v>
      </c>
    </row>
    <row r="106" spans="1:5" ht="12.75" customHeight="1">
      <c r="A106" s="30" t="s">
        <v>57</v>
      </c>
      <c r="E106" s="32" t="s">
        <v>520</v>
      </c>
    </row>
    <row r="107" spans="5:5" ht="12.75" customHeight="1">
      <c r="E107" s="31" t="s">
        <v>450</v>
      </c>
    </row>
    <row r="108" spans="1:16" ht="12.75" customHeight="1">
      <c r="A108" t="s">
        <v>50</v>
      </c>
      <c s="6" t="s">
        <v>144</v>
      </c>
      <c s="6" t="s">
        <v>521</v>
      </c>
      <c t="s">
        <v>48</v>
      </c>
      <c s="26" t="s">
        <v>522</v>
      </c>
      <c s="27" t="s">
        <v>357</v>
      </c>
      <c s="28">
        <v>21.45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447</v>
      </c>
      <c>
        <f>(M108*21)/100</f>
      </c>
      <c t="s">
        <v>27</v>
      </c>
    </row>
    <row r="109" spans="1:5" ht="12.75" customHeight="1">
      <c r="A109" s="30" t="s">
        <v>55</v>
      </c>
      <c r="E109" s="31" t="s">
        <v>448</v>
      </c>
    </row>
    <row r="110" spans="1:5" ht="12.75" customHeight="1">
      <c r="A110" s="30" t="s">
        <v>57</v>
      </c>
      <c r="E110" s="32" t="s">
        <v>523</v>
      </c>
    </row>
    <row r="111" spans="5:5" ht="12.75" customHeight="1">
      <c r="E111" s="31" t="s">
        <v>450</v>
      </c>
    </row>
    <row r="112" spans="1:16" ht="12.75" customHeight="1">
      <c r="A112" t="s">
        <v>50</v>
      </c>
      <c s="6" t="s">
        <v>147</v>
      </c>
      <c s="6" t="s">
        <v>521</v>
      </c>
      <c t="s">
        <v>27</v>
      </c>
      <c s="26" t="s">
        <v>524</v>
      </c>
      <c s="27" t="s">
        <v>357</v>
      </c>
      <c s="28">
        <v>20.6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447</v>
      </c>
      <c>
        <f>(M112*21)/100</f>
      </c>
      <c t="s">
        <v>27</v>
      </c>
    </row>
    <row r="113" spans="1:5" ht="12.75" customHeight="1">
      <c r="A113" s="30" t="s">
        <v>55</v>
      </c>
      <c r="E113" s="31" t="s">
        <v>448</v>
      </c>
    </row>
    <row r="114" spans="1:5" ht="12.75" customHeight="1">
      <c r="A114" s="30" t="s">
        <v>57</v>
      </c>
      <c r="E114" s="32" t="s">
        <v>525</v>
      </c>
    </row>
    <row r="115" spans="5:5" ht="12.75" customHeight="1">
      <c r="E115" s="31" t="s">
        <v>450</v>
      </c>
    </row>
    <row r="116" spans="1:16" ht="12.75" customHeight="1">
      <c r="A116" t="s">
        <v>50</v>
      </c>
      <c s="6" t="s">
        <v>150</v>
      </c>
      <c s="6" t="s">
        <v>526</v>
      </c>
      <c t="s">
        <v>48</v>
      </c>
      <c s="26" t="s">
        <v>527</v>
      </c>
      <c s="27" t="s">
        <v>357</v>
      </c>
      <c s="28">
        <v>53.169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447</v>
      </c>
      <c>
        <f>(M116*21)/100</f>
      </c>
      <c t="s">
        <v>27</v>
      </c>
    </row>
    <row r="117" spans="1:5" ht="12.75" customHeight="1">
      <c r="A117" s="30" t="s">
        <v>55</v>
      </c>
      <c r="E117" s="31" t="s">
        <v>448</v>
      </c>
    </row>
    <row r="118" spans="1:5" ht="12.75" customHeight="1">
      <c r="A118" s="30" t="s">
        <v>57</v>
      </c>
      <c r="E118" s="32" t="s">
        <v>528</v>
      </c>
    </row>
    <row r="119" spans="5:5" ht="12.75" customHeight="1">
      <c r="E119" s="31" t="s">
        <v>450</v>
      </c>
    </row>
    <row r="120" spans="1:16" ht="12.75" customHeight="1">
      <c r="A120" t="s">
        <v>50</v>
      </c>
      <c s="6" t="s">
        <v>154</v>
      </c>
      <c s="6" t="s">
        <v>529</v>
      </c>
      <c t="s">
        <v>48</v>
      </c>
      <c s="26" t="s">
        <v>530</v>
      </c>
      <c s="27" t="s">
        <v>357</v>
      </c>
      <c s="28">
        <v>26.5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447</v>
      </c>
      <c>
        <f>(M120*21)/100</f>
      </c>
      <c t="s">
        <v>27</v>
      </c>
    </row>
    <row r="121" spans="1:5" ht="12.75" customHeight="1">
      <c r="A121" s="30" t="s">
        <v>55</v>
      </c>
      <c r="E121" s="31" t="s">
        <v>448</v>
      </c>
    </row>
    <row r="122" spans="1:5" ht="12.75" customHeight="1">
      <c r="A122" s="30" t="s">
        <v>57</v>
      </c>
      <c r="E122" s="32" t="s">
        <v>531</v>
      </c>
    </row>
    <row r="123" spans="5:5" ht="12.75" customHeight="1">
      <c r="E123" s="31" t="s">
        <v>450</v>
      </c>
    </row>
    <row r="124" spans="1:16" ht="12.75" customHeight="1">
      <c r="A124" t="s">
        <v>50</v>
      </c>
      <c s="6" t="s">
        <v>157</v>
      </c>
      <c s="6" t="s">
        <v>532</v>
      </c>
      <c t="s">
        <v>48</v>
      </c>
      <c s="26" t="s">
        <v>533</v>
      </c>
      <c s="27" t="s">
        <v>357</v>
      </c>
      <c s="28">
        <v>20.14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447</v>
      </c>
      <c>
        <f>(M124*21)/100</f>
      </c>
      <c t="s">
        <v>27</v>
      </c>
    </row>
    <row r="125" spans="1:5" ht="12.75" customHeight="1">
      <c r="A125" s="30" t="s">
        <v>55</v>
      </c>
      <c r="E125" s="31" t="s">
        <v>448</v>
      </c>
    </row>
    <row r="126" spans="1:5" ht="12.75" customHeight="1">
      <c r="A126" s="30" t="s">
        <v>57</v>
      </c>
      <c r="E126" s="32" t="s">
        <v>534</v>
      </c>
    </row>
    <row r="127" spans="5:5" ht="12.75" customHeight="1">
      <c r="E127" s="31" t="s">
        <v>450</v>
      </c>
    </row>
    <row r="128" spans="1:16" ht="12.75" customHeight="1">
      <c r="A128" t="s">
        <v>50</v>
      </c>
      <c s="6" t="s">
        <v>160</v>
      </c>
      <c s="6" t="s">
        <v>535</v>
      </c>
      <c t="s">
        <v>48</v>
      </c>
      <c s="26" t="s">
        <v>536</v>
      </c>
      <c s="27" t="s">
        <v>70</v>
      </c>
      <c s="28">
        <v>10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447</v>
      </c>
      <c>
        <f>(M128*21)/100</f>
      </c>
      <c t="s">
        <v>27</v>
      </c>
    </row>
    <row r="129" spans="1:5" ht="12.75" customHeight="1">
      <c r="A129" s="30" t="s">
        <v>55</v>
      </c>
      <c r="E129" s="31" t="s">
        <v>448</v>
      </c>
    </row>
    <row r="130" spans="1:5" ht="12.75" customHeight="1">
      <c r="A130" s="30" t="s">
        <v>57</v>
      </c>
      <c r="E130" s="32" t="s">
        <v>537</v>
      </c>
    </row>
    <row r="131" spans="5:5" ht="12.75" customHeight="1">
      <c r="E131" s="31" t="s">
        <v>450</v>
      </c>
    </row>
    <row r="132" spans="1:13" ht="12.75" customHeight="1">
      <c r="A132" t="s">
        <v>47</v>
      </c>
      <c r="C132" s="7" t="s">
        <v>88</v>
      </c>
      <c r="E132" s="25" t="s">
        <v>538</v>
      </c>
      <c r="J132" s="24">
        <f>0</f>
      </c>
      <c s="24">
        <f>0</f>
      </c>
      <c s="24">
        <f>0+L133+L137+L141+L145+L149+L153+L157+L161+L165+L169+L173+L177+L181+L185</f>
      </c>
      <c s="24">
        <f>0+M133+M137+M141+M145+M149+M153+M157+M161+M165+M169+M173+M177+M181+M185</f>
      </c>
    </row>
    <row r="133" spans="1:16" ht="12.75" customHeight="1">
      <c r="A133" t="s">
        <v>50</v>
      </c>
      <c s="6" t="s">
        <v>163</v>
      </c>
      <c s="6" t="s">
        <v>539</v>
      </c>
      <c t="s">
        <v>48</v>
      </c>
      <c s="26" t="s">
        <v>540</v>
      </c>
      <c s="27" t="s">
        <v>62</v>
      </c>
      <c s="28">
        <v>1.76</v>
      </c>
      <c s="27">
        <v>0</v>
      </c>
      <c s="27">
        <f>ROUND(G133*H133,6)</f>
      </c>
      <c r="L133" s="29">
        <v>0</v>
      </c>
      <c s="24">
        <f>ROUND(ROUND(L133,2)*ROUND(G133,3),2)</f>
      </c>
      <c s="27" t="s">
        <v>447</v>
      </c>
      <c>
        <f>(M133*21)/100</f>
      </c>
      <c t="s">
        <v>27</v>
      </c>
    </row>
    <row r="134" spans="1:5" ht="12.75" customHeight="1">
      <c r="A134" s="30" t="s">
        <v>55</v>
      </c>
      <c r="E134" s="31" t="s">
        <v>448</v>
      </c>
    </row>
    <row r="135" spans="1:5" ht="12.75" customHeight="1">
      <c r="A135" s="30" t="s">
        <v>57</v>
      </c>
      <c r="E135" s="32" t="s">
        <v>541</v>
      </c>
    </row>
    <row r="136" spans="5:5" ht="12.75" customHeight="1">
      <c r="E136" s="31" t="s">
        <v>450</v>
      </c>
    </row>
    <row r="137" spans="1:16" ht="12.75" customHeight="1">
      <c r="A137" t="s">
        <v>50</v>
      </c>
      <c s="6" t="s">
        <v>167</v>
      </c>
      <c s="6" t="s">
        <v>542</v>
      </c>
      <c t="s">
        <v>48</v>
      </c>
      <c s="26" t="s">
        <v>543</v>
      </c>
      <c s="27" t="s">
        <v>70</v>
      </c>
      <c s="28">
        <v>10</v>
      </c>
      <c s="27">
        <v>0</v>
      </c>
      <c s="27">
        <f>ROUND(G137*H137,6)</f>
      </c>
      <c r="L137" s="29">
        <v>0</v>
      </c>
      <c s="24">
        <f>ROUND(ROUND(L137,2)*ROUND(G137,3),2)</f>
      </c>
      <c s="27" t="s">
        <v>447</v>
      </c>
      <c>
        <f>(M137*21)/100</f>
      </c>
      <c t="s">
        <v>27</v>
      </c>
    </row>
    <row r="138" spans="1:5" ht="12.75" customHeight="1">
      <c r="A138" s="30" t="s">
        <v>55</v>
      </c>
      <c r="E138" s="31" t="s">
        <v>448</v>
      </c>
    </row>
    <row r="139" spans="1:5" ht="12.75" customHeight="1">
      <c r="A139" s="30" t="s">
        <v>57</v>
      </c>
      <c r="E139" s="32" t="s">
        <v>537</v>
      </c>
    </row>
    <row r="140" spans="5:5" ht="12.75" customHeight="1">
      <c r="E140" s="31" t="s">
        <v>450</v>
      </c>
    </row>
    <row r="141" spans="1:16" ht="12.75" customHeight="1">
      <c r="A141" t="s">
        <v>50</v>
      </c>
      <c s="6" t="s">
        <v>171</v>
      </c>
      <c s="6" t="s">
        <v>544</v>
      </c>
      <c t="s">
        <v>48</v>
      </c>
      <c s="26" t="s">
        <v>545</v>
      </c>
      <c s="27" t="s">
        <v>70</v>
      </c>
      <c s="28">
        <v>6</v>
      </c>
      <c s="27">
        <v>0</v>
      </c>
      <c s="27">
        <f>ROUND(G141*H141,6)</f>
      </c>
      <c r="L141" s="29">
        <v>0</v>
      </c>
      <c s="24">
        <f>ROUND(ROUND(L141,2)*ROUND(G141,3),2)</f>
      </c>
      <c s="27" t="s">
        <v>447</v>
      </c>
      <c>
        <f>(M141*21)/100</f>
      </c>
      <c t="s">
        <v>27</v>
      </c>
    </row>
    <row r="142" spans="1:5" ht="12.75" customHeight="1">
      <c r="A142" s="30" t="s">
        <v>55</v>
      </c>
      <c r="E142" s="31" t="s">
        <v>448</v>
      </c>
    </row>
    <row r="143" spans="1:5" ht="12.75" customHeight="1">
      <c r="A143" s="30" t="s">
        <v>57</v>
      </c>
      <c r="E143" s="32" t="s">
        <v>546</v>
      </c>
    </row>
    <row r="144" spans="5:5" ht="12.75" customHeight="1">
      <c r="E144" s="31" t="s">
        <v>450</v>
      </c>
    </row>
    <row r="145" spans="1:16" ht="12.75" customHeight="1">
      <c r="A145" t="s">
        <v>50</v>
      </c>
      <c s="6" t="s">
        <v>175</v>
      </c>
      <c s="6" t="s">
        <v>547</v>
      </c>
      <c t="s">
        <v>48</v>
      </c>
      <c s="26" t="s">
        <v>548</v>
      </c>
      <c s="27" t="s">
        <v>62</v>
      </c>
      <c s="28">
        <v>9.6</v>
      </c>
      <c s="27">
        <v>0</v>
      </c>
      <c s="27">
        <f>ROUND(G145*H145,6)</f>
      </c>
      <c r="L145" s="29">
        <v>0</v>
      </c>
      <c s="24">
        <f>ROUND(ROUND(L145,2)*ROUND(G145,3),2)</f>
      </c>
      <c s="27" t="s">
        <v>447</v>
      </c>
      <c>
        <f>(M145*21)/100</f>
      </c>
      <c t="s">
        <v>27</v>
      </c>
    </row>
    <row r="146" spans="1:5" ht="12.75" customHeight="1">
      <c r="A146" s="30" t="s">
        <v>55</v>
      </c>
      <c r="E146" s="31" t="s">
        <v>448</v>
      </c>
    </row>
    <row r="147" spans="1:5" ht="12.75" customHeight="1">
      <c r="A147" s="30" t="s">
        <v>57</v>
      </c>
      <c r="E147" s="32" t="s">
        <v>549</v>
      </c>
    </row>
    <row r="148" spans="5:5" ht="12.75" customHeight="1">
      <c r="E148" s="31" t="s">
        <v>450</v>
      </c>
    </row>
    <row r="149" spans="1:16" ht="12.75" customHeight="1">
      <c r="A149" t="s">
        <v>50</v>
      </c>
      <c s="6" t="s">
        <v>178</v>
      </c>
      <c s="6" t="s">
        <v>550</v>
      </c>
      <c t="s">
        <v>48</v>
      </c>
      <c s="26" t="s">
        <v>551</v>
      </c>
      <c s="27" t="s">
        <v>357</v>
      </c>
      <c s="28">
        <v>150.6</v>
      </c>
      <c s="27">
        <v>0</v>
      </c>
      <c s="27">
        <f>ROUND(G149*H149,6)</f>
      </c>
      <c r="L149" s="29">
        <v>0</v>
      </c>
      <c s="24">
        <f>ROUND(ROUND(L149,2)*ROUND(G149,3),2)</f>
      </c>
      <c s="27" t="s">
        <v>447</v>
      </c>
      <c>
        <f>(M149*21)/100</f>
      </c>
      <c t="s">
        <v>27</v>
      </c>
    </row>
    <row r="150" spans="1:5" ht="12.75" customHeight="1">
      <c r="A150" s="30" t="s">
        <v>55</v>
      </c>
      <c r="E150" s="31" t="s">
        <v>448</v>
      </c>
    </row>
    <row r="151" spans="1:5" ht="12.75" customHeight="1">
      <c r="A151" s="30" t="s">
        <v>57</v>
      </c>
      <c r="E151" s="32" t="s">
        <v>552</v>
      </c>
    </row>
    <row r="152" spans="5:5" ht="12.75" customHeight="1">
      <c r="E152" s="31" t="s">
        <v>450</v>
      </c>
    </row>
    <row r="153" spans="1:16" ht="12.75" customHeight="1">
      <c r="A153" t="s">
        <v>50</v>
      </c>
      <c s="6" t="s">
        <v>181</v>
      </c>
      <c s="6" t="s">
        <v>553</v>
      </c>
      <c t="s">
        <v>48</v>
      </c>
      <c s="26" t="s">
        <v>554</v>
      </c>
      <c s="27" t="s">
        <v>70</v>
      </c>
      <c s="28">
        <v>10</v>
      </c>
      <c s="27">
        <v>0</v>
      </c>
      <c s="27">
        <f>ROUND(G153*H153,6)</f>
      </c>
      <c r="L153" s="29">
        <v>0</v>
      </c>
      <c s="24">
        <f>ROUND(ROUND(L153,2)*ROUND(G153,3),2)</f>
      </c>
      <c s="27" t="s">
        <v>447</v>
      </c>
      <c>
        <f>(M153*21)/100</f>
      </c>
      <c t="s">
        <v>27</v>
      </c>
    </row>
    <row r="154" spans="1:5" ht="12.75" customHeight="1">
      <c r="A154" s="30" t="s">
        <v>55</v>
      </c>
      <c r="E154" s="31" t="s">
        <v>448</v>
      </c>
    </row>
    <row r="155" spans="1:5" ht="12.75" customHeight="1">
      <c r="A155" s="30" t="s">
        <v>57</v>
      </c>
      <c r="E155" s="32" t="s">
        <v>537</v>
      </c>
    </row>
    <row r="156" spans="5:5" ht="12.75" customHeight="1">
      <c r="E156" s="31" t="s">
        <v>450</v>
      </c>
    </row>
    <row r="157" spans="1:16" ht="12.75" customHeight="1">
      <c r="A157" t="s">
        <v>50</v>
      </c>
      <c s="6" t="s">
        <v>185</v>
      </c>
      <c s="6" t="s">
        <v>555</v>
      </c>
      <c t="s">
        <v>48</v>
      </c>
      <c s="26" t="s">
        <v>556</v>
      </c>
      <c s="27" t="s">
        <v>70</v>
      </c>
      <c s="28">
        <v>6</v>
      </c>
      <c s="27">
        <v>0</v>
      </c>
      <c s="27">
        <f>ROUND(G157*H157,6)</f>
      </c>
      <c r="L157" s="29">
        <v>0</v>
      </c>
      <c s="24">
        <f>ROUND(ROUND(L157,2)*ROUND(G157,3),2)</f>
      </c>
      <c s="27" t="s">
        <v>447</v>
      </c>
      <c>
        <f>(M157*21)/100</f>
      </c>
      <c t="s">
        <v>27</v>
      </c>
    </row>
    <row r="158" spans="1:5" ht="12.75" customHeight="1">
      <c r="A158" s="30" t="s">
        <v>55</v>
      </c>
      <c r="E158" s="31" t="s">
        <v>448</v>
      </c>
    </row>
    <row r="159" spans="1:5" ht="12.75" customHeight="1">
      <c r="A159" s="30" t="s">
        <v>57</v>
      </c>
      <c r="E159" s="32" t="s">
        <v>557</v>
      </c>
    </row>
    <row r="160" spans="5:5" ht="12.75" customHeight="1">
      <c r="E160" s="31" t="s">
        <v>450</v>
      </c>
    </row>
    <row r="161" spans="1:16" ht="12.75" customHeight="1">
      <c r="A161" t="s">
        <v>50</v>
      </c>
      <c s="6" t="s">
        <v>188</v>
      </c>
      <c s="6" t="s">
        <v>558</v>
      </c>
      <c t="s">
        <v>48</v>
      </c>
      <c s="26" t="s">
        <v>559</v>
      </c>
      <c s="27" t="s">
        <v>70</v>
      </c>
      <c s="28">
        <v>6</v>
      </c>
      <c s="27">
        <v>0</v>
      </c>
      <c s="27">
        <f>ROUND(G161*H161,6)</f>
      </c>
      <c r="L161" s="29">
        <v>0</v>
      </c>
      <c s="24">
        <f>ROUND(ROUND(L161,2)*ROUND(G161,3),2)</f>
      </c>
      <c s="27" t="s">
        <v>447</v>
      </c>
      <c>
        <f>(M161*21)/100</f>
      </c>
      <c t="s">
        <v>27</v>
      </c>
    </row>
    <row r="162" spans="1:5" ht="12.75" customHeight="1">
      <c r="A162" s="30" t="s">
        <v>55</v>
      </c>
      <c r="E162" s="31" t="s">
        <v>448</v>
      </c>
    </row>
    <row r="163" spans="1:5" ht="12.75" customHeight="1">
      <c r="A163" s="30" t="s">
        <v>57</v>
      </c>
      <c r="E163" s="32" t="s">
        <v>557</v>
      </c>
    </row>
    <row r="164" spans="5:5" ht="12.75" customHeight="1">
      <c r="E164" s="31" t="s">
        <v>450</v>
      </c>
    </row>
    <row r="165" spans="1:16" ht="12.75" customHeight="1">
      <c r="A165" t="s">
        <v>50</v>
      </c>
      <c s="6" t="s">
        <v>192</v>
      </c>
      <c s="6" t="s">
        <v>560</v>
      </c>
      <c t="s">
        <v>48</v>
      </c>
      <c s="26" t="s">
        <v>561</v>
      </c>
      <c s="27" t="s">
        <v>62</v>
      </c>
      <c s="28">
        <v>21.25</v>
      </c>
      <c s="27">
        <v>0</v>
      </c>
      <c s="27">
        <f>ROUND(G165*H165,6)</f>
      </c>
      <c r="L165" s="29">
        <v>0</v>
      </c>
      <c s="24">
        <f>ROUND(ROUND(L165,2)*ROUND(G165,3),2)</f>
      </c>
      <c s="27" t="s">
        <v>447</v>
      </c>
      <c>
        <f>(M165*21)/100</f>
      </c>
      <c t="s">
        <v>27</v>
      </c>
    </row>
    <row r="166" spans="1:5" ht="12.75" customHeight="1">
      <c r="A166" s="30" t="s">
        <v>55</v>
      </c>
      <c r="E166" s="31" t="s">
        <v>448</v>
      </c>
    </row>
    <row r="167" spans="1:5" ht="12.75" customHeight="1">
      <c r="A167" s="30" t="s">
        <v>57</v>
      </c>
      <c r="E167" s="32" t="s">
        <v>562</v>
      </c>
    </row>
    <row r="168" spans="5:5" ht="12.75" customHeight="1">
      <c r="E168" s="31" t="s">
        <v>450</v>
      </c>
    </row>
    <row r="169" spans="1:16" ht="12.75" customHeight="1">
      <c r="A169" t="s">
        <v>50</v>
      </c>
      <c s="6" t="s">
        <v>196</v>
      </c>
      <c s="6" t="s">
        <v>563</v>
      </c>
      <c t="s">
        <v>48</v>
      </c>
      <c s="26" t="s">
        <v>564</v>
      </c>
      <c s="27" t="s">
        <v>565</v>
      </c>
      <c s="28">
        <v>743.75</v>
      </c>
      <c s="27">
        <v>0</v>
      </c>
      <c s="27">
        <f>ROUND(G169*H169,6)</f>
      </c>
      <c r="L169" s="29">
        <v>0</v>
      </c>
      <c s="24">
        <f>ROUND(ROUND(L169,2)*ROUND(G169,3),2)</f>
      </c>
      <c s="27" t="s">
        <v>447</v>
      </c>
      <c>
        <f>(M169*21)/100</f>
      </c>
      <c t="s">
        <v>27</v>
      </c>
    </row>
    <row r="170" spans="1:5" ht="12.75" customHeight="1">
      <c r="A170" s="30" t="s">
        <v>55</v>
      </c>
      <c r="E170" s="31" t="s">
        <v>448</v>
      </c>
    </row>
    <row r="171" spans="1:5" ht="12.75" customHeight="1">
      <c r="A171" s="30" t="s">
        <v>57</v>
      </c>
      <c r="E171" s="32" t="s">
        <v>566</v>
      </c>
    </row>
    <row r="172" spans="5:5" ht="12.75" customHeight="1">
      <c r="E172" s="31" t="s">
        <v>450</v>
      </c>
    </row>
    <row r="173" spans="1:16" ht="12.75" customHeight="1">
      <c r="A173" t="s">
        <v>50</v>
      </c>
      <c s="6" t="s">
        <v>200</v>
      </c>
      <c s="6" t="s">
        <v>567</v>
      </c>
      <c t="s">
        <v>48</v>
      </c>
      <c s="26" t="s">
        <v>568</v>
      </c>
      <c s="27" t="s">
        <v>70</v>
      </c>
      <c s="28">
        <v>12.5</v>
      </c>
      <c s="27">
        <v>0</v>
      </c>
      <c s="27">
        <f>ROUND(G173*H173,6)</f>
      </c>
      <c r="L173" s="29">
        <v>0</v>
      </c>
      <c s="24">
        <f>ROUND(ROUND(L173,2)*ROUND(G173,3),2)</f>
      </c>
      <c s="27" t="s">
        <v>447</v>
      </c>
      <c>
        <f>(M173*21)/100</f>
      </c>
      <c t="s">
        <v>27</v>
      </c>
    </row>
    <row r="174" spans="1:5" ht="12.75" customHeight="1">
      <c r="A174" s="30" t="s">
        <v>55</v>
      </c>
      <c r="E174" s="31" t="s">
        <v>448</v>
      </c>
    </row>
    <row r="175" spans="1:5" ht="12.75" customHeight="1">
      <c r="A175" s="30" t="s">
        <v>57</v>
      </c>
      <c r="E175" s="32" t="s">
        <v>503</v>
      </c>
    </row>
    <row r="176" spans="5:5" ht="12.75" customHeight="1">
      <c r="E176" s="31" t="s">
        <v>450</v>
      </c>
    </row>
    <row r="177" spans="1:16" ht="12.75" customHeight="1">
      <c r="A177" t="s">
        <v>50</v>
      </c>
      <c s="6" t="s">
        <v>204</v>
      </c>
      <c s="6" t="s">
        <v>569</v>
      </c>
      <c t="s">
        <v>48</v>
      </c>
      <c s="26" t="s">
        <v>570</v>
      </c>
      <c s="27" t="s">
        <v>571</v>
      </c>
      <c s="28">
        <v>325</v>
      </c>
      <c s="27">
        <v>0</v>
      </c>
      <c s="27">
        <f>ROUND(G177*H177,6)</f>
      </c>
      <c r="L177" s="29">
        <v>0</v>
      </c>
      <c s="24">
        <f>ROUND(ROUND(L177,2)*ROUND(G177,3),2)</f>
      </c>
      <c s="27" t="s">
        <v>447</v>
      </c>
      <c>
        <f>(M177*21)/100</f>
      </c>
      <c t="s">
        <v>27</v>
      </c>
    </row>
    <row r="178" spans="1:5" ht="12.75" customHeight="1">
      <c r="A178" s="30" t="s">
        <v>55</v>
      </c>
      <c r="E178" s="31" t="s">
        <v>448</v>
      </c>
    </row>
    <row r="179" spans="1:5" ht="12.75" customHeight="1">
      <c r="A179" s="30" t="s">
        <v>57</v>
      </c>
      <c r="E179" s="32" t="s">
        <v>572</v>
      </c>
    </row>
    <row r="180" spans="5:5" ht="12.75" customHeight="1">
      <c r="E180" s="31" t="s">
        <v>450</v>
      </c>
    </row>
    <row r="181" spans="1:16" ht="12.75" customHeight="1">
      <c r="A181" t="s">
        <v>50</v>
      </c>
      <c s="6" t="s">
        <v>207</v>
      </c>
      <c s="6" t="s">
        <v>573</v>
      </c>
      <c t="s">
        <v>48</v>
      </c>
      <c s="26" t="s">
        <v>574</v>
      </c>
      <c s="27" t="s">
        <v>357</v>
      </c>
      <c s="28">
        <v>7.2</v>
      </c>
      <c s="27">
        <v>0</v>
      </c>
      <c s="27">
        <f>ROUND(G181*H181,6)</f>
      </c>
      <c r="L181" s="29">
        <v>0</v>
      </c>
      <c s="24">
        <f>ROUND(ROUND(L181,2)*ROUND(G181,3),2)</f>
      </c>
      <c s="27" t="s">
        <v>447</v>
      </c>
      <c>
        <f>(M181*21)/100</f>
      </c>
      <c t="s">
        <v>27</v>
      </c>
    </row>
    <row r="182" spans="1:5" ht="12.75" customHeight="1">
      <c r="A182" s="30" t="s">
        <v>55</v>
      </c>
      <c r="E182" s="31" t="s">
        <v>448</v>
      </c>
    </row>
    <row r="183" spans="1:5" ht="12.75" customHeight="1">
      <c r="A183" s="30" t="s">
        <v>57</v>
      </c>
      <c r="E183" s="32" t="s">
        <v>575</v>
      </c>
    </row>
    <row r="184" spans="5:5" ht="12.75" customHeight="1">
      <c r="E184" s="31" t="s">
        <v>450</v>
      </c>
    </row>
    <row r="185" spans="1:16" ht="12.75" customHeight="1">
      <c r="A185" t="s">
        <v>50</v>
      </c>
      <c s="6" t="s">
        <v>210</v>
      </c>
      <c s="6" t="s">
        <v>576</v>
      </c>
      <c t="s">
        <v>48</v>
      </c>
      <c s="26" t="s">
        <v>577</v>
      </c>
      <c s="27" t="s">
        <v>571</v>
      </c>
      <c s="28">
        <v>90.72</v>
      </c>
      <c s="27">
        <v>0</v>
      </c>
      <c s="27">
        <f>ROUND(G185*H185,6)</f>
      </c>
      <c r="L185" s="29">
        <v>0</v>
      </c>
      <c s="24">
        <f>ROUND(ROUND(L185,2)*ROUND(G185,3),2)</f>
      </c>
      <c s="27" t="s">
        <v>447</v>
      </c>
      <c>
        <f>(M185*21)/100</f>
      </c>
      <c t="s">
        <v>27</v>
      </c>
    </row>
    <row r="186" spans="1:5" ht="12.75" customHeight="1">
      <c r="A186" s="30" t="s">
        <v>55</v>
      </c>
      <c r="E186" s="31" t="s">
        <v>448</v>
      </c>
    </row>
    <row r="187" spans="1:5" ht="12.75" customHeight="1">
      <c r="A187" s="30" t="s">
        <v>57</v>
      </c>
      <c r="E187" s="32" t="s">
        <v>578</v>
      </c>
    </row>
    <row r="188" spans="5:5" ht="12.75" customHeight="1">
      <c r="E188" s="31" t="s">
        <v>450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579</v>
      </c>
      <c s="33">
        <f>Rekapitulace!C15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579</v>
      </c>
      <c r="E4" s="19" t="s">
        <v>580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583</v>
      </c>
      <c r="E8" s="23" t="s">
        <v>584</v>
      </c>
      <c r="J8" s="22">
        <f>0+J9+J62+J91+J172+J189</f>
      </c>
      <c s="22">
        <f>0+K9+K62+K91+K172+K189</f>
      </c>
      <c s="22">
        <f>0+L9+L62+L91+L172+L189</f>
      </c>
      <c s="22">
        <f>0+M9+M62+M91+M172+M189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0+L10+L14+L18+L22+L26+L30+L34+L38+L42+L46+L50+L54+L58</f>
      </c>
      <c s="24">
        <f>0+M10+M14+M18+M22+M26+M30+M34+M38+M42+M46+M50+M54+M58</f>
      </c>
    </row>
    <row r="10" spans="1:16" ht="12.75" customHeight="1">
      <c r="A10" t="s">
        <v>50</v>
      </c>
      <c s="6" t="s">
        <v>48</v>
      </c>
      <c s="6" t="s">
        <v>51</v>
      </c>
      <c t="s">
        <v>48</v>
      </c>
      <c s="26" t="s">
        <v>52</v>
      </c>
      <c s="27" t="s">
        <v>53</v>
      </c>
      <c s="28">
        <v>6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54</v>
      </c>
      <c>
        <f>(M10*21)/100</f>
      </c>
      <c t="s">
        <v>27</v>
      </c>
    </row>
    <row r="11" spans="1:5" ht="12.75" customHeight="1">
      <c r="A11" s="30" t="s">
        <v>55</v>
      </c>
      <c r="E11" s="31" t="s">
        <v>56</v>
      </c>
    </row>
    <row r="12" spans="1:5" ht="12.75" customHeight="1">
      <c r="A12" s="30" t="s">
        <v>57</v>
      </c>
      <c r="E12" s="32" t="s">
        <v>585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60</v>
      </c>
      <c t="s">
        <v>48</v>
      </c>
      <c s="26" t="s">
        <v>61</v>
      </c>
      <c s="27" t="s">
        <v>62</v>
      </c>
      <c s="28">
        <v>10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54</v>
      </c>
      <c>
        <f>(M14*21)/100</f>
      </c>
      <c t="s">
        <v>27</v>
      </c>
    </row>
    <row r="15" spans="1:5" ht="12.75" customHeight="1">
      <c r="A15" s="30" t="s">
        <v>55</v>
      </c>
      <c r="E15" s="31" t="s">
        <v>56</v>
      </c>
    </row>
    <row r="16" spans="1:5" ht="12.75" customHeight="1">
      <c r="A16" s="30" t="s">
        <v>57</v>
      </c>
      <c r="E16" s="32" t="s">
        <v>586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64</v>
      </c>
      <c t="s">
        <v>48</v>
      </c>
      <c s="26" t="s">
        <v>65</v>
      </c>
      <c s="27" t="s">
        <v>62</v>
      </c>
      <c s="28">
        <v>165.2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54</v>
      </c>
      <c>
        <f>(M18*21)/100</f>
      </c>
      <c t="s">
        <v>27</v>
      </c>
    </row>
    <row r="19" spans="1:5" ht="12.75" customHeight="1">
      <c r="A19" s="30" t="s">
        <v>55</v>
      </c>
      <c r="E19" s="31" t="s">
        <v>56</v>
      </c>
    </row>
    <row r="20" spans="1:5" ht="12.75" customHeight="1">
      <c r="A20" s="30" t="s">
        <v>57</v>
      </c>
      <c r="E20" s="32" t="s">
        <v>587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67</v>
      </c>
      <c s="6" t="s">
        <v>68</v>
      </c>
      <c t="s">
        <v>48</v>
      </c>
      <c s="26" t="s">
        <v>69</v>
      </c>
      <c s="27" t="s">
        <v>70</v>
      </c>
      <c s="28">
        <v>53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54</v>
      </c>
      <c>
        <f>(M22*21)/100</f>
      </c>
      <c t="s">
        <v>27</v>
      </c>
    </row>
    <row r="23" spans="1:5" ht="12.75" customHeight="1">
      <c r="A23" s="30" t="s">
        <v>55</v>
      </c>
      <c r="E23" s="31" t="s">
        <v>56</v>
      </c>
    </row>
    <row r="24" spans="1:5" ht="12.75" customHeight="1">
      <c r="A24" s="30" t="s">
        <v>57</v>
      </c>
      <c r="E24" s="32" t="s">
        <v>588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72</v>
      </c>
      <c s="6" t="s">
        <v>73</v>
      </c>
      <c t="s">
        <v>48</v>
      </c>
      <c s="26" t="s">
        <v>74</v>
      </c>
      <c s="27" t="s">
        <v>62</v>
      </c>
      <c s="28">
        <v>0.72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54</v>
      </c>
      <c>
        <f>(M26*21)/100</f>
      </c>
      <c t="s">
        <v>27</v>
      </c>
    </row>
    <row r="27" spans="1:5" ht="12.75" customHeight="1">
      <c r="A27" s="30" t="s">
        <v>55</v>
      </c>
      <c r="E27" s="31" t="s">
        <v>56</v>
      </c>
    </row>
    <row r="28" spans="1:5" ht="12.75" customHeight="1">
      <c r="A28" s="30" t="s">
        <v>57</v>
      </c>
      <c r="E28" s="32" t="s">
        <v>56</v>
      </c>
    </row>
    <row r="29" spans="5:5" ht="12.75" customHeight="1">
      <c r="E29" s="31" t="s">
        <v>59</v>
      </c>
    </row>
    <row r="30" spans="1:16" ht="12.75" customHeight="1">
      <c r="A30" t="s">
        <v>50</v>
      </c>
      <c s="6" t="s">
        <v>76</v>
      </c>
      <c s="6" t="s">
        <v>77</v>
      </c>
      <c t="s">
        <v>48</v>
      </c>
      <c s="26" t="s">
        <v>78</v>
      </c>
      <c s="27" t="s">
        <v>62</v>
      </c>
      <c s="28">
        <v>174.48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54</v>
      </c>
      <c>
        <f>(M30*21)/100</f>
      </c>
      <c t="s">
        <v>27</v>
      </c>
    </row>
    <row r="31" spans="1:5" ht="12.75" customHeight="1">
      <c r="A31" s="30" t="s">
        <v>55</v>
      </c>
      <c r="E31" s="31" t="s">
        <v>56</v>
      </c>
    </row>
    <row r="32" spans="1:5" ht="12.75" customHeight="1">
      <c r="A32" s="30" t="s">
        <v>57</v>
      </c>
      <c r="E32" s="32" t="s">
        <v>589</v>
      </c>
    </row>
    <row r="33" spans="5:5" ht="12.75" customHeight="1">
      <c r="E33" s="31" t="s">
        <v>59</v>
      </c>
    </row>
    <row r="34" spans="1:16" ht="12.75" customHeight="1">
      <c r="A34" t="s">
        <v>50</v>
      </c>
      <c s="6" t="s">
        <v>80</v>
      </c>
      <c s="6" t="s">
        <v>81</v>
      </c>
      <c t="s">
        <v>48</v>
      </c>
      <c s="26" t="s">
        <v>82</v>
      </c>
      <c s="27" t="s">
        <v>62</v>
      </c>
      <c s="28">
        <v>2.6172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54</v>
      </c>
      <c>
        <f>(M34*21)/100</f>
      </c>
      <c t="s">
        <v>27</v>
      </c>
    </row>
    <row r="35" spans="1:5" ht="12.75" customHeight="1">
      <c r="A35" s="30" t="s">
        <v>55</v>
      </c>
      <c r="E35" s="31" t="s">
        <v>56</v>
      </c>
    </row>
    <row r="36" spans="1:5" ht="12.75" customHeight="1">
      <c r="A36" s="30" t="s">
        <v>57</v>
      </c>
      <c r="E36" s="32" t="s">
        <v>56</v>
      </c>
    </row>
    <row r="37" spans="5:5" ht="12.75" customHeight="1">
      <c r="E37" s="31" t="s">
        <v>59</v>
      </c>
    </row>
    <row r="38" spans="1:16" ht="12.75" customHeight="1">
      <c r="A38" t="s">
        <v>50</v>
      </c>
      <c s="6" t="s">
        <v>83</v>
      </c>
      <c s="6" t="s">
        <v>84</v>
      </c>
      <c t="s">
        <v>48</v>
      </c>
      <c s="26" t="s">
        <v>85</v>
      </c>
      <c s="27" t="s">
        <v>86</v>
      </c>
      <c s="28">
        <v>10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54</v>
      </c>
      <c>
        <f>(M38*21)/100</f>
      </c>
      <c t="s">
        <v>27</v>
      </c>
    </row>
    <row r="39" spans="1:5" ht="12.75" customHeight="1">
      <c r="A39" s="30" t="s">
        <v>55</v>
      </c>
      <c r="E39" s="31" t="s">
        <v>56</v>
      </c>
    </row>
    <row r="40" spans="1:5" ht="12.75" customHeight="1">
      <c r="A40" s="30" t="s">
        <v>57</v>
      </c>
      <c r="E40" s="32" t="s">
        <v>590</v>
      </c>
    </row>
    <row r="41" spans="5:5" ht="12.75" customHeight="1">
      <c r="E41" s="31" t="s">
        <v>59</v>
      </c>
    </row>
    <row r="42" spans="1:16" ht="12.75" customHeight="1">
      <c r="A42" t="s">
        <v>50</v>
      </c>
      <c s="6" t="s">
        <v>88</v>
      </c>
      <c s="6" t="s">
        <v>89</v>
      </c>
      <c t="s">
        <v>48</v>
      </c>
      <c s="26" t="s">
        <v>90</v>
      </c>
      <c s="27" t="s">
        <v>86</v>
      </c>
      <c s="28">
        <v>5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54</v>
      </c>
      <c>
        <f>(M42*21)/100</f>
      </c>
      <c t="s">
        <v>27</v>
      </c>
    </row>
    <row r="43" spans="1:5" ht="12.75" customHeight="1">
      <c r="A43" s="30" t="s">
        <v>55</v>
      </c>
      <c r="E43" s="31" t="s">
        <v>56</v>
      </c>
    </row>
    <row r="44" spans="1:5" ht="12.75" customHeight="1">
      <c r="A44" s="30" t="s">
        <v>57</v>
      </c>
      <c r="E44" s="32" t="s">
        <v>91</v>
      </c>
    </row>
    <row r="45" spans="5:5" ht="12.75" customHeight="1">
      <c r="E45" s="31" t="s">
        <v>59</v>
      </c>
    </row>
    <row r="46" spans="1:16" ht="12.75" customHeight="1">
      <c r="A46" t="s">
        <v>50</v>
      </c>
      <c s="6" t="s">
        <v>92</v>
      </c>
      <c s="6" t="s">
        <v>407</v>
      </c>
      <c t="s">
        <v>48</v>
      </c>
      <c s="26" t="s">
        <v>408</v>
      </c>
      <c s="27" t="s">
        <v>70</v>
      </c>
      <c s="28">
        <v>50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54</v>
      </c>
      <c>
        <f>(M46*21)/100</f>
      </c>
      <c t="s">
        <v>27</v>
      </c>
    </row>
    <row r="47" spans="1:5" ht="12.75" customHeight="1">
      <c r="A47" s="30" t="s">
        <v>55</v>
      </c>
      <c r="E47" s="31" t="s">
        <v>56</v>
      </c>
    </row>
    <row r="48" spans="1:5" ht="12.75" customHeight="1">
      <c r="A48" s="30" t="s">
        <v>57</v>
      </c>
      <c r="E48" s="32" t="s">
        <v>591</v>
      </c>
    </row>
    <row r="49" spans="5:5" ht="12.75" customHeight="1">
      <c r="E49" s="31" t="s">
        <v>59</v>
      </c>
    </row>
    <row r="50" spans="1:16" ht="12.75" customHeight="1">
      <c r="A50" t="s">
        <v>50</v>
      </c>
      <c s="6" t="s">
        <v>96</v>
      </c>
      <c s="6" t="s">
        <v>592</v>
      </c>
      <c t="s">
        <v>48</v>
      </c>
      <c s="26" t="s">
        <v>593</v>
      </c>
      <c s="27" t="s">
        <v>70</v>
      </c>
      <c s="28">
        <v>30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54</v>
      </c>
      <c>
        <f>(M50*21)/100</f>
      </c>
      <c t="s">
        <v>27</v>
      </c>
    </row>
    <row r="51" spans="1:5" ht="12.75" customHeight="1">
      <c r="A51" s="30" t="s">
        <v>55</v>
      </c>
      <c r="E51" s="31" t="s">
        <v>56</v>
      </c>
    </row>
    <row r="52" spans="1:5" ht="12.75" customHeight="1">
      <c r="A52" s="30" t="s">
        <v>57</v>
      </c>
      <c r="E52" s="32" t="s">
        <v>95</v>
      </c>
    </row>
    <row r="53" spans="5:5" ht="12.75" customHeight="1">
      <c r="E53" s="31" t="s">
        <v>59</v>
      </c>
    </row>
    <row r="54" spans="1:16" ht="12.75" customHeight="1">
      <c r="A54" t="s">
        <v>50</v>
      </c>
      <c s="6" t="s">
        <v>100</v>
      </c>
      <c s="6" t="s">
        <v>97</v>
      </c>
      <c t="s">
        <v>48</v>
      </c>
      <c s="26" t="s">
        <v>98</v>
      </c>
      <c s="27" t="s">
        <v>70</v>
      </c>
      <c s="28">
        <v>600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54</v>
      </c>
      <c>
        <f>(M54*21)/100</f>
      </c>
      <c t="s">
        <v>27</v>
      </c>
    </row>
    <row r="55" spans="1:5" ht="12.75" customHeight="1">
      <c r="A55" s="30" t="s">
        <v>55</v>
      </c>
      <c r="E55" s="31" t="s">
        <v>56</v>
      </c>
    </row>
    <row r="56" spans="1:5" ht="12.75" customHeight="1">
      <c r="A56" s="30" t="s">
        <v>57</v>
      </c>
      <c r="E56" s="32" t="s">
        <v>99</v>
      </c>
    </row>
    <row r="57" spans="5:5" ht="12.75" customHeight="1">
      <c r="E57" s="31" t="s">
        <v>59</v>
      </c>
    </row>
    <row r="58" spans="1:16" ht="12.75" customHeight="1">
      <c r="A58" t="s">
        <v>50</v>
      </c>
      <c s="6" t="s">
        <v>104</v>
      </c>
      <c s="6" t="s">
        <v>101</v>
      </c>
      <c t="s">
        <v>48</v>
      </c>
      <c s="26" t="s">
        <v>102</v>
      </c>
      <c s="27" t="s">
        <v>70</v>
      </c>
      <c s="28">
        <v>600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54</v>
      </c>
      <c>
        <f>(M58*21)/100</f>
      </c>
      <c t="s">
        <v>27</v>
      </c>
    </row>
    <row r="59" spans="1:5" ht="12.75" customHeight="1">
      <c r="A59" s="30" t="s">
        <v>55</v>
      </c>
      <c r="E59" s="31" t="s">
        <v>56</v>
      </c>
    </row>
    <row r="60" spans="1:5" ht="12.75" customHeight="1">
      <c r="A60" s="30" t="s">
        <v>57</v>
      </c>
      <c r="E60" s="32" t="s">
        <v>99</v>
      </c>
    </row>
    <row r="61" spans="5:5" ht="12.75" customHeight="1">
      <c r="E61" s="31" t="s">
        <v>59</v>
      </c>
    </row>
    <row r="62" spans="1:13" ht="12.75" customHeight="1">
      <c r="A62" t="s">
        <v>47</v>
      </c>
      <c r="C62" s="7" t="s">
        <v>27</v>
      </c>
      <c r="E62" s="25" t="s">
        <v>103</v>
      </c>
      <c r="J62" s="24">
        <f>0</f>
      </c>
      <c s="24">
        <f>0</f>
      </c>
      <c s="24">
        <f>0+L63+L67+L71+L75+L79+L83+L87</f>
      </c>
      <c s="24">
        <f>0+M63+M67+M71+M75+M79+M83+M87</f>
      </c>
    </row>
    <row r="63" spans="1:16" ht="12.75" customHeight="1">
      <c r="A63" t="s">
        <v>50</v>
      </c>
      <c s="6" t="s">
        <v>108</v>
      </c>
      <c s="6" t="s">
        <v>594</v>
      </c>
      <c t="s">
        <v>48</v>
      </c>
      <c s="26" t="s">
        <v>595</v>
      </c>
      <c s="27" t="s">
        <v>70</v>
      </c>
      <c s="28">
        <v>180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54</v>
      </c>
      <c>
        <f>(M63*21)/100</f>
      </c>
      <c t="s">
        <v>27</v>
      </c>
    </row>
    <row r="64" spans="1:5" ht="12.75" customHeight="1">
      <c r="A64" s="30" t="s">
        <v>55</v>
      </c>
      <c r="E64" s="31" t="s">
        <v>56</v>
      </c>
    </row>
    <row r="65" spans="1:5" ht="12.75" customHeight="1">
      <c r="A65" s="30" t="s">
        <v>57</v>
      </c>
      <c r="E65" s="32" t="s">
        <v>596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112</v>
      </c>
      <c s="6" t="s">
        <v>597</v>
      </c>
      <c t="s">
        <v>48</v>
      </c>
      <c s="26" t="s">
        <v>598</v>
      </c>
      <c s="27" t="s">
        <v>70</v>
      </c>
      <c s="28">
        <v>600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54</v>
      </c>
      <c>
        <f>(M67*21)/100</f>
      </c>
      <c t="s">
        <v>27</v>
      </c>
    </row>
    <row r="68" spans="1:5" ht="12.75" customHeight="1">
      <c r="A68" s="30" t="s">
        <v>55</v>
      </c>
      <c r="E68" s="31" t="s">
        <v>56</v>
      </c>
    </row>
    <row r="69" spans="1:5" ht="12.75" customHeight="1">
      <c r="A69" s="30" t="s">
        <v>57</v>
      </c>
      <c r="E69" s="32" t="s">
        <v>596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116</v>
      </c>
      <c s="6" t="s">
        <v>599</v>
      </c>
      <c t="s">
        <v>48</v>
      </c>
      <c s="26" t="s">
        <v>600</v>
      </c>
      <c s="27" t="s">
        <v>86</v>
      </c>
      <c s="28">
        <v>8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54</v>
      </c>
      <c>
        <f>(M71*21)/100</f>
      </c>
      <c t="s">
        <v>27</v>
      </c>
    </row>
    <row r="72" spans="1:5" ht="12.75" customHeight="1">
      <c r="A72" s="30" t="s">
        <v>55</v>
      </c>
      <c r="E72" s="31" t="s">
        <v>56</v>
      </c>
    </row>
    <row r="73" spans="1:5" ht="12.75" customHeight="1">
      <c r="A73" s="30" t="s">
        <v>57</v>
      </c>
      <c r="E73" s="32" t="s">
        <v>596</v>
      </c>
    </row>
    <row r="74" spans="5:5" ht="12.75" customHeight="1">
      <c r="E74" s="31" t="s">
        <v>59</v>
      </c>
    </row>
    <row r="75" spans="1:16" ht="12.75" customHeight="1">
      <c r="A75" t="s">
        <v>50</v>
      </c>
      <c s="6" t="s">
        <v>119</v>
      </c>
      <c s="6" t="s">
        <v>601</v>
      </c>
      <c t="s">
        <v>48</v>
      </c>
      <c s="26" t="s">
        <v>602</v>
      </c>
      <c s="27" t="s">
        <v>86</v>
      </c>
      <c s="28">
        <v>2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54</v>
      </c>
      <c>
        <f>(M75*21)/100</f>
      </c>
      <c t="s">
        <v>27</v>
      </c>
    </row>
    <row r="76" spans="1:5" ht="12.75" customHeight="1">
      <c r="A76" s="30" t="s">
        <v>55</v>
      </c>
      <c r="E76" s="31" t="s">
        <v>56</v>
      </c>
    </row>
    <row r="77" spans="1:5" ht="12.75" customHeight="1">
      <c r="A77" s="30" t="s">
        <v>57</v>
      </c>
      <c r="E77" s="32" t="s">
        <v>596</v>
      </c>
    </row>
    <row r="78" spans="5:5" ht="12.75" customHeight="1">
      <c r="E78" s="31" t="s">
        <v>59</v>
      </c>
    </row>
    <row r="79" spans="1:16" ht="12.75" customHeight="1">
      <c r="A79" t="s">
        <v>50</v>
      </c>
      <c s="6" t="s">
        <v>122</v>
      </c>
      <c s="6" t="s">
        <v>138</v>
      </c>
      <c t="s">
        <v>48</v>
      </c>
      <c s="26" t="s">
        <v>139</v>
      </c>
      <c s="27" t="s">
        <v>86</v>
      </c>
      <c s="28">
        <v>10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54</v>
      </c>
      <c>
        <f>(M79*21)/100</f>
      </c>
      <c t="s">
        <v>27</v>
      </c>
    </row>
    <row r="80" spans="1:5" ht="12.75" customHeight="1">
      <c r="A80" s="30" t="s">
        <v>55</v>
      </c>
      <c r="E80" s="31" t="s">
        <v>56</v>
      </c>
    </row>
    <row r="81" spans="1:5" ht="12.75" customHeight="1">
      <c r="A81" s="30" t="s">
        <v>57</v>
      </c>
      <c r="E81" s="32" t="s">
        <v>596</v>
      </c>
    </row>
    <row r="82" spans="5:5" ht="12.75" customHeight="1">
      <c r="E82" s="31" t="s">
        <v>59</v>
      </c>
    </row>
    <row r="83" spans="1:16" ht="12.75" customHeight="1">
      <c r="A83" t="s">
        <v>50</v>
      </c>
      <c s="6" t="s">
        <v>125</v>
      </c>
      <c s="6" t="s">
        <v>603</v>
      </c>
      <c t="s">
        <v>48</v>
      </c>
      <c s="26" t="s">
        <v>604</v>
      </c>
      <c s="27" t="s">
        <v>70</v>
      </c>
      <c s="28">
        <v>100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54</v>
      </c>
      <c>
        <f>(M83*21)/100</f>
      </c>
      <c t="s">
        <v>27</v>
      </c>
    </row>
    <row r="84" spans="1:5" ht="12.75" customHeight="1">
      <c r="A84" s="30" t="s">
        <v>55</v>
      </c>
      <c r="E84" s="31" t="s">
        <v>56</v>
      </c>
    </row>
    <row r="85" spans="1:5" ht="12.75" customHeight="1">
      <c r="A85" s="30" t="s">
        <v>57</v>
      </c>
      <c r="E85" s="32" t="s">
        <v>596</v>
      </c>
    </row>
    <row r="86" spans="5:5" ht="12.75" customHeight="1">
      <c r="E86" s="31" t="s">
        <v>59</v>
      </c>
    </row>
    <row r="87" spans="1:16" ht="12.75" customHeight="1">
      <c r="A87" t="s">
        <v>50</v>
      </c>
      <c s="6" t="s">
        <v>128</v>
      </c>
      <c s="6" t="s">
        <v>605</v>
      </c>
      <c t="s">
        <v>48</v>
      </c>
      <c s="26" t="s">
        <v>606</v>
      </c>
      <c s="27" t="s">
        <v>70</v>
      </c>
      <c s="28">
        <v>100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54</v>
      </c>
      <c>
        <f>(M87*21)/100</f>
      </c>
      <c t="s">
        <v>27</v>
      </c>
    </row>
    <row r="88" spans="1:5" ht="12.75" customHeight="1">
      <c r="A88" s="30" t="s">
        <v>55</v>
      </c>
      <c r="E88" s="31" t="s">
        <v>56</v>
      </c>
    </row>
    <row r="89" spans="1:5" ht="12.75" customHeight="1">
      <c r="A89" s="30" t="s">
        <v>57</v>
      </c>
      <c r="E89" s="32" t="s">
        <v>596</v>
      </c>
    </row>
    <row r="90" spans="5:5" ht="12.75" customHeight="1">
      <c r="E90" s="31" t="s">
        <v>59</v>
      </c>
    </row>
    <row r="91" spans="1:13" ht="12.75" customHeight="1">
      <c r="A91" t="s">
        <v>47</v>
      </c>
      <c r="C91" s="7" t="s">
        <v>26</v>
      </c>
      <c r="E91" s="25" t="s">
        <v>607</v>
      </c>
      <c r="J91" s="24">
        <f>0</f>
      </c>
      <c s="24">
        <f>0</f>
      </c>
      <c s="24">
        <f>0+L92+L96+L100+L104+L108+L112+L116+L120+L124+L128+L132+L136+L140+L144+L148+L152+L156+L160+L164+L168</f>
      </c>
      <c s="24">
        <f>0+M92+M96+M100+M104+M108+M112+M116+M120+M124+M128+M132+M136+M140+M144+M148+M152+M156+M160+M164+M168</f>
      </c>
    </row>
    <row r="92" spans="1:16" ht="12.75" customHeight="1">
      <c r="A92" t="s">
        <v>50</v>
      </c>
      <c s="6" t="s">
        <v>131</v>
      </c>
      <c s="6" t="s">
        <v>608</v>
      </c>
      <c t="s">
        <v>48</v>
      </c>
      <c s="26" t="s">
        <v>609</v>
      </c>
      <c s="27" t="s">
        <v>86</v>
      </c>
      <c s="28">
        <v>2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54</v>
      </c>
      <c>
        <f>(M92*21)/100</f>
      </c>
      <c t="s">
        <v>27</v>
      </c>
    </row>
    <row r="93" spans="1:5" ht="12.75" customHeight="1">
      <c r="A93" s="30" t="s">
        <v>55</v>
      </c>
      <c r="E93" s="31" t="s">
        <v>56</v>
      </c>
    </row>
    <row r="94" spans="1:5" ht="12.75" customHeight="1">
      <c r="A94" s="30" t="s">
        <v>57</v>
      </c>
      <c r="E94" s="32" t="s">
        <v>596</v>
      </c>
    </row>
    <row r="95" spans="5:5" ht="12.75" customHeight="1">
      <c r="E95" s="31" t="s">
        <v>59</v>
      </c>
    </row>
    <row r="96" spans="1:16" ht="12.75" customHeight="1">
      <c r="A96" t="s">
        <v>50</v>
      </c>
      <c s="6" t="s">
        <v>134</v>
      </c>
      <c s="6" t="s">
        <v>610</v>
      </c>
      <c t="s">
        <v>48</v>
      </c>
      <c s="26" t="s">
        <v>611</v>
      </c>
      <c s="27" t="s">
        <v>86</v>
      </c>
      <c s="28">
        <v>1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54</v>
      </c>
      <c>
        <f>(M96*21)/100</f>
      </c>
      <c t="s">
        <v>27</v>
      </c>
    </row>
    <row r="97" spans="1:5" ht="12.75" customHeight="1">
      <c r="A97" s="30" t="s">
        <v>55</v>
      </c>
      <c r="E97" s="31" t="s">
        <v>56</v>
      </c>
    </row>
    <row r="98" spans="1:5" ht="12.75" customHeight="1">
      <c r="A98" s="30" t="s">
        <v>57</v>
      </c>
      <c r="E98" s="32" t="s">
        <v>596</v>
      </c>
    </row>
    <row r="99" spans="5:5" ht="12.75" customHeight="1">
      <c r="E99" s="31" t="s">
        <v>59</v>
      </c>
    </row>
    <row r="100" spans="1:16" ht="12.75" customHeight="1">
      <c r="A100" t="s">
        <v>50</v>
      </c>
      <c s="6" t="s">
        <v>137</v>
      </c>
      <c s="6" t="s">
        <v>612</v>
      </c>
      <c t="s">
        <v>48</v>
      </c>
      <c s="26" t="s">
        <v>613</v>
      </c>
      <c s="27" t="s">
        <v>86</v>
      </c>
      <c s="28">
        <v>1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54</v>
      </c>
      <c>
        <f>(M100*21)/100</f>
      </c>
      <c t="s">
        <v>27</v>
      </c>
    </row>
    <row r="101" spans="1:5" ht="12.75" customHeight="1">
      <c r="A101" s="30" t="s">
        <v>55</v>
      </c>
      <c r="E101" s="31" t="s">
        <v>56</v>
      </c>
    </row>
    <row r="102" spans="1:5" ht="12.75" customHeight="1">
      <c r="A102" s="30" t="s">
        <v>57</v>
      </c>
      <c r="E102" s="32" t="s">
        <v>596</v>
      </c>
    </row>
    <row r="103" spans="5:5" ht="12.75" customHeight="1">
      <c r="E103" s="31" t="s">
        <v>59</v>
      </c>
    </row>
    <row r="104" spans="1:16" ht="12.75" customHeight="1">
      <c r="A104" t="s">
        <v>50</v>
      </c>
      <c s="6" t="s">
        <v>140</v>
      </c>
      <c s="6" t="s">
        <v>614</v>
      </c>
      <c t="s">
        <v>48</v>
      </c>
      <c s="26" t="s">
        <v>615</v>
      </c>
      <c s="27" t="s">
        <v>86</v>
      </c>
      <c s="28">
        <v>1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54</v>
      </c>
      <c>
        <f>(M104*21)/100</f>
      </c>
      <c t="s">
        <v>27</v>
      </c>
    </row>
    <row r="105" spans="1:5" ht="12.75" customHeight="1">
      <c r="A105" s="30" t="s">
        <v>55</v>
      </c>
      <c r="E105" s="31" t="s">
        <v>56</v>
      </c>
    </row>
    <row r="106" spans="1:5" ht="12.75" customHeight="1">
      <c r="A106" s="30" t="s">
        <v>57</v>
      </c>
      <c r="E106" s="32" t="s">
        <v>596</v>
      </c>
    </row>
    <row r="107" spans="5:5" ht="12.75" customHeight="1">
      <c r="E107" s="31" t="s">
        <v>59</v>
      </c>
    </row>
    <row r="108" spans="1:16" ht="12.75" customHeight="1">
      <c r="A108" t="s">
        <v>50</v>
      </c>
      <c s="6" t="s">
        <v>144</v>
      </c>
      <c s="6" t="s">
        <v>616</v>
      </c>
      <c t="s">
        <v>48</v>
      </c>
      <c s="26" t="s">
        <v>617</v>
      </c>
      <c s="27" t="s">
        <v>86</v>
      </c>
      <c s="28">
        <v>1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54</v>
      </c>
      <c>
        <f>(M108*21)/100</f>
      </c>
      <c t="s">
        <v>27</v>
      </c>
    </row>
    <row r="109" spans="1:5" ht="12.75" customHeight="1">
      <c r="A109" s="30" t="s">
        <v>55</v>
      </c>
      <c r="E109" s="31" t="s">
        <v>56</v>
      </c>
    </row>
    <row r="110" spans="1:5" ht="12.75" customHeight="1">
      <c r="A110" s="30" t="s">
        <v>57</v>
      </c>
      <c r="E110" s="32" t="s">
        <v>596</v>
      </c>
    </row>
    <row r="111" spans="5:5" ht="12.75" customHeight="1">
      <c r="E111" s="31" t="s">
        <v>59</v>
      </c>
    </row>
    <row r="112" spans="1:16" ht="12.75" customHeight="1">
      <c r="A112" t="s">
        <v>50</v>
      </c>
      <c s="6" t="s">
        <v>147</v>
      </c>
      <c s="6" t="s">
        <v>618</v>
      </c>
      <c t="s">
        <v>48</v>
      </c>
      <c s="26" t="s">
        <v>619</v>
      </c>
      <c s="27" t="s">
        <v>86</v>
      </c>
      <c s="28">
        <v>4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54</v>
      </c>
      <c>
        <f>(M112*21)/100</f>
      </c>
      <c t="s">
        <v>27</v>
      </c>
    </row>
    <row r="113" spans="1:5" ht="12.75" customHeight="1">
      <c r="A113" s="30" t="s">
        <v>55</v>
      </c>
      <c r="E113" s="31" t="s">
        <v>56</v>
      </c>
    </row>
    <row r="114" spans="1:5" ht="12.75" customHeight="1">
      <c r="A114" s="30" t="s">
        <v>57</v>
      </c>
      <c r="E114" s="32" t="s">
        <v>596</v>
      </c>
    </row>
    <row r="115" spans="5:5" ht="12.75" customHeight="1">
      <c r="E115" s="31" t="s">
        <v>59</v>
      </c>
    </row>
    <row r="116" spans="1:16" ht="12.75" customHeight="1">
      <c r="A116" t="s">
        <v>50</v>
      </c>
      <c s="6" t="s">
        <v>150</v>
      </c>
      <c s="6" t="s">
        <v>620</v>
      </c>
      <c t="s">
        <v>48</v>
      </c>
      <c s="26" t="s">
        <v>621</v>
      </c>
      <c s="27" t="s">
        <v>86</v>
      </c>
      <c s="28">
        <v>3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54</v>
      </c>
      <c>
        <f>(M116*21)/100</f>
      </c>
      <c t="s">
        <v>27</v>
      </c>
    </row>
    <row r="117" spans="1:5" ht="12.75" customHeight="1">
      <c r="A117" s="30" t="s">
        <v>55</v>
      </c>
      <c r="E117" s="31" t="s">
        <v>56</v>
      </c>
    </row>
    <row r="118" spans="1:5" ht="12.75" customHeight="1">
      <c r="A118" s="30" t="s">
        <v>57</v>
      </c>
      <c r="E118" s="32" t="s">
        <v>596</v>
      </c>
    </row>
    <row r="119" spans="5:5" ht="12.75" customHeight="1">
      <c r="E119" s="31" t="s">
        <v>59</v>
      </c>
    </row>
    <row r="120" spans="1:16" ht="12.75" customHeight="1">
      <c r="A120" t="s">
        <v>50</v>
      </c>
      <c s="6" t="s">
        <v>154</v>
      </c>
      <c s="6" t="s">
        <v>622</v>
      </c>
      <c t="s">
        <v>48</v>
      </c>
      <c s="26" t="s">
        <v>623</v>
      </c>
      <c s="27" t="s">
        <v>86</v>
      </c>
      <c s="28">
        <v>4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54</v>
      </c>
      <c>
        <f>(M120*21)/100</f>
      </c>
      <c t="s">
        <v>27</v>
      </c>
    </row>
    <row r="121" spans="1:5" ht="12.75" customHeight="1">
      <c r="A121" s="30" t="s">
        <v>55</v>
      </c>
      <c r="E121" s="31" t="s">
        <v>56</v>
      </c>
    </row>
    <row r="122" spans="1:5" ht="12.75" customHeight="1">
      <c r="A122" s="30" t="s">
        <v>57</v>
      </c>
      <c r="E122" s="32" t="s">
        <v>596</v>
      </c>
    </row>
    <row r="123" spans="5:5" ht="12.75" customHeight="1">
      <c r="E123" s="31" t="s">
        <v>59</v>
      </c>
    </row>
    <row r="124" spans="1:16" ht="12.75" customHeight="1">
      <c r="A124" t="s">
        <v>50</v>
      </c>
      <c s="6" t="s">
        <v>157</v>
      </c>
      <c s="6" t="s">
        <v>624</v>
      </c>
      <c t="s">
        <v>96</v>
      </c>
      <c s="26" t="s">
        <v>625</v>
      </c>
      <c s="27" t="s">
        <v>86</v>
      </c>
      <c s="28">
        <v>4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54</v>
      </c>
      <c>
        <f>(M124*21)/100</f>
      </c>
      <c t="s">
        <v>27</v>
      </c>
    </row>
    <row r="125" spans="1:5" ht="12.75" customHeight="1">
      <c r="A125" s="30" t="s">
        <v>55</v>
      </c>
      <c r="E125" s="31" t="s">
        <v>56</v>
      </c>
    </row>
    <row r="126" spans="1:5" ht="12.75" customHeight="1">
      <c r="A126" s="30" t="s">
        <v>57</v>
      </c>
      <c r="E126" s="32" t="s">
        <v>596</v>
      </c>
    </row>
    <row r="127" spans="5:5" ht="12.75" customHeight="1">
      <c r="E127" s="31" t="s">
        <v>59</v>
      </c>
    </row>
    <row r="128" spans="1:16" ht="12.75" customHeight="1">
      <c r="A128" t="s">
        <v>50</v>
      </c>
      <c s="6" t="s">
        <v>160</v>
      </c>
      <c s="6" t="s">
        <v>626</v>
      </c>
      <c t="s">
        <v>48</v>
      </c>
      <c s="26" t="s">
        <v>627</v>
      </c>
      <c s="27" t="s">
        <v>86</v>
      </c>
      <c s="28">
        <v>1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54</v>
      </c>
      <c>
        <f>(M128*21)/100</f>
      </c>
      <c t="s">
        <v>27</v>
      </c>
    </row>
    <row r="129" spans="1:5" ht="12.75" customHeight="1">
      <c r="A129" s="30" t="s">
        <v>55</v>
      </c>
      <c r="E129" s="31" t="s">
        <v>56</v>
      </c>
    </row>
    <row r="130" spans="1:5" ht="12.75" customHeight="1">
      <c r="A130" s="30" t="s">
        <v>57</v>
      </c>
      <c r="E130" s="32" t="s">
        <v>596</v>
      </c>
    </row>
    <row r="131" spans="5:5" ht="12.75" customHeight="1">
      <c r="E131" s="31" t="s">
        <v>59</v>
      </c>
    </row>
    <row r="132" spans="1:16" ht="12.75" customHeight="1">
      <c r="A132" t="s">
        <v>50</v>
      </c>
      <c s="6" t="s">
        <v>163</v>
      </c>
      <c s="6" t="s">
        <v>628</v>
      </c>
      <c t="s">
        <v>48</v>
      </c>
      <c s="26" t="s">
        <v>629</v>
      </c>
      <c s="27" t="s">
        <v>86</v>
      </c>
      <c s="28">
        <v>1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54</v>
      </c>
      <c>
        <f>(M132*21)/100</f>
      </c>
      <c t="s">
        <v>27</v>
      </c>
    </row>
    <row r="133" spans="1:5" ht="12.75" customHeight="1">
      <c r="A133" s="30" t="s">
        <v>55</v>
      </c>
      <c r="E133" s="31" t="s">
        <v>56</v>
      </c>
    </row>
    <row r="134" spans="1:5" ht="12.75" customHeight="1">
      <c r="A134" s="30" t="s">
        <v>57</v>
      </c>
      <c r="E134" s="32" t="s">
        <v>596</v>
      </c>
    </row>
    <row r="135" spans="5:5" ht="12.75" customHeight="1">
      <c r="E135" s="31" t="s">
        <v>59</v>
      </c>
    </row>
    <row r="136" spans="1:16" ht="12.75" customHeight="1">
      <c r="A136" t="s">
        <v>50</v>
      </c>
      <c s="6" t="s">
        <v>167</v>
      </c>
      <c s="6" t="s">
        <v>630</v>
      </c>
      <c t="s">
        <v>48</v>
      </c>
      <c s="26" t="s">
        <v>631</v>
      </c>
      <c s="27" t="s">
        <v>86</v>
      </c>
      <c s="28">
        <v>1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54</v>
      </c>
      <c>
        <f>(M136*21)/100</f>
      </c>
      <c t="s">
        <v>27</v>
      </c>
    </row>
    <row r="137" spans="1:5" ht="12.75" customHeight="1">
      <c r="A137" s="30" t="s">
        <v>55</v>
      </c>
      <c r="E137" s="31" t="s">
        <v>56</v>
      </c>
    </row>
    <row r="138" spans="1:5" ht="12.75" customHeight="1">
      <c r="A138" s="30" t="s">
        <v>57</v>
      </c>
      <c r="E138" s="32" t="s">
        <v>596</v>
      </c>
    </row>
    <row r="139" spans="5:5" ht="12.75" customHeight="1">
      <c r="E139" s="31" t="s">
        <v>59</v>
      </c>
    </row>
    <row r="140" spans="1:16" ht="12.75" customHeight="1">
      <c r="A140" t="s">
        <v>50</v>
      </c>
      <c s="6" t="s">
        <v>171</v>
      </c>
      <c s="6" t="s">
        <v>632</v>
      </c>
      <c t="s">
        <v>48</v>
      </c>
      <c s="26" t="s">
        <v>633</v>
      </c>
      <c s="27" t="s">
        <v>86</v>
      </c>
      <c s="28">
        <v>2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54</v>
      </c>
      <c>
        <f>(M140*21)/100</f>
      </c>
      <c t="s">
        <v>27</v>
      </c>
    </row>
    <row r="141" spans="1:5" ht="12.75" customHeight="1">
      <c r="A141" s="30" t="s">
        <v>55</v>
      </c>
      <c r="E141" s="31" t="s">
        <v>56</v>
      </c>
    </row>
    <row r="142" spans="1:5" ht="12.75" customHeight="1">
      <c r="A142" s="30" t="s">
        <v>57</v>
      </c>
      <c r="E142" s="32" t="s">
        <v>596</v>
      </c>
    </row>
    <row r="143" spans="5:5" ht="12.75" customHeight="1">
      <c r="E143" s="31" t="s">
        <v>59</v>
      </c>
    </row>
    <row r="144" spans="1:16" ht="12.75" customHeight="1">
      <c r="A144" t="s">
        <v>50</v>
      </c>
      <c s="6" t="s">
        <v>175</v>
      </c>
      <c s="6" t="s">
        <v>634</v>
      </c>
      <c t="s">
        <v>48</v>
      </c>
      <c s="26" t="s">
        <v>635</v>
      </c>
      <c s="27" t="s">
        <v>86</v>
      </c>
      <c s="28">
        <v>2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54</v>
      </c>
      <c>
        <f>(M144*21)/100</f>
      </c>
      <c t="s">
        <v>27</v>
      </c>
    </row>
    <row r="145" spans="1:5" ht="12.75" customHeight="1">
      <c r="A145" s="30" t="s">
        <v>55</v>
      </c>
      <c r="E145" s="31" t="s">
        <v>56</v>
      </c>
    </row>
    <row r="146" spans="1:5" ht="12.75" customHeight="1">
      <c r="A146" s="30" t="s">
        <v>57</v>
      </c>
      <c r="E146" s="32" t="s">
        <v>596</v>
      </c>
    </row>
    <row r="147" spans="5:5" ht="12.75" customHeight="1">
      <c r="E147" s="31" t="s">
        <v>59</v>
      </c>
    </row>
    <row r="148" spans="1:16" ht="12.75" customHeight="1">
      <c r="A148" t="s">
        <v>50</v>
      </c>
      <c s="6" t="s">
        <v>178</v>
      </c>
      <c s="6" t="s">
        <v>636</v>
      </c>
      <c t="s">
        <v>48</v>
      </c>
      <c s="26" t="s">
        <v>637</v>
      </c>
      <c s="27" t="s">
        <v>86</v>
      </c>
      <c s="28">
        <v>2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54</v>
      </c>
      <c>
        <f>(M148*21)/100</f>
      </c>
      <c t="s">
        <v>27</v>
      </c>
    </row>
    <row r="149" spans="1:5" ht="12.75" customHeight="1">
      <c r="A149" s="30" t="s">
        <v>55</v>
      </c>
      <c r="E149" s="31" t="s">
        <v>56</v>
      </c>
    </row>
    <row r="150" spans="1:5" ht="12.75" customHeight="1">
      <c r="A150" s="30" t="s">
        <v>57</v>
      </c>
      <c r="E150" s="32" t="s">
        <v>596</v>
      </c>
    </row>
    <row r="151" spans="5:5" ht="12.75" customHeight="1">
      <c r="E151" s="31" t="s">
        <v>59</v>
      </c>
    </row>
    <row r="152" spans="1:16" ht="12.75" customHeight="1">
      <c r="A152" t="s">
        <v>50</v>
      </c>
      <c s="6" t="s">
        <v>181</v>
      </c>
      <c s="6" t="s">
        <v>638</v>
      </c>
      <c t="s">
        <v>48</v>
      </c>
      <c s="26" t="s">
        <v>639</v>
      </c>
      <c s="27" t="s">
        <v>86</v>
      </c>
      <c s="28">
        <v>2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54</v>
      </c>
      <c>
        <f>(M152*21)/100</f>
      </c>
      <c t="s">
        <v>27</v>
      </c>
    </row>
    <row r="153" spans="1:5" ht="12.75" customHeight="1">
      <c r="A153" s="30" t="s">
        <v>55</v>
      </c>
      <c r="E153" s="31" t="s">
        <v>56</v>
      </c>
    </row>
    <row r="154" spans="1:5" ht="12.75" customHeight="1">
      <c r="A154" s="30" t="s">
        <v>57</v>
      </c>
      <c r="E154" s="32" t="s">
        <v>596</v>
      </c>
    </row>
    <row r="155" spans="5:5" ht="12.75" customHeight="1">
      <c r="E155" s="31" t="s">
        <v>59</v>
      </c>
    </row>
    <row r="156" spans="1:16" ht="12.75" customHeight="1">
      <c r="A156" t="s">
        <v>50</v>
      </c>
      <c s="6" t="s">
        <v>185</v>
      </c>
      <c s="6" t="s">
        <v>352</v>
      </c>
      <c t="s">
        <v>48</v>
      </c>
      <c s="26" t="s">
        <v>353</v>
      </c>
      <c s="27" t="s">
        <v>86</v>
      </c>
      <c s="28">
        <v>2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54</v>
      </c>
      <c>
        <f>(M156*21)/100</f>
      </c>
      <c t="s">
        <v>27</v>
      </c>
    </row>
    <row r="157" spans="1:5" ht="12.75" customHeight="1">
      <c r="A157" s="30" t="s">
        <v>55</v>
      </c>
      <c r="E157" s="31" t="s">
        <v>56</v>
      </c>
    </row>
    <row r="158" spans="1:5" ht="12.75" customHeight="1">
      <c r="A158" s="30" t="s">
        <v>57</v>
      </c>
      <c r="E158" s="32" t="s">
        <v>259</v>
      </c>
    </row>
    <row r="159" spans="5:5" ht="12.75" customHeight="1">
      <c r="E159" s="31" t="s">
        <v>59</v>
      </c>
    </row>
    <row r="160" spans="1:16" ht="12.75" customHeight="1">
      <c r="A160" t="s">
        <v>50</v>
      </c>
      <c s="6" t="s">
        <v>188</v>
      </c>
      <c s="6" t="s">
        <v>257</v>
      </c>
      <c t="s">
        <v>48</v>
      </c>
      <c s="26" t="s">
        <v>258</v>
      </c>
      <c s="27" t="s">
        <v>86</v>
      </c>
      <c s="28">
        <v>2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54</v>
      </c>
      <c>
        <f>(M160*21)/100</f>
      </c>
      <c t="s">
        <v>27</v>
      </c>
    </row>
    <row r="161" spans="1:5" ht="12.75" customHeight="1">
      <c r="A161" s="30" t="s">
        <v>55</v>
      </c>
      <c r="E161" s="31" t="s">
        <v>56</v>
      </c>
    </row>
    <row r="162" spans="1:5" ht="12.75" customHeight="1">
      <c r="A162" s="30" t="s">
        <v>57</v>
      </c>
      <c r="E162" s="32" t="s">
        <v>259</v>
      </c>
    </row>
    <row r="163" spans="5:5" ht="12.75" customHeight="1">
      <c r="E163" s="31" t="s">
        <v>59</v>
      </c>
    </row>
    <row r="164" spans="1:16" ht="12.75" customHeight="1">
      <c r="A164" t="s">
        <v>50</v>
      </c>
      <c s="6" t="s">
        <v>192</v>
      </c>
      <c s="6" t="s">
        <v>640</v>
      </c>
      <c t="s">
        <v>48</v>
      </c>
      <c s="26" t="s">
        <v>641</v>
      </c>
      <c s="27" t="s">
        <v>86</v>
      </c>
      <c s="28">
        <v>2</v>
      </c>
      <c s="27">
        <v>0</v>
      </c>
      <c s="27">
        <f>ROUND(G164*H164,6)</f>
      </c>
      <c r="L164" s="29">
        <v>0</v>
      </c>
      <c s="24">
        <f>ROUND(ROUND(L164,2)*ROUND(G164,3),2)</f>
      </c>
      <c s="27" t="s">
        <v>54</v>
      </c>
      <c>
        <f>(M164*21)/100</f>
      </c>
      <c t="s">
        <v>27</v>
      </c>
    </row>
    <row r="165" spans="1:5" ht="12.75" customHeight="1">
      <c r="A165" s="30" t="s">
        <v>55</v>
      </c>
      <c r="E165" s="31" t="s">
        <v>56</v>
      </c>
    </row>
    <row r="166" spans="1:5" ht="12.75" customHeight="1">
      <c r="A166" s="30" t="s">
        <v>57</v>
      </c>
      <c r="E166" s="32" t="s">
        <v>642</v>
      </c>
    </row>
    <row r="167" spans="5:5" ht="12.75" customHeight="1">
      <c r="E167" s="31" t="s">
        <v>59</v>
      </c>
    </row>
    <row r="168" spans="1:16" ht="12.75" customHeight="1">
      <c r="A168" t="s">
        <v>50</v>
      </c>
      <c s="6" t="s">
        <v>196</v>
      </c>
      <c s="6" t="s">
        <v>624</v>
      </c>
      <c t="s">
        <v>48</v>
      </c>
      <c s="26" t="s">
        <v>625</v>
      </c>
      <c s="27" t="s">
        <v>86</v>
      </c>
      <c s="28">
        <v>2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54</v>
      </c>
      <c>
        <f>(M168*21)/100</f>
      </c>
      <c t="s">
        <v>27</v>
      </c>
    </row>
    <row r="169" spans="1:5" ht="12.75" customHeight="1">
      <c r="A169" s="30" t="s">
        <v>55</v>
      </c>
      <c r="E169" s="31" t="s">
        <v>56</v>
      </c>
    </row>
    <row r="170" spans="1:5" ht="12.75" customHeight="1">
      <c r="A170" s="30" t="s">
        <v>57</v>
      </c>
      <c r="E170" s="32" t="s">
        <v>596</v>
      </c>
    </row>
    <row r="171" spans="5:5" ht="12.75" customHeight="1">
      <c r="E171" s="31" t="s">
        <v>59</v>
      </c>
    </row>
    <row r="172" spans="1:13" ht="12.75" customHeight="1">
      <c r="A172" t="s">
        <v>47</v>
      </c>
      <c r="C172" s="7" t="s">
        <v>67</v>
      </c>
      <c r="E172" s="25" t="s">
        <v>373</v>
      </c>
      <c r="J172" s="24">
        <f>0</f>
      </c>
      <c s="24">
        <f>0</f>
      </c>
      <c s="24">
        <f>0+L173+L177+L181+L185</f>
      </c>
      <c s="24">
        <f>0+M173+M177+M181+M185</f>
      </c>
    </row>
    <row r="173" spans="1:16" ht="12.75" customHeight="1">
      <c r="A173" t="s">
        <v>50</v>
      </c>
      <c s="6" t="s">
        <v>200</v>
      </c>
      <c s="6" t="s">
        <v>643</v>
      </c>
      <c t="s">
        <v>48</v>
      </c>
      <c s="26" t="s">
        <v>644</v>
      </c>
      <c s="27" t="s">
        <v>86</v>
      </c>
      <c s="28">
        <v>5</v>
      </c>
      <c s="27">
        <v>0</v>
      </c>
      <c s="27">
        <f>ROUND(G173*H173,6)</f>
      </c>
      <c r="L173" s="29">
        <v>0</v>
      </c>
      <c s="24">
        <f>ROUND(ROUND(L173,2)*ROUND(G173,3),2)</f>
      </c>
      <c s="27" t="s">
        <v>54</v>
      </c>
      <c>
        <f>(M173*21)/100</f>
      </c>
      <c t="s">
        <v>27</v>
      </c>
    </row>
    <row r="174" spans="1:5" ht="12.75" customHeight="1">
      <c r="A174" s="30" t="s">
        <v>55</v>
      </c>
      <c r="E174" s="31" t="s">
        <v>56</v>
      </c>
    </row>
    <row r="175" spans="1:5" ht="12.75" customHeight="1">
      <c r="A175" s="30" t="s">
        <v>57</v>
      </c>
      <c r="E175" s="32" t="s">
        <v>56</v>
      </c>
    </row>
    <row r="176" spans="5:5" ht="12.75" customHeight="1">
      <c r="E176" s="31" t="s">
        <v>59</v>
      </c>
    </row>
    <row r="177" spans="1:16" ht="12.75" customHeight="1">
      <c r="A177" t="s">
        <v>50</v>
      </c>
      <c s="6" t="s">
        <v>204</v>
      </c>
      <c s="6" t="s">
        <v>645</v>
      </c>
      <c t="s">
        <v>48</v>
      </c>
      <c s="26" t="s">
        <v>646</v>
      </c>
      <c s="27" t="s">
        <v>86</v>
      </c>
      <c s="28">
        <v>1</v>
      </c>
      <c s="27">
        <v>0</v>
      </c>
      <c s="27">
        <f>ROUND(G177*H177,6)</f>
      </c>
      <c r="L177" s="29">
        <v>0</v>
      </c>
      <c s="24">
        <f>ROUND(ROUND(L177,2)*ROUND(G177,3),2)</f>
      </c>
      <c s="27" t="s">
        <v>54</v>
      </c>
      <c>
        <f>(M177*21)/100</f>
      </c>
      <c t="s">
        <v>27</v>
      </c>
    </row>
    <row r="178" spans="1:5" ht="12.75" customHeight="1">
      <c r="A178" s="30" t="s">
        <v>55</v>
      </c>
      <c r="E178" s="31" t="s">
        <v>56</v>
      </c>
    </row>
    <row r="179" spans="1:5" ht="12.75" customHeight="1">
      <c r="A179" s="30" t="s">
        <v>57</v>
      </c>
      <c r="E179" s="32" t="s">
        <v>56</v>
      </c>
    </row>
    <row r="180" spans="5:5" ht="12.75" customHeight="1">
      <c r="E180" s="31" t="s">
        <v>59</v>
      </c>
    </row>
    <row r="181" spans="1:16" ht="12.75" customHeight="1">
      <c r="A181" t="s">
        <v>50</v>
      </c>
      <c s="6" t="s">
        <v>207</v>
      </c>
      <c s="6" t="s">
        <v>647</v>
      </c>
      <c t="s">
        <v>48</v>
      </c>
      <c s="26" t="s">
        <v>648</v>
      </c>
      <c s="27" t="s">
        <v>86</v>
      </c>
      <c s="28">
        <v>1</v>
      </c>
      <c s="27">
        <v>0</v>
      </c>
      <c s="27">
        <f>ROUND(G181*H181,6)</f>
      </c>
      <c r="L181" s="29">
        <v>0</v>
      </c>
      <c s="24">
        <f>ROUND(ROUND(L181,2)*ROUND(G181,3),2)</f>
      </c>
      <c s="27" t="s">
        <v>54</v>
      </c>
      <c>
        <f>(M181*21)/100</f>
      </c>
      <c t="s">
        <v>27</v>
      </c>
    </row>
    <row r="182" spans="1:5" ht="12.75" customHeight="1">
      <c r="A182" s="30" t="s">
        <v>55</v>
      </c>
      <c r="E182" s="31" t="s">
        <v>56</v>
      </c>
    </row>
    <row r="183" spans="1:5" ht="12.75" customHeight="1">
      <c r="A183" s="30" t="s">
        <v>57</v>
      </c>
      <c r="E183" s="32" t="s">
        <v>56</v>
      </c>
    </row>
    <row r="184" spans="5:5" ht="12.75" customHeight="1">
      <c r="E184" s="31" t="s">
        <v>59</v>
      </c>
    </row>
    <row r="185" spans="1:16" ht="12.75" customHeight="1">
      <c r="A185" t="s">
        <v>50</v>
      </c>
      <c s="6" t="s">
        <v>210</v>
      </c>
      <c s="6" t="s">
        <v>375</v>
      </c>
      <c t="s">
        <v>48</v>
      </c>
      <c s="26" t="s">
        <v>376</v>
      </c>
      <c s="27" t="s">
        <v>346</v>
      </c>
      <c s="28">
        <v>120</v>
      </c>
      <c s="27">
        <v>0</v>
      </c>
      <c s="27">
        <f>ROUND(G185*H185,6)</f>
      </c>
      <c r="L185" s="29">
        <v>0</v>
      </c>
      <c s="24">
        <f>ROUND(ROUND(L185,2)*ROUND(G185,3),2)</f>
      </c>
      <c s="27" t="s">
        <v>54</v>
      </c>
      <c>
        <f>(M185*21)/100</f>
      </c>
      <c t="s">
        <v>27</v>
      </c>
    </row>
    <row r="186" spans="1:5" ht="12.75" customHeight="1">
      <c r="A186" s="30" t="s">
        <v>55</v>
      </c>
      <c r="E186" s="31" t="s">
        <v>56</v>
      </c>
    </row>
    <row r="187" spans="1:5" ht="12.75" customHeight="1">
      <c r="A187" s="30" t="s">
        <v>57</v>
      </c>
      <c r="E187" s="32" t="s">
        <v>56</v>
      </c>
    </row>
    <row r="188" spans="5:5" ht="12.75" customHeight="1">
      <c r="E188" s="31" t="s">
        <v>59</v>
      </c>
    </row>
    <row r="189" spans="1:13" ht="12.75" customHeight="1">
      <c r="A189" t="s">
        <v>47</v>
      </c>
      <c r="C189" s="7" t="s">
        <v>72</v>
      </c>
      <c r="E189" s="25" t="s">
        <v>392</v>
      </c>
      <c r="J189" s="24">
        <f>0</f>
      </c>
      <c s="24">
        <f>0</f>
      </c>
      <c s="24">
        <f>0+L190</f>
      </c>
      <c s="24">
        <f>0+M190</f>
      </c>
    </row>
    <row r="190" spans="1:16" ht="12.75" customHeight="1">
      <c r="A190" t="s">
        <v>50</v>
      </c>
      <c s="6" t="s">
        <v>214</v>
      </c>
      <c s="6" t="s">
        <v>394</v>
      </c>
      <c t="s">
        <v>48</v>
      </c>
      <c s="26" t="s">
        <v>395</v>
      </c>
      <c s="27" t="s">
        <v>396</v>
      </c>
      <c s="28">
        <v>12.5</v>
      </c>
      <c s="27">
        <v>0</v>
      </c>
      <c s="27">
        <f>ROUND(G190*H190,6)</f>
      </c>
      <c r="L190" s="29">
        <v>0</v>
      </c>
      <c s="24">
        <f>ROUND(ROUND(L190,2)*ROUND(G190,3),2)</f>
      </c>
      <c s="27" t="s">
        <v>54</v>
      </c>
      <c>
        <f>(M190*21)/100</f>
      </c>
      <c t="s">
        <v>27</v>
      </c>
    </row>
    <row r="191" spans="1:5" ht="12.75" customHeight="1">
      <c r="A191" s="30" t="s">
        <v>55</v>
      </c>
      <c r="E191" s="31" t="s">
        <v>56</v>
      </c>
    </row>
    <row r="192" spans="1:5" ht="12.75" customHeight="1">
      <c r="A192" s="30" t="s">
        <v>57</v>
      </c>
      <c r="E192" s="32" t="s">
        <v>56</v>
      </c>
    </row>
    <row r="193" spans="5:5" ht="12.75" customHeight="1">
      <c r="E193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579</v>
      </c>
      <c s="33">
        <f>Rekapitulace!C15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579</v>
      </c>
      <c r="E4" s="19" t="s">
        <v>580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651</v>
      </c>
      <c r="E8" s="23" t="s">
        <v>652</v>
      </c>
      <c r="J8" s="22">
        <f>0+J9+J62+J91+J172+J189</f>
      </c>
      <c s="22">
        <f>0+K9+K62+K91+K172+K189</f>
      </c>
      <c s="22">
        <f>0+L9+L62+L91+L172+L189</f>
      </c>
      <c s="22">
        <f>0+M9+M62+M91+M172+M189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0+L10+L14+L18+L22+L26+L30+L34+L38+L42+L46+L50+L54+L58</f>
      </c>
      <c s="24">
        <f>0+M10+M14+M18+M22+M26+M30+M34+M38+M42+M46+M50+M54+M58</f>
      </c>
    </row>
    <row r="10" spans="1:16" ht="12.75" customHeight="1">
      <c r="A10" t="s">
        <v>50</v>
      </c>
      <c s="6" t="s">
        <v>48</v>
      </c>
      <c s="6" t="s">
        <v>51</v>
      </c>
      <c t="s">
        <v>48</v>
      </c>
      <c s="26" t="s">
        <v>52</v>
      </c>
      <c s="27" t="s">
        <v>53</v>
      </c>
      <c s="28">
        <v>3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54</v>
      </c>
      <c>
        <f>(M10*21)/100</f>
      </c>
      <c t="s">
        <v>27</v>
      </c>
    </row>
    <row r="11" spans="1:5" ht="12.75" customHeight="1">
      <c r="A11" s="30" t="s">
        <v>55</v>
      </c>
      <c r="E11" s="31" t="s">
        <v>56</v>
      </c>
    </row>
    <row r="12" spans="1:5" ht="12.75" customHeight="1">
      <c r="A12" s="30" t="s">
        <v>57</v>
      </c>
      <c r="E12" s="32" t="s">
        <v>653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60</v>
      </c>
      <c t="s">
        <v>48</v>
      </c>
      <c s="26" t="s">
        <v>61</v>
      </c>
      <c s="27" t="s">
        <v>62</v>
      </c>
      <c s="28">
        <v>25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54</v>
      </c>
      <c>
        <f>(M14*21)/100</f>
      </c>
      <c t="s">
        <v>27</v>
      </c>
    </row>
    <row r="15" spans="1:5" ht="12.75" customHeight="1">
      <c r="A15" s="30" t="s">
        <v>55</v>
      </c>
      <c r="E15" s="31" t="s">
        <v>56</v>
      </c>
    </row>
    <row r="16" spans="1:5" ht="12.75" customHeight="1">
      <c r="A16" s="30" t="s">
        <v>57</v>
      </c>
      <c r="E16" s="32" t="s">
        <v>654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64</v>
      </c>
      <c t="s">
        <v>48</v>
      </c>
      <c s="26" t="s">
        <v>65</v>
      </c>
      <c s="27" t="s">
        <v>62</v>
      </c>
      <c s="28">
        <v>193.2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54</v>
      </c>
      <c>
        <f>(M18*21)/100</f>
      </c>
      <c t="s">
        <v>27</v>
      </c>
    </row>
    <row r="19" spans="1:5" ht="12.75" customHeight="1">
      <c r="A19" s="30" t="s">
        <v>55</v>
      </c>
      <c r="E19" s="31" t="s">
        <v>56</v>
      </c>
    </row>
    <row r="20" spans="1:5" ht="12.75" customHeight="1">
      <c r="A20" s="30" t="s">
        <v>57</v>
      </c>
      <c r="E20" s="32" t="s">
        <v>655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67</v>
      </c>
      <c s="6" t="s">
        <v>68</v>
      </c>
      <c t="s">
        <v>48</v>
      </c>
      <c s="26" t="s">
        <v>69</v>
      </c>
      <c s="27" t="s">
        <v>70</v>
      </c>
      <c s="28">
        <v>53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54</v>
      </c>
      <c>
        <f>(M22*21)/100</f>
      </c>
      <c t="s">
        <v>27</v>
      </c>
    </row>
    <row r="23" spans="1:5" ht="12.75" customHeight="1">
      <c r="A23" s="30" t="s">
        <v>55</v>
      </c>
      <c r="E23" s="31" t="s">
        <v>56</v>
      </c>
    </row>
    <row r="24" spans="1:5" ht="12.75" customHeight="1">
      <c r="A24" s="30" t="s">
        <v>57</v>
      </c>
      <c r="E24" s="32" t="s">
        <v>404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72</v>
      </c>
      <c s="6" t="s">
        <v>73</v>
      </c>
      <c t="s">
        <v>48</v>
      </c>
      <c s="26" t="s">
        <v>74</v>
      </c>
      <c s="27" t="s">
        <v>62</v>
      </c>
      <c s="28">
        <v>0.72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54</v>
      </c>
      <c>
        <f>(M26*21)/100</f>
      </c>
      <c t="s">
        <v>27</v>
      </c>
    </row>
    <row r="27" spans="1:5" ht="12.75" customHeight="1">
      <c r="A27" s="30" t="s">
        <v>55</v>
      </c>
      <c r="E27" s="31" t="s">
        <v>56</v>
      </c>
    </row>
    <row r="28" spans="1:5" ht="12.75" customHeight="1">
      <c r="A28" s="30" t="s">
        <v>57</v>
      </c>
      <c r="E28" s="32" t="s">
        <v>56</v>
      </c>
    </row>
    <row r="29" spans="5:5" ht="12.75" customHeight="1">
      <c r="E29" s="31" t="s">
        <v>59</v>
      </c>
    </row>
    <row r="30" spans="1:16" ht="12.75" customHeight="1">
      <c r="A30" t="s">
        <v>50</v>
      </c>
      <c s="6" t="s">
        <v>76</v>
      </c>
      <c s="6" t="s">
        <v>77</v>
      </c>
      <c t="s">
        <v>48</v>
      </c>
      <c s="26" t="s">
        <v>78</v>
      </c>
      <c s="27" t="s">
        <v>62</v>
      </c>
      <c s="28">
        <v>217.48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54</v>
      </c>
      <c>
        <f>(M30*21)/100</f>
      </c>
      <c t="s">
        <v>27</v>
      </c>
    </row>
    <row r="31" spans="1:5" ht="12.75" customHeight="1">
      <c r="A31" s="30" t="s">
        <v>55</v>
      </c>
      <c r="E31" s="31" t="s">
        <v>56</v>
      </c>
    </row>
    <row r="32" spans="1:5" ht="12.75" customHeight="1">
      <c r="A32" s="30" t="s">
        <v>57</v>
      </c>
      <c r="E32" s="32" t="s">
        <v>589</v>
      </c>
    </row>
    <row r="33" spans="5:5" ht="12.75" customHeight="1">
      <c r="E33" s="31" t="s">
        <v>59</v>
      </c>
    </row>
    <row r="34" spans="1:16" ht="12.75" customHeight="1">
      <c r="A34" t="s">
        <v>50</v>
      </c>
      <c s="6" t="s">
        <v>80</v>
      </c>
      <c s="6" t="s">
        <v>81</v>
      </c>
      <c t="s">
        <v>48</v>
      </c>
      <c s="26" t="s">
        <v>82</v>
      </c>
      <c s="27" t="s">
        <v>62</v>
      </c>
      <c s="28">
        <v>3.2622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54</v>
      </c>
      <c>
        <f>(M34*21)/100</f>
      </c>
      <c t="s">
        <v>27</v>
      </c>
    </row>
    <row r="35" spans="1:5" ht="12.75" customHeight="1">
      <c r="A35" s="30" t="s">
        <v>55</v>
      </c>
      <c r="E35" s="31" t="s">
        <v>56</v>
      </c>
    </row>
    <row r="36" spans="1:5" ht="12.75" customHeight="1">
      <c r="A36" s="30" t="s">
        <v>57</v>
      </c>
      <c r="E36" s="32" t="s">
        <v>56</v>
      </c>
    </row>
    <row r="37" spans="5:5" ht="12.75" customHeight="1">
      <c r="E37" s="31" t="s">
        <v>59</v>
      </c>
    </row>
    <row r="38" spans="1:16" ht="12.75" customHeight="1">
      <c r="A38" t="s">
        <v>50</v>
      </c>
      <c s="6" t="s">
        <v>83</v>
      </c>
      <c s="6" t="s">
        <v>84</v>
      </c>
      <c t="s">
        <v>48</v>
      </c>
      <c s="26" t="s">
        <v>85</v>
      </c>
      <c s="27" t="s">
        <v>86</v>
      </c>
      <c s="28">
        <v>8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54</v>
      </c>
      <c>
        <f>(M38*21)/100</f>
      </c>
      <c t="s">
        <v>27</v>
      </c>
    </row>
    <row r="39" spans="1:5" ht="12.75" customHeight="1">
      <c r="A39" s="30" t="s">
        <v>55</v>
      </c>
      <c r="E39" s="31" t="s">
        <v>56</v>
      </c>
    </row>
    <row r="40" spans="1:5" ht="12.75" customHeight="1">
      <c r="A40" s="30" t="s">
        <v>57</v>
      </c>
      <c r="E40" s="32" t="s">
        <v>590</v>
      </c>
    </row>
    <row r="41" spans="5:5" ht="12.75" customHeight="1">
      <c r="E41" s="31" t="s">
        <v>59</v>
      </c>
    </row>
    <row r="42" spans="1:16" ht="12.75" customHeight="1">
      <c r="A42" t="s">
        <v>50</v>
      </c>
      <c s="6" t="s">
        <v>88</v>
      </c>
      <c s="6" t="s">
        <v>89</v>
      </c>
      <c t="s">
        <v>48</v>
      </c>
      <c s="26" t="s">
        <v>90</v>
      </c>
      <c s="27" t="s">
        <v>86</v>
      </c>
      <c s="28">
        <v>7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54</v>
      </c>
      <c>
        <f>(M42*21)/100</f>
      </c>
      <c t="s">
        <v>27</v>
      </c>
    </row>
    <row r="43" spans="1:5" ht="12.75" customHeight="1">
      <c r="A43" s="30" t="s">
        <v>55</v>
      </c>
      <c r="E43" s="31" t="s">
        <v>56</v>
      </c>
    </row>
    <row r="44" spans="1:5" ht="12.75" customHeight="1">
      <c r="A44" s="30" t="s">
        <v>57</v>
      </c>
      <c r="E44" s="32" t="s">
        <v>91</v>
      </c>
    </row>
    <row r="45" spans="5:5" ht="12.75" customHeight="1">
      <c r="E45" s="31" t="s">
        <v>59</v>
      </c>
    </row>
    <row r="46" spans="1:16" ht="12.75" customHeight="1">
      <c r="A46" t="s">
        <v>50</v>
      </c>
      <c s="6" t="s">
        <v>92</v>
      </c>
      <c s="6" t="s">
        <v>407</v>
      </c>
      <c t="s">
        <v>48</v>
      </c>
      <c s="26" t="s">
        <v>408</v>
      </c>
      <c s="27" t="s">
        <v>70</v>
      </c>
      <c s="28">
        <v>50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54</v>
      </c>
      <c>
        <f>(M46*21)/100</f>
      </c>
      <c t="s">
        <v>27</v>
      </c>
    </row>
    <row r="47" spans="1:5" ht="12.75" customHeight="1">
      <c r="A47" s="30" t="s">
        <v>55</v>
      </c>
      <c r="E47" s="31" t="s">
        <v>56</v>
      </c>
    </row>
    <row r="48" spans="1:5" ht="12.75" customHeight="1">
      <c r="A48" s="30" t="s">
        <v>57</v>
      </c>
      <c r="E48" s="32" t="s">
        <v>412</v>
      </c>
    </row>
    <row r="49" spans="5:5" ht="12.75" customHeight="1">
      <c r="E49" s="31" t="s">
        <v>59</v>
      </c>
    </row>
    <row r="50" spans="1:16" ht="12.75" customHeight="1">
      <c r="A50" t="s">
        <v>50</v>
      </c>
      <c s="6" t="s">
        <v>96</v>
      </c>
      <c s="6" t="s">
        <v>592</v>
      </c>
      <c t="s">
        <v>48</v>
      </c>
      <c s="26" t="s">
        <v>593</v>
      </c>
      <c s="27" t="s">
        <v>70</v>
      </c>
      <c s="28">
        <v>25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54</v>
      </c>
      <c>
        <f>(M50*21)/100</f>
      </c>
      <c t="s">
        <v>27</v>
      </c>
    </row>
    <row r="51" spans="1:5" ht="12.75" customHeight="1">
      <c r="A51" s="30" t="s">
        <v>55</v>
      </c>
      <c r="E51" s="31" t="s">
        <v>56</v>
      </c>
    </row>
    <row r="52" spans="1:5" ht="12.75" customHeight="1">
      <c r="A52" s="30" t="s">
        <v>57</v>
      </c>
      <c r="E52" s="32" t="s">
        <v>95</v>
      </c>
    </row>
    <row r="53" spans="5:5" ht="12.75" customHeight="1">
      <c r="E53" s="31" t="s">
        <v>59</v>
      </c>
    </row>
    <row r="54" spans="1:16" ht="12.75" customHeight="1">
      <c r="A54" t="s">
        <v>50</v>
      </c>
      <c s="6" t="s">
        <v>100</v>
      </c>
      <c s="6" t="s">
        <v>97</v>
      </c>
      <c t="s">
        <v>48</v>
      </c>
      <c s="26" t="s">
        <v>98</v>
      </c>
      <c s="27" t="s">
        <v>70</v>
      </c>
      <c s="28">
        <v>700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54</v>
      </c>
      <c>
        <f>(M54*21)/100</f>
      </c>
      <c t="s">
        <v>27</v>
      </c>
    </row>
    <row r="55" spans="1:5" ht="12.75" customHeight="1">
      <c r="A55" s="30" t="s">
        <v>55</v>
      </c>
      <c r="E55" s="31" t="s">
        <v>56</v>
      </c>
    </row>
    <row r="56" spans="1:5" ht="12.75" customHeight="1">
      <c r="A56" s="30" t="s">
        <v>57</v>
      </c>
      <c r="E56" s="32" t="s">
        <v>99</v>
      </c>
    </row>
    <row r="57" spans="5:5" ht="12.75" customHeight="1">
      <c r="E57" s="31" t="s">
        <v>59</v>
      </c>
    </row>
    <row r="58" spans="1:16" ht="12.75" customHeight="1">
      <c r="A58" t="s">
        <v>50</v>
      </c>
      <c s="6" t="s">
        <v>104</v>
      </c>
      <c s="6" t="s">
        <v>101</v>
      </c>
      <c t="s">
        <v>48</v>
      </c>
      <c s="26" t="s">
        <v>102</v>
      </c>
      <c s="27" t="s">
        <v>70</v>
      </c>
      <c s="28">
        <v>700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54</v>
      </c>
      <c>
        <f>(M58*21)/100</f>
      </c>
      <c t="s">
        <v>27</v>
      </c>
    </row>
    <row r="59" spans="1:5" ht="12.75" customHeight="1">
      <c r="A59" s="30" t="s">
        <v>55</v>
      </c>
      <c r="E59" s="31" t="s">
        <v>56</v>
      </c>
    </row>
    <row r="60" spans="1:5" ht="12.75" customHeight="1">
      <c r="A60" s="30" t="s">
        <v>57</v>
      </c>
      <c r="E60" s="32" t="s">
        <v>99</v>
      </c>
    </row>
    <row r="61" spans="5:5" ht="12.75" customHeight="1">
      <c r="E61" s="31" t="s">
        <v>59</v>
      </c>
    </row>
    <row r="62" spans="1:13" ht="12.75" customHeight="1">
      <c r="A62" t="s">
        <v>47</v>
      </c>
      <c r="C62" s="7" t="s">
        <v>27</v>
      </c>
      <c r="E62" s="25" t="s">
        <v>103</v>
      </c>
      <c r="J62" s="24">
        <f>0</f>
      </c>
      <c s="24">
        <f>0</f>
      </c>
      <c s="24">
        <f>0+L63+L67+L71+L75+L79+L83+L87</f>
      </c>
      <c s="24">
        <f>0+M63+M67+M71+M75+M79+M83+M87</f>
      </c>
    </row>
    <row r="63" spans="1:16" ht="12.75" customHeight="1">
      <c r="A63" t="s">
        <v>50</v>
      </c>
      <c s="6" t="s">
        <v>108</v>
      </c>
      <c s="6" t="s">
        <v>594</v>
      </c>
      <c t="s">
        <v>48</v>
      </c>
      <c s="26" t="s">
        <v>595</v>
      </c>
      <c s="27" t="s">
        <v>70</v>
      </c>
      <c s="28">
        <v>180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54</v>
      </c>
      <c>
        <f>(M63*21)/100</f>
      </c>
      <c t="s">
        <v>27</v>
      </c>
    </row>
    <row r="64" spans="1:5" ht="12.75" customHeight="1">
      <c r="A64" s="30" t="s">
        <v>55</v>
      </c>
      <c r="E64" s="31" t="s">
        <v>56</v>
      </c>
    </row>
    <row r="65" spans="1:5" ht="12.75" customHeight="1">
      <c r="A65" s="30" t="s">
        <v>57</v>
      </c>
      <c r="E65" s="32" t="s">
        <v>642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112</v>
      </c>
      <c s="6" t="s">
        <v>597</v>
      </c>
      <c t="s">
        <v>48</v>
      </c>
      <c s="26" t="s">
        <v>598</v>
      </c>
      <c s="27" t="s">
        <v>70</v>
      </c>
      <c s="28">
        <v>600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54</v>
      </c>
      <c>
        <f>(M67*21)/100</f>
      </c>
      <c t="s">
        <v>27</v>
      </c>
    </row>
    <row r="68" spans="1:5" ht="12.75" customHeight="1">
      <c r="A68" s="30" t="s">
        <v>55</v>
      </c>
      <c r="E68" s="31" t="s">
        <v>56</v>
      </c>
    </row>
    <row r="69" spans="1:5" ht="12.75" customHeight="1">
      <c r="A69" s="30" t="s">
        <v>57</v>
      </c>
      <c r="E69" s="32" t="s">
        <v>642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116</v>
      </c>
      <c s="6" t="s">
        <v>599</v>
      </c>
      <c t="s">
        <v>48</v>
      </c>
      <c s="26" t="s">
        <v>600</v>
      </c>
      <c s="27" t="s">
        <v>86</v>
      </c>
      <c s="28">
        <v>8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54</v>
      </c>
      <c>
        <f>(M71*21)/100</f>
      </c>
      <c t="s">
        <v>27</v>
      </c>
    </row>
    <row r="72" spans="1:5" ht="12.75" customHeight="1">
      <c r="A72" s="30" t="s">
        <v>55</v>
      </c>
      <c r="E72" s="31" t="s">
        <v>56</v>
      </c>
    </row>
    <row r="73" spans="1:5" ht="12.75" customHeight="1">
      <c r="A73" s="30" t="s">
        <v>57</v>
      </c>
      <c r="E73" s="32" t="s">
        <v>642</v>
      </c>
    </row>
    <row r="74" spans="5:5" ht="12.75" customHeight="1">
      <c r="E74" s="31" t="s">
        <v>59</v>
      </c>
    </row>
    <row r="75" spans="1:16" ht="12.75" customHeight="1">
      <c r="A75" t="s">
        <v>50</v>
      </c>
      <c s="6" t="s">
        <v>119</v>
      </c>
      <c s="6" t="s">
        <v>601</v>
      </c>
      <c t="s">
        <v>48</v>
      </c>
      <c s="26" t="s">
        <v>602</v>
      </c>
      <c s="27" t="s">
        <v>86</v>
      </c>
      <c s="28">
        <v>2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54</v>
      </c>
      <c>
        <f>(M75*21)/100</f>
      </c>
      <c t="s">
        <v>27</v>
      </c>
    </row>
    <row r="76" spans="1:5" ht="12.75" customHeight="1">
      <c r="A76" s="30" t="s">
        <v>55</v>
      </c>
      <c r="E76" s="31" t="s">
        <v>56</v>
      </c>
    </row>
    <row r="77" spans="1:5" ht="12.75" customHeight="1">
      <c r="A77" s="30" t="s">
        <v>57</v>
      </c>
      <c r="E77" s="32" t="s">
        <v>642</v>
      </c>
    </row>
    <row r="78" spans="5:5" ht="12.75" customHeight="1">
      <c r="E78" s="31" t="s">
        <v>59</v>
      </c>
    </row>
    <row r="79" spans="1:16" ht="12.75" customHeight="1">
      <c r="A79" t="s">
        <v>50</v>
      </c>
      <c s="6" t="s">
        <v>122</v>
      </c>
      <c s="6" t="s">
        <v>138</v>
      </c>
      <c t="s">
        <v>48</v>
      </c>
      <c s="26" t="s">
        <v>139</v>
      </c>
      <c s="27" t="s">
        <v>86</v>
      </c>
      <c s="28">
        <v>10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54</v>
      </c>
      <c>
        <f>(M79*21)/100</f>
      </c>
      <c t="s">
        <v>27</v>
      </c>
    </row>
    <row r="80" spans="1:5" ht="12.75" customHeight="1">
      <c r="A80" s="30" t="s">
        <v>55</v>
      </c>
      <c r="E80" s="31" t="s">
        <v>56</v>
      </c>
    </row>
    <row r="81" spans="1:5" ht="12.75" customHeight="1">
      <c r="A81" s="30" t="s">
        <v>57</v>
      </c>
      <c r="E81" s="32" t="s">
        <v>642</v>
      </c>
    </row>
    <row r="82" spans="5:5" ht="12.75" customHeight="1">
      <c r="E82" s="31" t="s">
        <v>59</v>
      </c>
    </row>
    <row r="83" spans="1:16" ht="12.75" customHeight="1">
      <c r="A83" t="s">
        <v>50</v>
      </c>
      <c s="6" t="s">
        <v>125</v>
      </c>
      <c s="6" t="s">
        <v>603</v>
      </c>
      <c t="s">
        <v>48</v>
      </c>
      <c s="26" t="s">
        <v>604</v>
      </c>
      <c s="27" t="s">
        <v>70</v>
      </c>
      <c s="28">
        <v>100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54</v>
      </c>
      <c>
        <f>(M83*21)/100</f>
      </c>
      <c t="s">
        <v>27</v>
      </c>
    </row>
    <row r="84" spans="1:5" ht="12.75" customHeight="1">
      <c r="A84" s="30" t="s">
        <v>55</v>
      </c>
      <c r="E84" s="31" t="s">
        <v>56</v>
      </c>
    </row>
    <row r="85" spans="1:5" ht="12.75" customHeight="1">
      <c r="A85" s="30" t="s">
        <v>57</v>
      </c>
      <c r="E85" s="32" t="s">
        <v>642</v>
      </c>
    </row>
    <row r="86" spans="5:5" ht="12.75" customHeight="1">
      <c r="E86" s="31" t="s">
        <v>59</v>
      </c>
    </row>
    <row r="87" spans="1:16" ht="12.75" customHeight="1">
      <c r="A87" t="s">
        <v>50</v>
      </c>
      <c s="6" t="s">
        <v>128</v>
      </c>
      <c s="6" t="s">
        <v>605</v>
      </c>
      <c t="s">
        <v>48</v>
      </c>
      <c s="26" t="s">
        <v>606</v>
      </c>
      <c s="27" t="s">
        <v>70</v>
      </c>
      <c s="28">
        <v>100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54</v>
      </c>
      <c>
        <f>(M87*21)/100</f>
      </c>
      <c t="s">
        <v>27</v>
      </c>
    </row>
    <row r="88" spans="1:5" ht="12.75" customHeight="1">
      <c r="A88" s="30" t="s">
        <v>55</v>
      </c>
      <c r="E88" s="31" t="s">
        <v>56</v>
      </c>
    </row>
    <row r="89" spans="1:5" ht="12.75" customHeight="1">
      <c r="A89" s="30" t="s">
        <v>57</v>
      </c>
      <c r="E89" s="32" t="s">
        <v>642</v>
      </c>
    </row>
    <row r="90" spans="5:5" ht="12.75" customHeight="1">
      <c r="E90" s="31" t="s">
        <v>59</v>
      </c>
    </row>
    <row r="91" spans="1:13" ht="12.75" customHeight="1">
      <c r="A91" t="s">
        <v>47</v>
      </c>
      <c r="C91" s="7" t="s">
        <v>26</v>
      </c>
      <c r="E91" s="25" t="s">
        <v>607</v>
      </c>
      <c r="J91" s="24">
        <f>0</f>
      </c>
      <c s="24">
        <f>0</f>
      </c>
      <c s="24">
        <f>0+L92+L96+L100+L104+L108+L112+L116+L120+L124+L128+L132+L136+L140+L144+L148+L152+L156+L160+L164+L168</f>
      </c>
      <c s="24">
        <f>0+M92+M96+M100+M104+M108+M112+M116+M120+M124+M128+M132+M136+M140+M144+M148+M152+M156+M160+M164+M168</f>
      </c>
    </row>
    <row r="92" spans="1:16" ht="12.75" customHeight="1">
      <c r="A92" t="s">
        <v>50</v>
      </c>
      <c s="6" t="s">
        <v>131</v>
      </c>
      <c s="6" t="s">
        <v>608</v>
      </c>
      <c t="s">
        <v>48</v>
      </c>
      <c s="26" t="s">
        <v>609</v>
      </c>
      <c s="27" t="s">
        <v>86</v>
      </c>
      <c s="28">
        <v>2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54</v>
      </c>
      <c>
        <f>(M92*21)/100</f>
      </c>
      <c t="s">
        <v>27</v>
      </c>
    </row>
    <row r="93" spans="1:5" ht="12.75" customHeight="1">
      <c r="A93" s="30" t="s">
        <v>55</v>
      </c>
      <c r="E93" s="31" t="s">
        <v>56</v>
      </c>
    </row>
    <row r="94" spans="1:5" ht="12.75" customHeight="1">
      <c r="A94" s="30" t="s">
        <v>57</v>
      </c>
      <c r="E94" s="32" t="s">
        <v>642</v>
      </c>
    </row>
    <row r="95" spans="5:5" ht="12.75" customHeight="1">
      <c r="E95" s="31" t="s">
        <v>59</v>
      </c>
    </row>
    <row r="96" spans="1:16" ht="12.75" customHeight="1">
      <c r="A96" t="s">
        <v>50</v>
      </c>
      <c s="6" t="s">
        <v>134</v>
      </c>
      <c s="6" t="s">
        <v>610</v>
      </c>
      <c t="s">
        <v>48</v>
      </c>
      <c s="26" t="s">
        <v>611</v>
      </c>
      <c s="27" t="s">
        <v>86</v>
      </c>
      <c s="28">
        <v>2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54</v>
      </c>
      <c>
        <f>(M96*21)/100</f>
      </c>
      <c t="s">
        <v>27</v>
      </c>
    </row>
    <row r="97" spans="1:5" ht="12.75" customHeight="1">
      <c r="A97" s="30" t="s">
        <v>55</v>
      </c>
      <c r="E97" s="31" t="s">
        <v>56</v>
      </c>
    </row>
    <row r="98" spans="1:5" ht="12.75" customHeight="1">
      <c r="A98" s="30" t="s">
        <v>57</v>
      </c>
      <c r="E98" s="32" t="s">
        <v>642</v>
      </c>
    </row>
    <row r="99" spans="5:5" ht="12.75" customHeight="1">
      <c r="E99" s="31" t="s">
        <v>59</v>
      </c>
    </row>
    <row r="100" spans="1:16" ht="12.75" customHeight="1">
      <c r="A100" t="s">
        <v>50</v>
      </c>
      <c s="6" t="s">
        <v>137</v>
      </c>
      <c s="6" t="s">
        <v>612</v>
      </c>
      <c t="s">
        <v>48</v>
      </c>
      <c s="26" t="s">
        <v>613</v>
      </c>
      <c s="27" t="s">
        <v>86</v>
      </c>
      <c s="28">
        <v>1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54</v>
      </c>
      <c>
        <f>(M100*21)/100</f>
      </c>
      <c t="s">
        <v>27</v>
      </c>
    </row>
    <row r="101" spans="1:5" ht="12.75" customHeight="1">
      <c r="A101" s="30" t="s">
        <v>55</v>
      </c>
      <c r="E101" s="31" t="s">
        <v>56</v>
      </c>
    </row>
    <row r="102" spans="1:5" ht="12.75" customHeight="1">
      <c r="A102" s="30" t="s">
        <v>57</v>
      </c>
      <c r="E102" s="32" t="s">
        <v>642</v>
      </c>
    </row>
    <row r="103" spans="5:5" ht="12.75" customHeight="1">
      <c r="E103" s="31" t="s">
        <v>59</v>
      </c>
    </row>
    <row r="104" spans="1:16" ht="12.75" customHeight="1">
      <c r="A104" t="s">
        <v>50</v>
      </c>
      <c s="6" t="s">
        <v>140</v>
      </c>
      <c s="6" t="s">
        <v>614</v>
      </c>
      <c t="s">
        <v>48</v>
      </c>
      <c s="26" t="s">
        <v>615</v>
      </c>
      <c s="27" t="s">
        <v>86</v>
      </c>
      <c s="28">
        <v>1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54</v>
      </c>
      <c>
        <f>(M104*21)/100</f>
      </c>
      <c t="s">
        <v>27</v>
      </c>
    </row>
    <row r="105" spans="1:5" ht="12.75" customHeight="1">
      <c r="A105" s="30" t="s">
        <v>55</v>
      </c>
      <c r="E105" s="31" t="s">
        <v>56</v>
      </c>
    </row>
    <row r="106" spans="1:5" ht="12.75" customHeight="1">
      <c r="A106" s="30" t="s">
        <v>57</v>
      </c>
      <c r="E106" s="32" t="s">
        <v>642</v>
      </c>
    </row>
    <row r="107" spans="5:5" ht="12.75" customHeight="1">
      <c r="E107" s="31" t="s">
        <v>59</v>
      </c>
    </row>
    <row r="108" spans="1:16" ht="12.75" customHeight="1">
      <c r="A108" t="s">
        <v>50</v>
      </c>
      <c s="6" t="s">
        <v>144</v>
      </c>
      <c s="6" t="s">
        <v>616</v>
      </c>
      <c t="s">
        <v>48</v>
      </c>
      <c s="26" t="s">
        <v>617</v>
      </c>
      <c s="27" t="s">
        <v>86</v>
      </c>
      <c s="28">
        <v>2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54</v>
      </c>
      <c>
        <f>(M108*21)/100</f>
      </c>
      <c t="s">
        <v>27</v>
      </c>
    </row>
    <row r="109" spans="1:5" ht="12.75" customHeight="1">
      <c r="A109" s="30" t="s">
        <v>55</v>
      </c>
      <c r="E109" s="31" t="s">
        <v>56</v>
      </c>
    </row>
    <row r="110" spans="1:5" ht="12.75" customHeight="1">
      <c r="A110" s="30" t="s">
        <v>57</v>
      </c>
      <c r="E110" s="32" t="s">
        <v>642</v>
      </c>
    </row>
    <row r="111" spans="5:5" ht="12.75" customHeight="1">
      <c r="E111" s="31" t="s">
        <v>59</v>
      </c>
    </row>
    <row r="112" spans="1:16" ht="12.75" customHeight="1">
      <c r="A112" t="s">
        <v>50</v>
      </c>
      <c s="6" t="s">
        <v>147</v>
      </c>
      <c s="6" t="s">
        <v>618</v>
      </c>
      <c t="s">
        <v>48</v>
      </c>
      <c s="26" t="s">
        <v>619</v>
      </c>
      <c s="27" t="s">
        <v>86</v>
      </c>
      <c s="28">
        <v>4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54</v>
      </c>
      <c>
        <f>(M112*21)/100</f>
      </c>
      <c t="s">
        <v>27</v>
      </c>
    </row>
    <row r="113" spans="1:5" ht="12.75" customHeight="1">
      <c r="A113" s="30" t="s">
        <v>55</v>
      </c>
      <c r="E113" s="31" t="s">
        <v>56</v>
      </c>
    </row>
    <row r="114" spans="1:5" ht="12.75" customHeight="1">
      <c r="A114" s="30" t="s">
        <v>57</v>
      </c>
      <c r="E114" s="32" t="s">
        <v>642</v>
      </c>
    </row>
    <row r="115" spans="5:5" ht="12.75" customHeight="1">
      <c r="E115" s="31" t="s">
        <v>59</v>
      </c>
    </row>
    <row r="116" spans="1:16" ht="12.75" customHeight="1">
      <c r="A116" t="s">
        <v>50</v>
      </c>
      <c s="6" t="s">
        <v>150</v>
      </c>
      <c s="6" t="s">
        <v>620</v>
      </c>
      <c t="s">
        <v>48</v>
      </c>
      <c s="26" t="s">
        <v>621</v>
      </c>
      <c s="27" t="s">
        <v>86</v>
      </c>
      <c s="28">
        <v>4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54</v>
      </c>
      <c>
        <f>(M116*21)/100</f>
      </c>
      <c t="s">
        <v>27</v>
      </c>
    </row>
    <row r="117" spans="1:5" ht="12.75" customHeight="1">
      <c r="A117" s="30" t="s">
        <v>55</v>
      </c>
      <c r="E117" s="31" t="s">
        <v>56</v>
      </c>
    </row>
    <row r="118" spans="1:5" ht="12.75" customHeight="1">
      <c r="A118" s="30" t="s">
        <v>57</v>
      </c>
      <c r="E118" s="32" t="s">
        <v>642</v>
      </c>
    </row>
    <row r="119" spans="5:5" ht="12.75" customHeight="1">
      <c r="E119" s="31" t="s">
        <v>59</v>
      </c>
    </row>
    <row r="120" spans="1:16" ht="12.75" customHeight="1">
      <c r="A120" t="s">
        <v>50</v>
      </c>
      <c s="6" t="s">
        <v>154</v>
      </c>
      <c s="6" t="s">
        <v>622</v>
      </c>
      <c t="s">
        <v>48</v>
      </c>
      <c s="26" t="s">
        <v>623</v>
      </c>
      <c s="27" t="s">
        <v>86</v>
      </c>
      <c s="28">
        <v>4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54</v>
      </c>
      <c>
        <f>(M120*21)/100</f>
      </c>
      <c t="s">
        <v>27</v>
      </c>
    </row>
    <row r="121" spans="1:5" ht="12.75" customHeight="1">
      <c r="A121" s="30" t="s">
        <v>55</v>
      </c>
      <c r="E121" s="31" t="s">
        <v>56</v>
      </c>
    </row>
    <row r="122" spans="1:5" ht="12.75" customHeight="1">
      <c r="A122" s="30" t="s">
        <v>57</v>
      </c>
      <c r="E122" s="32" t="s">
        <v>642</v>
      </c>
    </row>
    <row r="123" spans="5:5" ht="12.75" customHeight="1">
      <c r="E123" s="31" t="s">
        <v>59</v>
      </c>
    </row>
    <row r="124" spans="1:16" ht="12.75" customHeight="1">
      <c r="A124" t="s">
        <v>50</v>
      </c>
      <c s="6" t="s">
        <v>157</v>
      </c>
      <c s="6" t="s">
        <v>624</v>
      </c>
      <c t="s">
        <v>48</v>
      </c>
      <c s="26" t="s">
        <v>625</v>
      </c>
      <c s="27" t="s">
        <v>86</v>
      </c>
      <c s="28">
        <v>4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54</v>
      </c>
      <c>
        <f>(M124*21)/100</f>
      </c>
      <c t="s">
        <v>27</v>
      </c>
    </row>
    <row r="125" spans="1:5" ht="12.75" customHeight="1">
      <c r="A125" s="30" t="s">
        <v>55</v>
      </c>
      <c r="E125" s="31" t="s">
        <v>56</v>
      </c>
    </row>
    <row r="126" spans="1:5" ht="12.75" customHeight="1">
      <c r="A126" s="30" t="s">
        <v>57</v>
      </c>
      <c r="E126" s="32" t="s">
        <v>642</v>
      </c>
    </row>
    <row r="127" spans="5:5" ht="12.75" customHeight="1">
      <c r="E127" s="31" t="s">
        <v>59</v>
      </c>
    </row>
    <row r="128" spans="1:16" ht="12.75" customHeight="1">
      <c r="A128" t="s">
        <v>50</v>
      </c>
      <c s="6" t="s">
        <v>160</v>
      </c>
      <c s="6" t="s">
        <v>626</v>
      </c>
      <c t="s">
        <v>48</v>
      </c>
      <c s="26" t="s">
        <v>627</v>
      </c>
      <c s="27" t="s">
        <v>86</v>
      </c>
      <c s="28">
        <v>1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54</v>
      </c>
      <c>
        <f>(M128*21)/100</f>
      </c>
      <c t="s">
        <v>27</v>
      </c>
    </row>
    <row r="129" spans="1:5" ht="12.75" customHeight="1">
      <c r="A129" s="30" t="s">
        <v>55</v>
      </c>
      <c r="E129" s="31" t="s">
        <v>56</v>
      </c>
    </row>
    <row r="130" spans="1:5" ht="12.75" customHeight="1">
      <c r="A130" s="30" t="s">
        <v>57</v>
      </c>
      <c r="E130" s="32" t="s">
        <v>642</v>
      </c>
    </row>
    <row r="131" spans="5:5" ht="12.75" customHeight="1">
      <c r="E131" s="31" t="s">
        <v>59</v>
      </c>
    </row>
    <row r="132" spans="1:16" ht="12.75" customHeight="1">
      <c r="A132" t="s">
        <v>50</v>
      </c>
      <c s="6" t="s">
        <v>163</v>
      </c>
      <c s="6" t="s">
        <v>628</v>
      </c>
      <c t="s">
        <v>48</v>
      </c>
      <c s="26" t="s">
        <v>629</v>
      </c>
      <c s="27" t="s">
        <v>86</v>
      </c>
      <c s="28">
        <v>1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54</v>
      </c>
      <c>
        <f>(M132*21)/100</f>
      </c>
      <c t="s">
        <v>27</v>
      </c>
    </row>
    <row r="133" spans="1:5" ht="12.75" customHeight="1">
      <c r="A133" s="30" t="s">
        <v>55</v>
      </c>
      <c r="E133" s="31" t="s">
        <v>56</v>
      </c>
    </row>
    <row r="134" spans="1:5" ht="12.75" customHeight="1">
      <c r="A134" s="30" t="s">
        <v>57</v>
      </c>
      <c r="E134" s="32" t="s">
        <v>642</v>
      </c>
    </row>
    <row r="135" spans="5:5" ht="12.75" customHeight="1">
      <c r="E135" s="31" t="s">
        <v>59</v>
      </c>
    </row>
    <row r="136" spans="1:16" ht="12.75" customHeight="1">
      <c r="A136" t="s">
        <v>50</v>
      </c>
      <c s="6" t="s">
        <v>167</v>
      </c>
      <c s="6" t="s">
        <v>630</v>
      </c>
      <c t="s">
        <v>48</v>
      </c>
      <c s="26" t="s">
        <v>631</v>
      </c>
      <c s="27" t="s">
        <v>86</v>
      </c>
      <c s="28">
        <v>1</v>
      </c>
      <c s="27">
        <v>0</v>
      </c>
      <c s="27">
        <f>ROUND(G136*H136,6)</f>
      </c>
      <c r="L136" s="29">
        <v>0</v>
      </c>
      <c s="24">
        <f>ROUND(ROUND(L136,2)*ROUND(G136,3),2)</f>
      </c>
      <c s="27" t="s">
        <v>54</v>
      </c>
      <c>
        <f>(M136*21)/100</f>
      </c>
      <c t="s">
        <v>27</v>
      </c>
    </row>
    <row r="137" spans="1:5" ht="12.75" customHeight="1">
      <c r="A137" s="30" t="s">
        <v>55</v>
      </c>
      <c r="E137" s="31" t="s">
        <v>56</v>
      </c>
    </row>
    <row r="138" spans="1:5" ht="12.75" customHeight="1">
      <c r="A138" s="30" t="s">
        <v>57</v>
      </c>
      <c r="E138" s="32" t="s">
        <v>642</v>
      </c>
    </row>
    <row r="139" spans="5:5" ht="12.75" customHeight="1">
      <c r="E139" s="31" t="s">
        <v>59</v>
      </c>
    </row>
    <row r="140" spans="1:16" ht="12.75" customHeight="1">
      <c r="A140" t="s">
        <v>50</v>
      </c>
      <c s="6" t="s">
        <v>171</v>
      </c>
      <c s="6" t="s">
        <v>632</v>
      </c>
      <c t="s">
        <v>48</v>
      </c>
      <c s="26" t="s">
        <v>633</v>
      </c>
      <c s="27" t="s">
        <v>86</v>
      </c>
      <c s="28">
        <v>2</v>
      </c>
      <c s="27">
        <v>0</v>
      </c>
      <c s="27">
        <f>ROUND(G140*H140,6)</f>
      </c>
      <c r="L140" s="29">
        <v>0</v>
      </c>
      <c s="24">
        <f>ROUND(ROUND(L140,2)*ROUND(G140,3),2)</f>
      </c>
      <c s="27" t="s">
        <v>54</v>
      </c>
      <c>
        <f>(M140*21)/100</f>
      </c>
      <c t="s">
        <v>27</v>
      </c>
    </row>
    <row r="141" spans="1:5" ht="12.75" customHeight="1">
      <c r="A141" s="30" t="s">
        <v>55</v>
      </c>
      <c r="E141" s="31" t="s">
        <v>56</v>
      </c>
    </row>
    <row r="142" spans="1:5" ht="12.75" customHeight="1">
      <c r="A142" s="30" t="s">
        <v>57</v>
      </c>
      <c r="E142" s="32" t="s">
        <v>642</v>
      </c>
    </row>
    <row r="143" spans="5:5" ht="12.75" customHeight="1">
      <c r="E143" s="31" t="s">
        <v>59</v>
      </c>
    </row>
    <row r="144" spans="1:16" ht="12.75" customHeight="1">
      <c r="A144" t="s">
        <v>50</v>
      </c>
      <c s="6" t="s">
        <v>175</v>
      </c>
      <c s="6" t="s">
        <v>634</v>
      </c>
      <c t="s">
        <v>48</v>
      </c>
      <c s="26" t="s">
        <v>635</v>
      </c>
      <c s="27" t="s">
        <v>86</v>
      </c>
      <c s="28">
        <v>2</v>
      </c>
      <c s="27">
        <v>0</v>
      </c>
      <c s="27">
        <f>ROUND(G144*H144,6)</f>
      </c>
      <c r="L144" s="29">
        <v>0</v>
      </c>
      <c s="24">
        <f>ROUND(ROUND(L144,2)*ROUND(G144,3),2)</f>
      </c>
      <c s="27" t="s">
        <v>54</v>
      </c>
      <c>
        <f>(M144*21)/100</f>
      </c>
      <c t="s">
        <v>27</v>
      </c>
    </row>
    <row r="145" spans="1:5" ht="12.75" customHeight="1">
      <c r="A145" s="30" t="s">
        <v>55</v>
      </c>
      <c r="E145" s="31" t="s">
        <v>56</v>
      </c>
    </row>
    <row r="146" spans="1:5" ht="12.75" customHeight="1">
      <c r="A146" s="30" t="s">
        <v>57</v>
      </c>
      <c r="E146" s="32" t="s">
        <v>642</v>
      </c>
    </row>
    <row r="147" spans="5:5" ht="12.75" customHeight="1">
      <c r="E147" s="31" t="s">
        <v>59</v>
      </c>
    </row>
    <row r="148" spans="1:16" ht="12.75" customHeight="1">
      <c r="A148" t="s">
        <v>50</v>
      </c>
      <c s="6" t="s">
        <v>178</v>
      </c>
      <c s="6" t="s">
        <v>636</v>
      </c>
      <c t="s">
        <v>48</v>
      </c>
      <c s="26" t="s">
        <v>637</v>
      </c>
      <c s="27" t="s">
        <v>86</v>
      </c>
      <c s="28">
        <v>2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54</v>
      </c>
      <c>
        <f>(M148*21)/100</f>
      </c>
      <c t="s">
        <v>27</v>
      </c>
    </row>
    <row r="149" spans="1:5" ht="12.75" customHeight="1">
      <c r="A149" s="30" t="s">
        <v>55</v>
      </c>
      <c r="E149" s="31" t="s">
        <v>56</v>
      </c>
    </row>
    <row r="150" spans="1:5" ht="12.75" customHeight="1">
      <c r="A150" s="30" t="s">
        <v>57</v>
      </c>
      <c r="E150" s="32" t="s">
        <v>642</v>
      </c>
    </row>
    <row r="151" spans="5:5" ht="12.75" customHeight="1">
      <c r="E151" s="31" t="s">
        <v>59</v>
      </c>
    </row>
    <row r="152" spans="1:16" ht="12.75" customHeight="1">
      <c r="A152" t="s">
        <v>50</v>
      </c>
      <c s="6" t="s">
        <v>181</v>
      </c>
      <c s="6" t="s">
        <v>638</v>
      </c>
      <c t="s">
        <v>48</v>
      </c>
      <c s="26" t="s">
        <v>639</v>
      </c>
      <c s="27" t="s">
        <v>86</v>
      </c>
      <c s="28">
        <v>2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54</v>
      </c>
      <c>
        <f>(M152*21)/100</f>
      </c>
      <c t="s">
        <v>27</v>
      </c>
    </row>
    <row r="153" spans="1:5" ht="12.75" customHeight="1">
      <c r="A153" s="30" t="s">
        <v>55</v>
      </c>
      <c r="E153" s="31" t="s">
        <v>56</v>
      </c>
    </row>
    <row r="154" spans="1:5" ht="12.75" customHeight="1">
      <c r="A154" s="30" t="s">
        <v>57</v>
      </c>
      <c r="E154" s="32" t="s">
        <v>642</v>
      </c>
    </row>
    <row r="155" spans="5:5" ht="12.75" customHeight="1">
      <c r="E155" s="31" t="s">
        <v>59</v>
      </c>
    </row>
    <row r="156" spans="1:16" ht="12.75" customHeight="1">
      <c r="A156" t="s">
        <v>50</v>
      </c>
      <c s="6" t="s">
        <v>185</v>
      </c>
      <c s="6" t="s">
        <v>352</v>
      </c>
      <c t="s">
        <v>48</v>
      </c>
      <c s="26" t="s">
        <v>353</v>
      </c>
      <c s="27" t="s">
        <v>86</v>
      </c>
      <c s="28">
        <v>1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54</v>
      </c>
      <c>
        <f>(M156*21)/100</f>
      </c>
      <c t="s">
        <v>27</v>
      </c>
    </row>
    <row r="157" spans="1:5" ht="12.75" customHeight="1">
      <c r="A157" s="30" t="s">
        <v>55</v>
      </c>
      <c r="E157" s="31" t="s">
        <v>56</v>
      </c>
    </row>
    <row r="158" spans="1:5" ht="12.75" customHeight="1">
      <c r="A158" s="30" t="s">
        <v>57</v>
      </c>
      <c r="E158" s="32" t="s">
        <v>259</v>
      </c>
    </row>
    <row r="159" spans="5:5" ht="12.75" customHeight="1">
      <c r="E159" s="31" t="s">
        <v>59</v>
      </c>
    </row>
    <row r="160" spans="1:16" ht="12.75" customHeight="1">
      <c r="A160" t="s">
        <v>50</v>
      </c>
      <c s="6" t="s">
        <v>188</v>
      </c>
      <c s="6" t="s">
        <v>257</v>
      </c>
      <c t="s">
        <v>48</v>
      </c>
      <c s="26" t="s">
        <v>258</v>
      </c>
      <c s="27" t="s">
        <v>86</v>
      </c>
      <c s="28">
        <v>1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54</v>
      </c>
      <c>
        <f>(M160*21)/100</f>
      </c>
      <c t="s">
        <v>27</v>
      </c>
    </row>
    <row r="161" spans="1:5" ht="12.75" customHeight="1">
      <c r="A161" s="30" t="s">
        <v>55</v>
      </c>
      <c r="E161" s="31" t="s">
        <v>56</v>
      </c>
    </row>
    <row r="162" spans="1:5" ht="12.75" customHeight="1">
      <c r="A162" s="30" t="s">
        <v>57</v>
      </c>
      <c r="E162" s="32" t="s">
        <v>259</v>
      </c>
    </row>
    <row r="163" spans="5:5" ht="12.75" customHeight="1">
      <c r="E163" s="31" t="s">
        <v>59</v>
      </c>
    </row>
    <row r="164" spans="1:16" ht="12.75" customHeight="1">
      <c r="A164" t="s">
        <v>50</v>
      </c>
      <c s="6" t="s">
        <v>192</v>
      </c>
      <c s="6" t="s">
        <v>640</v>
      </c>
      <c t="s">
        <v>48</v>
      </c>
      <c s="26" t="s">
        <v>641</v>
      </c>
      <c s="27" t="s">
        <v>86</v>
      </c>
      <c s="28">
        <v>3</v>
      </c>
      <c s="27">
        <v>0</v>
      </c>
      <c s="27">
        <f>ROUND(G164*H164,6)</f>
      </c>
      <c r="L164" s="29">
        <v>0</v>
      </c>
      <c s="24">
        <f>ROUND(ROUND(L164,2)*ROUND(G164,3),2)</f>
      </c>
      <c s="27" t="s">
        <v>54</v>
      </c>
      <c>
        <f>(M164*21)/100</f>
      </c>
      <c t="s">
        <v>27</v>
      </c>
    </row>
    <row r="165" spans="1:5" ht="12.75" customHeight="1">
      <c r="A165" s="30" t="s">
        <v>55</v>
      </c>
      <c r="E165" s="31" t="s">
        <v>56</v>
      </c>
    </row>
    <row r="166" spans="1:5" ht="12.75" customHeight="1">
      <c r="A166" s="30" t="s">
        <v>57</v>
      </c>
      <c r="E166" s="32" t="s">
        <v>642</v>
      </c>
    </row>
    <row r="167" spans="5:5" ht="12.75" customHeight="1">
      <c r="E167" s="31" t="s">
        <v>59</v>
      </c>
    </row>
    <row r="168" spans="1:16" ht="12.75" customHeight="1">
      <c r="A168" t="s">
        <v>50</v>
      </c>
      <c s="6" t="s">
        <v>196</v>
      </c>
      <c s="6" t="s">
        <v>624</v>
      </c>
      <c t="s">
        <v>27</v>
      </c>
      <c s="26" t="s">
        <v>625</v>
      </c>
      <c s="27" t="s">
        <v>86</v>
      </c>
      <c s="28">
        <v>2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54</v>
      </c>
      <c>
        <f>(M168*21)/100</f>
      </c>
      <c t="s">
        <v>27</v>
      </c>
    </row>
    <row r="169" spans="1:5" ht="12.75" customHeight="1">
      <c r="A169" s="30" t="s">
        <v>55</v>
      </c>
      <c r="E169" s="31" t="s">
        <v>56</v>
      </c>
    </row>
    <row r="170" spans="1:5" ht="12.75" customHeight="1">
      <c r="A170" s="30" t="s">
        <v>57</v>
      </c>
      <c r="E170" s="32" t="s">
        <v>642</v>
      </c>
    </row>
    <row r="171" spans="5:5" ht="12.75" customHeight="1">
      <c r="E171" s="31" t="s">
        <v>59</v>
      </c>
    </row>
    <row r="172" spans="1:13" ht="12.75" customHeight="1">
      <c r="A172" t="s">
        <v>47</v>
      </c>
      <c r="C172" s="7" t="s">
        <v>67</v>
      </c>
      <c r="E172" s="25" t="s">
        <v>373</v>
      </c>
      <c r="J172" s="24">
        <f>0</f>
      </c>
      <c s="24">
        <f>0</f>
      </c>
      <c s="24">
        <f>0+L173+L177+L181+L185</f>
      </c>
      <c s="24">
        <f>0+M173+M177+M181+M185</f>
      </c>
    </row>
    <row r="173" spans="1:16" ht="12.75" customHeight="1">
      <c r="A173" t="s">
        <v>50</v>
      </c>
      <c s="6" t="s">
        <v>200</v>
      </c>
      <c s="6" t="s">
        <v>643</v>
      </c>
      <c t="s">
        <v>48</v>
      </c>
      <c s="26" t="s">
        <v>644</v>
      </c>
      <c s="27" t="s">
        <v>86</v>
      </c>
      <c s="28">
        <v>5</v>
      </c>
      <c s="27">
        <v>0</v>
      </c>
      <c s="27">
        <f>ROUND(G173*H173,6)</f>
      </c>
      <c r="L173" s="29">
        <v>0</v>
      </c>
      <c s="24">
        <f>ROUND(ROUND(L173,2)*ROUND(G173,3),2)</f>
      </c>
      <c s="27" t="s">
        <v>54</v>
      </c>
      <c>
        <f>(M173*21)/100</f>
      </c>
      <c t="s">
        <v>27</v>
      </c>
    </row>
    <row r="174" spans="1:5" ht="12.75" customHeight="1">
      <c r="A174" s="30" t="s">
        <v>55</v>
      </c>
      <c r="E174" s="31" t="s">
        <v>56</v>
      </c>
    </row>
    <row r="175" spans="1:5" ht="12.75" customHeight="1">
      <c r="A175" s="30" t="s">
        <v>57</v>
      </c>
      <c r="E175" s="32" t="s">
        <v>56</v>
      </c>
    </row>
    <row r="176" spans="5:5" ht="12.75" customHeight="1">
      <c r="E176" s="31" t="s">
        <v>59</v>
      </c>
    </row>
    <row r="177" spans="1:16" ht="12.75" customHeight="1">
      <c r="A177" t="s">
        <v>50</v>
      </c>
      <c s="6" t="s">
        <v>204</v>
      </c>
      <c s="6" t="s">
        <v>645</v>
      </c>
      <c t="s">
        <v>48</v>
      </c>
      <c s="26" t="s">
        <v>646</v>
      </c>
      <c s="27" t="s">
        <v>86</v>
      </c>
      <c s="28">
        <v>1</v>
      </c>
      <c s="27">
        <v>0</v>
      </c>
      <c s="27">
        <f>ROUND(G177*H177,6)</f>
      </c>
      <c r="L177" s="29">
        <v>0</v>
      </c>
      <c s="24">
        <f>ROUND(ROUND(L177,2)*ROUND(G177,3),2)</f>
      </c>
      <c s="27" t="s">
        <v>54</v>
      </c>
      <c>
        <f>(M177*21)/100</f>
      </c>
      <c t="s">
        <v>27</v>
      </c>
    </row>
    <row r="178" spans="1:5" ht="12.75" customHeight="1">
      <c r="A178" s="30" t="s">
        <v>55</v>
      </c>
      <c r="E178" s="31" t="s">
        <v>56</v>
      </c>
    </row>
    <row r="179" spans="1:5" ht="12.75" customHeight="1">
      <c r="A179" s="30" t="s">
        <v>57</v>
      </c>
      <c r="E179" s="32" t="s">
        <v>56</v>
      </c>
    </row>
    <row r="180" spans="5:5" ht="12.75" customHeight="1">
      <c r="E180" s="31" t="s">
        <v>59</v>
      </c>
    </row>
    <row r="181" spans="1:16" ht="12.75" customHeight="1">
      <c r="A181" t="s">
        <v>50</v>
      </c>
      <c s="6" t="s">
        <v>207</v>
      </c>
      <c s="6" t="s">
        <v>647</v>
      </c>
      <c t="s">
        <v>48</v>
      </c>
      <c s="26" t="s">
        <v>648</v>
      </c>
      <c s="27" t="s">
        <v>86</v>
      </c>
      <c s="28">
        <v>1</v>
      </c>
      <c s="27">
        <v>0</v>
      </c>
      <c s="27">
        <f>ROUND(G181*H181,6)</f>
      </c>
      <c r="L181" s="29">
        <v>0</v>
      </c>
      <c s="24">
        <f>ROUND(ROUND(L181,2)*ROUND(G181,3),2)</f>
      </c>
      <c s="27" t="s">
        <v>54</v>
      </c>
      <c>
        <f>(M181*21)/100</f>
      </c>
      <c t="s">
        <v>27</v>
      </c>
    </row>
    <row r="182" spans="1:5" ht="12.75" customHeight="1">
      <c r="A182" s="30" t="s">
        <v>55</v>
      </c>
      <c r="E182" s="31" t="s">
        <v>56</v>
      </c>
    </row>
    <row r="183" spans="1:5" ht="12.75" customHeight="1">
      <c r="A183" s="30" t="s">
        <v>57</v>
      </c>
      <c r="E183" s="32" t="s">
        <v>56</v>
      </c>
    </row>
    <row r="184" spans="5:5" ht="12.75" customHeight="1">
      <c r="E184" s="31" t="s">
        <v>59</v>
      </c>
    </row>
    <row r="185" spans="1:16" ht="12.75" customHeight="1">
      <c r="A185" t="s">
        <v>50</v>
      </c>
      <c s="6" t="s">
        <v>210</v>
      </c>
      <c s="6" t="s">
        <v>375</v>
      </c>
      <c t="s">
        <v>48</v>
      </c>
      <c s="26" t="s">
        <v>376</v>
      </c>
      <c s="27" t="s">
        <v>346</v>
      </c>
      <c s="28">
        <v>120</v>
      </c>
      <c s="27">
        <v>0</v>
      </c>
      <c s="27">
        <f>ROUND(G185*H185,6)</f>
      </c>
      <c r="L185" s="29">
        <v>0</v>
      </c>
      <c s="24">
        <f>ROUND(ROUND(L185,2)*ROUND(G185,3),2)</f>
      </c>
      <c s="27" t="s">
        <v>54</v>
      </c>
      <c>
        <f>(M185*21)/100</f>
      </c>
      <c t="s">
        <v>27</v>
      </c>
    </row>
    <row r="186" spans="1:5" ht="12.75" customHeight="1">
      <c r="A186" s="30" t="s">
        <v>55</v>
      </c>
      <c r="E186" s="31" t="s">
        <v>56</v>
      </c>
    </row>
    <row r="187" spans="1:5" ht="12.75" customHeight="1">
      <c r="A187" s="30" t="s">
        <v>57</v>
      </c>
      <c r="E187" s="32" t="s">
        <v>56</v>
      </c>
    </row>
    <row r="188" spans="5:5" ht="12.75" customHeight="1">
      <c r="E188" s="31" t="s">
        <v>59</v>
      </c>
    </row>
    <row r="189" spans="1:13" ht="12.75" customHeight="1">
      <c r="A189" t="s">
        <v>47</v>
      </c>
      <c r="C189" s="7" t="s">
        <v>72</v>
      </c>
      <c r="E189" s="25" t="s">
        <v>392</v>
      </c>
      <c r="J189" s="24">
        <f>0</f>
      </c>
      <c s="24">
        <f>0</f>
      </c>
      <c s="24">
        <f>0+L190</f>
      </c>
      <c s="24">
        <f>0+M190</f>
      </c>
    </row>
    <row r="190" spans="1:16" ht="12.75" customHeight="1">
      <c r="A190" t="s">
        <v>50</v>
      </c>
      <c s="6" t="s">
        <v>214</v>
      </c>
      <c s="6" t="s">
        <v>394</v>
      </c>
      <c t="s">
        <v>48</v>
      </c>
      <c s="26" t="s">
        <v>395</v>
      </c>
      <c s="27" t="s">
        <v>396</v>
      </c>
      <c s="28">
        <v>12.5</v>
      </c>
      <c s="27">
        <v>0</v>
      </c>
      <c s="27">
        <f>ROUND(G190*H190,6)</f>
      </c>
      <c r="L190" s="29">
        <v>0</v>
      </c>
      <c s="24">
        <f>ROUND(ROUND(L190,2)*ROUND(G190,3),2)</f>
      </c>
      <c s="27" t="s">
        <v>54</v>
      </c>
      <c>
        <f>(M190*21)/100</f>
      </c>
      <c t="s">
        <v>27</v>
      </c>
    </row>
    <row r="191" spans="1:5" ht="12.75" customHeight="1">
      <c r="A191" s="30" t="s">
        <v>55</v>
      </c>
      <c r="E191" s="31" t="s">
        <v>56</v>
      </c>
    </row>
    <row r="192" spans="1:5" ht="12.75" customHeight="1">
      <c r="A192" s="30" t="s">
        <v>57</v>
      </c>
      <c r="E192" s="32" t="s">
        <v>56</v>
      </c>
    </row>
    <row r="193" spans="5:5" ht="12.75" customHeight="1">
      <c r="E193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656</v>
      </c>
      <c s="33">
        <f>Rekapitulace!C18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656</v>
      </c>
      <c r="E4" s="19" t="s">
        <v>657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656</v>
      </c>
      <c r="E8" s="23" t="s">
        <v>657</v>
      </c>
      <c r="J8" s="22">
        <f>0+J9+J26</f>
      </c>
      <c s="22">
        <f>0+K9+K26</f>
      </c>
      <c s="22">
        <f>0+L9+L26</f>
      </c>
      <c s="22">
        <f>0+M9+M26</f>
      </c>
    </row>
    <row r="9" spans="1:13" ht="12.75" customHeight="1">
      <c r="A9" t="s">
        <v>47</v>
      </c>
      <c r="C9" s="7" t="s">
        <v>48</v>
      </c>
      <c r="E9" s="25" t="s">
        <v>660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50</v>
      </c>
      <c s="6" t="s">
        <v>48</v>
      </c>
      <c s="6" t="s">
        <v>661</v>
      </c>
      <c t="s">
        <v>56</v>
      </c>
      <c s="26" t="s">
        <v>662</v>
      </c>
      <c s="27" t="s">
        <v>663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664</v>
      </c>
      <c>
        <f>(M10*21)/100</f>
      </c>
      <c t="s">
        <v>27</v>
      </c>
    </row>
    <row r="11" spans="1:5" ht="12.75" customHeight="1">
      <c r="A11" s="30" t="s">
        <v>55</v>
      </c>
      <c r="E11" s="31" t="s">
        <v>665</v>
      </c>
    </row>
    <row r="12" spans="1:5" ht="12.75" customHeight="1">
      <c r="A12" s="30" t="s">
        <v>57</v>
      </c>
      <c r="E12" s="32" t="s">
        <v>666</v>
      </c>
    </row>
    <row r="13" spans="5:5" ht="12.75" customHeight="1">
      <c r="E13" s="31" t="s">
        <v>667</v>
      </c>
    </row>
    <row r="14" spans="1:16" ht="12.75" customHeight="1">
      <c r="A14" t="s">
        <v>50</v>
      </c>
      <c s="6" t="s">
        <v>27</v>
      </c>
      <c s="6" t="s">
        <v>668</v>
      </c>
      <c t="s">
        <v>56</v>
      </c>
      <c s="26" t="s">
        <v>669</v>
      </c>
      <c s="27" t="s">
        <v>663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664</v>
      </c>
      <c>
        <f>(M14*21)/100</f>
      </c>
      <c t="s">
        <v>27</v>
      </c>
    </row>
    <row r="15" spans="1:5" ht="12.75" customHeight="1">
      <c r="A15" s="30" t="s">
        <v>55</v>
      </c>
      <c r="E15" s="31" t="s">
        <v>670</v>
      </c>
    </row>
    <row r="16" spans="1:5" ht="12.75" customHeight="1">
      <c r="A16" s="30" t="s">
        <v>57</v>
      </c>
      <c r="E16" s="32" t="s">
        <v>666</v>
      </c>
    </row>
    <row r="17" spans="5:5" ht="12.75" customHeight="1">
      <c r="E17" s="31" t="s">
        <v>671</v>
      </c>
    </row>
    <row r="18" spans="1:16" ht="12.75" customHeight="1">
      <c r="A18" t="s">
        <v>50</v>
      </c>
      <c s="6" t="s">
        <v>26</v>
      </c>
      <c s="6" t="s">
        <v>672</v>
      </c>
      <c t="s">
        <v>56</v>
      </c>
      <c s="26" t="s">
        <v>673</v>
      </c>
      <c s="27" t="s">
        <v>663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664</v>
      </c>
      <c>
        <f>(M18*21)/100</f>
      </c>
      <c t="s">
        <v>27</v>
      </c>
    </row>
    <row r="19" spans="1:5" ht="12.75" customHeight="1">
      <c r="A19" s="30" t="s">
        <v>55</v>
      </c>
      <c r="E19" s="31" t="s">
        <v>674</v>
      </c>
    </row>
    <row r="20" spans="1:5" ht="12.75" customHeight="1">
      <c r="A20" s="30" t="s">
        <v>57</v>
      </c>
      <c r="E20" s="32" t="s">
        <v>666</v>
      </c>
    </row>
    <row r="21" spans="5:5" ht="12.75" customHeight="1">
      <c r="E21" s="31" t="s">
        <v>675</v>
      </c>
    </row>
    <row r="22" spans="1:16" ht="12.75" customHeight="1">
      <c r="A22" t="s">
        <v>50</v>
      </c>
      <c s="6" t="s">
        <v>67</v>
      </c>
      <c s="6" t="s">
        <v>676</v>
      </c>
      <c t="s">
        <v>56</v>
      </c>
      <c s="26" t="s">
        <v>677</v>
      </c>
      <c s="27" t="s">
        <v>663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664</v>
      </c>
      <c>
        <f>(M22*21)/100</f>
      </c>
      <c t="s">
        <v>27</v>
      </c>
    </row>
    <row r="23" spans="1:5" ht="12.75" customHeight="1">
      <c r="A23" s="30" t="s">
        <v>55</v>
      </c>
      <c r="E23" s="31" t="s">
        <v>678</v>
      </c>
    </row>
    <row r="24" spans="1:5" ht="12.75" customHeight="1">
      <c r="A24" s="30" t="s">
        <v>57</v>
      </c>
      <c r="E24" s="32" t="s">
        <v>666</v>
      </c>
    </row>
    <row r="25" spans="5:5" ht="12.75" customHeight="1">
      <c r="E25" s="31" t="s">
        <v>679</v>
      </c>
    </row>
    <row r="26" spans="1:13" ht="12.75" customHeight="1">
      <c r="A26" t="s">
        <v>47</v>
      </c>
      <c r="C26" s="7" t="s">
        <v>27</v>
      </c>
      <c r="E26" s="25" t="s">
        <v>680</v>
      </c>
      <c r="J26" s="24">
        <f>0</f>
      </c>
      <c s="24">
        <f>0</f>
      </c>
      <c s="24">
        <f>0+L27+L31</f>
      </c>
      <c s="24">
        <f>0+M27+M31</f>
      </c>
    </row>
    <row r="27" spans="1:16" ht="12.75" customHeight="1">
      <c r="A27" t="s">
        <v>50</v>
      </c>
      <c s="6" t="s">
        <v>72</v>
      </c>
      <c s="6" t="s">
        <v>681</v>
      </c>
      <c t="s">
        <v>56</v>
      </c>
      <c s="26" t="s">
        <v>682</v>
      </c>
      <c s="27" t="s">
        <v>663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664</v>
      </c>
      <c>
        <f>(M27*21)/100</f>
      </c>
      <c t="s">
        <v>27</v>
      </c>
    </row>
    <row r="28" spans="1:5" ht="12.75" customHeight="1">
      <c r="A28" s="30" t="s">
        <v>55</v>
      </c>
      <c r="E28" s="31" t="s">
        <v>683</v>
      </c>
    </row>
    <row r="29" spans="1:5" ht="12.75" customHeight="1">
      <c r="A29" s="30" t="s">
        <v>57</v>
      </c>
      <c r="E29" s="32" t="s">
        <v>666</v>
      </c>
    </row>
    <row r="30" spans="5:5" ht="25.5" customHeight="1">
      <c r="E30" s="31" t="s">
        <v>684</v>
      </c>
    </row>
    <row r="31" spans="1:16" ht="12.75" customHeight="1">
      <c r="A31" t="s">
        <v>50</v>
      </c>
      <c s="6" t="s">
        <v>76</v>
      </c>
      <c s="6" t="s">
        <v>685</v>
      </c>
      <c t="s">
        <v>56</v>
      </c>
      <c s="26" t="s">
        <v>686</v>
      </c>
      <c s="27" t="s">
        <v>663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664</v>
      </c>
      <c>
        <f>(M31*21)/100</f>
      </c>
      <c t="s">
        <v>27</v>
      </c>
    </row>
    <row r="32" spans="1:5" ht="12.75" customHeight="1">
      <c r="A32" s="30" t="s">
        <v>55</v>
      </c>
      <c r="E32" s="31" t="s">
        <v>687</v>
      </c>
    </row>
    <row r="33" spans="1:5" ht="12.75" customHeight="1">
      <c r="A33" s="30" t="s">
        <v>57</v>
      </c>
      <c r="E33" s="32" t="s">
        <v>666</v>
      </c>
    </row>
    <row r="34" spans="5:5" ht="25.5" customHeight="1">
      <c r="E34" s="31" t="s">
        <v>688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