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.01 - Benešov Mariánovi..." sheetId="2" r:id="rId2"/>
    <sheet name="SO.02 - Jeneč - strážní d..." sheetId="3" r:id="rId3"/>
    <sheet name="SO.03 - Vrátno - skladišt..." sheetId="4" r:id="rId4"/>
    <sheet name="SO.04 - Český Brod - Štol..." sheetId="5" r:id="rId5"/>
    <sheet name="SO.05 - Český Brod - tran..." sheetId="6" r:id="rId6"/>
    <sheet name="SO.06 - Brandýsek žst. - ..." sheetId="7" r:id="rId7"/>
    <sheet name="SO.07 - Brandýsek žst. - ..." sheetId="8" r:id="rId8"/>
    <sheet name="SO.08 - Olovnice - výhybk..." sheetId="9" r:id="rId9"/>
    <sheet name="SO.09 - Praha Modřany - k..." sheetId="10" r:id="rId10"/>
    <sheet name="SO.10 - Páleček - Klobuky..." sheetId="11" r:id="rId11"/>
    <sheet name="SO.11 - Slaný žst. - TO k..." sheetId="12" r:id="rId12"/>
    <sheet name="SO.12 - Slaný žst. - díln..." sheetId="13" r:id="rId13"/>
    <sheet name="Pokyny pro vyplnění" sheetId="14" r:id="rId14"/>
  </sheets>
  <definedNames>
    <definedName name="_xlnm.Print_Area" localSheetId="0">'Rekapitulace stavby'!$D$4:$AO$36,'Rekapitulace stavby'!$C$42:$AQ$67</definedName>
    <definedName name="_xlnm._FilterDatabase" localSheetId="1" hidden="1">'SO.01 - Benešov Mariánovi...'!$C$94:$K$166</definedName>
    <definedName name="_xlnm.Print_Area" localSheetId="1">'SO.01 - Benešov Mariánovi...'!$C$4:$J$39,'SO.01 - Benešov Mariánovi...'!$C$45:$J$76,'SO.01 - Benešov Mariánovi...'!$C$82:$K$166</definedName>
    <definedName name="_xlnm._FilterDatabase" localSheetId="2" hidden="1">'SO.02 - Jeneč - strážní d...'!$C$87:$K$115</definedName>
    <definedName name="_xlnm.Print_Area" localSheetId="2">'SO.02 - Jeneč - strážní d...'!$C$4:$J$39,'SO.02 - Jeneč - strážní d...'!$C$45:$J$69,'SO.02 - Jeneč - strážní d...'!$C$75:$K$115</definedName>
    <definedName name="_xlnm._FilterDatabase" localSheetId="3" hidden="1">'SO.03 - Vrátno - skladišt...'!$C$87:$K$111</definedName>
    <definedName name="_xlnm.Print_Area" localSheetId="3">'SO.03 - Vrátno - skladišt...'!$C$4:$J$39,'SO.03 - Vrátno - skladišt...'!$C$45:$J$69,'SO.03 - Vrátno - skladišt...'!$C$75:$K$111</definedName>
    <definedName name="_xlnm._FilterDatabase" localSheetId="4" hidden="1">'SO.04 - Český Brod - Štol...'!$C$87:$K$113</definedName>
    <definedName name="_xlnm.Print_Area" localSheetId="4">'SO.04 - Český Brod - Štol...'!$C$4:$J$39,'SO.04 - Český Brod - Štol...'!$C$45:$J$69,'SO.04 - Český Brod - Štol...'!$C$75:$K$113</definedName>
    <definedName name="_xlnm._FilterDatabase" localSheetId="5" hidden="1">'SO.05 - Český Brod - tran...'!$C$88:$K$124</definedName>
    <definedName name="_xlnm.Print_Area" localSheetId="5">'SO.05 - Český Brod - tran...'!$C$4:$J$39,'SO.05 - Český Brod - tran...'!$C$45:$J$70,'SO.05 - Český Brod - tran...'!$C$76:$K$124</definedName>
    <definedName name="_xlnm._FilterDatabase" localSheetId="6" hidden="1">'SO.06 - Brandýsek žst. - ...'!$C$88:$K$129</definedName>
    <definedName name="_xlnm.Print_Area" localSheetId="6">'SO.06 - Brandýsek žst. - ...'!$C$4:$J$39,'SO.06 - Brandýsek žst. - ...'!$C$45:$J$70,'SO.06 - Brandýsek žst. - ...'!$C$76:$K$129</definedName>
    <definedName name="_xlnm._FilterDatabase" localSheetId="7" hidden="1">'SO.07 - Brandýsek žst. - ...'!$C$90:$K$147</definedName>
    <definedName name="_xlnm.Print_Area" localSheetId="7">'SO.07 - Brandýsek žst. - ...'!$C$4:$J$39,'SO.07 - Brandýsek žst. - ...'!$C$45:$J$72,'SO.07 - Brandýsek žst. - ...'!$C$78:$K$147</definedName>
    <definedName name="_xlnm._FilterDatabase" localSheetId="8" hidden="1">'SO.08 - Olovnice - výhybk...'!$C$87:$K$130</definedName>
    <definedName name="_xlnm.Print_Area" localSheetId="8">'SO.08 - Olovnice - výhybk...'!$C$4:$J$39,'SO.08 - Olovnice - výhybk...'!$C$45:$J$69,'SO.08 - Olovnice - výhybk...'!$C$75:$K$130</definedName>
    <definedName name="_xlnm._FilterDatabase" localSheetId="9" hidden="1">'SO.09 - Praha Modřany - k...'!$C$84:$K$104</definedName>
    <definedName name="_xlnm.Print_Area" localSheetId="9">'SO.09 - Praha Modřany - k...'!$C$4:$J$39,'SO.09 - Praha Modřany - k...'!$C$45:$J$66,'SO.09 - Praha Modřany - k...'!$C$72:$K$104</definedName>
    <definedName name="_xlnm._FilterDatabase" localSheetId="10" hidden="1">'SO.10 - Páleček - Klobuky...'!$C$89:$K$128</definedName>
    <definedName name="_xlnm.Print_Area" localSheetId="10">'SO.10 - Páleček - Klobuky...'!$C$4:$J$39,'SO.10 - Páleček - Klobuky...'!$C$45:$J$71,'SO.10 - Páleček - Klobuky...'!$C$77:$K$128</definedName>
    <definedName name="_xlnm._FilterDatabase" localSheetId="11" hidden="1">'SO.11 - Slaný žst. - TO k...'!$C$93:$K$159</definedName>
    <definedName name="_xlnm.Print_Area" localSheetId="11">'SO.11 - Slaný žst. - TO k...'!$C$4:$J$39,'SO.11 - Slaný žst. - TO k...'!$C$45:$J$75,'SO.11 - Slaný žst. - TO k...'!$C$81:$K$159</definedName>
    <definedName name="_xlnm._FilterDatabase" localSheetId="12" hidden="1">'SO.12 - Slaný žst. - díln...'!$C$91:$K$150</definedName>
    <definedName name="_xlnm.Print_Area" localSheetId="12">'SO.12 - Slaný žst. - díln...'!$C$4:$J$39,'SO.12 - Slaný žst. - díln...'!$C$45:$J$73,'SO.12 - Slaný žst. - díln...'!$C$79:$K$150</definedName>
    <definedName name="_xlnm.Print_Area" localSheetId="1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'SO.01 - Benešov Mariánovi...'!$94:$94</definedName>
    <definedName name="_xlnm.Print_Titles" localSheetId="2">'SO.02 - Jeneč - strážní d...'!$87:$87</definedName>
    <definedName name="_xlnm.Print_Titles" localSheetId="3">'SO.03 - Vrátno - skladišt...'!$87:$87</definedName>
    <definedName name="_xlnm.Print_Titles" localSheetId="4">'SO.04 - Český Brod - Štol...'!$87:$87</definedName>
    <definedName name="_xlnm.Print_Titles" localSheetId="5">'SO.05 - Český Brod - tran...'!$88:$88</definedName>
    <definedName name="_xlnm.Print_Titles" localSheetId="6">'SO.06 - Brandýsek žst. - ...'!$88:$88</definedName>
    <definedName name="_xlnm.Print_Titles" localSheetId="7">'SO.07 - Brandýsek žst. - ...'!$90:$90</definedName>
    <definedName name="_xlnm.Print_Titles" localSheetId="8">'SO.08 - Olovnice - výhybk...'!$87:$87</definedName>
    <definedName name="_xlnm.Print_Titles" localSheetId="9">'SO.09 - Praha Modřany - k...'!$84:$84</definedName>
    <definedName name="_xlnm.Print_Titles" localSheetId="10">'SO.10 - Páleček - Klobuky...'!$89:$89</definedName>
    <definedName name="_xlnm.Print_Titles" localSheetId="11">'SO.11 - Slaný žst. - TO k...'!$93:$93</definedName>
    <definedName name="_xlnm.Print_Titles" localSheetId="12">'SO.12 - Slaný žst. - díln...'!$91:$91</definedName>
  </definedNames>
  <calcPr fullCalcOnLoad="1"/>
</workbook>
</file>

<file path=xl/sharedStrings.xml><?xml version="1.0" encoding="utf-8"?>
<sst xmlns="http://schemas.openxmlformats.org/spreadsheetml/2006/main" count="8386" uniqueCount="1231">
  <si>
    <t>Export Komplet</t>
  </si>
  <si>
    <t>VZ</t>
  </si>
  <si>
    <t>2.0</t>
  </si>
  <si>
    <t>ZAMOK</t>
  </si>
  <si>
    <t>False</t>
  </si>
  <si>
    <t>{2ba16f3e-5e51-4331-ab4d-2fce632960c4}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</si>
  <si>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</si>
  <si>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</si>
  <si>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</si>
  <si>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</si>
  <si>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</si>
  <si>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</si>
  <si>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</si>
  <si>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</si>
  <si>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</si>
  <si>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</si>
  <si>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</si>
  <si>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Odstraňování postradatelných objektů SŽDC - demolice (obvod OŘ PHA)</t>
  </si>
  <si>
    <t>KSO:</t>
  </si>
  <si>
    <t/>
  </si>
  <si>
    <t>CC-CZ:</t>
  </si>
  <si>
    <t>Místo:</t>
  </si>
  <si>
    <t xml:space="preserve"> </t>
  </si>
  <si>
    <t>Datum:</t>
  </si>
  <si>
    <t>7. 6. 2019</t>
  </si>
  <si>
    <t>Zadavatel:</t>
  </si>
  <si>
    <t>IČ:</t>
  </si>
  <si>
    <t>70994234</t>
  </si>
  <si>
    <t>Správa železniční dopravní cesty, s.o.</t>
  </si>
  <si>
    <t>DIČ:</t>
  </si>
  <si>
    <t>CZ70994234</t>
  </si>
  <si>
    <t>Uchazeč:</t>
  </si>
  <si>
    <t>Vyplň údaj</t>
  </si>
  <si>
    <t>Projektant:</t>
  </si>
  <si>
    <t>True</t>
  </si>
  <si>
    <t>Zpracovatel:</t>
  </si>
  <si>
    <t>L. Malý, K. Svobodová, A. Jaroševský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</si>
  <si>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</si>
  <si>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</si>
  <si>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</si>
  <si>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</si>
  <si>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</si>
  <si>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</si>
  <si>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</si>
  <si>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</si>
  <si>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</si>
  <si>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</si>
  <si>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</si>
  <si>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</si>
  <si>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</si>
  <si>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</si>
  <si>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</si>
  <si>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</si>
  <si>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</si>
  <si>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</si>
  <si>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</si>
  <si>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</si>
  <si>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</si>
  <si>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</si>
  <si>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</si>
  <si>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</si>
  <si>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</si>
  <si>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</si>
  <si>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</si>
  <si>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</si>
  <si>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</si>
  <si>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</si>
  <si>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</si>
  <si>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</si>
  <si>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</si>
  <si>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</si>
  <si>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</si>
  <si>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</si>
  <si>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</si>
  <si>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</si>
  <si>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</si>
  <si>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</si>
  <si>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</si>
  <si>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SO.01</t>
  </si>
  <si>
    <t>Benešov Mariánovice str. d. čp. 23 (5000190534) a Jírovice hradlo (5000190837)</t>
  </si>
  <si>
    <t>STA</t>
  </si>
  <si>
    <t>1</t>
  </si>
  <si>
    <t>{075bbe73-2171-4204-a308-67fc097e7da1}</t>
  </si>
  <si>
    <t>2</t>
  </si>
  <si>
    <t>SO.02</t>
  </si>
  <si>
    <t>Jeneč - strážní domek č.17, č.p. 112 (5000140365)</t>
  </si>
  <si>
    <t>{a4a3d27f-9ce3-4a2e-b123-907aa64058be}</t>
  </si>
  <si>
    <t>SO.03</t>
  </si>
  <si>
    <t>Vrátno - skladiště (5000101632)</t>
  </si>
  <si>
    <t>{d994352e-a514-4ed1-b241-bc842ba67289}</t>
  </si>
  <si>
    <t>SO.04</t>
  </si>
  <si>
    <t>Český Brod - Štolmíř hradlo (5000117414)</t>
  </si>
  <si>
    <t>{a1e1546f-7d80-477d-a009-9522879f2c4c}</t>
  </si>
  <si>
    <t>SO.05</t>
  </si>
  <si>
    <t>Český Brod - transformovna (5000117417)</t>
  </si>
  <si>
    <t>{1da41b43-c015-4784-955c-839004edd1ee}</t>
  </si>
  <si>
    <t>SO.06</t>
  </si>
  <si>
    <t>Brandýsek žst. - strážní domek č. 47, č.p. 71 (5000140508)</t>
  </si>
  <si>
    <t>{51e2a9de-c5fe-4491-880e-3f030e93733b}</t>
  </si>
  <si>
    <t>SO.07</t>
  </si>
  <si>
    <t>Brandýsek žst. - stavědlo č. 2 (5000140558)</t>
  </si>
  <si>
    <t>{5152f6b1-95b8-4430-98d6-fdacaba8fe1f}</t>
  </si>
  <si>
    <t>SO.08</t>
  </si>
  <si>
    <t>Olovnice - výhybkářský domek (5000114053)</t>
  </si>
  <si>
    <t>{873e7dd7-0fc0-4607-a386-5f667055109f}</t>
  </si>
  <si>
    <t>SO.09</t>
  </si>
  <si>
    <t>Praha Modřany - kolejová váha (5000323441)</t>
  </si>
  <si>
    <t>{81fa7db1-3c8d-4690-84b9-3fdee03c0d4f}</t>
  </si>
  <si>
    <t>SO.10</t>
  </si>
  <si>
    <t>Páleček - Klobuky - bývalé stavědlo</t>
  </si>
  <si>
    <t>{d410554a-5e6d-4b73-b193-a4da65b61ed0}</t>
  </si>
  <si>
    <t>SO.11</t>
  </si>
  <si>
    <t>Slaný žst. - TO kancelář (6000326647)</t>
  </si>
  <si>
    <t>{9f051dae-3a54-478e-8a96-fca373a78f4a}</t>
  </si>
  <si>
    <t>SO.12</t>
  </si>
  <si>
    <t>Slaný žst. - dílny a sklad TO (6000326379)</t>
  </si>
  <si>
    <t>{94e8aff9-a5a9-4297-bbdd-eafa84ae6195}</t>
  </si>
  <si>
    <t>KRYCÍ LIST SOUPISU PRACÍ</t>
  </si>
  <si>
    <t>Objekt:</t>
  </si>
  <si>
    <t>SO.01 - Benešov Mariánovice str. d. čp. 23 (5000190534) a Jírovice hradlo (5000190837)</t>
  </si>
  <si>
    <t>Benešov</t>
  </si>
  <si>
    <t>K. Svobodová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</si>
  <si>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</si>
  <si>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</si>
  <si>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</si>
  <si>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</si>
  <si>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</si>
  <si>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</si>
  <si>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</si>
  <si>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9 - Ostatní konstrukce a práce, bourání</t>
  </si>
  <si>
    <t xml:space="preserve">    997 - Přesun sutě</t>
  </si>
  <si>
    <t>PSV - Práce a dodávky PSV</t>
  </si>
  <si>
    <t xml:space="preserve">    741 - Elektroinstalace - silnoproud</t>
  </si>
  <si>
    <t xml:space="preserve">    764 - Konstrukce klempířské</t>
  </si>
  <si>
    <t xml:space="preserve">    765 - Krytina skládaná</t>
  </si>
  <si>
    <t xml:space="preserve">    767 - Konstrukce zámečnické</t>
  </si>
  <si>
    <t>N00 - Nepojmenované práce</t>
  </si>
  <si>
    <t xml:space="preserve">    N01 - Nepojmenovaný díl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</si>
  <si>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</si>
  <si>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</si>
  <si>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</si>
  <si>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</si>
  <si>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</si>
  <si>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</si>
  <si>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</si>
  <si>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</si>
  <si>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</si>
  <si>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</si>
  <si>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</si>
  <si>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</si>
  <si>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</si>
  <si>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</si>
  <si>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</si>
  <si>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</si>
  <si>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</si>
  <si>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</si>
  <si>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</si>
  <si>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</si>
  <si>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</si>
  <si>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</si>
  <si>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113152112</t>
  </si>
  <si>
    <t>Odstranění podkladů zpevněných ploch s přemístěním na skládku na vzdálenost do 20 m nebo s naložením na dopravní prostředek z kameniva drceného</t>
  </si>
  <si>
    <t>m3</t>
  </si>
  <si>
    <t>CS ÚRS 2019 01</t>
  </si>
  <si>
    <t>4</t>
  </si>
  <si>
    <t>-832644071</t>
  </si>
  <si>
    <t>174101101</t>
  </si>
  <si>
    <t>Zásyp sypaninou z jakékoliv horniny s uložením výkopku ve vrstvách se zhutněním jam, šachet, rýh nebo kolem objektů v těchto vykopávkách (zasypání sklepních prostor a jímky 30 cm po úroveň terénu)</t>
  </si>
  <si>
    <t>-1575129536</t>
  </si>
  <si>
    <t>3</t>
  </si>
  <si>
    <t>181101132</t>
  </si>
  <si>
    <t>Úprava pozemku s rozpojením a přehrnutím včetně urovnání v zemině tř. 3, s přemístěním na vzdálenost přes 20 do 40 m</t>
  </si>
  <si>
    <t>-908913264</t>
  </si>
  <si>
    <t>181301105</t>
  </si>
  <si>
    <t>Rozprostření a urovnání ornice v rovině nebo ve svahu sklonu do 1:5 při souvislé ploše do 500 m2, tl. vrstvy přes 250 do 300 mm</t>
  </si>
  <si>
    <t>m2</t>
  </si>
  <si>
    <t>717994266</t>
  </si>
  <si>
    <t>5</t>
  </si>
  <si>
    <t>M</t>
  </si>
  <si>
    <t>10364100</t>
  </si>
  <si>
    <t>zemina pro terénní úpravy - tříděná</t>
  </si>
  <si>
    <t>t</t>
  </si>
  <si>
    <t>8</t>
  </si>
  <si>
    <t>1831353658</t>
  </si>
  <si>
    <t>6</t>
  </si>
  <si>
    <t>181411131</t>
  </si>
  <si>
    <t>Založení trávníku na půdě předem připravené plochy do 1000 m2 výsevem včetně utažení parkového v rovině nebo na svahu do 1:5</t>
  </si>
  <si>
    <t>148176638</t>
  </si>
  <si>
    <t>7</t>
  </si>
  <si>
    <t>00572410</t>
  </si>
  <si>
    <t>osivo směs travní parková</t>
  </si>
  <si>
    <t>kg</t>
  </si>
  <si>
    <t>-879946908</t>
  </si>
  <si>
    <t>184818231</t>
  </si>
  <si>
    <t>Ochrana kmene bedněním před poškozením stavebním provozem zřízení včetně odstranění výšky bednění do 2 m průměru kmene do 300 mm</t>
  </si>
  <si>
    <t>kus</t>
  </si>
  <si>
    <t>-1454566113</t>
  </si>
  <si>
    <t>Zakládání</t>
  </si>
  <si>
    <t>9</t>
  </si>
  <si>
    <t>242111113</t>
  </si>
  <si>
    <t>Osazení pláště vodárenské kopané studny z betonových skruží na cementovou maltu MC 10 celokruhových, při vnitřním průměru studny 1,00 m</t>
  </si>
  <si>
    <t>m</t>
  </si>
  <si>
    <t>-1511608511</t>
  </si>
  <si>
    <t>10</t>
  </si>
  <si>
    <t>59225335</t>
  </si>
  <si>
    <t>skruž betonová studňová kruhová D100x100x9 cm</t>
  </si>
  <si>
    <t>-967499806</t>
  </si>
  <si>
    <t>11</t>
  </si>
  <si>
    <t>245111111</t>
  </si>
  <si>
    <t>Osazení prefabrikované krycí desky vodárenské studny na maltu cementovou, s vyspárovaním dvoudílné</t>
  </si>
  <si>
    <t>270100223</t>
  </si>
  <si>
    <t>12</t>
  </si>
  <si>
    <t>59225816</t>
  </si>
  <si>
    <t>deska betonová zákrytová studniční  120/7 cm (pro skruž D 100 cm)</t>
  </si>
  <si>
    <t>1443338398</t>
  </si>
  <si>
    <t>13</t>
  </si>
  <si>
    <t>979021100</t>
  </si>
  <si>
    <t>Vyklizení komunálního odpadu z objektu a z pozemku</t>
  </si>
  <si>
    <t>-565184082</t>
  </si>
  <si>
    <t>Ostatní konstrukce a práce, bourání</t>
  </si>
  <si>
    <t>14</t>
  </si>
  <si>
    <t>952903001.1</t>
  </si>
  <si>
    <t>Sanace odpadní jímky</t>
  </si>
  <si>
    <t>1180799810</t>
  </si>
  <si>
    <t>952905121.1</t>
  </si>
  <si>
    <t>Čerpání fekálií</t>
  </si>
  <si>
    <t>1001418598</t>
  </si>
  <si>
    <t>16</t>
  </si>
  <si>
    <t>962032641</t>
  </si>
  <si>
    <t>Bourání zdiva nadzákladového z cihel nebo tvárnic komínového z cihel pálených, šamotových nebo vápenopískových nad střechou na maltu cementovou</t>
  </si>
  <si>
    <t>-77409909</t>
  </si>
  <si>
    <t>17</t>
  </si>
  <si>
    <t>966071711</t>
  </si>
  <si>
    <t>Bourání plotových sloupků a vzpěr ocelových trubkových nebo profilovaných výšky do 2,50 m zabetonovaných</t>
  </si>
  <si>
    <t>-1798988260</t>
  </si>
  <si>
    <t>18</t>
  </si>
  <si>
    <t>966071822</t>
  </si>
  <si>
    <t>Rozebrání oplocení z pletiva drátěného se čtvercovými oky, výšky přes 1,6 do 2,0 m</t>
  </si>
  <si>
    <t>1625796211</t>
  </si>
  <si>
    <t>19</t>
  </si>
  <si>
    <t>968062246</t>
  </si>
  <si>
    <t>Vybourání dřevěných rámů oken s křídly, dveřních zárubní, vrat, stěn, ostění nebo obkladů rámů oken s křídly jednoduchých, plochy do 4 m2</t>
  </si>
  <si>
    <t>805855816</t>
  </si>
  <si>
    <t>20</t>
  </si>
  <si>
    <t>968082017</t>
  </si>
  <si>
    <t>Vybourání plastových rámů oken s křídly, dveřních zárubní, vrat rámu oken s křídly, plochy přes 2 do 4 m2</t>
  </si>
  <si>
    <t>1962597449</t>
  </si>
  <si>
    <t>969011121</t>
  </si>
  <si>
    <t>Vybourání vodovodního, plynového a pod. vedení DN do 52 mm</t>
  </si>
  <si>
    <t>810039595</t>
  </si>
  <si>
    <t>22</t>
  </si>
  <si>
    <t>969021111</t>
  </si>
  <si>
    <t>Vybourání kanalizačního potrubí DN do 100 mm</t>
  </si>
  <si>
    <t>-1591963411</t>
  </si>
  <si>
    <t>23</t>
  </si>
  <si>
    <t>981011111</t>
  </si>
  <si>
    <t>Demolice budov postupným rozebíráním dřevěných lehkých jednostranně obitých</t>
  </si>
  <si>
    <t>483468872</t>
  </si>
  <si>
    <t>24</t>
  </si>
  <si>
    <t>981011412</t>
  </si>
  <si>
    <t>Demolice budov postupným rozebíráním z cihel, kamene, tvárnic na maltu cementovou nebo z betonu prostého s podílem konstrukcí přes 10 do 15 %</t>
  </si>
  <si>
    <t>-944325188</t>
  </si>
  <si>
    <t>25</t>
  </si>
  <si>
    <t>981011416</t>
  </si>
  <si>
    <t>Demolice budov postupným rozebíráním z cihel, kamene, tvárnic na maltu cementovou nebo z betonu prostého s podílem konstrukcí přes 30 do 35 %</t>
  </si>
  <si>
    <t>2053037696</t>
  </si>
  <si>
    <t>997</t>
  </si>
  <si>
    <t>Přesun sutě</t>
  </si>
  <si>
    <t>26</t>
  </si>
  <si>
    <t>997006005</t>
  </si>
  <si>
    <t>Drcení stavebního odpadu z demolic s dopravou na vzdálenost do 100 m a naložením do drtícího zařízení ze zdiva cihelného, kamenného a smíšeného</t>
  </si>
  <si>
    <t>-1491083669</t>
  </si>
  <si>
    <t>27</t>
  </si>
  <si>
    <t>997006512</t>
  </si>
  <si>
    <t>Vodorovná doprava suti na skládku s naložením na dopravní prostředek a složením přes 100 m do 1 km</t>
  </si>
  <si>
    <t>-20230791</t>
  </si>
  <si>
    <t>28</t>
  </si>
  <si>
    <t>997006519</t>
  </si>
  <si>
    <t>Vodorovná doprava suti na skládku s naložením na dopravní prostředek a složením Příplatek k ceně za každý další i započatý 1 km</t>
  </si>
  <si>
    <t>1903988469</t>
  </si>
  <si>
    <t>33</t>
  </si>
  <si>
    <t>997013.R</t>
  </si>
  <si>
    <t>Odvoz výzisku z železného šrotu na místo určené objednatelem do 20 km se složením. Hospodaření s vyzískaným materiálem (mimo odpad) bude prováděno v souladu se Směrnicí SŽDC č. 42 ze dne 7.1.2013."</t>
  </si>
  <si>
    <t>1837351539</t>
  </si>
  <si>
    <t>29</t>
  </si>
  <si>
    <t>997013801.1</t>
  </si>
  <si>
    <t>Poplatek za uložení na skládce (skládkovné) - směsi nebo oddělené frakce betonu, cihel, tašek a keramických výrobků zatř. do kat. odpadů pod konového kód odpadu 170 107</t>
  </si>
  <si>
    <t>1559481087</t>
  </si>
  <si>
    <t>997013821.1</t>
  </si>
  <si>
    <t>Poplatek za uložení stavebního odpadu na skládce (skládkovné) ze stavebních materiálů obsahujících azbest zatříděných do Katalogu odpadů pod kódem 170 605</t>
  </si>
  <si>
    <t>-1737604652</t>
  </si>
  <si>
    <t>31</t>
  </si>
  <si>
    <t>997013830.1</t>
  </si>
  <si>
    <t>Poplatek za uložení na skládce (skládkovné) objemného odpadu kód odpadu 200 307</t>
  </si>
  <si>
    <t>23114833</t>
  </si>
  <si>
    <t>32</t>
  </si>
  <si>
    <t>997013831</t>
  </si>
  <si>
    <t>Poplatek za uložení stavebního odpadu na skládce (skládkovné) směsného stavebního a demoličního zatříděného do Katalogu odpadů pod kódem 170 904</t>
  </si>
  <si>
    <t>1703754975</t>
  </si>
  <si>
    <t>PSV</t>
  </si>
  <si>
    <t>Práce a dodávky PSV</t>
  </si>
  <si>
    <t>741</t>
  </si>
  <si>
    <t>Elektroinstalace - silnoproud</t>
  </si>
  <si>
    <t>34</t>
  </si>
  <si>
    <t>741111841</t>
  </si>
  <si>
    <t>Demontáž elektroinstalačních trubek kovových závitových, uložených pevně, Ø do 32 mm</t>
  </si>
  <si>
    <t>1297699340</t>
  </si>
  <si>
    <t>35</t>
  </si>
  <si>
    <t>741211813</t>
  </si>
  <si>
    <t>Demontáž rozvodnic kovových, uložených pod omítkou, krytí do IPx 4, plochy přes 0,2 do 0,8 m2</t>
  </si>
  <si>
    <t>-1941666139</t>
  </si>
  <si>
    <t>36</t>
  </si>
  <si>
    <t>741311815</t>
  </si>
  <si>
    <t>Demontáž spínačů bez zachování funkčnosti (do suti) nástěnných, pro prostředí normální do 10 A, připojení šroubové přes 2 svorky do 4 svorek</t>
  </si>
  <si>
    <t>-344468369</t>
  </si>
  <si>
    <t>764</t>
  </si>
  <si>
    <t>Konstrukce klempířské</t>
  </si>
  <si>
    <t>37</t>
  </si>
  <si>
    <t>764002801</t>
  </si>
  <si>
    <t>Demontáž klempířských konstrukcí závětrné lišty do suti</t>
  </si>
  <si>
    <t>-555546956</t>
  </si>
  <si>
    <t>38</t>
  </si>
  <si>
    <t>764004801</t>
  </si>
  <si>
    <t>Demontáž klempířských konstrukcí žlabu podokapního do suti</t>
  </si>
  <si>
    <t>1452073924</t>
  </si>
  <si>
    <t>39</t>
  </si>
  <si>
    <t>764004861</t>
  </si>
  <si>
    <t>Demontáž klempířských konstrukcí svodu do suti</t>
  </si>
  <si>
    <t>-1486901178</t>
  </si>
  <si>
    <t>765</t>
  </si>
  <si>
    <t>Krytina skládaná</t>
  </si>
  <si>
    <t>40</t>
  </si>
  <si>
    <t>765131851</t>
  </si>
  <si>
    <t>Demontáž vláknocementové krytiny vlnité sklonu do 30° do suti</t>
  </si>
  <si>
    <t>-788299978</t>
  </si>
  <si>
    <t>41</t>
  </si>
  <si>
    <t>765131871</t>
  </si>
  <si>
    <t>Demontáž vláknocementové krytiny vlnité sklonu do 30° hřebene nebo nároží do suti</t>
  </si>
  <si>
    <t>-1773890838</t>
  </si>
  <si>
    <t>767</t>
  </si>
  <si>
    <t>Konstrukce zámečnické</t>
  </si>
  <si>
    <t>42</t>
  </si>
  <si>
    <t>767392803</t>
  </si>
  <si>
    <t>Demontáž krytin střech z plechů přistřelených</t>
  </si>
  <si>
    <t>534579865</t>
  </si>
  <si>
    <t>43</t>
  </si>
  <si>
    <t>767995105</t>
  </si>
  <si>
    <t>Zabezpečení studny zámečnickou uzamykatelnou konstrukcí</t>
  </si>
  <si>
    <t>kpl</t>
  </si>
  <si>
    <t>-1153937838</t>
  </si>
  <si>
    <t>44</t>
  </si>
  <si>
    <t>767996701</t>
  </si>
  <si>
    <t>Demontáž ostatních zámečnických konstrukcí o hmotnosti jednotlivých dílů řezáním do 50 kg</t>
  </si>
  <si>
    <t>-702761909</t>
  </si>
  <si>
    <t>N00</t>
  </si>
  <si>
    <t>Nepojmenované práce</t>
  </si>
  <si>
    <t>N01</t>
  </si>
  <si>
    <t>Nepojmenovaný díl</t>
  </si>
  <si>
    <t>45</t>
  </si>
  <si>
    <t>09100  01</t>
  </si>
  <si>
    <t>Práce s nebezpečnými látkami - Zpracování technologického postupu a dokumentace, zajištění stavby</t>
  </si>
  <si>
    <t>262144</t>
  </si>
  <si>
    <t>975911433</t>
  </si>
  <si>
    <t>46</t>
  </si>
  <si>
    <t>09100  02</t>
  </si>
  <si>
    <t>Práce s nebezpečnými látkami - Zřízení kontrolovaného pásma</t>
  </si>
  <si>
    <t>800134198</t>
  </si>
  <si>
    <t>47</t>
  </si>
  <si>
    <t>09100  03</t>
  </si>
  <si>
    <t>Práce s nebezpečnými látkami - Zrušení kontrolovaného pásma</t>
  </si>
  <si>
    <t>459048964</t>
  </si>
  <si>
    <t>48</t>
  </si>
  <si>
    <t>09100  04</t>
  </si>
  <si>
    <t>Práce s nebezpečnými látkami - Hygienická smyčka / propust</t>
  </si>
  <si>
    <t>2142022447</t>
  </si>
  <si>
    <t>49</t>
  </si>
  <si>
    <t>09100  06</t>
  </si>
  <si>
    <t>Práce s nebezpečnými látkami - Dekontaminace konstrukcí</t>
  </si>
  <si>
    <t>-1566689598</t>
  </si>
  <si>
    <t>50</t>
  </si>
  <si>
    <t>09100  07</t>
  </si>
  <si>
    <t>Práce s nebezpečnými látkami - Ochranné prostředky</t>
  </si>
  <si>
    <t>1696314067</t>
  </si>
  <si>
    <t>51</t>
  </si>
  <si>
    <t>09100  08</t>
  </si>
  <si>
    <t>Práce s nebezpečnými látkami - Měření hodnot prostředí</t>
  </si>
  <si>
    <t>1237613327</t>
  </si>
  <si>
    <t>52</t>
  </si>
  <si>
    <t>09100 05</t>
  </si>
  <si>
    <t>Práce s nebezpečnými látkami - Filtrace</t>
  </si>
  <si>
    <t>-1172386863</t>
  </si>
  <si>
    <t>VRN</t>
  </si>
  <si>
    <t>Vedlejší rozpočtové náklady</t>
  </si>
  <si>
    <t>VRN3</t>
  </si>
  <si>
    <t>Zařízení staveniště</t>
  </si>
  <si>
    <t>53</t>
  </si>
  <si>
    <t>030001000</t>
  </si>
  <si>
    <t>Kč</t>
  </si>
  <si>
    <t>1024</t>
  </si>
  <si>
    <t>-1699398140</t>
  </si>
  <si>
    <t>VRN6</t>
  </si>
  <si>
    <t>Územní vlivy</t>
  </si>
  <si>
    <t>54</t>
  </si>
  <si>
    <t>062002000</t>
  </si>
  <si>
    <t>Ztížené dopravní podmínky</t>
  </si>
  <si>
    <t>1343754353</t>
  </si>
  <si>
    <t>VRN7</t>
  </si>
  <si>
    <t>Provozní vlivy</t>
  </si>
  <si>
    <t>55</t>
  </si>
  <si>
    <t>074002000</t>
  </si>
  <si>
    <t>Železniční provoz</t>
  </si>
  <si>
    <t>-1064656970</t>
  </si>
  <si>
    <t>SO.02 - Jeneč - strážní domek č.17, č.p. 112 (5000140365)</t>
  </si>
  <si>
    <t>Jeneč</t>
  </si>
  <si>
    <t>A. Jaroševský</t>
  </si>
  <si>
    <t xml:space="preserve">    VRN2 - Příprava staveniště</t>
  </si>
  <si>
    <t xml:space="preserve">    VRN9 - Ostatní náklady</t>
  </si>
  <si>
    <t>Zásyp jam, šachet rýh nebo kolem objektů sypaninou se zhutněním</t>
  </si>
  <si>
    <t>-2095718010</t>
  </si>
  <si>
    <t>Rozprostření ornice tl vrstvy do 300 mm pl do 500 m2 v rovině nebo ve svahu do 1:5</t>
  </si>
  <si>
    <t>-285282144</t>
  </si>
  <si>
    <t>10364101</t>
  </si>
  <si>
    <t>zemina pro terénní úpravy -  ornice</t>
  </si>
  <si>
    <t>1099580918</t>
  </si>
  <si>
    <t>181951102</t>
  </si>
  <si>
    <t>Úprava pláně v hornině tř. 1 až 4 se zhutněním</t>
  </si>
  <si>
    <t>2017186917</t>
  </si>
  <si>
    <t>961021311</t>
  </si>
  <si>
    <t>Bourání základů ze zdiva kamenného</t>
  </si>
  <si>
    <t>733108835</t>
  </si>
  <si>
    <t>981011316</t>
  </si>
  <si>
    <t>Demolice budov zděných na MVC podíl konstrukcí do 35 % postupným rozebíráním</t>
  </si>
  <si>
    <t>1234220012</t>
  </si>
  <si>
    <t>Vodorovné doprava suti s naložením a složením na skládku do 1 km</t>
  </si>
  <si>
    <t>-995295817</t>
  </si>
  <si>
    <t>Příplatek k vodorovnému přemístění suti na skládku ZKD 1 km přes 1 km</t>
  </si>
  <si>
    <t>100850111</t>
  </si>
  <si>
    <t>997006551</t>
  </si>
  <si>
    <t>Hrubé urovnání suti na skládce bez zhutnění</t>
  </si>
  <si>
    <t>-1444001800</t>
  </si>
  <si>
    <t>997013803</t>
  </si>
  <si>
    <t>Poplatek za uložení na skládce (skládkovné) stavebního odpadu cihelného kód odpadu 170 102</t>
  </si>
  <si>
    <t>1221509851</t>
  </si>
  <si>
    <t>997013811</t>
  </si>
  <si>
    <t>Poplatek za uložení na skládce (skládkovné) stavebního odpadu dřevěného kód odpadu 170 201</t>
  </si>
  <si>
    <t>97610919</t>
  </si>
  <si>
    <t>Poplatek za uložení na skládce (skládkovné) stavebního odpadu směsného kód odpadu 170 904</t>
  </si>
  <si>
    <t>186707190</t>
  </si>
  <si>
    <t>VRN2</t>
  </si>
  <si>
    <t>Příprava staveniště</t>
  </si>
  <si>
    <t>020001000</t>
  </si>
  <si>
    <t>733182292</t>
  </si>
  <si>
    <t>R001</t>
  </si>
  <si>
    <t>Odpojení a trvalé zaslepení inženýrských sítí</t>
  </si>
  <si>
    <t>-10810083</t>
  </si>
  <si>
    <t>2030343993</t>
  </si>
  <si>
    <t>R002</t>
  </si>
  <si>
    <t>Vyklizení objektu včetně odvozu a likvidace odpadu</t>
  </si>
  <si>
    <t>1332756972</t>
  </si>
  <si>
    <t>060001000</t>
  </si>
  <si>
    <t>846934491</t>
  </si>
  <si>
    <t>VRN9</t>
  </si>
  <si>
    <t>Ostatní náklady</t>
  </si>
  <si>
    <t>090001000</t>
  </si>
  <si>
    <t>1691567709</t>
  </si>
  <si>
    <t>SO.03 - Vrátno - skladiště (5000101632)</t>
  </si>
  <si>
    <t>Vrátno</t>
  </si>
  <si>
    <t>994746887</t>
  </si>
  <si>
    <t>181301107</t>
  </si>
  <si>
    <t>Rozprostření ornice tl vrstvy do 500 mm pl do 500 m2 v rovině nebo ve svahu do 1:5</t>
  </si>
  <si>
    <t>-644978692</t>
  </si>
  <si>
    <t>1734499772</t>
  </si>
  <si>
    <t>961055111</t>
  </si>
  <si>
    <t>Bourání základů ze ŽB</t>
  </si>
  <si>
    <t>-350152619</t>
  </si>
  <si>
    <t>-1629508653</t>
  </si>
  <si>
    <t>-55092225</t>
  </si>
  <si>
    <t>-405874256</t>
  </si>
  <si>
    <t>-1745122776</t>
  </si>
  <si>
    <t>-1632117135</t>
  </si>
  <si>
    <t>-1341070207</t>
  </si>
  <si>
    <t>-277739599</t>
  </si>
  <si>
    <t>-807924613</t>
  </si>
  <si>
    <t>-117094869</t>
  </si>
  <si>
    <t>-947682146</t>
  </si>
  <si>
    <t>SO.04 - Český Brod - Štolmíř hradlo (5000117414)</t>
  </si>
  <si>
    <t>Český Brod</t>
  </si>
  <si>
    <t>L. Malý</t>
  </si>
  <si>
    <t>70 - Ostatní</t>
  </si>
  <si>
    <t xml:space="preserve">    6 - Úpravy povrchů, podlahy a osazování výplní</t>
  </si>
  <si>
    <t xml:space="preserve">    9 - Ostatní konstrukce a práce-bourání</t>
  </si>
  <si>
    <t xml:space="preserve">    997 -  Přesun sutě</t>
  </si>
  <si>
    <t>70</t>
  </si>
  <si>
    <t>Ostatní</t>
  </si>
  <si>
    <t>001</t>
  </si>
  <si>
    <t>Vytyčení a zajištění a ochrana stávajících inženýrských sítí vč. jejich dočasného zabezpečení a zajištění po dobu akce</t>
  </si>
  <si>
    <t>1472713293</t>
  </si>
  <si>
    <t>111201101</t>
  </si>
  <si>
    <t>Odstranění křovin a stromů průměru kmene do 100 mm i s kořeny z celkové plochy do 1000 m2</t>
  </si>
  <si>
    <t>-245586108</t>
  </si>
  <si>
    <t>1692713257</t>
  </si>
  <si>
    <t>979011100</t>
  </si>
  <si>
    <t>Vyklizení komunálního odpadu</t>
  </si>
  <si>
    <t>2118665807</t>
  </si>
  <si>
    <t>Úpravy povrchů, podlahy a osazování výplní</t>
  </si>
  <si>
    <t>622131101</t>
  </si>
  <si>
    <t>Podkladní a spojovací vrstva vnějších omítaných ploch cementový postřik nanášený ručně celoplošně stěn</t>
  </si>
  <si>
    <t>1267279691</t>
  </si>
  <si>
    <t>Ostatní konstrukce a práce-bourání</t>
  </si>
  <si>
    <t>962032230.0</t>
  </si>
  <si>
    <t>Bourání zdiva nadzákladového z cihel nebo tvárnic z cihel pálených nebo vápenopískových, na maltu vápennou nebo vápenocementovou, objemu do 1 m3</t>
  </si>
  <si>
    <t>1453978689</t>
  </si>
  <si>
    <t>978021191</t>
  </si>
  <si>
    <t>Otlučení cementových vnitřních ploch stěn, v rozsahu do 100 %</t>
  </si>
  <si>
    <t>1446908473</t>
  </si>
  <si>
    <t>981511114</t>
  </si>
  <si>
    <t>Demolice konstrukcí objektů postupným rozebíráním konstrukcí ze železobetonu</t>
  </si>
  <si>
    <t>CS ÚRS 2018 01</t>
  </si>
  <si>
    <t>-1531684137</t>
  </si>
  <si>
    <t xml:space="preserve"> Přesun sutě</t>
  </si>
  <si>
    <t>997013162</t>
  </si>
  <si>
    <t>Vnitrostaveništní doprava suti a vybouraných hmot vodorovně do 50 m svisle s omezením mechanizace pro budovy a haly výšky přes 45 do 52 m</t>
  </si>
  <si>
    <t>26462985</t>
  </si>
  <si>
    <t>997013501</t>
  </si>
  <si>
    <t>Odvoz suti a vybouraných hmot na skládku nebo meziskládku do 1 km se složením</t>
  </si>
  <si>
    <t>CS ÚRS 2014 02</t>
  </si>
  <si>
    <t>1012992538</t>
  </si>
  <si>
    <t>997013509</t>
  </si>
  <si>
    <t>Příplatek k odvozu suti a vybouraných hmot na skládku ZKD 1 km přes 1 km</t>
  </si>
  <si>
    <t>1804203099</t>
  </si>
  <si>
    <t>997013801</t>
  </si>
  <si>
    <t>Poplatek za uložení stavebního betonového odpadu na skládce (skládkovné)</t>
  </si>
  <si>
    <t>-551931419</t>
  </si>
  <si>
    <t>Poplatek za uložení komunálního odpadu na skládce (skládkovné)</t>
  </si>
  <si>
    <t>269721693</t>
  </si>
  <si>
    <t>997221612</t>
  </si>
  <si>
    <t>Nakládání na dopravní prostředky pro vodorovnou dopravu vybouraných hmot</t>
  </si>
  <si>
    <t>155816545</t>
  </si>
  <si>
    <t>032002000</t>
  </si>
  <si>
    <t>Vybavení staveniště - pronájem a provoz elektrocentrály</t>
  </si>
  <si>
    <t>den</t>
  </si>
  <si>
    <t>CS ÚRS 2017 01</t>
  </si>
  <si>
    <t>-10664924</t>
  </si>
  <si>
    <t>Železniční kolejový provoz (přenášení vybouraných hmot a materálu přes koleje - hlídka a součinnost s dozorčím provozu)</t>
  </si>
  <si>
    <t>194402600</t>
  </si>
  <si>
    <t>SO.05 - Český Brod - transformovna (5000117417)</t>
  </si>
  <si>
    <t xml:space="preserve">    712 - Povlakové krytiny</t>
  </si>
  <si>
    <t>-1920405422</t>
  </si>
  <si>
    <t>1898715947</t>
  </si>
  <si>
    <t>119003131</t>
  </si>
  <si>
    <t>Výstražná páska pro zabezpečení staveniště zřízení</t>
  </si>
  <si>
    <t>CS ÚRS 2017 02</t>
  </si>
  <si>
    <t>-435545624</t>
  </si>
  <si>
    <t>119003132</t>
  </si>
  <si>
    <t>Výstražná páska pro zabezpečení staveniště odstranění</t>
  </si>
  <si>
    <t>-1088705346</t>
  </si>
  <si>
    <t>162701105</t>
  </si>
  <si>
    <t>Vodorovné přemístění do 10000 m výkopku z horniny tř. 1 až 4</t>
  </si>
  <si>
    <t>-1639633390</t>
  </si>
  <si>
    <t>162701109</t>
  </si>
  <si>
    <t>Příplatek k vodorovnému přemístění výkopku/sypaniny z horniny tř. 1 až 4 ZKD 1000 m přes 10000 m</t>
  </si>
  <si>
    <t>CS ÚRS 2016 01</t>
  </si>
  <si>
    <t>732803147</t>
  </si>
  <si>
    <t>167101102</t>
  </si>
  <si>
    <t>Nakládání výkopku z hornin tř. 1 až 4 přes 100 m3</t>
  </si>
  <si>
    <t>-188175264</t>
  </si>
  <si>
    <t>1363816053</t>
  </si>
  <si>
    <t>181301103</t>
  </si>
  <si>
    <t>Rozprostření zeminy tl vrstvy do 200 mm pl do 500 m2 v rovině nebo ve svahu do 1:5</t>
  </si>
  <si>
    <t>210859493</t>
  </si>
  <si>
    <t>583312100</t>
  </si>
  <si>
    <t>zemina</t>
  </si>
  <si>
    <t>1506587706</t>
  </si>
  <si>
    <t>Založení parkového trávníku výsevem plochy do 1000 m2 v rovině a ve svahu do 1:5</t>
  </si>
  <si>
    <t>-1425464066</t>
  </si>
  <si>
    <t>005724100</t>
  </si>
  <si>
    <t>osivo směs travní parková rekreační</t>
  </si>
  <si>
    <t>-291684669</t>
  </si>
  <si>
    <t>-789984852</t>
  </si>
  <si>
    <t>981011712</t>
  </si>
  <si>
    <t>Demolice budov postupným rozebíráním z monolitického nebo montovaného železobetonu včetně výplňového zdiva, s podílem konstrukcí přes 10 do 15 %</t>
  </si>
  <si>
    <t>1010476070</t>
  </si>
  <si>
    <t>469906768</t>
  </si>
  <si>
    <t>-1197511817</t>
  </si>
  <si>
    <t>-1616567095</t>
  </si>
  <si>
    <t>-1014126694</t>
  </si>
  <si>
    <t>997013814</t>
  </si>
  <si>
    <t>Poplatek za uložení stavebního odpadu na skládce (skládkovné) z izolačních materiálů zatříděného do Katalogu odpadů pod kódem 170 604</t>
  </si>
  <si>
    <t>2113677055</t>
  </si>
  <si>
    <t>232942101</t>
  </si>
  <si>
    <t>-1312694546</t>
  </si>
  <si>
    <t>712</t>
  </si>
  <si>
    <t>Povlakové krytiny</t>
  </si>
  <si>
    <t>712300833</t>
  </si>
  <si>
    <t>Odstranění povlakové krytiny střech do 10° třívrstvé</t>
  </si>
  <si>
    <t>-1339158793</t>
  </si>
  <si>
    <t>1375007763</t>
  </si>
  <si>
    <t>094002000</t>
  </si>
  <si>
    <t>Vymístění sdělovacího zařízení mimo objekt (ČD - Telematika)</t>
  </si>
  <si>
    <t>soubor</t>
  </si>
  <si>
    <t>-1229124647</t>
  </si>
  <si>
    <t>094002001</t>
  </si>
  <si>
    <t>Demontáž dopravního značení z objektu a následná montáž na ocel. tyč. vč. zabetonování do vyhloubené jámy</t>
  </si>
  <si>
    <t>-1329504111</t>
  </si>
  <si>
    <t>SO.06 - Brandýsek žst. - strážní domek č. 47, č.p. 71 (5000140508)</t>
  </si>
  <si>
    <t>Brandýsek</t>
  </si>
  <si>
    <t xml:space="preserve">    VRN1 - Průzkumné, geodetické a projektové práce</t>
  </si>
  <si>
    <t>Odstranění křovin a stromů s odstraněním kořenů průměru kmene do 100 mm do sklonu terénu 1 : 5, při celkové ploše do 1 000 m2</t>
  </si>
  <si>
    <t>-1703266037</t>
  </si>
  <si>
    <t>122201101</t>
  </si>
  <si>
    <t>Odkopávky a prokopávky nezapažené s přehozením výkopku na vzdálenost do 3 m nebo s naložením na dopravní prostředek v hornině tř. 3 do 100 m3</t>
  </si>
  <si>
    <t>-1687682236</t>
  </si>
  <si>
    <t>Vodorovné přemístění výkopku nebo sypaniny po suchu na obvyklém dopravním prostředku, bez naložení výkopku, avšak se složením bez rozhrnutí z horniny tř. 1 až 4 na vzdálenost přes 9 000 do 10 000 m</t>
  </si>
  <si>
    <t>1131710699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</si>
  <si>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</si>
  <si>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-1038149468</t>
  </si>
  <si>
    <t>Nakládání, skládání a překládání neulehlého výkopku nebo sypaniny nakládání, množství přes 100 m3, z hornin tř. 1 až 4</t>
  </si>
  <si>
    <t>2026500946</t>
  </si>
  <si>
    <t>-1069493986</t>
  </si>
  <si>
    <t>-1140074297</t>
  </si>
  <si>
    <t>-136597704</t>
  </si>
  <si>
    <t>573303418</t>
  </si>
  <si>
    <t>460832420</t>
  </si>
  <si>
    <t>-1359960935</t>
  </si>
  <si>
    <t>422507102</t>
  </si>
  <si>
    <t>966071821</t>
  </si>
  <si>
    <t>Rozebrání oplocení z pletiva drátěného se čtvercovými oky, výšky do 1,6 m</t>
  </si>
  <si>
    <t>875907206</t>
  </si>
  <si>
    <t>968062355</t>
  </si>
  <si>
    <t>Vybourání dřevěných rámů oken s křídly, dveřních zárubní, vrat, stěn, ostění nebo obkladů rámů oken s křídly dvojitých, plochy do 2 m2</t>
  </si>
  <si>
    <t>56200146</t>
  </si>
  <si>
    <t>968062455</t>
  </si>
  <si>
    <t>Vybourání dřevěných rámů oken s křídly, dveřních zárubní, vrat, stěn, ostění nebo obkladů dveřních zárubní, plochy do 2 m2</t>
  </si>
  <si>
    <t>-1467340318</t>
  </si>
  <si>
    <t>-152350639</t>
  </si>
  <si>
    <t>981511116</t>
  </si>
  <si>
    <t>Demolice konstrukcí objektů postupným rozebíráním konstrukcí z betonu prostého</t>
  </si>
  <si>
    <t>1731868339</t>
  </si>
  <si>
    <t>225454427</t>
  </si>
  <si>
    <t>1051415465</t>
  </si>
  <si>
    <t>-1035531806</t>
  </si>
  <si>
    <t>9970138011</t>
  </si>
  <si>
    <t>431844682</t>
  </si>
  <si>
    <t>1118304439</t>
  </si>
  <si>
    <t>-357448058</t>
  </si>
  <si>
    <t>765111801</t>
  </si>
  <si>
    <t>Demontáž krytiny keramické drážkové, sklonu do 30° na sucho do suti</t>
  </si>
  <si>
    <t>1325230191</t>
  </si>
  <si>
    <t>VRN1</t>
  </si>
  <si>
    <t>Průzkumné, geodetické a projektové práce</t>
  </si>
  <si>
    <t>012002000</t>
  </si>
  <si>
    <t>Vytyčení, zajištění a ochrana stávajících inženýrských sítí vč. jejich dočasného zabezpečení a zajištění po dobu akce</t>
  </si>
  <si>
    <t>-1129557079</t>
  </si>
  <si>
    <t>012002001</t>
  </si>
  <si>
    <t>Zachování geodetického bodu výškové nivelace (bude zachovánn v pilířku z nedemolovaného zdiva a opatřen stříškou)</t>
  </si>
  <si>
    <t>-890331565</t>
  </si>
  <si>
    <t>031002000</t>
  </si>
  <si>
    <t>Zabezpečení staveniště výstražnou páskou</t>
  </si>
  <si>
    <t>1817524443</t>
  </si>
  <si>
    <t>031002001</t>
  </si>
  <si>
    <t>Terénní úpravy pro zařízení staveniště - provizorní přejezd přes koleje</t>
  </si>
  <si>
    <t>-925506592</t>
  </si>
  <si>
    <t>Železniční a městský kolejový provoz</t>
  </si>
  <si>
    <t>520901764</t>
  </si>
  <si>
    <t>074002001</t>
  </si>
  <si>
    <t>Hlídka a součinnost s dozorčím provozu při přejíždění kolejiště</t>
  </si>
  <si>
    <t>498658220</t>
  </si>
  <si>
    <t>SO.07 - Brandýsek žst. - stavědlo č. 2 (5000140558)</t>
  </si>
  <si>
    <t xml:space="preserve">    767 -  Konstrukce zámečnické</t>
  </si>
  <si>
    <t>-1655377398</t>
  </si>
  <si>
    <t>-1408449499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</si>
  <si>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</si>
  <si>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</si>
  <si>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-1295663759</t>
  </si>
  <si>
    <t>311971780</t>
  </si>
  <si>
    <t>167101101</t>
  </si>
  <si>
    <t>Nakládání, skládání a překládání neulehlého výkopku nebo sypaniny nakládání, množství do 100 m3, z hornin tř. 1 až 4</t>
  </si>
  <si>
    <t>-1003764373</t>
  </si>
  <si>
    <t>171201201</t>
  </si>
  <si>
    <t>Uložení sypaniny na skládky</t>
  </si>
  <si>
    <t>CS ÚRS 2019 02</t>
  </si>
  <si>
    <t>133663374</t>
  </si>
  <si>
    <t>171201211</t>
  </si>
  <si>
    <t>Poplatek za uložení stavebního odpadu na skládce (skládkovné) zeminy a kameniva zatříděného do Katalogu odpadů pod kódem 170 504</t>
  </si>
  <si>
    <t>-539359820</t>
  </si>
  <si>
    <t>174101102</t>
  </si>
  <si>
    <t xml:space="preserve">Zásyp sypaninou z jakékoliv horniny s uložením výkopku ve vrstvách se zhutněním v uzavřených prostorách s urovnáním povrchu zásypu (zasypání sklepa 30 cm pod terén) </t>
  </si>
  <si>
    <t>-1948617019</t>
  </si>
  <si>
    <t>1545343055</t>
  </si>
  <si>
    <t>-265931974</t>
  </si>
  <si>
    <t>1916447329</t>
  </si>
  <si>
    <t>1747046412</t>
  </si>
  <si>
    <t>495721175</t>
  </si>
  <si>
    <t>184818242</t>
  </si>
  <si>
    <t>Ochrana kmene bedněním před poškozením stavebním provozem zřízení včetně odstranění výšky bednění přes 2 do 3 m průměru kmene přes 300 do 500 mm</t>
  </si>
  <si>
    <t>249994654</t>
  </si>
  <si>
    <t>9529030.1</t>
  </si>
  <si>
    <t>sanace odpadní jímky</t>
  </si>
  <si>
    <t>-832290133</t>
  </si>
  <si>
    <t>9529051.1</t>
  </si>
  <si>
    <t>Čerpání fekálií ze zatopených prostor</t>
  </si>
  <si>
    <t>-2005153746</t>
  </si>
  <si>
    <t>952905191.1</t>
  </si>
  <si>
    <t>Vyklizení komunálního odpadu z objektu a v jeho bezprostředním okolí, včetně naložení</t>
  </si>
  <si>
    <t>68274825</t>
  </si>
  <si>
    <t>1974506614</t>
  </si>
  <si>
    <t>968062456</t>
  </si>
  <si>
    <t>Vybourání dřevěných rámů oken s křídly, dveřních zárubní, vrat, stěn, ostění nebo obkladů dveřních zárubní, plochy přes 2 m2</t>
  </si>
  <si>
    <t>-212586167</t>
  </si>
  <si>
    <t>968082016</t>
  </si>
  <si>
    <t>Vybourání plastových rámů oken s křídly, dveřních zárubní, vrat rámu oken s křídly, plochy přes 1 do 2 m2</t>
  </si>
  <si>
    <t>1136919279</t>
  </si>
  <si>
    <t>-36264111</t>
  </si>
  <si>
    <t>981511113</t>
  </si>
  <si>
    <t>Demolice konstrukcí objektů postupným rozebíráním zdiva na maltu cementovou z kamene</t>
  </si>
  <si>
    <t>1764153414</t>
  </si>
  <si>
    <t>-1817508145</t>
  </si>
  <si>
    <t>-777584582</t>
  </si>
  <si>
    <t>1219666220</t>
  </si>
  <si>
    <t>Vodorovná doprava suti na skládku s naložením na dopravní prostředek a složením Příplatek k ceně za každý další i započatý 1 km - skládka Šumbor</t>
  </si>
  <si>
    <t>-808025034</t>
  </si>
  <si>
    <t>-803892371</t>
  </si>
  <si>
    <t>997013803.1</t>
  </si>
  <si>
    <t>Poplatek za uložení stavebního odpadu na skládce (skládkovné) směsi nebo oddělené frakce betonu, cihel, tašek a keramických výrobků zatříděného do Katalogu odpadů pod kódem 170 107</t>
  </si>
  <si>
    <t>-1872601664</t>
  </si>
  <si>
    <t>595576930</t>
  </si>
  <si>
    <t>301430457</t>
  </si>
  <si>
    <t>997013831.1</t>
  </si>
  <si>
    <t>Poplatek za uložení na skládce (skládkovné) směsného komunálního a objemného odpadu</t>
  </si>
  <si>
    <t>-1643211227</t>
  </si>
  <si>
    <t>-589509716</t>
  </si>
  <si>
    <t>764002812</t>
  </si>
  <si>
    <t>Demontáž klempířských konstrukcí okapového plechu do suti, v krytině skládané</t>
  </si>
  <si>
    <t>-455876037</t>
  </si>
  <si>
    <t>-279473857</t>
  </si>
  <si>
    <t>-700167411</t>
  </si>
  <si>
    <t>765131801</t>
  </si>
  <si>
    <t>Demontáž vláknocementové krytiny skládané sklonu do 30° do suti</t>
  </si>
  <si>
    <t>-1035257417</t>
  </si>
  <si>
    <t>765131821</t>
  </si>
  <si>
    <t>Demontáž vláknocementové krytiny skládané sklonu do 30° hřebene nebo nároží z hřebenáčů do suti</t>
  </si>
  <si>
    <t>92762793</t>
  </si>
  <si>
    <t xml:space="preserve"> Konstrukce zámečnické</t>
  </si>
  <si>
    <t>767832802</t>
  </si>
  <si>
    <t>Demontáž venkovních požárních žebříků bez ochranného koše</t>
  </si>
  <si>
    <t>-2062128750</t>
  </si>
  <si>
    <t>767893811</t>
  </si>
  <si>
    <t>Demontáž stříšek nad venkovními vstupy z kovových profilů, výplň z umělých hmot</t>
  </si>
  <si>
    <t>-1442595126</t>
  </si>
  <si>
    <t>767995111.1</t>
  </si>
  <si>
    <t>Dodávka a montáž označení stanice v souladu s par.21 vyhlášky č. 177/1995 Sb. v platném znění (stavební a technický řád drah), vzhled tabule (písmo a barvy) musí odpovídat TNŽ 736 390 (1x Brandýsek)</t>
  </si>
  <si>
    <t>820998014</t>
  </si>
  <si>
    <t>Související práce pro zařízení staveniště - vytyčení kabelových tras</t>
  </si>
  <si>
    <t>537775772</t>
  </si>
  <si>
    <t>039203000</t>
  </si>
  <si>
    <t>Úprava terénu po zrušení zařízení staveniště - přístupová cesta k objektu</t>
  </si>
  <si>
    <t>-1848633685</t>
  </si>
  <si>
    <t>064002000</t>
  </si>
  <si>
    <t xml:space="preserve">Práce se škodlivými materiály - příplatek za práci s azbestem (kontrolované pásmo, hygienická smyčka, dekontaminace konstrukcí, ochranné prostředky, filtrace), ohlášení těchto prací na příslušných úřadech </t>
  </si>
  <si>
    <t>1148924673</t>
  </si>
  <si>
    <t>-386494434</t>
  </si>
  <si>
    <t>SO.08 - Olovnice - výhybkářský domek (5000114053)</t>
  </si>
  <si>
    <t>Olovnice</t>
  </si>
  <si>
    <t>111101101</t>
  </si>
  <si>
    <t>Odstranění travin a rákosu travin, při celkové ploše do 0,1 ha</t>
  </si>
  <si>
    <t>ha</t>
  </si>
  <si>
    <t>573824046</t>
  </si>
  <si>
    <t>-79661855</t>
  </si>
  <si>
    <t>297560045</t>
  </si>
  <si>
    <t>1888765610</t>
  </si>
  <si>
    <t>1499886812</t>
  </si>
  <si>
    <t>288340648</t>
  </si>
  <si>
    <t>Zásyp sypaninou z jakékoliv horniny s uložením výkopku ve vrstvách se zhutněním jam, šachet, rýh nebo kolem objektů v těchto vykopávkách (zasypání sklepních prostor 30 cm pod úroveň terénu)</t>
  </si>
  <si>
    <t>568627566</t>
  </si>
  <si>
    <t>-713909207</t>
  </si>
  <si>
    <t>-307644115</t>
  </si>
  <si>
    <t>1235777940</t>
  </si>
  <si>
    <t>281010001</t>
  </si>
  <si>
    <t>-1326777470</t>
  </si>
  <si>
    <t>-1512195748</t>
  </si>
  <si>
    <t>962032631</t>
  </si>
  <si>
    <t>Bourání zdiva nadzákladového z cihel nebo tvárnic komínového z cihel pálených, šamotových nebo vápenopískových nad střechou na maltu vápennou nebo vápenocementovou</t>
  </si>
  <si>
    <t>-130111456</t>
  </si>
  <si>
    <t>962052314</t>
  </si>
  <si>
    <t>Bourání zdiva železobetonového pilířů, průřezu do 0,36 m2</t>
  </si>
  <si>
    <t>1657070683</t>
  </si>
  <si>
    <t>Vybourání dřevěných rámů oken dvojitých včetně křídel pl do 2 m2</t>
  </si>
  <si>
    <t>-1544186696</t>
  </si>
  <si>
    <t>Vybourání dřevěných dveřních zárubní pl do 2 m2</t>
  </si>
  <si>
    <t>-741451297</t>
  </si>
  <si>
    <t>Demolice budov postupným rozebíráním dřevěných lehkých jednostranně obitých (dřevěné WC 2x)</t>
  </si>
  <si>
    <t>-1784828426</t>
  </si>
  <si>
    <t>983161448</t>
  </si>
  <si>
    <t>Demolice konstrukcí objektů postupným rozebíráním konstrukcí ze železobetonu (schodiště, sloup)</t>
  </si>
  <si>
    <t>-250691984</t>
  </si>
  <si>
    <t>Odvoz suti a vybouraných hmot na skládku nebo meziskládku se složením, na vzdálenost do 1 km</t>
  </si>
  <si>
    <t>-1529611824</t>
  </si>
  <si>
    <t>Odvoz suti a vybouraných hmot na skládku nebo meziskládku se složením, na vzdálenost Příplatek k ceně za každý další i započatý 1 km přes 1 km</t>
  </si>
  <si>
    <t>-1782347838</t>
  </si>
  <si>
    <t>1918609517</t>
  </si>
  <si>
    <t>1988105762</t>
  </si>
  <si>
    <t>-863335482</t>
  </si>
  <si>
    <t>-1331236051</t>
  </si>
  <si>
    <t>-226392896</t>
  </si>
  <si>
    <t>-2092317340</t>
  </si>
  <si>
    <t>Ochranná dělící stěna mezi objektem a el. zásuvkovým stojanem, který je v těsné blízkosti objektu, nedemontuje se a nesmí se poškodit</t>
  </si>
  <si>
    <t>-1287260187</t>
  </si>
  <si>
    <t>-842617011</t>
  </si>
  <si>
    <t>Příjezdová cesta po zpevněné účelové komunikaci a po louce - úprava do původního stavu</t>
  </si>
  <si>
    <t>450616171</t>
  </si>
  <si>
    <t>091002000</t>
  </si>
  <si>
    <t>Likvidace obsahu žumpy pod dřevěnými WC, vyvápění, zásyp</t>
  </si>
  <si>
    <t>652703822</t>
  </si>
  <si>
    <t>091002001</t>
  </si>
  <si>
    <t>Dodávka a montáž označení stanice v souladu s par.21 vyhlášky č. 177/1995 Sb. v platném znění (stavební a technický řád drah), vzhled tabule (písmo a barvy) musí odpovídat TNŽ 736 390 (1ks Olovnice) - označení na zebetonovaných tyčích</t>
  </si>
  <si>
    <t>698458133</t>
  </si>
  <si>
    <t>SO.09 - Praha Modřany - kolejová váha (5000323441)</t>
  </si>
  <si>
    <t>Praha Modřany</t>
  </si>
  <si>
    <t>1753993653</t>
  </si>
  <si>
    <t>-739008017</t>
  </si>
  <si>
    <t>-1374683494</t>
  </si>
  <si>
    <t>-953826810</t>
  </si>
  <si>
    <t>2089017627</t>
  </si>
  <si>
    <t>276933844</t>
  </si>
  <si>
    <t>-556792550</t>
  </si>
  <si>
    <t>-127195167</t>
  </si>
  <si>
    <t>1604229057</t>
  </si>
  <si>
    <t>-151489146</t>
  </si>
  <si>
    <t>-582281023</t>
  </si>
  <si>
    <t>-1856442926</t>
  </si>
  <si>
    <t>U stěny objektu je přizděna KS, ze které je napájeno skladiště na rampě. Tato KS se zachová a opatří se cementovým postřikem a stříškou.</t>
  </si>
  <si>
    <t>-275132651</t>
  </si>
  <si>
    <t>SO.10 - Páleček - Klobuky - bývalé stavědlo</t>
  </si>
  <si>
    <t>Páleček - Klobuky</t>
  </si>
  <si>
    <t>1981753700</t>
  </si>
  <si>
    <t>-322371778</t>
  </si>
  <si>
    <t>306777993</t>
  </si>
  <si>
    <t>-93041963</t>
  </si>
  <si>
    <t>113903624</t>
  </si>
  <si>
    <t>-1642258460</t>
  </si>
  <si>
    <t>-1498103102</t>
  </si>
  <si>
    <t>1622395092</t>
  </si>
  <si>
    <t>1003100921</t>
  </si>
  <si>
    <t>328117408</t>
  </si>
  <si>
    <t>1304038289</t>
  </si>
  <si>
    <t>-801245956</t>
  </si>
  <si>
    <t>347295958</t>
  </si>
  <si>
    <t>981011413</t>
  </si>
  <si>
    <t>Demolice budov postupným rozebíráním z cihel, kamene, tvárnic na maltu cementovou nebo z betonu prostého s podílem konstrukcí přes 15 do 20 %</t>
  </si>
  <si>
    <t>1592378950</t>
  </si>
  <si>
    <t>1299943028</t>
  </si>
  <si>
    <t>-879743359</t>
  </si>
  <si>
    <t>196279095</t>
  </si>
  <si>
    <t>-53673938</t>
  </si>
  <si>
    <t>-1725616838</t>
  </si>
  <si>
    <t>-482476863</t>
  </si>
  <si>
    <t>906258377</t>
  </si>
  <si>
    <t>Odstranění ze střech plochých do 10° krytiny povlakové třívrstvé</t>
  </si>
  <si>
    <t>1842843332</t>
  </si>
  <si>
    <t>742659867</t>
  </si>
  <si>
    <t>373574220</t>
  </si>
  <si>
    <t>Ochranná dělící stěna mezi objekty vč. montáže a demontáže</t>
  </si>
  <si>
    <t>-150767019</t>
  </si>
  <si>
    <t>1011375514</t>
  </si>
  <si>
    <t>Zachování kabelové skříně s elektroměrem, která slouží pro napájení zabezpečovacího zařízení v nově vyzděném pilířku vč. stříšky</t>
  </si>
  <si>
    <t>-1509958742</t>
  </si>
  <si>
    <t>SO.11 - Slaný žst. - TO kancelář (6000326647)</t>
  </si>
  <si>
    <t>Slaný</t>
  </si>
  <si>
    <t xml:space="preserve">    998 - Přesun hmot</t>
  </si>
  <si>
    <t xml:space="preserve">    766 - Konstrukce truhlářské</t>
  </si>
  <si>
    <t>-531974749</t>
  </si>
  <si>
    <t>1399881586</t>
  </si>
  <si>
    <t>169025222</t>
  </si>
  <si>
    <t>1472538038</t>
  </si>
  <si>
    <t>-1033629129</t>
  </si>
  <si>
    <t>-579832988</t>
  </si>
  <si>
    <t>675115170</t>
  </si>
  <si>
    <t>Zásyp sypaninou z jakékoliv horniny s uložením výkopku ve vrstvách se zhutněním jam, šachet, rýh nebo kolem objektů v těchto vykopávkách (zasypání žumpy drcenou sutí 30 cm pod úroveň terénu)</t>
  </si>
  <si>
    <t>-920543762</t>
  </si>
  <si>
    <t>-1182170141</t>
  </si>
  <si>
    <t xml:space="preserve">Rozprostření a urovnání ornice v rovině nebo ve svahu sklonu do 1:5 při souvislé ploše do 500 m2, tl. vrstvy přes 250 do 300 mm </t>
  </si>
  <si>
    <t>1210021054</t>
  </si>
  <si>
    <t>-112284376</t>
  </si>
  <si>
    <t>181411132</t>
  </si>
  <si>
    <t>Založení trávníku na půdě předem připravené plochy do 1000 m2 výsevem včetně utažení parkového na svahu přes 1:5 do 1:2</t>
  </si>
  <si>
    <t>1045811846</t>
  </si>
  <si>
    <t>962970679</t>
  </si>
  <si>
    <t>-34195701</t>
  </si>
  <si>
    <t>-349911179</t>
  </si>
  <si>
    <t>-357178420</t>
  </si>
  <si>
    <t>470345749</t>
  </si>
  <si>
    <t>546655050</t>
  </si>
  <si>
    <t>-721398067</t>
  </si>
  <si>
    <t>1415780508</t>
  </si>
  <si>
    <t>2051506260</t>
  </si>
  <si>
    <t>963015141</t>
  </si>
  <si>
    <t>Demontáž prefabrikovaných krycích desek kanálů, šachet nebo žump hmotnosti do 0,5 t</t>
  </si>
  <si>
    <t>-82515256</t>
  </si>
  <si>
    <t>15062474</t>
  </si>
  <si>
    <t>-2077369635</t>
  </si>
  <si>
    <t>981011314</t>
  </si>
  <si>
    <t>Demolice budov postupným rozebíráním z cihel, kamene, smíšeného nebo hrázděného zdiva, tvárnic na maltu vápennou nebo vápenocementovou s podílem konstrukcí přes 20 do 25 %</t>
  </si>
  <si>
    <t>-770685488</t>
  </si>
  <si>
    <t>1611547360</t>
  </si>
  <si>
    <t>788001941</t>
  </si>
  <si>
    <t>517043096</t>
  </si>
  <si>
    <t>1088801200</t>
  </si>
  <si>
    <t>9970138.2</t>
  </si>
  <si>
    <t>Poplatek za uložení na skládce (skládkovné) směsného komunálního odpadu kód odpadu 200 301</t>
  </si>
  <si>
    <t>-698462865</t>
  </si>
  <si>
    <t>99701382.1</t>
  </si>
  <si>
    <t>-72425395</t>
  </si>
  <si>
    <t>1991732326</t>
  </si>
  <si>
    <t>998</t>
  </si>
  <si>
    <t>Přesun hmot</t>
  </si>
  <si>
    <t>998254011</t>
  </si>
  <si>
    <t>Přesun hmot pro studny a jímání vody z betonu prostého, železového nebo montované z dílců jakéhokoliv rozsahu do 50 m</t>
  </si>
  <si>
    <t>791267923</t>
  </si>
  <si>
    <t>764001891</t>
  </si>
  <si>
    <t>Demontáž klempířských konstrukcí oplechování úžlabí do suti</t>
  </si>
  <si>
    <t>1796669091</t>
  </si>
  <si>
    <t>1316627174</t>
  </si>
  <si>
    <t>-1172584748</t>
  </si>
  <si>
    <t>764002821</t>
  </si>
  <si>
    <t>Demontáž klempířských konstrukcí střešního výlezu do suti</t>
  </si>
  <si>
    <t>-1085874104</t>
  </si>
  <si>
    <t>764002851</t>
  </si>
  <si>
    <t>Demontáž klempířských konstrukcí oplechování parapetů do suti</t>
  </si>
  <si>
    <t>-1265582955</t>
  </si>
  <si>
    <t>764002871</t>
  </si>
  <si>
    <t>Demontáž klempířských konstrukcí lemování zdí do suti</t>
  </si>
  <si>
    <t>-1111398355</t>
  </si>
  <si>
    <t>-401627895</t>
  </si>
  <si>
    <t>673339664</t>
  </si>
  <si>
    <t>1399453896</t>
  </si>
  <si>
    <t>766</t>
  </si>
  <si>
    <t>Konstrukce truhlářské</t>
  </si>
  <si>
    <t>766441821</t>
  </si>
  <si>
    <t>Demontáž parapetních desek dřevěných nebo plastových šířky do 300 mm délky přes 1m</t>
  </si>
  <si>
    <t>291212826</t>
  </si>
  <si>
    <t>767661811</t>
  </si>
  <si>
    <t>Demontáž mříží pevných nebo otevíravých</t>
  </si>
  <si>
    <t>-1345737319</t>
  </si>
  <si>
    <t>7679951112</t>
  </si>
  <si>
    <t>Montáž atypických zámečnických konstrukcí hmotnosti (zabezpečení studny uzamykatelnou zámečnickou konstrukcí)</t>
  </si>
  <si>
    <t>349593556</t>
  </si>
  <si>
    <t>012002000.2</t>
  </si>
  <si>
    <t>Geodetické práce - vytyčení kabelových tras</t>
  </si>
  <si>
    <t>-1454235006</t>
  </si>
  <si>
    <t>034103000</t>
  </si>
  <si>
    <t>Oplocení staveniště</t>
  </si>
  <si>
    <t>510982641</t>
  </si>
  <si>
    <t>Ztížené dopravní podmínky - práce prováděny ze sousedního soukromého pozemku</t>
  </si>
  <si>
    <t>-175698849</t>
  </si>
  <si>
    <t>-730468860</t>
  </si>
  <si>
    <t>322208146</t>
  </si>
  <si>
    <t>SO.12 - Slaný žst. - dílny a sklad TO (6000326379)</t>
  </si>
  <si>
    <t xml:space="preserve">    3 - Svislé a kompletní konstrukce</t>
  </si>
  <si>
    <t xml:space="preserve">    783 - Dokončovací práce - nátěry</t>
  </si>
  <si>
    <t>-1828512271</t>
  </si>
  <si>
    <t>-867961561</t>
  </si>
  <si>
    <t>-392750892</t>
  </si>
  <si>
    <t>-732074492</t>
  </si>
  <si>
    <t>1825846373</t>
  </si>
  <si>
    <t>-1551786335</t>
  </si>
  <si>
    <t>1668091138</t>
  </si>
  <si>
    <t>-695343170</t>
  </si>
  <si>
    <t>1316496978</t>
  </si>
  <si>
    <t>1783855441</t>
  </si>
  <si>
    <t>-1659522616</t>
  </si>
  <si>
    <t>26498017</t>
  </si>
  <si>
    <t>-641938321</t>
  </si>
  <si>
    <t>274351121</t>
  </si>
  <si>
    <t>Bednění základů pasů rovné zřízení</t>
  </si>
  <si>
    <t>-5921551</t>
  </si>
  <si>
    <t>274351122</t>
  </si>
  <si>
    <t>Bednění základů pasů rovné odstranění</t>
  </si>
  <si>
    <t>-938098640</t>
  </si>
  <si>
    <t>279311951</t>
  </si>
  <si>
    <t>Základové zdi z betonu prostého bez zvláštních nároků na vliv prostředí tř. C 20/25 (5 cm ukončení betonového základu v místě nového oplocení)</t>
  </si>
  <si>
    <t>-2084064063</t>
  </si>
  <si>
    <t>Svislé a kompletní konstrukce</t>
  </si>
  <si>
    <t>319201321</t>
  </si>
  <si>
    <t>Vyrovnání nerovného povrchu vnitřního i vnějšího zdiva bez odsekání vadných cihel, maltou (s dodáním hmot) tl. do 30 mm</t>
  </si>
  <si>
    <t>-370954405</t>
  </si>
  <si>
    <t>338171113</t>
  </si>
  <si>
    <t>Montáž sloupků a vzpěr plotových ocelových trubkových nebo profilovaných výšky do 2,00 m se zabetonováním do 0,08 m3 do připravených jamek</t>
  </si>
  <si>
    <t>-1700705678</t>
  </si>
  <si>
    <t>55342261</t>
  </si>
  <si>
    <t>sloupek plotový koncový Pz a komaxitový 2150/48x1,5mm</t>
  </si>
  <si>
    <t>18893253</t>
  </si>
  <si>
    <t>55342253</t>
  </si>
  <si>
    <t>sloupek plotový průběžný Pz a komaxitový 2100/38x1,5mm</t>
  </si>
  <si>
    <t>-776825483</t>
  </si>
  <si>
    <t>55342272</t>
  </si>
  <si>
    <t>vzpěra plotová 38x1,5mm včetně krytky s uchem 2000mm</t>
  </si>
  <si>
    <t>1009665788</t>
  </si>
  <si>
    <t>348401120</t>
  </si>
  <si>
    <t>Montáž oplocení z pletiva strojového s napínacími dráty do 1,6 m</t>
  </si>
  <si>
    <t>201717959</t>
  </si>
  <si>
    <t>31324756</t>
  </si>
  <si>
    <t>pletivo drátěné se čtvercovými oky zapletené Pz 50x2x1600mm</t>
  </si>
  <si>
    <t>1892635614</t>
  </si>
  <si>
    <t>348401350</t>
  </si>
  <si>
    <t>Montáž oplocení z pletiva rozvinutí, uchycení a napnutí drátu napínacího</t>
  </si>
  <si>
    <t>1850320827</t>
  </si>
  <si>
    <t>15615300</t>
  </si>
  <si>
    <t>drát kruhový Pz napínací  D 2,80mm</t>
  </si>
  <si>
    <t>1286172725</t>
  </si>
  <si>
    <t>348401360</t>
  </si>
  <si>
    <t>Montáž oplocení z pletiva rozvinutí, uchycení a napnutí drátu přiháčkování pletiva k napínacímu drátu</t>
  </si>
  <si>
    <t>-663209221</t>
  </si>
  <si>
    <t>15615312</t>
  </si>
  <si>
    <t>drát vázací Pz D 0,6mm</t>
  </si>
  <si>
    <t>2061266341</t>
  </si>
  <si>
    <t>1778610625</t>
  </si>
  <si>
    <t>968062558</t>
  </si>
  <si>
    <t>Vybourání dřevěných rámů oken s křídly, dveřních zárubní, vrat, stěn, ostění nebo obkladů vrat, plochy do 5 m2</t>
  </si>
  <si>
    <t>1824323157</t>
  </si>
  <si>
    <t>968072245</t>
  </si>
  <si>
    <t>Vybourání kovových rámů oken s křídly, dveřních zárubní, vrat, stěn, ostění nebo obkladů okenních rámů s křídly jednoduchých, plochy do 2 m2</t>
  </si>
  <si>
    <t>-856403824</t>
  </si>
  <si>
    <t>968072246</t>
  </si>
  <si>
    <t>Vybourání kovových rámů oken s křídly, dveřních zárubní, vrat, stěn, ostění nebo obkladů okenních rámů s křídly jednoduchých, plochy do 4 m2</t>
  </si>
  <si>
    <t>1209275131</t>
  </si>
  <si>
    <t>971042251</t>
  </si>
  <si>
    <t>Vybourání otvorů v betonových příčkách a zdech základových nebo nadzákladových plochy do 0,0225 m2, tl. do 450 mm (pro ukotvení plotových sloupků a vzpěr)</t>
  </si>
  <si>
    <t>-750102460</t>
  </si>
  <si>
    <t>-185047935</t>
  </si>
  <si>
    <t>-120609501</t>
  </si>
  <si>
    <t>585560234</t>
  </si>
  <si>
    <t>242092057</t>
  </si>
  <si>
    <t>686246721</t>
  </si>
  <si>
    <t>-755186032</t>
  </si>
  <si>
    <t>-39169637</t>
  </si>
  <si>
    <t>783</t>
  </si>
  <si>
    <t>Dokončovací práce - nátěry</t>
  </si>
  <si>
    <t>783913151</t>
  </si>
  <si>
    <t>Penetrační nátěr betonových podlah hladkých (z pohledového nebo gletovaného betonu, stěrky apod.) syntetický</t>
  </si>
  <si>
    <t>1040757124</t>
  </si>
  <si>
    <t>783917161</t>
  </si>
  <si>
    <t>Krycí (uzavírací) nátěr betonových podlah dvojnásobný syntetický</t>
  </si>
  <si>
    <t>-1401866033</t>
  </si>
  <si>
    <t>-851521457</t>
  </si>
  <si>
    <t>-1689960899</t>
  </si>
  <si>
    <t>-1503227234</t>
  </si>
  <si>
    <t>-1634088120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</si>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</sst>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0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8" fillId="4" borderId="6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8" fillId="4" borderId="7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right" vertical="center"/>
      <protection/>
    </xf>
    <xf numFmtId="0" fontId="18" fillId="4" borderId="8" xfId="0" applyFont="1" applyFill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5" fillId="0" borderId="14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18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8" fillId="4" borderId="16" xfId="0" applyFont="1" applyFill="1" applyBorder="1" applyAlignment="1" applyProtection="1">
      <alignment horizontal="center" vertical="center" wrapText="1"/>
      <protection/>
    </xf>
    <xf numFmtId="0" fontId="18" fillId="4" borderId="17" xfId="0" applyFont="1" applyFill="1" applyBorder="1" applyAlignment="1" applyProtection="1">
      <alignment horizontal="center" vertical="center" wrapText="1"/>
      <protection/>
    </xf>
    <xf numFmtId="0" fontId="18" fillId="4" borderId="17" xfId="0" applyFont="1" applyFill="1" applyBorder="1" applyAlignment="1" applyProtection="1">
      <alignment horizontal="center" vertical="center" wrapText="1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166" fontId="27" fillId="0" borderId="12" xfId="0" applyNumberFormat="1" applyFont="1" applyBorder="1" applyAlignment="1" applyProtection="1">
      <alignment/>
      <protection/>
    </xf>
    <xf numFmtId="166" fontId="27" fillId="0" borderId="13" xfId="0" applyNumberFormat="1" applyFont="1" applyBorder="1" applyAlignment="1" applyProtection="1">
      <alignment/>
      <protection/>
    </xf>
    <xf numFmtId="4" fontId="16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8" fillId="0" borderId="22" xfId="0" applyFont="1" applyBorder="1" applyAlignment="1" applyProtection="1">
      <alignment horizontal="center" vertical="center"/>
      <protection/>
    </xf>
    <xf numFmtId="49" fontId="28" fillId="0" borderId="22" xfId="0" applyNumberFormat="1" applyFont="1" applyBorder="1" applyAlignment="1" applyProtection="1">
      <alignment horizontal="left" vertical="center" wrapText="1"/>
      <protection/>
    </xf>
    <xf numFmtId="0" fontId="28" fillId="0" borderId="22" xfId="0" applyFont="1" applyBorder="1" applyAlignment="1" applyProtection="1">
      <alignment horizontal="left" vertical="center" wrapText="1"/>
      <protection/>
    </xf>
    <xf numFmtId="0" fontId="28" fillId="0" borderId="22" xfId="0" applyFont="1" applyBorder="1" applyAlignment="1" applyProtection="1">
      <alignment horizontal="center" vertical="center" wrapText="1"/>
      <protection/>
    </xf>
    <xf numFmtId="167" fontId="28" fillId="0" borderId="22" xfId="0" applyNumberFormat="1" applyFont="1" applyBorder="1" applyAlignment="1" applyProtection="1">
      <alignment vertical="center"/>
      <protection/>
    </xf>
    <xf numFmtId="4" fontId="28" fillId="2" borderId="22" xfId="0" applyNumberFormat="1" applyFont="1" applyFill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  <protection/>
    </xf>
    <xf numFmtId="0" fontId="28" fillId="0" borderId="3" xfId="0" applyFont="1" applyBorder="1" applyAlignment="1">
      <alignment vertical="center"/>
    </xf>
    <xf numFmtId="0" fontId="28" fillId="2" borderId="14" xfId="0" applyFont="1" applyFill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30" fillId="0" borderId="28" xfId="0" applyFont="1" applyBorder="1" applyAlignment="1">
      <alignment horizontal="left" wrapText="1"/>
    </xf>
    <xf numFmtId="0" fontId="9" fillId="0" borderId="27" xfId="0" applyFont="1" applyBorder="1" applyAlignment="1">
      <alignment vertical="center" wrapText="1"/>
    </xf>
    <xf numFmtId="0" fontId="30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26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49" fontId="31" fillId="0" borderId="0" xfId="0" applyNumberFormat="1" applyFont="1" applyBorder="1" applyAlignment="1">
      <alignment horizontal="left" vertical="center" wrapText="1"/>
    </xf>
    <xf numFmtId="49" fontId="31" fillId="0" borderId="0" xfId="0" applyNumberFormat="1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30" fillId="0" borderId="28" xfId="0" applyFont="1" applyBorder="1" applyAlignment="1">
      <alignment horizontal="center" vertical="center"/>
    </xf>
    <xf numFmtId="0" fontId="33" fillId="0" borderId="28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1" fillId="0" borderId="26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/>
    </xf>
    <xf numFmtId="0" fontId="31" fillId="0" borderId="29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center" vertical="top"/>
    </xf>
    <xf numFmtId="0" fontId="31" fillId="0" borderId="29" xfId="0" applyFont="1" applyBorder="1" applyAlignment="1">
      <alignment horizontal="left" vertical="center"/>
    </xf>
    <xf numFmtId="0" fontId="31" fillId="0" borderId="30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3" fillId="0" borderId="28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1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0" fillId="0" borderId="28" xfId="0" applyFont="1" applyBorder="1" applyAlignment="1">
      <alignment horizontal="left"/>
    </xf>
    <xf numFmtId="0" fontId="33" fillId="0" borderId="28" xfId="0" applyFont="1" applyBorder="1" applyAlignment="1">
      <alignment/>
    </xf>
    <xf numFmtId="0" fontId="9" fillId="0" borderId="26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29" xfId="0" applyFont="1" applyBorder="1" applyAlignment="1">
      <alignment vertical="top"/>
    </xf>
    <xf numFmtId="0" fontId="9" fillId="0" borderId="28" xfId="0" applyFont="1" applyBorder="1" applyAlignment="1">
      <alignment vertical="top"/>
    </xf>
    <xf numFmtId="0" fontId="9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5" customHeight="1"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spans="2:71" ht="36.95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spans="2:71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19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20</v>
      </c>
      <c r="AL7" s="18"/>
      <c r="AM7" s="18"/>
      <c r="AN7" s="23" t="s">
        <v>19</v>
      </c>
      <c r="AO7" s="18"/>
      <c r="AP7" s="18"/>
      <c r="AQ7" s="18"/>
      <c r="AR7" s="16"/>
      <c r="BE7" s="27"/>
      <c r="BS7" s="13" t="s">
        <v>6</v>
      </c>
    </row>
    <row r="8" spans="2:71" ht="12" customHeight="1">
      <c r="B8" s="17"/>
      <c r="C8" s="18"/>
      <c r="D8" s="28" t="s">
        <v>21</v>
      </c>
      <c r="E8" s="18"/>
      <c r="F8" s="18"/>
      <c r="G8" s="18"/>
      <c r="H8" s="18"/>
      <c r="I8" s="18"/>
      <c r="J8" s="18"/>
      <c r="K8" s="23" t="s">
        <v>22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23</v>
      </c>
      <c r="AL8" s="18"/>
      <c r="AM8" s="18"/>
      <c r="AN8" s="29" t="s">
        <v>24</v>
      </c>
      <c r="AO8" s="18"/>
      <c r="AP8" s="18"/>
      <c r="AQ8" s="18"/>
      <c r="AR8" s="16"/>
      <c r="BE8" s="27"/>
      <c r="BS8" s="13" t="s">
        <v>6</v>
      </c>
    </row>
    <row r="9" spans="2:7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spans="2:71" ht="12" customHeight="1">
      <c r="B10" s="17"/>
      <c r="C10" s="18"/>
      <c r="D10" s="28" t="s">
        <v>25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26</v>
      </c>
      <c r="AL10" s="18"/>
      <c r="AM10" s="18"/>
      <c r="AN10" s="23" t="s">
        <v>27</v>
      </c>
      <c r="AO10" s="18"/>
      <c r="AP10" s="18"/>
      <c r="AQ10" s="18"/>
      <c r="AR10" s="16"/>
      <c r="BE10" s="27"/>
      <c r="BS10" s="13" t="s">
        <v>6</v>
      </c>
    </row>
    <row r="11" spans="2:71" ht="18.45" customHeight="1">
      <c r="B11" s="17"/>
      <c r="C11" s="18"/>
      <c r="D11" s="18"/>
      <c r="E11" s="23" t="s">
        <v>28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29</v>
      </c>
      <c r="AL11" s="18"/>
      <c r="AM11" s="18"/>
      <c r="AN11" s="23" t="s">
        <v>30</v>
      </c>
      <c r="AO11" s="18"/>
      <c r="AP11" s="18"/>
      <c r="AQ11" s="18"/>
      <c r="AR11" s="16"/>
      <c r="BE11" s="27"/>
      <c r="BS11" s="13" t="s">
        <v>6</v>
      </c>
    </row>
    <row r="12" spans="2:7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spans="2:71" ht="12" customHeight="1">
      <c r="B13" s="17"/>
      <c r="C13" s="18"/>
      <c r="D13" s="28" t="s">
        <v>31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26</v>
      </c>
      <c r="AL13" s="18"/>
      <c r="AM13" s="18"/>
      <c r="AN13" s="30" t="s">
        <v>32</v>
      </c>
      <c r="AO13" s="18"/>
      <c r="AP13" s="18"/>
      <c r="AQ13" s="18"/>
      <c r="AR13" s="16"/>
      <c r="BE13" s="27"/>
      <c r="BS13" s="13" t="s">
        <v>6</v>
      </c>
    </row>
    <row r="14" spans="2:71" ht="12">
      <c r="B14" s="17"/>
      <c r="C14" s="18"/>
      <c r="D14" s="18"/>
      <c r="E14" s="30" t="s">
        <v>32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29</v>
      </c>
      <c r="AL14" s="18"/>
      <c r="AM14" s="18"/>
      <c r="AN14" s="30" t="s">
        <v>32</v>
      </c>
      <c r="AO14" s="18"/>
      <c r="AP14" s="18"/>
      <c r="AQ14" s="18"/>
      <c r="AR14" s="16"/>
      <c r="BE14" s="27"/>
      <c r="BS14" s="13" t="s">
        <v>6</v>
      </c>
    </row>
    <row r="15" spans="2:7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spans="2:71" ht="12" customHeight="1">
      <c r="B16" s="17"/>
      <c r="C16" s="18"/>
      <c r="D16" s="28" t="s">
        <v>33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26</v>
      </c>
      <c r="AL16" s="18"/>
      <c r="AM16" s="18"/>
      <c r="AN16" s="23" t="s">
        <v>19</v>
      </c>
      <c r="AO16" s="18"/>
      <c r="AP16" s="18"/>
      <c r="AQ16" s="18"/>
      <c r="AR16" s="16"/>
      <c r="BE16" s="27"/>
      <c r="BS16" s="13" t="s">
        <v>4</v>
      </c>
    </row>
    <row r="17" spans="2:71" ht="18.45" customHeight="1">
      <c r="B17" s="17"/>
      <c r="C17" s="18"/>
      <c r="D17" s="18"/>
      <c r="E17" s="23" t="s">
        <v>22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29</v>
      </c>
      <c r="AL17" s="18"/>
      <c r="AM17" s="18"/>
      <c r="AN17" s="23" t="s">
        <v>19</v>
      </c>
      <c r="AO17" s="18"/>
      <c r="AP17" s="18"/>
      <c r="AQ17" s="18"/>
      <c r="AR17" s="16"/>
      <c r="BE17" s="27"/>
      <c r="BS17" s="13" t="s">
        <v>34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spans="2:71" ht="12" customHeight="1">
      <c r="B19" s="17"/>
      <c r="C19" s="18"/>
      <c r="D19" s="28" t="s">
        <v>35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26</v>
      </c>
      <c r="AL19" s="18"/>
      <c r="AM19" s="18"/>
      <c r="AN19" s="23" t="s">
        <v>19</v>
      </c>
      <c r="AO19" s="18"/>
      <c r="AP19" s="18"/>
      <c r="AQ19" s="18"/>
      <c r="AR19" s="16"/>
      <c r="BE19" s="27"/>
      <c r="BS19" s="13" t="s">
        <v>6</v>
      </c>
    </row>
    <row r="20" spans="2:71" ht="18.45" customHeight="1">
      <c r="B20" s="17"/>
      <c r="C20" s="18"/>
      <c r="D20" s="18"/>
      <c r="E20" s="23" t="s">
        <v>36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29</v>
      </c>
      <c r="AL20" s="18"/>
      <c r="AM20" s="18"/>
      <c r="AN20" s="23" t="s">
        <v>19</v>
      </c>
      <c r="AO20" s="18"/>
      <c r="AP20" s="18"/>
      <c r="AQ20" s="18"/>
      <c r="AR20" s="16"/>
      <c r="BE20" s="27"/>
      <c r="BS20" s="13" t="s">
        <v>4</v>
      </c>
    </row>
    <row r="21" spans="2:57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spans="2:57" ht="12" customHeight="1">
      <c r="B22" s="17"/>
      <c r="C22" s="18"/>
      <c r="D22" s="28" t="s">
        <v>37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spans="2:57" ht="45" customHeight="1">
      <c r="B23" s="17"/>
      <c r="C23" s="18"/>
      <c r="D23" s="18"/>
      <c r="E23" s="32" t="s">
        <v>38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spans="2:57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spans="2:57" ht="6.95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pans="2:57" s="1" customFormat="1" ht="25.9" customHeight="1">
      <c r="B26" s="34"/>
      <c r="C26" s="35"/>
      <c r="D26" s="36" t="s">
        <v>39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ROUND(AG54,2)</f>
        <v>0</v>
      </c>
      <c r="AL26" s="37"/>
      <c r="AM26" s="37"/>
      <c r="AN26" s="37"/>
      <c r="AO26" s="37"/>
      <c r="AP26" s="35"/>
      <c r="AQ26" s="35"/>
      <c r="AR26" s="39"/>
      <c r="BE26" s="27"/>
    </row>
    <row r="27" spans="2:57" s="1" customFormat="1" ht="6.9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9"/>
      <c r="BE27" s="27"/>
    </row>
    <row r="28" spans="2:57" s="1" customFormat="1" ht="12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40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41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42</v>
      </c>
      <c r="AL28" s="40"/>
      <c r="AM28" s="40"/>
      <c r="AN28" s="40"/>
      <c r="AO28" s="40"/>
      <c r="AP28" s="35"/>
      <c r="AQ28" s="35"/>
      <c r="AR28" s="39"/>
      <c r="BE28" s="27"/>
    </row>
    <row r="29" spans="2:57" s="2" customFormat="1" ht="14.4" customHeight="1">
      <c r="B29" s="41"/>
      <c r="C29" s="42"/>
      <c r="D29" s="28" t="s">
        <v>43</v>
      </c>
      <c r="E29" s="42"/>
      <c r="F29" s="28" t="s">
        <v>44</v>
      </c>
      <c r="G29" s="42"/>
      <c r="H29" s="42"/>
      <c r="I29" s="42"/>
      <c r="J29" s="42"/>
      <c r="K29" s="42"/>
      <c r="L29" s="43">
        <v>0.21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4">
        <f>ROUND(AZ54,2)</f>
        <v>0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4">
        <f>ROUND(AV54,2)</f>
        <v>0</v>
      </c>
      <c r="AL29" s="42"/>
      <c r="AM29" s="42"/>
      <c r="AN29" s="42"/>
      <c r="AO29" s="42"/>
      <c r="AP29" s="42"/>
      <c r="AQ29" s="42"/>
      <c r="AR29" s="45"/>
      <c r="BE29" s="27"/>
    </row>
    <row r="30" spans="2:57" s="2" customFormat="1" ht="14.4" customHeight="1">
      <c r="B30" s="41"/>
      <c r="C30" s="42"/>
      <c r="D30" s="42"/>
      <c r="E30" s="42"/>
      <c r="F30" s="28" t="s">
        <v>45</v>
      </c>
      <c r="G30" s="42"/>
      <c r="H30" s="42"/>
      <c r="I30" s="42"/>
      <c r="J30" s="42"/>
      <c r="K30" s="42"/>
      <c r="L30" s="43">
        <v>0.15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4">
        <f>ROUND(BA54,2)</f>
        <v>0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4">
        <f>ROUND(AW54,2)</f>
        <v>0</v>
      </c>
      <c r="AL30" s="42"/>
      <c r="AM30" s="42"/>
      <c r="AN30" s="42"/>
      <c r="AO30" s="42"/>
      <c r="AP30" s="42"/>
      <c r="AQ30" s="42"/>
      <c r="AR30" s="45"/>
      <c r="BE30" s="27"/>
    </row>
    <row r="31" spans="2:57" s="2" customFormat="1" ht="14.4" customHeight="1" hidden="1">
      <c r="B31" s="41"/>
      <c r="C31" s="42"/>
      <c r="D31" s="42"/>
      <c r="E31" s="42"/>
      <c r="F31" s="28" t="s">
        <v>46</v>
      </c>
      <c r="G31" s="42"/>
      <c r="H31" s="42"/>
      <c r="I31" s="42"/>
      <c r="J31" s="42"/>
      <c r="K31" s="42"/>
      <c r="L31" s="43">
        <v>0.21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4">
        <f>ROUND(BB54,2)</f>
        <v>0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4">
        <v>0</v>
      </c>
      <c r="AL31" s="42"/>
      <c r="AM31" s="42"/>
      <c r="AN31" s="42"/>
      <c r="AO31" s="42"/>
      <c r="AP31" s="42"/>
      <c r="AQ31" s="42"/>
      <c r="AR31" s="45"/>
      <c r="BE31" s="27"/>
    </row>
    <row r="32" spans="2:57" s="2" customFormat="1" ht="14.4" customHeight="1" hidden="1">
      <c r="B32" s="41"/>
      <c r="C32" s="42"/>
      <c r="D32" s="42"/>
      <c r="E32" s="42"/>
      <c r="F32" s="28" t="s">
        <v>47</v>
      </c>
      <c r="G32" s="42"/>
      <c r="H32" s="42"/>
      <c r="I32" s="42"/>
      <c r="J32" s="42"/>
      <c r="K32" s="42"/>
      <c r="L32" s="43">
        <v>0.15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4">
        <f>ROUND(BC54,2)</f>
        <v>0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4">
        <v>0</v>
      </c>
      <c r="AL32" s="42"/>
      <c r="AM32" s="42"/>
      <c r="AN32" s="42"/>
      <c r="AO32" s="42"/>
      <c r="AP32" s="42"/>
      <c r="AQ32" s="42"/>
      <c r="AR32" s="45"/>
      <c r="BE32" s="27"/>
    </row>
    <row r="33" spans="2:44" s="2" customFormat="1" ht="14.4" customHeight="1" hidden="1">
      <c r="B33" s="41"/>
      <c r="C33" s="42"/>
      <c r="D33" s="42"/>
      <c r="E33" s="42"/>
      <c r="F33" s="28" t="s">
        <v>48</v>
      </c>
      <c r="G33" s="42"/>
      <c r="H33" s="42"/>
      <c r="I33" s="42"/>
      <c r="J33" s="42"/>
      <c r="K33" s="42"/>
      <c r="L33" s="43"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4">
        <f>ROUND(BD54,2)</f>
        <v>0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4">
        <v>0</v>
      </c>
      <c r="AL33" s="42"/>
      <c r="AM33" s="42"/>
      <c r="AN33" s="42"/>
      <c r="AO33" s="42"/>
      <c r="AP33" s="42"/>
      <c r="AQ33" s="42"/>
      <c r="AR33" s="45"/>
    </row>
    <row r="34" spans="2:44" s="1" customFormat="1" ht="6.9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9"/>
    </row>
    <row r="35" spans="2:44" s="1" customFormat="1" ht="25.9" customHeight="1">
      <c r="B35" s="34"/>
      <c r="C35" s="46"/>
      <c r="D35" s="47" t="s">
        <v>49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50</v>
      </c>
      <c r="U35" s="48"/>
      <c r="V35" s="48"/>
      <c r="W35" s="48"/>
      <c r="X35" s="50" t="s">
        <v>51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9"/>
    </row>
    <row r="36" spans="2:44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9"/>
    </row>
    <row r="37" spans="2:44" s="1" customFormat="1" ht="6.95" customHeight="1"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39"/>
    </row>
    <row r="41" spans="2:44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39"/>
    </row>
    <row r="42" spans="2:44" s="1" customFormat="1" ht="24.95" customHeight="1">
      <c r="B42" s="34"/>
      <c r="C42" s="19" t="s">
        <v>52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9"/>
    </row>
    <row r="43" spans="2:44" s="1" customFormat="1" ht="6.95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9"/>
    </row>
    <row r="44" spans="2:44" s="1" customFormat="1" ht="12" customHeight="1">
      <c r="B44" s="34"/>
      <c r="C44" s="28" t="s">
        <v>13</v>
      </c>
      <c r="D44" s="35"/>
      <c r="E44" s="35"/>
      <c r="F44" s="35"/>
      <c r="G44" s="35"/>
      <c r="H44" s="35"/>
      <c r="I44" s="35"/>
      <c r="J44" s="35"/>
      <c r="K44" s="35"/>
      <c r="L44" s="35" t="str">
        <f>K5</f>
        <v>30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9"/>
    </row>
    <row r="45" spans="2:44" s="3" customFormat="1" ht="36.95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60" t="str">
        <f>K6</f>
        <v>Odstraňování postradatelných objektů SŽDC - demolice (obvod OŘ PHA)</v>
      </c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61"/>
    </row>
    <row r="46" spans="2:44" s="1" customFormat="1" ht="6.95" customHeight="1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9"/>
    </row>
    <row r="47" spans="2:44" s="1" customFormat="1" ht="12" customHeight="1"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62" t="str">
        <f>IF(K8="","",K8)</f>
        <v xml:space="preserve"> 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63" t="str">
        <f>IF(AN8="","",AN8)</f>
        <v>7. 6. 2019</v>
      </c>
      <c r="AN47" s="63"/>
      <c r="AO47" s="35"/>
      <c r="AP47" s="35"/>
      <c r="AQ47" s="35"/>
      <c r="AR47" s="39"/>
    </row>
    <row r="48" spans="2:44" s="1" customFormat="1" ht="6.95" customHeight="1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9"/>
    </row>
    <row r="49" spans="2:56" s="1" customFormat="1" ht="13.65" customHeight="1">
      <c r="B49" s="34"/>
      <c r="C49" s="28" t="s">
        <v>25</v>
      </c>
      <c r="D49" s="35"/>
      <c r="E49" s="35"/>
      <c r="F49" s="35"/>
      <c r="G49" s="35"/>
      <c r="H49" s="35"/>
      <c r="I49" s="35"/>
      <c r="J49" s="35"/>
      <c r="K49" s="35"/>
      <c r="L49" s="35" t="str">
        <f>IF(E11="","",E11)</f>
        <v>Správa železniční dopravní cesty, s.o.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33</v>
      </c>
      <c r="AJ49" s="35"/>
      <c r="AK49" s="35"/>
      <c r="AL49" s="35"/>
      <c r="AM49" s="64" t="str">
        <f>IF(E17="","",E17)</f>
        <v xml:space="preserve"> </v>
      </c>
      <c r="AN49" s="35"/>
      <c r="AO49" s="35"/>
      <c r="AP49" s="35"/>
      <c r="AQ49" s="35"/>
      <c r="AR49" s="39"/>
      <c r="AS49" s="65" t="s">
        <v>53</v>
      </c>
      <c r="AT49" s="66"/>
      <c r="AU49" s="67"/>
      <c r="AV49" s="67"/>
      <c r="AW49" s="67"/>
      <c r="AX49" s="67"/>
      <c r="AY49" s="67"/>
      <c r="AZ49" s="67"/>
      <c r="BA49" s="67"/>
      <c r="BB49" s="67"/>
      <c r="BC49" s="67"/>
      <c r="BD49" s="68"/>
    </row>
    <row r="50" spans="2:56" s="1" customFormat="1" ht="24.9" customHeight="1">
      <c r="B50" s="34"/>
      <c r="C50" s="28" t="s">
        <v>31</v>
      </c>
      <c r="D50" s="35"/>
      <c r="E50" s="35"/>
      <c r="F50" s="35"/>
      <c r="G50" s="35"/>
      <c r="H50" s="35"/>
      <c r="I50" s="35"/>
      <c r="J50" s="35"/>
      <c r="K50" s="35"/>
      <c r="L50" s="35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35</v>
      </c>
      <c r="AJ50" s="35"/>
      <c r="AK50" s="35"/>
      <c r="AL50" s="35"/>
      <c r="AM50" s="64" t="str">
        <f>IF(E20="","",E20)</f>
        <v>L. Malý, K. Svobodová, A. Jaroševský</v>
      </c>
      <c r="AN50" s="35"/>
      <c r="AO50" s="35"/>
      <c r="AP50" s="35"/>
      <c r="AQ50" s="35"/>
      <c r="AR50" s="39"/>
      <c r="AS50" s="69"/>
      <c r="AT50" s="70"/>
      <c r="AU50" s="71"/>
      <c r="AV50" s="71"/>
      <c r="AW50" s="71"/>
      <c r="AX50" s="71"/>
      <c r="AY50" s="71"/>
      <c r="AZ50" s="71"/>
      <c r="BA50" s="71"/>
      <c r="BB50" s="71"/>
      <c r="BC50" s="71"/>
      <c r="BD50" s="72"/>
    </row>
    <row r="51" spans="2:56" s="1" customFormat="1" ht="10.8" customHeight="1"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9"/>
      <c r="AS51" s="73"/>
      <c r="AT51" s="74"/>
      <c r="AU51" s="75"/>
      <c r="AV51" s="75"/>
      <c r="AW51" s="75"/>
      <c r="AX51" s="75"/>
      <c r="AY51" s="75"/>
      <c r="AZ51" s="75"/>
      <c r="BA51" s="75"/>
      <c r="BB51" s="75"/>
      <c r="BC51" s="75"/>
      <c r="BD51" s="76"/>
    </row>
    <row r="52" spans="2:56" s="1" customFormat="1" ht="29.25" customHeight="1">
      <c r="B52" s="34"/>
      <c r="C52" s="77" t="s">
        <v>54</v>
      </c>
      <c r="D52" s="78"/>
      <c r="E52" s="78"/>
      <c r="F52" s="78"/>
      <c r="G52" s="78"/>
      <c r="H52" s="79"/>
      <c r="I52" s="80" t="s">
        <v>55</v>
      </c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81" t="s">
        <v>56</v>
      </c>
      <c r="AH52" s="78"/>
      <c r="AI52" s="78"/>
      <c r="AJ52" s="78"/>
      <c r="AK52" s="78"/>
      <c r="AL52" s="78"/>
      <c r="AM52" s="78"/>
      <c r="AN52" s="80" t="s">
        <v>57</v>
      </c>
      <c r="AO52" s="78"/>
      <c r="AP52" s="78"/>
      <c r="AQ52" s="82" t="s">
        <v>58</v>
      </c>
      <c r="AR52" s="39"/>
      <c r="AS52" s="83" t="s">
        <v>59</v>
      </c>
      <c r="AT52" s="84" t="s">
        <v>60</v>
      </c>
      <c r="AU52" s="84" t="s">
        <v>61</v>
      </c>
      <c r="AV52" s="84" t="s">
        <v>62</v>
      </c>
      <c r="AW52" s="84" t="s">
        <v>63</v>
      </c>
      <c r="AX52" s="84" t="s">
        <v>64</v>
      </c>
      <c r="AY52" s="84" t="s">
        <v>65</v>
      </c>
      <c r="AZ52" s="84" t="s">
        <v>66</v>
      </c>
      <c r="BA52" s="84" t="s">
        <v>67</v>
      </c>
      <c r="BB52" s="84" t="s">
        <v>68</v>
      </c>
      <c r="BC52" s="84" t="s">
        <v>69</v>
      </c>
      <c r="BD52" s="85" t="s">
        <v>70</v>
      </c>
    </row>
    <row r="53" spans="2:56" s="1" customFormat="1" ht="10.8" customHeigh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9"/>
      <c r="AS53" s="86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8"/>
    </row>
    <row r="54" spans="2:90" s="4" customFormat="1" ht="32.4" customHeight="1">
      <c r="B54" s="89"/>
      <c r="C54" s="90" t="s">
        <v>71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2">
        <f>ROUND(SUM(AG55:AG66),2)</f>
        <v>0</v>
      </c>
      <c r="AH54" s="92"/>
      <c r="AI54" s="92"/>
      <c r="AJ54" s="92"/>
      <c r="AK54" s="92"/>
      <c r="AL54" s="92"/>
      <c r="AM54" s="92"/>
      <c r="AN54" s="93">
        <f>SUM(AG54,AT54)</f>
        <v>0</v>
      </c>
      <c r="AO54" s="93"/>
      <c r="AP54" s="93"/>
      <c r="AQ54" s="94" t="s">
        <v>19</v>
      </c>
      <c r="AR54" s="95"/>
      <c r="AS54" s="96">
        <f>ROUND(SUM(AS55:AS66),2)</f>
        <v>0</v>
      </c>
      <c r="AT54" s="97">
        <f>ROUND(SUM(AV54:AW54),2)</f>
        <v>0</v>
      </c>
      <c r="AU54" s="98">
        <f>ROUND(SUM(AU55:AU66),5)</f>
        <v>0</v>
      </c>
      <c r="AV54" s="97">
        <f>ROUND(AZ54*L29,2)</f>
        <v>0</v>
      </c>
      <c r="AW54" s="97">
        <f>ROUND(BA54*L30,2)</f>
        <v>0</v>
      </c>
      <c r="AX54" s="97">
        <f>ROUND(BB54*L29,2)</f>
        <v>0</v>
      </c>
      <c r="AY54" s="97">
        <f>ROUND(BC54*L30,2)</f>
        <v>0</v>
      </c>
      <c r="AZ54" s="97">
        <f>ROUND(SUM(AZ55:AZ66),2)</f>
        <v>0</v>
      </c>
      <c r="BA54" s="97">
        <f>ROUND(SUM(BA55:BA66),2)</f>
        <v>0</v>
      </c>
      <c r="BB54" s="97">
        <f>ROUND(SUM(BB55:BB66),2)</f>
        <v>0</v>
      </c>
      <c r="BC54" s="97">
        <f>ROUND(SUM(BC55:BC66),2)</f>
        <v>0</v>
      </c>
      <c r="BD54" s="99">
        <f>ROUND(SUM(BD55:BD66),2)</f>
        <v>0</v>
      </c>
      <c r="BS54" s="100" t="s">
        <v>72</v>
      </c>
      <c r="BT54" s="100" t="s">
        <v>73</v>
      </c>
      <c r="BU54" s="101" t="s">
        <v>74</v>
      </c>
      <c r="BV54" s="100" t="s">
        <v>75</v>
      </c>
      <c r="BW54" s="100" t="s">
        <v>5</v>
      </c>
      <c r="BX54" s="100" t="s">
        <v>76</v>
      </c>
      <c r="CL54" s="100" t="s">
        <v>19</v>
      </c>
    </row>
    <row r="55" spans="1:91" s="5" customFormat="1" ht="40.5" customHeight="1">
      <c r="A55" s="102" t="s">
        <v>77</v>
      </c>
      <c r="B55" s="103"/>
      <c r="C55" s="104"/>
      <c r="D55" s="105" t="s">
        <v>78</v>
      </c>
      <c r="E55" s="105"/>
      <c r="F55" s="105"/>
      <c r="G55" s="105"/>
      <c r="H55" s="105"/>
      <c r="I55" s="106"/>
      <c r="J55" s="105" t="s">
        <v>79</v>
      </c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7">
        <f>'SO.01 - Benešov Mariánovi...'!J30</f>
        <v>0</v>
      </c>
      <c r="AH55" s="106"/>
      <c r="AI55" s="106"/>
      <c r="AJ55" s="106"/>
      <c r="AK55" s="106"/>
      <c r="AL55" s="106"/>
      <c r="AM55" s="106"/>
      <c r="AN55" s="107">
        <f>SUM(AG55,AT55)</f>
        <v>0</v>
      </c>
      <c r="AO55" s="106"/>
      <c r="AP55" s="106"/>
      <c r="AQ55" s="108" t="s">
        <v>80</v>
      </c>
      <c r="AR55" s="109"/>
      <c r="AS55" s="110">
        <v>0</v>
      </c>
      <c r="AT55" s="111">
        <f>ROUND(SUM(AV55:AW55),2)</f>
        <v>0</v>
      </c>
      <c r="AU55" s="112">
        <f>'SO.01 - Benešov Mariánovi...'!P95</f>
        <v>0</v>
      </c>
      <c r="AV55" s="111">
        <f>'SO.01 - Benešov Mariánovi...'!J33</f>
        <v>0</v>
      </c>
      <c r="AW55" s="111">
        <f>'SO.01 - Benešov Mariánovi...'!J34</f>
        <v>0</v>
      </c>
      <c r="AX55" s="111">
        <f>'SO.01 - Benešov Mariánovi...'!J35</f>
        <v>0</v>
      </c>
      <c r="AY55" s="111">
        <f>'SO.01 - Benešov Mariánovi...'!J36</f>
        <v>0</v>
      </c>
      <c r="AZ55" s="111">
        <f>'SO.01 - Benešov Mariánovi...'!F33</f>
        <v>0</v>
      </c>
      <c r="BA55" s="111">
        <f>'SO.01 - Benešov Mariánovi...'!F34</f>
        <v>0</v>
      </c>
      <c r="BB55" s="111">
        <f>'SO.01 - Benešov Mariánovi...'!F35</f>
        <v>0</v>
      </c>
      <c r="BC55" s="111">
        <f>'SO.01 - Benešov Mariánovi...'!F36</f>
        <v>0</v>
      </c>
      <c r="BD55" s="113">
        <f>'SO.01 - Benešov Mariánovi...'!F37</f>
        <v>0</v>
      </c>
      <c r="BT55" s="114" t="s">
        <v>81</v>
      </c>
      <c r="BV55" s="114" t="s">
        <v>75</v>
      </c>
      <c r="BW55" s="114" t="s">
        <v>82</v>
      </c>
      <c r="BX55" s="114" t="s">
        <v>5</v>
      </c>
      <c r="CL55" s="114" t="s">
        <v>19</v>
      </c>
      <c r="CM55" s="114" t="s">
        <v>83</v>
      </c>
    </row>
    <row r="56" spans="1:91" s="5" customFormat="1" ht="27" customHeight="1">
      <c r="A56" s="102" t="s">
        <v>77</v>
      </c>
      <c r="B56" s="103"/>
      <c r="C56" s="104"/>
      <c r="D56" s="105" t="s">
        <v>84</v>
      </c>
      <c r="E56" s="105"/>
      <c r="F56" s="105"/>
      <c r="G56" s="105"/>
      <c r="H56" s="105"/>
      <c r="I56" s="106"/>
      <c r="J56" s="105" t="s">
        <v>85</v>
      </c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7">
        <f>'SO.02 - Jeneč - strážní d...'!J30</f>
        <v>0</v>
      </c>
      <c r="AH56" s="106"/>
      <c r="AI56" s="106"/>
      <c r="AJ56" s="106"/>
      <c r="AK56" s="106"/>
      <c r="AL56" s="106"/>
      <c r="AM56" s="106"/>
      <c r="AN56" s="107">
        <f>SUM(AG56,AT56)</f>
        <v>0</v>
      </c>
      <c r="AO56" s="106"/>
      <c r="AP56" s="106"/>
      <c r="AQ56" s="108" t="s">
        <v>80</v>
      </c>
      <c r="AR56" s="109"/>
      <c r="AS56" s="110">
        <v>0</v>
      </c>
      <c r="AT56" s="111">
        <f>ROUND(SUM(AV56:AW56),2)</f>
        <v>0</v>
      </c>
      <c r="AU56" s="112">
        <f>'SO.02 - Jeneč - strážní d...'!P88</f>
        <v>0</v>
      </c>
      <c r="AV56" s="111">
        <f>'SO.02 - Jeneč - strážní d...'!J33</f>
        <v>0</v>
      </c>
      <c r="AW56" s="111">
        <f>'SO.02 - Jeneč - strážní d...'!J34</f>
        <v>0</v>
      </c>
      <c r="AX56" s="111">
        <f>'SO.02 - Jeneč - strážní d...'!J35</f>
        <v>0</v>
      </c>
      <c r="AY56" s="111">
        <f>'SO.02 - Jeneč - strážní d...'!J36</f>
        <v>0</v>
      </c>
      <c r="AZ56" s="111">
        <f>'SO.02 - Jeneč - strážní d...'!F33</f>
        <v>0</v>
      </c>
      <c r="BA56" s="111">
        <f>'SO.02 - Jeneč - strážní d...'!F34</f>
        <v>0</v>
      </c>
      <c r="BB56" s="111">
        <f>'SO.02 - Jeneč - strážní d...'!F35</f>
        <v>0</v>
      </c>
      <c r="BC56" s="111">
        <f>'SO.02 - Jeneč - strážní d...'!F36</f>
        <v>0</v>
      </c>
      <c r="BD56" s="113">
        <f>'SO.02 - Jeneč - strážní d...'!F37</f>
        <v>0</v>
      </c>
      <c r="BT56" s="114" t="s">
        <v>81</v>
      </c>
      <c r="BV56" s="114" t="s">
        <v>75</v>
      </c>
      <c r="BW56" s="114" t="s">
        <v>86</v>
      </c>
      <c r="BX56" s="114" t="s">
        <v>5</v>
      </c>
      <c r="CL56" s="114" t="s">
        <v>19</v>
      </c>
      <c r="CM56" s="114" t="s">
        <v>83</v>
      </c>
    </row>
    <row r="57" spans="1:91" s="5" customFormat="1" ht="16.5" customHeight="1">
      <c r="A57" s="102" t="s">
        <v>77</v>
      </c>
      <c r="B57" s="103"/>
      <c r="C57" s="104"/>
      <c r="D57" s="105" t="s">
        <v>87</v>
      </c>
      <c r="E57" s="105"/>
      <c r="F57" s="105"/>
      <c r="G57" s="105"/>
      <c r="H57" s="105"/>
      <c r="I57" s="106"/>
      <c r="J57" s="105" t="s">
        <v>88</v>
      </c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7">
        <f>'SO.03 - Vrátno - skladišt...'!J30</f>
        <v>0</v>
      </c>
      <c r="AH57" s="106"/>
      <c r="AI57" s="106"/>
      <c r="AJ57" s="106"/>
      <c r="AK57" s="106"/>
      <c r="AL57" s="106"/>
      <c r="AM57" s="106"/>
      <c r="AN57" s="107">
        <f>SUM(AG57,AT57)</f>
        <v>0</v>
      </c>
      <c r="AO57" s="106"/>
      <c r="AP57" s="106"/>
      <c r="AQ57" s="108" t="s">
        <v>80</v>
      </c>
      <c r="AR57" s="109"/>
      <c r="AS57" s="110">
        <v>0</v>
      </c>
      <c r="AT57" s="111">
        <f>ROUND(SUM(AV57:AW57),2)</f>
        <v>0</v>
      </c>
      <c r="AU57" s="112">
        <f>'SO.03 - Vrátno - skladišt...'!P88</f>
        <v>0</v>
      </c>
      <c r="AV57" s="111">
        <f>'SO.03 - Vrátno - skladišt...'!J33</f>
        <v>0</v>
      </c>
      <c r="AW57" s="111">
        <f>'SO.03 - Vrátno - skladišt...'!J34</f>
        <v>0</v>
      </c>
      <c r="AX57" s="111">
        <f>'SO.03 - Vrátno - skladišt...'!J35</f>
        <v>0</v>
      </c>
      <c r="AY57" s="111">
        <f>'SO.03 - Vrátno - skladišt...'!J36</f>
        <v>0</v>
      </c>
      <c r="AZ57" s="111">
        <f>'SO.03 - Vrátno - skladišt...'!F33</f>
        <v>0</v>
      </c>
      <c r="BA57" s="111">
        <f>'SO.03 - Vrátno - skladišt...'!F34</f>
        <v>0</v>
      </c>
      <c r="BB57" s="111">
        <f>'SO.03 - Vrátno - skladišt...'!F35</f>
        <v>0</v>
      </c>
      <c r="BC57" s="111">
        <f>'SO.03 - Vrátno - skladišt...'!F36</f>
        <v>0</v>
      </c>
      <c r="BD57" s="113">
        <f>'SO.03 - Vrátno - skladišt...'!F37</f>
        <v>0</v>
      </c>
      <c r="BT57" s="114" t="s">
        <v>81</v>
      </c>
      <c r="BV57" s="114" t="s">
        <v>75</v>
      </c>
      <c r="BW57" s="114" t="s">
        <v>89</v>
      </c>
      <c r="BX57" s="114" t="s">
        <v>5</v>
      </c>
      <c r="CL57" s="114" t="s">
        <v>19</v>
      </c>
      <c r="CM57" s="114" t="s">
        <v>83</v>
      </c>
    </row>
    <row r="58" spans="1:91" s="5" customFormat="1" ht="27" customHeight="1">
      <c r="A58" s="102" t="s">
        <v>77</v>
      </c>
      <c r="B58" s="103"/>
      <c r="C58" s="104"/>
      <c r="D58" s="105" t="s">
        <v>90</v>
      </c>
      <c r="E58" s="105"/>
      <c r="F58" s="105"/>
      <c r="G58" s="105"/>
      <c r="H58" s="105"/>
      <c r="I58" s="106"/>
      <c r="J58" s="105" t="s">
        <v>91</v>
      </c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7">
        <f>'SO.04 - Český Brod - Štol...'!J30</f>
        <v>0</v>
      </c>
      <c r="AH58" s="106"/>
      <c r="AI58" s="106"/>
      <c r="AJ58" s="106"/>
      <c r="AK58" s="106"/>
      <c r="AL58" s="106"/>
      <c r="AM58" s="106"/>
      <c r="AN58" s="107">
        <f>SUM(AG58,AT58)</f>
        <v>0</v>
      </c>
      <c r="AO58" s="106"/>
      <c r="AP58" s="106"/>
      <c r="AQ58" s="108" t="s">
        <v>80</v>
      </c>
      <c r="AR58" s="109"/>
      <c r="AS58" s="110">
        <v>0</v>
      </c>
      <c r="AT58" s="111">
        <f>ROUND(SUM(AV58:AW58),2)</f>
        <v>0</v>
      </c>
      <c r="AU58" s="112">
        <f>'SO.04 - Český Brod - Štol...'!P88</f>
        <v>0</v>
      </c>
      <c r="AV58" s="111">
        <f>'SO.04 - Český Brod - Štol...'!J33</f>
        <v>0</v>
      </c>
      <c r="AW58" s="111">
        <f>'SO.04 - Český Brod - Štol...'!J34</f>
        <v>0</v>
      </c>
      <c r="AX58" s="111">
        <f>'SO.04 - Český Brod - Štol...'!J35</f>
        <v>0</v>
      </c>
      <c r="AY58" s="111">
        <f>'SO.04 - Český Brod - Štol...'!J36</f>
        <v>0</v>
      </c>
      <c r="AZ58" s="111">
        <f>'SO.04 - Český Brod - Štol...'!F33</f>
        <v>0</v>
      </c>
      <c r="BA58" s="111">
        <f>'SO.04 - Český Brod - Štol...'!F34</f>
        <v>0</v>
      </c>
      <c r="BB58" s="111">
        <f>'SO.04 - Český Brod - Štol...'!F35</f>
        <v>0</v>
      </c>
      <c r="BC58" s="111">
        <f>'SO.04 - Český Brod - Štol...'!F36</f>
        <v>0</v>
      </c>
      <c r="BD58" s="113">
        <f>'SO.04 - Český Brod - Štol...'!F37</f>
        <v>0</v>
      </c>
      <c r="BT58" s="114" t="s">
        <v>81</v>
      </c>
      <c r="BV58" s="114" t="s">
        <v>75</v>
      </c>
      <c r="BW58" s="114" t="s">
        <v>92</v>
      </c>
      <c r="BX58" s="114" t="s">
        <v>5</v>
      </c>
      <c r="CL58" s="114" t="s">
        <v>19</v>
      </c>
      <c r="CM58" s="114" t="s">
        <v>83</v>
      </c>
    </row>
    <row r="59" spans="1:91" s="5" customFormat="1" ht="27" customHeight="1">
      <c r="A59" s="102" t="s">
        <v>77</v>
      </c>
      <c r="B59" s="103"/>
      <c r="C59" s="104"/>
      <c r="D59" s="105" t="s">
        <v>93</v>
      </c>
      <c r="E59" s="105"/>
      <c r="F59" s="105"/>
      <c r="G59" s="105"/>
      <c r="H59" s="105"/>
      <c r="I59" s="106"/>
      <c r="J59" s="105" t="s">
        <v>94</v>
      </c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7">
        <f>'SO.05 - Český Brod - tran...'!J30</f>
        <v>0</v>
      </c>
      <c r="AH59" s="106"/>
      <c r="AI59" s="106"/>
      <c r="AJ59" s="106"/>
      <c r="AK59" s="106"/>
      <c r="AL59" s="106"/>
      <c r="AM59" s="106"/>
      <c r="AN59" s="107">
        <f>SUM(AG59,AT59)</f>
        <v>0</v>
      </c>
      <c r="AO59" s="106"/>
      <c r="AP59" s="106"/>
      <c r="AQ59" s="108" t="s">
        <v>80</v>
      </c>
      <c r="AR59" s="109"/>
      <c r="AS59" s="110">
        <v>0</v>
      </c>
      <c r="AT59" s="111">
        <f>ROUND(SUM(AV59:AW59),2)</f>
        <v>0</v>
      </c>
      <c r="AU59" s="112">
        <f>'SO.05 - Český Brod - tran...'!P89</f>
        <v>0</v>
      </c>
      <c r="AV59" s="111">
        <f>'SO.05 - Český Brod - tran...'!J33</f>
        <v>0</v>
      </c>
      <c r="AW59" s="111">
        <f>'SO.05 - Český Brod - tran...'!J34</f>
        <v>0</v>
      </c>
      <c r="AX59" s="111">
        <f>'SO.05 - Český Brod - tran...'!J35</f>
        <v>0</v>
      </c>
      <c r="AY59" s="111">
        <f>'SO.05 - Český Brod - tran...'!J36</f>
        <v>0</v>
      </c>
      <c r="AZ59" s="111">
        <f>'SO.05 - Český Brod - tran...'!F33</f>
        <v>0</v>
      </c>
      <c r="BA59" s="111">
        <f>'SO.05 - Český Brod - tran...'!F34</f>
        <v>0</v>
      </c>
      <c r="BB59" s="111">
        <f>'SO.05 - Český Brod - tran...'!F35</f>
        <v>0</v>
      </c>
      <c r="BC59" s="111">
        <f>'SO.05 - Český Brod - tran...'!F36</f>
        <v>0</v>
      </c>
      <c r="BD59" s="113">
        <f>'SO.05 - Český Brod - tran...'!F37</f>
        <v>0</v>
      </c>
      <c r="BT59" s="114" t="s">
        <v>81</v>
      </c>
      <c r="BV59" s="114" t="s">
        <v>75</v>
      </c>
      <c r="BW59" s="114" t="s">
        <v>95</v>
      </c>
      <c r="BX59" s="114" t="s">
        <v>5</v>
      </c>
      <c r="CL59" s="114" t="s">
        <v>19</v>
      </c>
      <c r="CM59" s="114" t="s">
        <v>83</v>
      </c>
    </row>
    <row r="60" spans="1:91" s="5" customFormat="1" ht="27" customHeight="1">
      <c r="A60" s="102" t="s">
        <v>77</v>
      </c>
      <c r="B60" s="103"/>
      <c r="C60" s="104"/>
      <c r="D60" s="105" t="s">
        <v>96</v>
      </c>
      <c r="E60" s="105"/>
      <c r="F60" s="105"/>
      <c r="G60" s="105"/>
      <c r="H60" s="105"/>
      <c r="I60" s="106"/>
      <c r="J60" s="105" t="s">
        <v>97</v>
      </c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7">
        <f>'SO.06 - Brandýsek žst. - ...'!J30</f>
        <v>0</v>
      </c>
      <c r="AH60" s="106"/>
      <c r="AI60" s="106"/>
      <c r="AJ60" s="106"/>
      <c r="AK60" s="106"/>
      <c r="AL60" s="106"/>
      <c r="AM60" s="106"/>
      <c r="AN60" s="107">
        <f>SUM(AG60,AT60)</f>
        <v>0</v>
      </c>
      <c r="AO60" s="106"/>
      <c r="AP60" s="106"/>
      <c r="AQ60" s="108" t="s">
        <v>80</v>
      </c>
      <c r="AR60" s="109"/>
      <c r="AS60" s="110">
        <v>0</v>
      </c>
      <c r="AT60" s="111">
        <f>ROUND(SUM(AV60:AW60),2)</f>
        <v>0</v>
      </c>
      <c r="AU60" s="112">
        <f>'SO.06 - Brandýsek žst. - ...'!P89</f>
        <v>0</v>
      </c>
      <c r="AV60" s="111">
        <f>'SO.06 - Brandýsek žst. - ...'!J33</f>
        <v>0</v>
      </c>
      <c r="AW60" s="111">
        <f>'SO.06 - Brandýsek žst. - ...'!J34</f>
        <v>0</v>
      </c>
      <c r="AX60" s="111">
        <f>'SO.06 - Brandýsek žst. - ...'!J35</f>
        <v>0</v>
      </c>
      <c r="AY60" s="111">
        <f>'SO.06 - Brandýsek žst. - ...'!J36</f>
        <v>0</v>
      </c>
      <c r="AZ60" s="111">
        <f>'SO.06 - Brandýsek žst. - ...'!F33</f>
        <v>0</v>
      </c>
      <c r="BA60" s="111">
        <f>'SO.06 - Brandýsek žst. - ...'!F34</f>
        <v>0</v>
      </c>
      <c r="BB60" s="111">
        <f>'SO.06 - Brandýsek žst. - ...'!F35</f>
        <v>0</v>
      </c>
      <c r="BC60" s="111">
        <f>'SO.06 - Brandýsek žst. - ...'!F36</f>
        <v>0</v>
      </c>
      <c r="BD60" s="113">
        <f>'SO.06 - Brandýsek žst. - ...'!F37</f>
        <v>0</v>
      </c>
      <c r="BT60" s="114" t="s">
        <v>81</v>
      </c>
      <c r="BV60" s="114" t="s">
        <v>75</v>
      </c>
      <c r="BW60" s="114" t="s">
        <v>98</v>
      </c>
      <c r="BX60" s="114" t="s">
        <v>5</v>
      </c>
      <c r="CL60" s="114" t="s">
        <v>19</v>
      </c>
      <c r="CM60" s="114" t="s">
        <v>83</v>
      </c>
    </row>
    <row r="61" spans="1:91" s="5" customFormat="1" ht="27" customHeight="1">
      <c r="A61" s="102" t="s">
        <v>77</v>
      </c>
      <c r="B61" s="103"/>
      <c r="C61" s="104"/>
      <c r="D61" s="105" t="s">
        <v>99</v>
      </c>
      <c r="E61" s="105"/>
      <c r="F61" s="105"/>
      <c r="G61" s="105"/>
      <c r="H61" s="105"/>
      <c r="I61" s="106"/>
      <c r="J61" s="105" t="s">
        <v>100</v>
      </c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7">
        <f>'SO.07 - Brandýsek žst. - ...'!J30</f>
        <v>0</v>
      </c>
      <c r="AH61" s="106"/>
      <c r="AI61" s="106"/>
      <c r="AJ61" s="106"/>
      <c r="AK61" s="106"/>
      <c r="AL61" s="106"/>
      <c r="AM61" s="106"/>
      <c r="AN61" s="107">
        <f>SUM(AG61,AT61)</f>
        <v>0</v>
      </c>
      <c r="AO61" s="106"/>
      <c r="AP61" s="106"/>
      <c r="AQ61" s="108" t="s">
        <v>80</v>
      </c>
      <c r="AR61" s="109"/>
      <c r="AS61" s="110">
        <v>0</v>
      </c>
      <c r="AT61" s="111">
        <f>ROUND(SUM(AV61:AW61),2)</f>
        <v>0</v>
      </c>
      <c r="AU61" s="112">
        <f>'SO.07 - Brandýsek žst. - ...'!P91</f>
        <v>0</v>
      </c>
      <c r="AV61" s="111">
        <f>'SO.07 - Brandýsek žst. - ...'!J33</f>
        <v>0</v>
      </c>
      <c r="AW61" s="111">
        <f>'SO.07 - Brandýsek žst. - ...'!J34</f>
        <v>0</v>
      </c>
      <c r="AX61" s="111">
        <f>'SO.07 - Brandýsek žst. - ...'!J35</f>
        <v>0</v>
      </c>
      <c r="AY61" s="111">
        <f>'SO.07 - Brandýsek žst. - ...'!J36</f>
        <v>0</v>
      </c>
      <c r="AZ61" s="111">
        <f>'SO.07 - Brandýsek žst. - ...'!F33</f>
        <v>0</v>
      </c>
      <c r="BA61" s="111">
        <f>'SO.07 - Brandýsek žst. - ...'!F34</f>
        <v>0</v>
      </c>
      <c r="BB61" s="111">
        <f>'SO.07 - Brandýsek žst. - ...'!F35</f>
        <v>0</v>
      </c>
      <c r="BC61" s="111">
        <f>'SO.07 - Brandýsek žst. - ...'!F36</f>
        <v>0</v>
      </c>
      <c r="BD61" s="113">
        <f>'SO.07 - Brandýsek žst. - ...'!F37</f>
        <v>0</v>
      </c>
      <c r="BT61" s="114" t="s">
        <v>81</v>
      </c>
      <c r="BV61" s="114" t="s">
        <v>75</v>
      </c>
      <c r="BW61" s="114" t="s">
        <v>101</v>
      </c>
      <c r="BX61" s="114" t="s">
        <v>5</v>
      </c>
      <c r="CL61" s="114" t="s">
        <v>19</v>
      </c>
      <c r="CM61" s="114" t="s">
        <v>83</v>
      </c>
    </row>
    <row r="62" spans="1:91" s="5" customFormat="1" ht="27" customHeight="1">
      <c r="A62" s="102" t="s">
        <v>77</v>
      </c>
      <c r="B62" s="103"/>
      <c r="C62" s="104"/>
      <c r="D62" s="105" t="s">
        <v>102</v>
      </c>
      <c r="E62" s="105"/>
      <c r="F62" s="105"/>
      <c r="G62" s="105"/>
      <c r="H62" s="105"/>
      <c r="I62" s="106"/>
      <c r="J62" s="105" t="s">
        <v>103</v>
      </c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7">
        <f>'SO.08 - Olovnice - výhybk...'!J30</f>
        <v>0</v>
      </c>
      <c r="AH62" s="106"/>
      <c r="AI62" s="106"/>
      <c r="AJ62" s="106"/>
      <c r="AK62" s="106"/>
      <c r="AL62" s="106"/>
      <c r="AM62" s="106"/>
      <c r="AN62" s="107">
        <f>SUM(AG62,AT62)</f>
        <v>0</v>
      </c>
      <c r="AO62" s="106"/>
      <c r="AP62" s="106"/>
      <c r="AQ62" s="108" t="s">
        <v>80</v>
      </c>
      <c r="AR62" s="109"/>
      <c r="AS62" s="110">
        <v>0</v>
      </c>
      <c r="AT62" s="111">
        <f>ROUND(SUM(AV62:AW62),2)</f>
        <v>0</v>
      </c>
      <c r="AU62" s="112">
        <f>'SO.08 - Olovnice - výhybk...'!P88</f>
        <v>0</v>
      </c>
      <c r="AV62" s="111">
        <f>'SO.08 - Olovnice - výhybk...'!J33</f>
        <v>0</v>
      </c>
      <c r="AW62" s="111">
        <f>'SO.08 - Olovnice - výhybk...'!J34</f>
        <v>0</v>
      </c>
      <c r="AX62" s="111">
        <f>'SO.08 - Olovnice - výhybk...'!J35</f>
        <v>0</v>
      </c>
      <c r="AY62" s="111">
        <f>'SO.08 - Olovnice - výhybk...'!J36</f>
        <v>0</v>
      </c>
      <c r="AZ62" s="111">
        <f>'SO.08 - Olovnice - výhybk...'!F33</f>
        <v>0</v>
      </c>
      <c r="BA62" s="111">
        <f>'SO.08 - Olovnice - výhybk...'!F34</f>
        <v>0</v>
      </c>
      <c r="BB62" s="111">
        <f>'SO.08 - Olovnice - výhybk...'!F35</f>
        <v>0</v>
      </c>
      <c r="BC62" s="111">
        <f>'SO.08 - Olovnice - výhybk...'!F36</f>
        <v>0</v>
      </c>
      <c r="BD62" s="113">
        <f>'SO.08 - Olovnice - výhybk...'!F37</f>
        <v>0</v>
      </c>
      <c r="BT62" s="114" t="s">
        <v>81</v>
      </c>
      <c r="BV62" s="114" t="s">
        <v>75</v>
      </c>
      <c r="BW62" s="114" t="s">
        <v>104</v>
      </c>
      <c r="BX62" s="114" t="s">
        <v>5</v>
      </c>
      <c r="CL62" s="114" t="s">
        <v>19</v>
      </c>
      <c r="CM62" s="114" t="s">
        <v>83</v>
      </c>
    </row>
    <row r="63" spans="1:91" s="5" customFormat="1" ht="27" customHeight="1">
      <c r="A63" s="102" t="s">
        <v>77</v>
      </c>
      <c r="B63" s="103"/>
      <c r="C63" s="104"/>
      <c r="D63" s="105" t="s">
        <v>105</v>
      </c>
      <c r="E63" s="105"/>
      <c r="F63" s="105"/>
      <c r="G63" s="105"/>
      <c r="H63" s="105"/>
      <c r="I63" s="106"/>
      <c r="J63" s="105" t="s">
        <v>106</v>
      </c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7">
        <f>'SO.09 - Praha Modřany - k...'!J30</f>
        <v>0</v>
      </c>
      <c r="AH63" s="106"/>
      <c r="AI63" s="106"/>
      <c r="AJ63" s="106"/>
      <c r="AK63" s="106"/>
      <c r="AL63" s="106"/>
      <c r="AM63" s="106"/>
      <c r="AN63" s="107">
        <f>SUM(AG63,AT63)</f>
        <v>0</v>
      </c>
      <c r="AO63" s="106"/>
      <c r="AP63" s="106"/>
      <c r="AQ63" s="108" t="s">
        <v>80</v>
      </c>
      <c r="AR63" s="109"/>
      <c r="AS63" s="110">
        <v>0</v>
      </c>
      <c r="AT63" s="111">
        <f>ROUND(SUM(AV63:AW63),2)</f>
        <v>0</v>
      </c>
      <c r="AU63" s="112">
        <f>'SO.09 - Praha Modřany - k...'!P85</f>
        <v>0</v>
      </c>
      <c r="AV63" s="111">
        <f>'SO.09 - Praha Modřany - k...'!J33</f>
        <v>0</v>
      </c>
      <c r="AW63" s="111">
        <f>'SO.09 - Praha Modřany - k...'!J34</f>
        <v>0</v>
      </c>
      <c r="AX63" s="111">
        <f>'SO.09 - Praha Modřany - k...'!J35</f>
        <v>0</v>
      </c>
      <c r="AY63" s="111">
        <f>'SO.09 - Praha Modřany - k...'!J36</f>
        <v>0</v>
      </c>
      <c r="AZ63" s="111">
        <f>'SO.09 - Praha Modřany - k...'!F33</f>
        <v>0</v>
      </c>
      <c r="BA63" s="111">
        <f>'SO.09 - Praha Modřany - k...'!F34</f>
        <v>0</v>
      </c>
      <c r="BB63" s="111">
        <f>'SO.09 - Praha Modřany - k...'!F35</f>
        <v>0</v>
      </c>
      <c r="BC63" s="111">
        <f>'SO.09 - Praha Modřany - k...'!F36</f>
        <v>0</v>
      </c>
      <c r="BD63" s="113">
        <f>'SO.09 - Praha Modřany - k...'!F37</f>
        <v>0</v>
      </c>
      <c r="BT63" s="114" t="s">
        <v>81</v>
      </c>
      <c r="BV63" s="114" t="s">
        <v>75</v>
      </c>
      <c r="BW63" s="114" t="s">
        <v>107</v>
      </c>
      <c r="BX63" s="114" t="s">
        <v>5</v>
      </c>
      <c r="CL63" s="114" t="s">
        <v>19</v>
      </c>
      <c r="CM63" s="114" t="s">
        <v>83</v>
      </c>
    </row>
    <row r="64" spans="1:91" s="5" customFormat="1" ht="16.5" customHeight="1">
      <c r="A64" s="102" t="s">
        <v>77</v>
      </c>
      <c r="B64" s="103"/>
      <c r="C64" s="104"/>
      <c r="D64" s="105" t="s">
        <v>108</v>
      </c>
      <c r="E64" s="105"/>
      <c r="F64" s="105"/>
      <c r="G64" s="105"/>
      <c r="H64" s="105"/>
      <c r="I64" s="106"/>
      <c r="J64" s="105" t="s">
        <v>109</v>
      </c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7">
        <f>'SO.10 - Páleček - Klobuky...'!J30</f>
        <v>0</v>
      </c>
      <c r="AH64" s="106"/>
      <c r="AI64" s="106"/>
      <c r="AJ64" s="106"/>
      <c r="AK64" s="106"/>
      <c r="AL64" s="106"/>
      <c r="AM64" s="106"/>
      <c r="AN64" s="107">
        <f>SUM(AG64,AT64)</f>
        <v>0</v>
      </c>
      <c r="AO64" s="106"/>
      <c r="AP64" s="106"/>
      <c r="AQ64" s="108" t="s">
        <v>80</v>
      </c>
      <c r="AR64" s="109"/>
      <c r="AS64" s="110">
        <v>0</v>
      </c>
      <c r="AT64" s="111">
        <f>ROUND(SUM(AV64:AW64),2)</f>
        <v>0</v>
      </c>
      <c r="AU64" s="112">
        <f>'SO.10 - Páleček - Klobuky...'!P90</f>
        <v>0</v>
      </c>
      <c r="AV64" s="111">
        <f>'SO.10 - Páleček - Klobuky...'!J33</f>
        <v>0</v>
      </c>
      <c r="AW64" s="111">
        <f>'SO.10 - Páleček - Klobuky...'!J34</f>
        <v>0</v>
      </c>
      <c r="AX64" s="111">
        <f>'SO.10 - Páleček - Klobuky...'!J35</f>
        <v>0</v>
      </c>
      <c r="AY64" s="111">
        <f>'SO.10 - Páleček - Klobuky...'!J36</f>
        <v>0</v>
      </c>
      <c r="AZ64" s="111">
        <f>'SO.10 - Páleček - Klobuky...'!F33</f>
        <v>0</v>
      </c>
      <c r="BA64" s="111">
        <f>'SO.10 - Páleček - Klobuky...'!F34</f>
        <v>0</v>
      </c>
      <c r="BB64" s="111">
        <f>'SO.10 - Páleček - Klobuky...'!F35</f>
        <v>0</v>
      </c>
      <c r="BC64" s="111">
        <f>'SO.10 - Páleček - Klobuky...'!F36</f>
        <v>0</v>
      </c>
      <c r="BD64" s="113">
        <f>'SO.10 - Páleček - Klobuky...'!F37</f>
        <v>0</v>
      </c>
      <c r="BT64" s="114" t="s">
        <v>81</v>
      </c>
      <c r="BV64" s="114" t="s">
        <v>75</v>
      </c>
      <c r="BW64" s="114" t="s">
        <v>110</v>
      </c>
      <c r="BX64" s="114" t="s">
        <v>5</v>
      </c>
      <c r="CL64" s="114" t="s">
        <v>19</v>
      </c>
      <c r="CM64" s="114" t="s">
        <v>83</v>
      </c>
    </row>
    <row r="65" spans="1:91" s="5" customFormat="1" ht="16.5" customHeight="1">
      <c r="A65" s="102" t="s">
        <v>77</v>
      </c>
      <c r="B65" s="103"/>
      <c r="C65" s="104"/>
      <c r="D65" s="105" t="s">
        <v>111</v>
      </c>
      <c r="E65" s="105"/>
      <c r="F65" s="105"/>
      <c r="G65" s="105"/>
      <c r="H65" s="105"/>
      <c r="I65" s="106"/>
      <c r="J65" s="105" t="s">
        <v>112</v>
      </c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7">
        <f>'SO.11 - Slaný žst. - TO k...'!J30</f>
        <v>0</v>
      </c>
      <c r="AH65" s="106"/>
      <c r="AI65" s="106"/>
      <c r="AJ65" s="106"/>
      <c r="AK65" s="106"/>
      <c r="AL65" s="106"/>
      <c r="AM65" s="106"/>
      <c r="AN65" s="107">
        <f>SUM(AG65,AT65)</f>
        <v>0</v>
      </c>
      <c r="AO65" s="106"/>
      <c r="AP65" s="106"/>
      <c r="AQ65" s="108" t="s">
        <v>80</v>
      </c>
      <c r="AR65" s="109"/>
      <c r="AS65" s="110">
        <v>0</v>
      </c>
      <c r="AT65" s="111">
        <f>ROUND(SUM(AV65:AW65),2)</f>
        <v>0</v>
      </c>
      <c r="AU65" s="112">
        <f>'SO.11 - Slaný žst. - TO k...'!P94</f>
        <v>0</v>
      </c>
      <c r="AV65" s="111">
        <f>'SO.11 - Slaný žst. - TO k...'!J33</f>
        <v>0</v>
      </c>
      <c r="AW65" s="111">
        <f>'SO.11 - Slaný žst. - TO k...'!J34</f>
        <v>0</v>
      </c>
      <c r="AX65" s="111">
        <f>'SO.11 - Slaný žst. - TO k...'!J35</f>
        <v>0</v>
      </c>
      <c r="AY65" s="111">
        <f>'SO.11 - Slaný žst. - TO k...'!J36</f>
        <v>0</v>
      </c>
      <c r="AZ65" s="111">
        <f>'SO.11 - Slaný žst. - TO k...'!F33</f>
        <v>0</v>
      </c>
      <c r="BA65" s="111">
        <f>'SO.11 - Slaný žst. - TO k...'!F34</f>
        <v>0</v>
      </c>
      <c r="BB65" s="111">
        <f>'SO.11 - Slaný žst. - TO k...'!F35</f>
        <v>0</v>
      </c>
      <c r="BC65" s="111">
        <f>'SO.11 - Slaný žst. - TO k...'!F36</f>
        <v>0</v>
      </c>
      <c r="BD65" s="113">
        <f>'SO.11 - Slaný žst. - TO k...'!F37</f>
        <v>0</v>
      </c>
      <c r="BT65" s="114" t="s">
        <v>81</v>
      </c>
      <c r="BV65" s="114" t="s">
        <v>75</v>
      </c>
      <c r="BW65" s="114" t="s">
        <v>113</v>
      </c>
      <c r="BX65" s="114" t="s">
        <v>5</v>
      </c>
      <c r="CL65" s="114" t="s">
        <v>19</v>
      </c>
      <c r="CM65" s="114" t="s">
        <v>83</v>
      </c>
    </row>
    <row r="66" spans="1:91" s="5" customFormat="1" ht="27" customHeight="1">
      <c r="A66" s="102" t="s">
        <v>77</v>
      </c>
      <c r="B66" s="103"/>
      <c r="C66" s="104"/>
      <c r="D66" s="105" t="s">
        <v>114</v>
      </c>
      <c r="E66" s="105"/>
      <c r="F66" s="105"/>
      <c r="G66" s="105"/>
      <c r="H66" s="105"/>
      <c r="I66" s="106"/>
      <c r="J66" s="105" t="s">
        <v>115</v>
      </c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7">
        <f>'SO.12 - Slaný žst. - díln...'!J30</f>
        <v>0</v>
      </c>
      <c r="AH66" s="106"/>
      <c r="AI66" s="106"/>
      <c r="AJ66" s="106"/>
      <c r="AK66" s="106"/>
      <c r="AL66" s="106"/>
      <c r="AM66" s="106"/>
      <c r="AN66" s="107">
        <f>SUM(AG66,AT66)</f>
        <v>0</v>
      </c>
      <c r="AO66" s="106"/>
      <c r="AP66" s="106"/>
      <c r="AQ66" s="108" t="s">
        <v>80</v>
      </c>
      <c r="AR66" s="109"/>
      <c r="AS66" s="115">
        <v>0</v>
      </c>
      <c r="AT66" s="116">
        <f>ROUND(SUM(AV66:AW66),2)</f>
        <v>0</v>
      </c>
      <c r="AU66" s="117">
        <f>'SO.12 - Slaný žst. - díln...'!P92</f>
        <v>0</v>
      </c>
      <c r="AV66" s="116">
        <f>'SO.12 - Slaný žst. - díln...'!J33</f>
        <v>0</v>
      </c>
      <c r="AW66" s="116">
        <f>'SO.12 - Slaný žst. - díln...'!J34</f>
        <v>0</v>
      </c>
      <c r="AX66" s="116">
        <f>'SO.12 - Slaný žst. - díln...'!J35</f>
        <v>0</v>
      </c>
      <c r="AY66" s="116">
        <f>'SO.12 - Slaný žst. - díln...'!J36</f>
        <v>0</v>
      </c>
      <c r="AZ66" s="116">
        <f>'SO.12 - Slaný žst. - díln...'!F33</f>
        <v>0</v>
      </c>
      <c r="BA66" s="116">
        <f>'SO.12 - Slaný žst. - díln...'!F34</f>
        <v>0</v>
      </c>
      <c r="BB66" s="116">
        <f>'SO.12 - Slaný žst. - díln...'!F35</f>
        <v>0</v>
      </c>
      <c r="BC66" s="116">
        <f>'SO.12 - Slaný žst. - díln...'!F36</f>
        <v>0</v>
      </c>
      <c r="BD66" s="118">
        <f>'SO.12 - Slaný žst. - díln...'!F37</f>
        <v>0</v>
      </c>
      <c r="BT66" s="114" t="s">
        <v>81</v>
      </c>
      <c r="BV66" s="114" t="s">
        <v>75</v>
      </c>
      <c r="BW66" s="114" t="s">
        <v>116</v>
      </c>
      <c r="BX66" s="114" t="s">
        <v>5</v>
      </c>
      <c r="CL66" s="114" t="s">
        <v>19</v>
      </c>
      <c r="CM66" s="114" t="s">
        <v>83</v>
      </c>
    </row>
    <row r="67" spans="2:44" s="1" customFormat="1" ht="30" customHeigh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9"/>
    </row>
    <row r="68" spans="2:44" s="1" customFormat="1" ht="6.95" customHeight="1"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39"/>
    </row>
  </sheetData>
  <sheetProtection password="CC35" sheet="1" objects="1" scenarios="1" formatColumns="0" formatRows="0"/>
  <mergeCells count="8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AN63:AP63"/>
    <mergeCell ref="AN64:AP64"/>
    <mergeCell ref="AN65:AP65"/>
    <mergeCell ref="AN66:AP66"/>
    <mergeCell ref="D62:H62"/>
    <mergeCell ref="D55:H55"/>
    <mergeCell ref="D56:H56"/>
    <mergeCell ref="D57:H57"/>
    <mergeCell ref="D58:H58"/>
    <mergeCell ref="D59:H59"/>
    <mergeCell ref="D60:H60"/>
    <mergeCell ref="D61:H61"/>
    <mergeCell ref="D63:H63"/>
    <mergeCell ref="D64:H64"/>
    <mergeCell ref="D65:H65"/>
    <mergeCell ref="D66:H66"/>
    <mergeCell ref="AG64:AM64"/>
    <mergeCell ref="AG63:AM63"/>
    <mergeCell ref="AG65:AM65"/>
    <mergeCell ref="AG66:AM66"/>
    <mergeCell ref="C52:G52"/>
    <mergeCell ref="I52:AF52"/>
    <mergeCell ref="J55:AF55"/>
    <mergeCell ref="J56:AF56"/>
    <mergeCell ref="J57:AF57"/>
    <mergeCell ref="J58:AF58"/>
    <mergeCell ref="J59:AF59"/>
    <mergeCell ref="J60:AF60"/>
    <mergeCell ref="J61:AF61"/>
    <mergeCell ref="J62:AF62"/>
    <mergeCell ref="J63:AF63"/>
    <mergeCell ref="J64:AF64"/>
    <mergeCell ref="J65:AF65"/>
    <mergeCell ref="J66:AF66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54:AM54"/>
    <mergeCell ref="AN54:AP54"/>
  </mergeCells>
  <hyperlinks>
    <hyperlink ref="A55" location="'SO.01 - Benešov Mariánovi...'!C2" display="/"/>
    <hyperlink ref="A56" location="'SO.02 - Jeneč - strážní d...'!C2" display="/"/>
    <hyperlink ref="A57" location="'SO.03 - Vrátno - skladišt...'!C2" display="/"/>
    <hyperlink ref="A58" location="'SO.04 - Český Brod - Štol...'!C2" display="/"/>
    <hyperlink ref="A59" location="'SO.05 - Český Brod - tran...'!C2" display="/"/>
    <hyperlink ref="A60" location="'SO.06 - Brandýsek žst. - ...'!C2" display="/"/>
    <hyperlink ref="A61" location="'SO.07 - Brandýsek žst. - ...'!C2" display="/"/>
    <hyperlink ref="A62" location="'SO.08 - Olovnice - výhybk...'!C2" display="/"/>
    <hyperlink ref="A63" location="'SO.09 - Praha Modřany - k...'!C2" display="/"/>
    <hyperlink ref="A64" location="'SO.10 - Páleček - Klobuky...'!C2" display="/"/>
    <hyperlink ref="A65" location="'SO.11 - Slaný žst. - TO k...'!C2" display="/"/>
    <hyperlink ref="A66" location="'SO.12 - Slaný žst. - díl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9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107</v>
      </c>
    </row>
    <row r="3" spans="2:46" ht="6.95" customHeight="1">
      <c r="B3" s="120"/>
      <c r="C3" s="121"/>
      <c r="D3" s="121"/>
      <c r="E3" s="121"/>
      <c r="F3" s="121"/>
      <c r="G3" s="121"/>
      <c r="H3" s="121"/>
      <c r="I3" s="122"/>
      <c r="J3" s="121"/>
      <c r="K3" s="121"/>
      <c r="L3" s="16"/>
      <c r="AT3" s="13" t="s">
        <v>83</v>
      </c>
    </row>
    <row r="4" spans="2:46" ht="24.95" customHeight="1">
      <c r="B4" s="16"/>
      <c r="D4" s="123" t="s">
        <v>117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24" t="s">
        <v>16</v>
      </c>
      <c r="L6" s="16"/>
    </row>
    <row r="7" spans="2:12" ht="16.5" customHeight="1">
      <c r="B7" s="16"/>
      <c r="E7" s="125" t="str">
        <f>'Rekapitulace stavby'!K6</f>
        <v>Odstraňování postradatelných objektů SŽDC - demolice (obvod OŘ PHA)</v>
      </c>
      <c r="F7" s="124"/>
      <c r="G7" s="124"/>
      <c r="H7" s="124"/>
      <c r="L7" s="16"/>
    </row>
    <row r="8" spans="2:12" s="1" customFormat="1" ht="12" customHeight="1">
      <c r="B8" s="39"/>
      <c r="D8" s="124" t="s">
        <v>118</v>
      </c>
      <c r="I8" s="126"/>
      <c r="L8" s="39"/>
    </row>
    <row r="9" spans="2:12" s="1" customFormat="1" ht="36.95" customHeight="1">
      <c r="B9" s="39"/>
      <c r="E9" s="127" t="s">
        <v>816</v>
      </c>
      <c r="F9" s="1"/>
      <c r="G9" s="1"/>
      <c r="H9" s="1"/>
      <c r="I9" s="126"/>
      <c r="L9" s="39"/>
    </row>
    <row r="10" spans="2:12" s="1" customFormat="1" ht="12">
      <c r="B10" s="39"/>
      <c r="I10" s="126"/>
      <c r="L10" s="39"/>
    </row>
    <row r="11" spans="2:12" s="1" customFormat="1" ht="12" customHeight="1">
      <c r="B11" s="39"/>
      <c r="D11" s="124" t="s">
        <v>18</v>
      </c>
      <c r="F11" s="13" t="s">
        <v>19</v>
      </c>
      <c r="I11" s="128" t="s">
        <v>20</v>
      </c>
      <c r="J11" s="13" t="s">
        <v>19</v>
      </c>
      <c r="L11" s="39"/>
    </row>
    <row r="12" spans="2:12" s="1" customFormat="1" ht="12" customHeight="1">
      <c r="B12" s="39"/>
      <c r="D12" s="124" t="s">
        <v>21</v>
      </c>
      <c r="F12" s="13" t="s">
        <v>817</v>
      </c>
      <c r="I12" s="128" t="s">
        <v>23</v>
      </c>
      <c r="J12" s="129" t="str">
        <f>'Rekapitulace stavby'!AN8</f>
        <v>7. 6. 2019</v>
      </c>
      <c r="L12" s="39"/>
    </row>
    <row r="13" spans="2:12" s="1" customFormat="1" ht="10.8" customHeight="1">
      <c r="B13" s="39"/>
      <c r="I13" s="126"/>
      <c r="L13" s="39"/>
    </row>
    <row r="14" spans="2:12" s="1" customFormat="1" ht="12" customHeight="1">
      <c r="B14" s="39"/>
      <c r="D14" s="124" t="s">
        <v>25</v>
      </c>
      <c r="I14" s="128" t="s">
        <v>26</v>
      </c>
      <c r="J14" s="13" t="s">
        <v>27</v>
      </c>
      <c r="L14" s="39"/>
    </row>
    <row r="15" spans="2:12" s="1" customFormat="1" ht="18" customHeight="1">
      <c r="B15" s="39"/>
      <c r="E15" s="13" t="s">
        <v>28</v>
      </c>
      <c r="I15" s="128" t="s">
        <v>29</v>
      </c>
      <c r="J15" s="13" t="s">
        <v>30</v>
      </c>
      <c r="L15" s="39"/>
    </row>
    <row r="16" spans="2:12" s="1" customFormat="1" ht="6.95" customHeight="1">
      <c r="B16" s="39"/>
      <c r="I16" s="126"/>
      <c r="L16" s="39"/>
    </row>
    <row r="17" spans="2:12" s="1" customFormat="1" ht="12" customHeight="1">
      <c r="B17" s="39"/>
      <c r="D17" s="124" t="s">
        <v>31</v>
      </c>
      <c r="I17" s="128" t="s">
        <v>26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8" t="s">
        <v>29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26"/>
      <c r="L19" s="39"/>
    </row>
    <row r="20" spans="2:12" s="1" customFormat="1" ht="12" customHeight="1">
      <c r="B20" s="39"/>
      <c r="D20" s="124" t="s">
        <v>33</v>
      </c>
      <c r="I20" s="128" t="s">
        <v>26</v>
      </c>
      <c r="J20" s="13" t="str">
        <f>IF('Rekapitulace stavby'!AN16="","",'Rekapitulace stavby'!AN16)</f>
        <v/>
      </c>
      <c r="L20" s="39"/>
    </row>
    <row r="21" spans="2:12" s="1" customFormat="1" ht="18" customHeight="1">
      <c r="B21" s="39"/>
      <c r="E21" s="13" t="str">
        <f>IF('Rekapitulace stavby'!E17="","",'Rekapitulace stavby'!E17)</f>
        <v xml:space="preserve"> </v>
      </c>
      <c r="I21" s="128" t="s">
        <v>29</v>
      </c>
      <c r="J21" s="13" t="str">
        <f>IF('Rekapitulace stavby'!AN17="","",'Rekapitulace stavby'!AN17)</f>
        <v/>
      </c>
      <c r="L21" s="39"/>
    </row>
    <row r="22" spans="2:12" s="1" customFormat="1" ht="6.95" customHeight="1">
      <c r="B22" s="39"/>
      <c r="I22" s="126"/>
      <c r="L22" s="39"/>
    </row>
    <row r="23" spans="2:12" s="1" customFormat="1" ht="12" customHeight="1">
      <c r="B23" s="39"/>
      <c r="D23" s="124" t="s">
        <v>35</v>
      </c>
      <c r="I23" s="128" t="s">
        <v>26</v>
      </c>
      <c r="J23" s="13" t="s">
        <v>19</v>
      </c>
      <c r="L23" s="39"/>
    </row>
    <row r="24" spans="2:12" s="1" customFormat="1" ht="18" customHeight="1">
      <c r="B24" s="39"/>
      <c r="E24" s="13" t="s">
        <v>414</v>
      </c>
      <c r="I24" s="128" t="s">
        <v>29</v>
      </c>
      <c r="J24" s="13" t="s">
        <v>19</v>
      </c>
      <c r="L24" s="39"/>
    </row>
    <row r="25" spans="2:12" s="1" customFormat="1" ht="6.95" customHeight="1">
      <c r="B25" s="39"/>
      <c r="I25" s="126"/>
      <c r="L25" s="39"/>
    </row>
    <row r="26" spans="2:12" s="1" customFormat="1" ht="12" customHeight="1">
      <c r="B26" s="39"/>
      <c r="D26" s="124" t="s">
        <v>37</v>
      </c>
      <c r="I26" s="126"/>
      <c r="L26" s="39"/>
    </row>
    <row r="27" spans="2:12" s="6" customFormat="1" ht="16.5" customHeight="1">
      <c r="B27" s="130"/>
      <c r="E27" s="131" t="s">
        <v>19</v>
      </c>
      <c r="F27" s="131"/>
      <c r="G27" s="131"/>
      <c r="H27" s="131"/>
      <c r="I27" s="132"/>
      <c r="L27" s="130"/>
    </row>
    <row r="28" spans="2:12" s="1" customFormat="1" ht="6.95" customHeight="1">
      <c r="B28" s="39"/>
      <c r="I28" s="126"/>
      <c r="L28" s="39"/>
    </row>
    <row r="29" spans="2:12" s="1" customFormat="1" ht="6.95" customHeight="1">
      <c r="B29" s="39"/>
      <c r="D29" s="67"/>
      <c r="E29" s="67"/>
      <c r="F29" s="67"/>
      <c r="G29" s="67"/>
      <c r="H29" s="67"/>
      <c r="I29" s="133"/>
      <c r="J29" s="67"/>
      <c r="K29" s="67"/>
      <c r="L29" s="39"/>
    </row>
    <row r="30" spans="2:12" s="1" customFormat="1" ht="25.4" customHeight="1">
      <c r="B30" s="39"/>
      <c r="D30" s="134" t="s">
        <v>39</v>
      </c>
      <c r="I30" s="126"/>
      <c r="J30" s="135">
        <f>ROUND(J85,2)</f>
        <v>0</v>
      </c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33"/>
      <c r="J31" s="67"/>
      <c r="K31" s="67"/>
      <c r="L31" s="39"/>
    </row>
    <row r="32" spans="2:12" s="1" customFormat="1" ht="14.4" customHeight="1">
      <c r="B32" s="39"/>
      <c r="F32" s="136" t="s">
        <v>41</v>
      </c>
      <c r="I32" s="137" t="s">
        <v>40</v>
      </c>
      <c r="J32" s="136" t="s">
        <v>42</v>
      </c>
      <c r="L32" s="39"/>
    </row>
    <row r="33" spans="2:12" s="1" customFormat="1" ht="14.4" customHeight="1">
      <c r="B33" s="39"/>
      <c r="D33" s="124" t="s">
        <v>43</v>
      </c>
      <c r="E33" s="124" t="s">
        <v>44</v>
      </c>
      <c r="F33" s="138">
        <f>ROUND((SUM(BE85:BE104)),2)</f>
        <v>0</v>
      </c>
      <c r="I33" s="139">
        <v>0.21</v>
      </c>
      <c r="J33" s="138">
        <f>ROUND(((SUM(BE85:BE104))*I33),2)</f>
        <v>0</v>
      </c>
      <c r="L33" s="39"/>
    </row>
    <row r="34" spans="2:12" s="1" customFormat="1" ht="14.4" customHeight="1">
      <c r="B34" s="39"/>
      <c r="E34" s="124" t="s">
        <v>45</v>
      </c>
      <c r="F34" s="138">
        <f>ROUND((SUM(BF85:BF104)),2)</f>
        <v>0</v>
      </c>
      <c r="I34" s="139">
        <v>0.15</v>
      </c>
      <c r="J34" s="138">
        <f>ROUND(((SUM(BF85:BF104))*I34),2)</f>
        <v>0</v>
      </c>
      <c r="L34" s="39"/>
    </row>
    <row r="35" spans="2:12" s="1" customFormat="1" ht="14.4" customHeight="1" hidden="1">
      <c r="B35" s="39"/>
      <c r="E35" s="124" t="s">
        <v>46</v>
      </c>
      <c r="F35" s="138">
        <f>ROUND((SUM(BG85:BG104)),2)</f>
        <v>0</v>
      </c>
      <c r="I35" s="139">
        <v>0.21</v>
      </c>
      <c r="J35" s="138">
        <f>0</f>
        <v>0</v>
      </c>
      <c r="L35" s="39"/>
    </row>
    <row r="36" spans="2:12" s="1" customFormat="1" ht="14.4" customHeight="1" hidden="1">
      <c r="B36" s="39"/>
      <c r="E36" s="124" t="s">
        <v>47</v>
      </c>
      <c r="F36" s="138">
        <f>ROUND((SUM(BH85:BH104)),2)</f>
        <v>0</v>
      </c>
      <c r="I36" s="139">
        <v>0.15</v>
      </c>
      <c r="J36" s="138">
        <f>0</f>
        <v>0</v>
      </c>
      <c r="L36" s="39"/>
    </row>
    <row r="37" spans="2:12" s="1" customFormat="1" ht="14.4" customHeight="1" hidden="1">
      <c r="B37" s="39"/>
      <c r="E37" s="124" t="s">
        <v>48</v>
      </c>
      <c r="F37" s="138">
        <f>ROUND((SUM(BI85:BI104)),2)</f>
        <v>0</v>
      </c>
      <c r="I37" s="139">
        <v>0</v>
      </c>
      <c r="J37" s="138">
        <f>0</f>
        <v>0</v>
      </c>
      <c r="L37" s="39"/>
    </row>
    <row r="38" spans="2:12" s="1" customFormat="1" ht="6.95" customHeight="1">
      <c r="B38" s="39"/>
      <c r="I38" s="126"/>
      <c r="L38" s="39"/>
    </row>
    <row r="39" spans="2:12" s="1" customFormat="1" ht="25.4" customHeight="1">
      <c r="B39" s="39"/>
      <c r="C39" s="140"/>
      <c r="D39" s="141" t="s">
        <v>49</v>
      </c>
      <c r="E39" s="142"/>
      <c r="F39" s="142"/>
      <c r="G39" s="143" t="s">
        <v>50</v>
      </c>
      <c r="H39" s="144" t="s">
        <v>51</v>
      </c>
      <c r="I39" s="145"/>
      <c r="J39" s="146">
        <f>SUM(J30:J37)</f>
        <v>0</v>
      </c>
      <c r="K39" s="147"/>
      <c r="L39" s="39"/>
    </row>
    <row r="40" spans="2:12" s="1" customFormat="1" ht="14.4" customHeight="1">
      <c r="B40" s="148"/>
      <c r="C40" s="149"/>
      <c r="D40" s="149"/>
      <c r="E40" s="149"/>
      <c r="F40" s="149"/>
      <c r="G40" s="149"/>
      <c r="H40" s="149"/>
      <c r="I40" s="150"/>
      <c r="J40" s="149"/>
      <c r="K40" s="149"/>
      <c r="L40" s="39"/>
    </row>
    <row r="44" spans="2:12" s="1" customFormat="1" ht="6.95" customHeight="1">
      <c r="B44" s="151"/>
      <c r="C44" s="152"/>
      <c r="D44" s="152"/>
      <c r="E44" s="152"/>
      <c r="F44" s="152"/>
      <c r="G44" s="152"/>
      <c r="H44" s="152"/>
      <c r="I44" s="153"/>
      <c r="J44" s="152"/>
      <c r="K44" s="152"/>
      <c r="L44" s="39"/>
    </row>
    <row r="45" spans="2:12" s="1" customFormat="1" ht="24.95" customHeight="1">
      <c r="B45" s="34"/>
      <c r="C45" s="19" t="s">
        <v>122</v>
      </c>
      <c r="D45" s="35"/>
      <c r="E45" s="35"/>
      <c r="F45" s="35"/>
      <c r="G45" s="35"/>
      <c r="H45" s="35"/>
      <c r="I45" s="126"/>
      <c r="J45" s="35"/>
      <c r="K45" s="35"/>
      <c r="L45" s="39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26"/>
      <c r="J46" s="35"/>
      <c r="K46" s="35"/>
      <c r="L46" s="39"/>
    </row>
    <row r="47" spans="2:12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6"/>
      <c r="J47" s="35"/>
      <c r="K47" s="35"/>
      <c r="L47" s="39"/>
    </row>
    <row r="48" spans="2:12" s="1" customFormat="1" ht="16.5" customHeight="1">
      <c r="B48" s="34"/>
      <c r="C48" s="35"/>
      <c r="D48" s="35"/>
      <c r="E48" s="154" t="str">
        <f>E7</f>
        <v>Odstraňování postradatelných objektů SŽDC - demolice (obvod OŘ PHA)</v>
      </c>
      <c r="F48" s="28"/>
      <c r="G48" s="28"/>
      <c r="H48" s="28"/>
      <c r="I48" s="126"/>
      <c r="J48" s="35"/>
      <c r="K48" s="35"/>
      <c r="L48" s="39"/>
    </row>
    <row r="49" spans="2:12" s="1" customFormat="1" ht="12" customHeight="1">
      <c r="B49" s="34"/>
      <c r="C49" s="28" t="s">
        <v>118</v>
      </c>
      <c r="D49" s="35"/>
      <c r="E49" s="35"/>
      <c r="F49" s="35"/>
      <c r="G49" s="35"/>
      <c r="H49" s="35"/>
      <c r="I49" s="126"/>
      <c r="J49" s="35"/>
      <c r="K49" s="35"/>
      <c r="L49" s="39"/>
    </row>
    <row r="50" spans="2:12" s="1" customFormat="1" ht="16.5" customHeight="1">
      <c r="B50" s="34"/>
      <c r="C50" s="35"/>
      <c r="D50" s="35"/>
      <c r="E50" s="60" t="str">
        <f>E9</f>
        <v>SO.09 - Praha Modřany - kolejová váha (5000323441)</v>
      </c>
      <c r="F50" s="35"/>
      <c r="G50" s="35"/>
      <c r="H50" s="35"/>
      <c r="I50" s="126"/>
      <c r="J50" s="35"/>
      <c r="K50" s="35"/>
      <c r="L50" s="39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26"/>
      <c r="J51" s="35"/>
      <c r="K51" s="35"/>
      <c r="L51" s="39"/>
    </row>
    <row r="52" spans="2:12" s="1" customFormat="1" ht="12" customHeight="1">
      <c r="B52" s="34"/>
      <c r="C52" s="28" t="s">
        <v>21</v>
      </c>
      <c r="D52" s="35"/>
      <c r="E52" s="35"/>
      <c r="F52" s="23" t="str">
        <f>F12</f>
        <v>Praha Modřany</v>
      </c>
      <c r="G52" s="35"/>
      <c r="H52" s="35"/>
      <c r="I52" s="128" t="s">
        <v>23</v>
      </c>
      <c r="J52" s="63" t="str">
        <f>IF(J12="","",J12)</f>
        <v>7. 6. 2019</v>
      </c>
      <c r="K52" s="35"/>
      <c r="L52" s="39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26"/>
      <c r="J53" s="35"/>
      <c r="K53" s="35"/>
      <c r="L53" s="39"/>
    </row>
    <row r="54" spans="2:12" s="1" customFormat="1" ht="13.65" customHeight="1">
      <c r="B54" s="34"/>
      <c r="C54" s="28" t="s">
        <v>25</v>
      </c>
      <c r="D54" s="35"/>
      <c r="E54" s="35"/>
      <c r="F54" s="23" t="str">
        <f>E15</f>
        <v>Správa železniční dopravní cesty, s.o.</v>
      </c>
      <c r="G54" s="35"/>
      <c r="H54" s="35"/>
      <c r="I54" s="128" t="s">
        <v>33</v>
      </c>
      <c r="J54" s="32" t="str">
        <f>E21</f>
        <v xml:space="preserve"> </v>
      </c>
      <c r="K54" s="35"/>
      <c r="L54" s="39"/>
    </row>
    <row r="55" spans="2:12" s="1" customFormat="1" ht="13.65" customHeight="1">
      <c r="B55" s="34"/>
      <c r="C55" s="28" t="s">
        <v>31</v>
      </c>
      <c r="D55" s="35"/>
      <c r="E55" s="35"/>
      <c r="F55" s="23" t="str">
        <f>IF(E18="","",E18)</f>
        <v>Vyplň údaj</v>
      </c>
      <c r="G55" s="35"/>
      <c r="H55" s="35"/>
      <c r="I55" s="128" t="s">
        <v>35</v>
      </c>
      <c r="J55" s="32" t="str">
        <f>E24</f>
        <v>A. Jaroševský</v>
      </c>
      <c r="K55" s="35"/>
      <c r="L55" s="39"/>
    </row>
    <row r="56" spans="2:12" s="1" customFormat="1" ht="10.3" customHeight="1">
      <c r="B56" s="34"/>
      <c r="C56" s="35"/>
      <c r="D56" s="35"/>
      <c r="E56" s="35"/>
      <c r="F56" s="35"/>
      <c r="G56" s="35"/>
      <c r="H56" s="35"/>
      <c r="I56" s="126"/>
      <c r="J56" s="35"/>
      <c r="K56" s="35"/>
      <c r="L56" s="39"/>
    </row>
    <row r="57" spans="2:12" s="1" customFormat="1" ht="29.25" customHeight="1">
      <c r="B57" s="34"/>
      <c r="C57" s="155" t="s">
        <v>123</v>
      </c>
      <c r="D57" s="156"/>
      <c r="E57" s="156"/>
      <c r="F57" s="156"/>
      <c r="G57" s="156"/>
      <c r="H57" s="156"/>
      <c r="I57" s="157"/>
      <c r="J57" s="158" t="s">
        <v>124</v>
      </c>
      <c r="K57" s="156"/>
      <c r="L57" s="39"/>
    </row>
    <row r="58" spans="2:12" s="1" customFormat="1" ht="10.3" customHeight="1">
      <c r="B58" s="34"/>
      <c r="C58" s="35"/>
      <c r="D58" s="35"/>
      <c r="E58" s="35"/>
      <c r="F58" s="35"/>
      <c r="G58" s="35"/>
      <c r="H58" s="35"/>
      <c r="I58" s="126"/>
      <c r="J58" s="35"/>
      <c r="K58" s="35"/>
      <c r="L58" s="39"/>
    </row>
    <row r="59" spans="2:47" s="1" customFormat="1" ht="22.8" customHeight="1">
      <c r="B59" s="34"/>
      <c r="C59" s="159" t="s">
        <v>71</v>
      </c>
      <c r="D59" s="35"/>
      <c r="E59" s="35"/>
      <c r="F59" s="35"/>
      <c r="G59" s="35"/>
      <c r="H59" s="35"/>
      <c r="I59" s="126"/>
      <c r="J59" s="93">
        <f>J85</f>
        <v>0</v>
      </c>
      <c r="K59" s="35"/>
      <c r="L59" s="39"/>
      <c r="AU59" s="13" t="s">
        <v>125</v>
      </c>
    </row>
    <row r="60" spans="2:12" s="7" customFormat="1" ht="24.95" customHeight="1">
      <c r="B60" s="160"/>
      <c r="C60" s="161"/>
      <c r="D60" s="162" t="s">
        <v>126</v>
      </c>
      <c r="E60" s="163"/>
      <c r="F60" s="163"/>
      <c r="G60" s="163"/>
      <c r="H60" s="163"/>
      <c r="I60" s="164"/>
      <c r="J60" s="165">
        <f>J86</f>
        <v>0</v>
      </c>
      <c r="K60" s="161"/>
      <c r="L60" s="166"/>
    </row>
    <row r="61" spans="2:12" s="8" customFormat="1" ht="19.9" customHeight="1">
      <c r="B61" s="167"/>
      <c r="C61" s="168"/>
      <c r="D61" s="169" t="s">
        <v>127</v>
      </c>
      <c r="E61" s="170"/>
      <c r="F61" s="170"/>
      <c r="G61" s="170"/>
      <c r="H61" s="170"/>
      <c r="I61" s="171"/>
      <c r="J61" s="172">
        <f>J87</f>
        <v>0</v>
      </c>
      <c r="K61" s="168"/>
      <c r="L61" s="173"/>
    </row>
    <row r="62" spans="2:12" s="8" customFormat="1" ht="19.9" customHeight="1">
      <c r="B62" s="167"/>
      <c r="C62" s="168"/>
      <c r="D62" s="169" t="s">
        <v>129</v>
      </c>
      <c r="E62" s="170"/>
      <c r="F62" s="170"/>
      <c r="G62" s="170"/>
      <c r="H62" s="170"/>
      <c r="I62" s="171"/>
      <c r="J62" s="172">
        <f>J93</f>
        <v>0</v>
      </c>
      <c r="K62" s="168"/>
      <c r="L62" s="173"/>
    </row>
    <row r="63" spans="2:12" s="8" customFormat="1" ht="19.9" customHeight="1">
      <c r="B63" s="167"/>
      <c r="C63" s="168"/>
      <c r="D63" s="169" t="s">
        <v>130</v>
      </c>
      <c r="E63" s="170"/>
      <c r="F63" s="170"/>
      <c r="G63" s="170"/>
      <c r="H63" s="170"/>
      <c r="I63" s="171"/>
      <c r="J63" s="172">
        <f>J95</f>
        <v>0</v>
      </c>
      <c r="K63" s="168"/>
      <c r="L63" s="173"/>
    </row>
    <row r="64" spans="2:12" s="7" customFormat="1" ht="24.95" customHeight="1">
      <c r="B64" s="160"/>
      <c r="C64" s="161"/>
      <c r="D64" s="162" t="s">
        <v>138</v>
      </c>
      <c r="E64" s="163"/>
      <c r="F64" s="163"/>
      <c r="G64" s="163"/>
      <c r="H64" s="163"/>
      <c r="I64" s="164"/>
      <c r="J64" s="165">
        <f>J102</f>
        <v>0</v>
      </c>
      <c r="K64" s="161"/>
      <c r="L64" s="166"/>
    </row>
    <row r="65" spans="2:12" s="8" customFormat="1" ht="19.9" customHeight="1">
      <c r="B65" s="167"/>
      <c r="C65" s="168"/>
      <c r="D65" s="169" t="s">
        <v>416</v>
      </c>
      <c r="E65" s="170"/>
      <c r="F65" s="170"/>
      <c r="G65" s="170"/>
      <c r="H65" s="170"/>
      <c r="I65" s="171"/>
      <c r="J65" s="172">
        <f>J103</f>
        <v>0</v>
      </c>
      <c r="K65" s="168"/>
      <c r="L65" s="173"/>
    </row>
    <row r="66" spans="2:12" s="1" customFormat="1" ht="21.8" customHeight="1">
      <c r="B66" s="34"/>
      <c r="C66" s="35"/>
      <c r="D66" s="35"/>
      <c r="E66" s="35"/>
      <c r="F66" s="35"/>
      <c r="G66" s="35"/>
      <c r="H66" s="35"/>
      <c r="I66" s="126"/>
      <c r="J66" s="35"/>
      <c r="K66" s="35"/>
      <c r="L66" s="39"/>
    </row>
    <row r="67" spans="2:12" s="1" customFormat="1" ht="6.95" customHeight="1">
      <c r="B67" s="53"/>
      <c r="C67" s="54"/>
      <c r="D67" s="54"/>
      <c r="E67" s="54"/>
      <c r="F67" s="54"/>
      <c r="G67" s="54"/>
      <c r="H67" s="54"/>
      <c r="I67" s="150"/>
      <c r="J67" s="54"/>
      <c r="K67" s="54"/>
      <c r="L67" s="39"/>
    </row>
    <row r="71" spans="2:12" s="1" customFormat="1" ht="6.95" customHeight="1">
      <c r="B71" s="55"/>
      <c r="C71" s="56"/>
      <c r="D71" s="56"/>
      <c r="E71" s="56"/>
      <c r="F71" s="56"/>
      <c r="G71" s="56"/>
      <c r="H71" s="56"/>
      <c r="I71" s="153"/>
      <c r="J71" s="56"/>
      <c r="K71" s="56"/>
      <c r="L71" s="39"/>
    </row>
    <row r="72" spans="2:12" s="1" customFormat="1" ht="24.95" customHeight="1">
      <c r="B72" s="34"/>
      <c r="C72" s="19" t="s">
        <v>142</v>
      </c>
      <c r="D72" s="35"/>
      <c r="E72" s="35"/>
      <c r="F72" s="35"/>
      <c r="G72" s="35"/>
      <c r="H72" s="35"/>
      <c r="I72" s="126"/>
      <c r="J72" s="35"/>
      <c r="K72" s="35"/>
      <c r="L72" s="39"/>
    </row>
    <row r="73" spans="2:12" s="1" customFormat="1" ht="6.95" customHeight="1">
      <c r="B73" s="34"/>
      <c r="C73" s="35"/>
      <c r="D73" s="35"/>
      <c r="E73" s="35"/>
      <c r="F73" s="35"/>
      <c r="G73" s="35"/>
      <c r="H73" s="35"/>
      <c r="I73" s="126"/>
      <c r="J73" s="35"/>
      <c r="K73" s="35"/>
      <c r="L73" s="39"/>
    </row>
    <row r="74" spans="2:12" s="1" customFormat="1" ht="12" customHeight="1">
      <c r="B74" s="34"/>
      <c r="C74" s="28" t="s">
        <v>16</v>
      </c>
      <c r="D74" s="35"/>
      <c r="E74" s="35"/>
      <c r="F74" s="35"/>
      <c r="G74" s="35"/>
      <c r="H74" s="35"/>
      <c r="I74" s="126"/>
      <c r="J74" s="35"/>
      <c r="K74" s="35"/>
      <c r="L74" s="39"/>
    </row>
    <row r="75" spans="2:12" s="1" customFormat="1" ht="16.5" customHeight="1">
      <c r="B75" s="34"/>
      <c r="C75" s="35"/>
      <c r="D75" s="35"/>
      <c r="E75" s="154" t="str">
        <f>E7</f>
        <v>Odstraňování postradatelných objektů SŽDC - demolice (obvod OŘ PHA)</v>
      </c>
      <c r="F75" s="28"/>
      <c r="G75" s="28"/>
      <c r="H75" s="28"/>
      <c r="I75" s="126"/>
      <c r="J75" s="35"/>
      <c r="K75" s="35"/>
      <c r="L75" s="39"/>
    </row>
    <row r="76" spans="2:12" s="1" customFormat="1" ht="12" customHeight="1">
      <c r="B76" s="34"/>
      <c r="C76" s="28" t="s">
        <v>118</v>
      </c>
      <c r="D76" s="35"/>
      <c r="E76" s="35"/>
      <c r="F76" s="35"/>
      <c r="G76" s="35"/>
      <c r="H76" s="35"/>
      <c r="I76" s="126"/>
      <c r="J76" s="35"/>
      <c r="K76" s="35"/>
      <c r="L76" s="39"/>
    </row>
    <row r="77" spans="2:12" s="1" customFormat="1" ht="16.5" customHeight="1">
      <c r="B77" s="34"/>
      <c r="C77" s="35"/>
      <c r="D77" s="35"/>
      <c r="E77" s="60" t="str">
        <f>E9</f>
        <v>SO.09 - Praha Modřany - kolejová váha (5000323441)</v>
      </c>
      <c r="F77" s="35"/>
      <c r="G77" s="35"/>
      <c r="H77" s="35"/>
      <c r="I77" s="126"/>
      <c r="J77" s="35"/>
      <c r="K77" s="35"/>
      <c r="L77" s="39"/>
    </row>
    <row r="78" spans="2:12" s="1" customFormat="1" ht="6.95" customHeight="1">
      <c r="B78" s="34"/>
      <c r="C78" s="35"/>
      <c r="D78" s="35"/>
      <c r="E78" s="35"/>
      <c r="F78" s="35"/>
      <c r="G78" s="35"/>
      <c r="H78" s="35"/>
      <c r="I78" s="126"/>
      <c r="J78" s="35"/>
      <c r="K78" s="35"/>
      <c r="L78" s="39"/>
    </row>
    <row r="79" spans="2:12" s="1" customFormat="1" ht="12" customHeight="1">
      <c r="B79" s="34"/>
      <c r="C79" s="28" t="s">
        <v>21</v>
      </c>
      <c r="D79" s="35"/>
      <c r="E79" s="35"/>
      <c r="F79" s="23" t="str">
        <f>F12</f>
        <v>Praha Modřany</v>
      </c>
      <c r="G79" s="35"/>
      <c r="H79" s="35"/>
      <c r="I79" s="128" t="s">
        <v>23</v>
      </c>
      <c r="J79" s="63" t="str">
        <f>IF(J12="","",J12)</f>
        <v>7. 6. 2019</v>
      </c>
      <c r="K79" s="35"/>
      <c r="L79" s="39"/>
    </row>
    <row r="80" spans="2:12" s="1" customFormat="1" ht="6.95" customHeight="1">
      <c r="B80" s="34"/>
      <c r="C80" s="35"/>
      <c r="D80" s="35"/>
      <c r="E80" s="35"/>
      <c r="F80" s="35"/>
      <c r="G80" s="35"/>
      <c r="H80" s="35"/>
      <c r="I80" s="126"/>
      <c r="J80" s="35"/>
      <c r="K80" s="35"/>
      <c r="L80" s="39"/>
    </row>
    <row r="81" spans="2:12" s="1" customFormat="1" ht="13.65" customHeight="1">
      <c r="B81" s="34"/>
      <c r="C81" s="28" t="s">
        <v>25</v>
      </c>
      <c r="D81" s="35"/>
      <c r="E81" s="35"/>
      <c r="F81" s="23" t="str">
        <f>E15</f>
        <v>Správa železniční dopravní cesty, s.o.</v>
      </c>
      <c r="G81" s="35"/>
      <c r="H81" s="35"/>
      <c r="I81" s="128" t="s">
        <v>33</v>
      </c>
      <c r="J81" s="32" t="str">
        <f>E21</f>
        <v xml:space="preserve"> </v>
      </c>
      <c r="K81" s="35"/>
      <c r="L81" s="39"/>
    </row>
    <row r="82" spans="2:12" s="1" customFormat="1" ht="13.65" customHeight="1">
      <c r="B82" s="34"/>
      <c r="C82" s="28" t="s">
        <v>31</v>
      </c>
      <c r="D82" s="35"/>
      <c r="E82" s="35"/>
      <c r="F82" s="23" t="str">
        <f>IF(E18="","",E18)</f>
        <v>Vyplň údaj</v>
      </c>
      <c r="G82" s="35"/>
      <c r="H82" s="35"/>
      <c r="I82" s="128" t="s">
        <v>35</v>
      </c>
      <c r="J82" s="32" t="str">
        <f>E24</f>
        <v>A. Jaroševský</v>
      </c>
      <c r="K82" s="35"/>
      <c r="L82" s="39"/>
    </row>
    <row r="83" spans="2:12" s="1" customFormat="1" ht="10.3" customHeight="1">
      <c r="B83" s="34"/>
      <c r="C83" s="35"/>
      <c r="D83" s="35"/>
      <c r="E83" s="35"/>
      <c r="F83" s="35"/>
      <c r="G83" s="35"/>
      <c r="H83" s="35"/>
      <c r="I83" s="126"/>
      <c r="J83" s="35"/>
      <c r="K83" s="35"/>
      <c r="L83" s="39"/>
    </row>
    <row r="84" spans="2:20" s="9" customFormat="1" ht="29.25" customHeight="1">
      <c r="B84" s="174"/>
      <c r="C84" s="175" t="s">
        <v>143</v>
      </c>
      <c r="D84" s="176" t="s">
        <v>58</v>
      </c>
      <c r="E84" s="176" t="s">
        <v>54</v>
      </c>
      <c r="F84" s="176" t="s">
        <v>55</v>
      </c>
      <c r="G84" s="176" t="s">
        <v>144</v>
      </c>
      <c r="H84" s="176" t="s">
        <v>145</v>
      </c>
      <c r="I84" s="177" t="s">
        <v>146</v>
      </c>
      <c r="J84" s="176" t="s">
        <v>124</v>
      </c>
      <c r="K84" s="178" t="s">
        <v>147</v>
      </c>
      <c r="L84" s="179"/>
      <c r="M84" s="83" t="s">
        <v>19</v>
      </c>
      <c r="N84" s="84" t="s">
        <v>43</v>
      </c>
      <c r="O84" s="84" t="s">
        <v>148</v>
      </c>
      <c r="P84" s="84" t="s">
        <v>149</v>
      </c>
      <c r="Q84" s="84" t="s">
        <v>150</v>
      </c>
      <c r="R84" s="84" t="s">
        <v>151</v>
      </c>
      <c r="S84" s="84" t="s">
        <v>152</v>
      </c>
      <c r="T84" s="85" t="s">
        <v>153</v>
      </c>
    </row>
    <row r="85" spans="2:63" s="1" customFormat="1" ht="22.8" customHeight="1">
      <c r="B85" s="34"/>
      <c r="C85" s="90" t="s">
        <v>154</v>
      </c>
      <c r="D85" s="35"/>
      <c r="E85" s="35"/>
      <c r="F85" s="35"/>
      <c r="G85" s="35"/>
      <c r="H85" s="35"/>
      <c r="I85" s="126"/>
      <c r="J85" s="180">
        <f>BK85</f>
        <v>0</v>
      </c>
      <c r="K85" s="35"/>
      <c r="L85" s="39"/>
      <c r="M85" s="86"/>
      <c r="N85" s="87"/>
      <c r="O85" s="87"/>
      <c r="P85" s="181">
        <f>P86+P102</f>
        <v>0</v>
      </c>
      <c r="Q85" s="87"/>
      <c r="R85" s="181">
        <f>R86+R102</f>
        <v>0.5</v>
      </c>
      <c r="S85" s="87"/>
      <c r="T85" s="182">
        <f>T86+T102</f>
        <v>23.400000000000002</v>
      </c>
      <c r="AT85" s="13" t="s">
        <v>72</v>
      </c>
      <c r="AU85" s="13" t="s">
        <v>125</v>
      </c>
      <c r="BK85" s="183">
        <f>BK86+BK102</f>
        <v>0</v>
      </c>
    </row>
    <row r="86" spans="2:63" s="10" customFormat="1" ht="25.9" customHeight="1">
      <c r="B86" s="184"/>
      <c r="C86" s="185"/>
      <c r="D86" s="186" t="s">
        <v>72</v>
      </c>
      <c r="E86" s="187" t="s">
        <v>155</v>
      </c>
      <c r="F86" s="187" t="s">
        <v>156</v>
      </c>
      <c r="G86" s="185"/>
      <c r="H86" s="185"/>
      <c r="I86" s="188"/>
      <c r="J86" s="189">
        <f>BK86</f>
        <v>0</v>
      </c>
      <c r="K86" s="185"/>
      <c r="L86" s="190"/>
      <c r="M86" s="191"/>
      <c r="N86" s="192"/>
      <c r="O86" s="192"/>
      <c r="P86" s="193">
        <f>P87+P93+P95</f>
        <v>0</v>
      </c>
      <c r="Q86" s="192"/>
      <c r="R86" s="193">
        <f>R87+R93+R95</f>
        <v>0.5</v>
      </c>
      <c r="S86" s="192"/>
      <c r="T86" s="194">
        <f>T87+T93+T95</f>
        <v>23.400000000000002</v>
      </c>
      <c r="AR86" s="195" t="s">
        <v>81</v>
      </c>
      <c r="AT86" s="196" t="s">
        <v>72</v>
      </c>
      <c r="AU86" s="196" t="s">
        <v>73</v>
      </c>
      <c r="AY86" s="195" t="s">
        <v>157</v>
      </c>
      <c r="BK86" s="197">
        <f>BK87+BK93+BK95</f>
        <v>0</v>
      </c>
    </row>
    <row r="87" spans="2:63" s="10" customFormat="1" ht="22.8" customHeight="1">
      <c r="B87" s="184"/>
      <c r="C87" s="185"/>
      <c r="D87" s="186" t="s">
        <v>72</v>
      </c>
      <c r="E87" s="198" t="s">
        <v>81</v>
      </c>
      <c r="F87" s="198" t="s">
        <v>158</v>
      </c>
      <c r="G87" s="185"/>
      <c r="H87" s="185"/>
      <c r="I87" s="188"/>
      <c r="J87" s="199">
        <f>BK87</f>
        <v>0</v>
      </c>
      <c r="K87" s="185"/>
      <c r="L87" s="190"/>
      <c r="M87" s="191"/>
      <c r="N87" s="192"/>
      <c r="O87" s="192"/>
      <c r="P87" s="193">
        <f>SUM(P88:P92)</f>
        <v>0</v>
      </c>
      <c r="Q87" s="192"/>
      <c r="R87" s="193">
        <f>SUM(R88:R92)</f>
        <v>0.5</v>
      </c>
      <c r="S87" s="192"/>
      <c r="T87" s="194">
        <f>SUM(T88:T92)</f>
        <v>0</v>
      </c>
      <c r="AR87" s="195" t="s">
        <v>81</v>
      </c>
      <c r="AT87" s="196" t="s">
        <v>72</v>
      </c>
      <c r="AU87" s="196" t="s">
        <v>81</v>
      </c>
      <c r="AY87" s="195" t="s">
        <v>157</v>
      </c>
      <c r="BK87" s="197">
        <f>SUM(BK88:BK92)</f>
        <v>0</v>
      </c>
    </row>
    <row r="88" spans="2:65" s="1" customFormat="1" ht="16.5" customHeight="1">
      <c r="B88" s="34"/>
      <c r="C88" s="200" t="s">
        <v>81</v>
      </c>
      <c r="D88" s="200" t="s">
        <v>159</v>
      </c>
      <c r="E88" s="201" t="s">
        <v>166</v>
      </c>
      <c r="F88" s="202" t="s">
        <v>417</v>
      </c>
      <c r="G88" s="203" t="s">
        <v>162</v>
      </c>
      <c r="H88" s="204">
        <v>12</v>
      </c>
      <c r="I88" s="205"/>
      <c r="J88" s="206">
        <f>ROUND(I88*H88,2)</f>
        <v>0</v>
      </c>
      <c r="K88" s="202" t="s">
        <v>19</v>
      </c>
      <c r="L88" s="39"/>
      <c r="M88" s="207" t="s">
        <v>19</v>
      </c>
      <c r="N88" s="208" t="s">
        <v>44</v>
      </c>
      <c r="O88" s="75"/>
      <c r="P88" s="209">
        <f>O88*H88</f>
        <v>0</v>
      </c>
      <c r="Q88" s="209">
        <v>0</v>
      </c>
      <c r="R88" s="209">
        <f>Q88*H88</f>
        <v>0</v>
      </c>
      <c r="S88" s="209">
        <v>0</v>
      </c>
      <c r="T88" s="210">
        <f>S88*H88</f>
        <v>0</v>
      </c>
      <c r="AR88" s="13" t="s">
        <v>164</v>
      </c>
      <c r="AT88" s="13" t="s">
        <v>159</v>
      </c>
      <c r="AU88" s="13" t="s">
        <v>83</v>
      </c>
      <c r="AY88" s="13" t="s">
        <v>157</v>
      </c>
      <c r="BE88" s="211">
        <f>IF(N88="základní",J88,0)</f>
        <v>0</v>
      </c>
      <c r="BF88" s="211">
        <f>IF(N88="snížená",J88,0)</f>
        <v>0</v>
      </c>
      <c r="BG88" s="211">
        <f>IF(N88="zákl. přenesená",J88,0)</f>
        <v>0</v>
      </c>
      <c r="BH88" s="211">
        <f>IF(N88="sníž. přenesená",J88,0)</f>
        <v>0</v>
      </c>
      <c r="BI88" s="211">
        <f>IF(N88="nulová",J88,0)</f>
        <v>0</v>
      </c>
      <c r="BJ88" s="13" t="s">
        <v>81</v>
      </c>
      <c r="BK88" s="211">
        <f>ROUND(I88*H88,2)</f>
        <v>0</v>
      </c>
      <c r="BL88" s="13" t="s">
        <v>164</v>
      </c>
      <c r="BM88" s="13" t="s">
        <v>818</v>
      </c>
    </row>
    <row r="89" spans="2:65" s="1" customFormat="1" ht="16.5" customHeight="1">
      <c r="B89" s="34"/>
      <c r="C89" s="200" t="s">
        <v>83</v>
      </c>
      <c r="D89" s="200" t="s">
        <v>159</v>
      </c>
      <c r="E89" s="201" t="s">
        <v>173</v>
      </c>
      <c r="F89" s="202" t="s">
        <v>419</v>
      </c>
      <c r="G89" s="203" t="s">
        <v>175</v>
      </c>
      <c r="H89" s="204">
        <v>12</v>
      </c>
      <c r="I89" s="205"/>
      <c r="J89" s="206">
        <f>ROUND(I89*H89,2)</f>
        <v>0</v>
      </c>
      <c r="K89" s="202" t="s">
        <v>19</v>
      </c>
      <c r="L89" s="39"/>
      <c r="M89" s="207" t="s">
        <v>19</v>
      </c>
      <c r="N89" s="208" t="s">
        <v>44</v>
      </c>
      <c r="O89" s="75"/>
      <c r="P89" s="209">
        <f>O89*H89</f>
        <v>0</v>
      </c>
      <c r="Q89" s="209">
        <v>0</v>
      </c>
      <c r="R89" s="209">
        <f>Q89*H89</f>
        <v>0</v>
      </c>
      <c r="S89" s="209">
        <v>0</v>
      </c>
      <c r="T89" s="210">
        <f>S89*H89</f>
        <v>0</v>
      </c>
      <c r="AR89" s="13" t="s">
        <v>164</v>
      </c>
      <c r="AT89" s="13" t="s">
        <v>159</v>
      </c>
      <c r="AU89" s="13" t="s">
        <v>83</v>
      </c>
      <c r="AY89" s="13" t="s">
        <v>157</v>
      </c>
      <c r="BE89" s="211">
        <f>IF(N89="základní",J89,0)</f>
        <v>0</v>
      </c>
      <c r="BF89" s="211">
        <f>IF(N89="snížená",J89,0)</f>
        <v>0</v>
      </c>
      <c r="BG89" s="211">
        <f>IF(N89="zákl. přenesená",J89,0)</f>
        <v>0</v>
      </c>
      <c r="BH89" s="211">
        <f>IF(N89="sníž. přenesená",J89,0)</f>
        <v>0</v>
      </c>
      <c r="BI89" s="211">
        <f>IF(N89="nulová",J89,0)</f>
        <v>0</v>
      </c>
      <c r="BJ89" s="13" t="s">
        <v>81</v>
      </c>
      <c r="BK89" s="211">
        <f>ROUND(I89*H89,2)</f>
        <v>0</v>
      </c>
      <c r="BL89" s="13" t="s">
        <v>164</v>
      </c>
      <c r="BM89" s="13" t="s">
        <v>819</v>
      </c>
    </row>
    <row r="90" spans="2:65" s="1" customFormat="1" ht="16.5" customHeight="1">
      <c r="B90" s="34"/>
      <c r="C90" s="212" t="s">
        <v>169</v>
      </c>
      <c r="D90" s="212" t="s">
        <v>178</v>
      </c>
      <c r="E90" s="213" t="s">
        <v>421</v>
      </c>
      <c r="F90" s="214" t="s">
        <v>422</v>
      </c>
      <c r="G90" s="215" t="s">
        <v>181</v>
      </c>
      <c r="H90" s="216">
        <v>0.5</v>
      </c>
      <c r="I90" s="217"/>
      <c r="J90" s="218">
        <f>ROUND(I90*H90,2)</f>
        <v>0</v>
      </c>
      <c r="K90" s="214" t="s">
        <v>19</v>
      </c>
      <c r="L90" s="219"/>
      <c r="M90" s="220" t="s">
        <v>19</v>
      </c>
      <c r="N90" s="221" t="s">
        <v>44</v>
      </c>
      <c r="O90" s="75"/>
      <c r="P90" s="209">
        <f>O90*H90</f>
        <v>0</v>
      </c>
      <c r="Q90" s="209">
        <v>1</v>
      </c>
      <c r="R90" s="209">
        <f>Q90*H90</f>
        <v>0.5</v>
      </c>
      <c r="S90" s="209">
        <v>0</v>
      </c>
      <c r="T90" s="210">
        <f>S90*H90</f>
        <v>0</v>
      </c>
      <c r="AR90" s="13" t="s">
        <v>182</v>
      </c>
      <c r="AT90" s="13" t="s">
        <v>178</v>
      </c>
      <c r="AU90" s="13" t="s">
        <v>83</v>
      </c>
      <c r="AY90" s="13" t="s">
        <v>157</v>
      </c>
      <c r="BE90" s="211">
        <f>IF(N90="základní",J90,0)</f>
        <v>0</v>
      </c>
      <c r="BF90" s="211">
        <f>IF(N90="snížená",J90,0)</f>
        <v>0</v>
      </c>
      <c r="BG90" s="211">
        <f>IF(N90="zákl. přenesená",J90,0)</f>
        <v>0</v>
      </c>
      <c r="BH90" s="211">
        <f>IF(N90="sníž. přenesená",J90,0)</f>
        <v>0</v>
      </c>
      <c r="BI90" s="211">
        <f>IF(N90="nulová",J90,0)</f>
        <v>0</v>
      </c>
      <c r="BJ90" s="13" t="s">
        <v>81</v>
      </c>
      <c r="BK90" s="211">
        <f>ROUND(I90*H90,2)</f>
        <v>0</v>
      </c>
      <c r="BL90" s="13" t="s">
        <v>164</v>
      </c>
      <c r="BM90" s="13" t="s">
        <v>820</v>
      </c>
    </row>
    <row r="91" spans="2:65" s="1" customFormat="1" ht="16.5" customHeight="1">
      <c r="B91" s="34"/>
      <c r="C91" s="200" t="s">
        <v>164</v>
      </c>
      <c r="D91" s="200" t="s">
        <v>159</v>
      </c>
      <c r="E91" s="201" t="s">
        <v>468</v>
      </c>
      <c r="F91" s="202" t="s">
        <v>469</v>
      </c>
      <c r="G91" s="203" t="s">
        <v>175</v>
      </c>
      <c r="H91" s="204">
        <v>12</v>
      </c>
      <c r="I91" s="205"/>
      <c r="J91" s="206">
        <f>ROUND(I91*H91,2)</f>
        <v>0</v>
      </c>
      <c r="K91" s="202" t="s">
        <v>19</v>
      </c>
      <c r="L91" s="39"/>
      <c r="M91" s="207" t="s">
        <v>19</v>
      </c>
      <c r="N91" s="208" t="s">
        <v>44</v>
      </c>
      <c r="O91" s="75"/>
      <c r="P91" s="209">
        <f>O91*H91</f>
        <v>0</v>
      </c>
      <c r="Q91" s="209">
        <v>0</v>
      </c>
      <c r="R91" s="209">
        <f>Q91*H91</f>
        <v>0</v>
      </c>
      <c r="S91" s="209">
        <v>0</v>
      </c>
      <c r="T91" s="210">
        <f>S91*H91</f>
        <v>0</v>
      </c>
      <c r="AR91" s="13" t="s">
        <v>164</v>
      </c>
      <c r="AT91" s="13" t="s">
        <v>159</v>
      </c>
      <c r="AU91" s="13" t="s">
        <v>83</v>
      </c>
      <c r="AY91" s="13" t="s">
        <v>157</v>
      </c>
      <c r="BE91" s="211">
        <f>IF(N91="základní",J91,0)</f>
        <v>0</v>
      </c>
      <c r="BF91" s="211">
        <f>IF(N91="snížená",J91,0)</f>
        <v>0</v>
      </c>
      <c r="BG91" s="211">
        <f>IF(N91="zákl. přenesená",J91,0)</f>
        <v>0</v>
      </c>
      <c r="BH91" s="211">
        <f>IF(N91="sníž. přenesená",J91,0)</f>
        <v>0</v>
      </c>
      <c r="BI91" s="211">
        <f>IF(N91="nulová",J91,0)</f>
        <v>0</v>
      </c>
      <c r="BJ91" s="13" t="s">
        <v>81</v>
      </c>
      <c r="BK91" s="211">
        <f>ROUND(I91*H91,2)</f>
        <v>0</v>
      </c>
      <c r="BL91" s="13" t="s">
        <v>164</v>
      </c>
      <c r="BM91" s="13" t="s">
        <v>821</v>
      </c>
    </row>
    <row r="92" spans="2:65" s="1" customFormat="1" ht="16.5" customHeight="1">
      <c r="B92" s="34"/>
      <c r="C92" s="200" t="s">
        <v>177</v>
      </c>
      <c r="D92" s="200" t="s">
        <v>159</v>
      </c>
      <c r="E92" s="201" t="s">
        <v>424</v>
      </c>
      <c r="F92" s="202" t="s">
        <v>425</v>
      </c>
      <c r="G92" s="203" t="s">
        <v>175</v>
      </c>
      <c r="H92" s="204">
        <v>12</v>
      </c>
      <c r="I92" s="205"/>
      <c r="J92" s="206">
        <f>ROUND(I92*H92,2)</f>
        <v>0</v>
      </c>
      <c r="K92" s="202" t="s">
        <v>19</v>
      </c>
      <c r="L92" s="39"/>
      <c r="M92" s="207" t="s">
        <v>19</v>
      </c>
      <c r="N92" s="208" t="s">
        <v>44</v>
      </c>
      <c r="O92" s="75"/>
      <c r="P92" s="209">
        <f>O92*H92</f>
        <v>0</v>
      </c>
      <c r="Q92" s="209">
        <v>0</v>
      </c>
      <c r="R92" s="209">
        <f>Q92*H92</f>
        <v>0</v>
      </c>
      <c r="S92" s="209">
        <v>0</v>
      </c>
      <c r="T92" s="210">
        <f>S92*H92</f>
        <v>0</v>
      </c>
      <c r="AR92" s="13" t="s">
        <v>164</v>
      </c>
      <c r="AT92" s="13" t="s">
        <v>159</v>
      </c>
      <c r="AU92" s="13" t="s">
        <v>83</v>
      </c>
      <c r="AY92" s="13" t="s">
        <v>157</v>
      </c>
      <c r="BE92" s="211">
        <f>IF(N92="základní",J92,0)</f>
        <v>0</v>
      </c>
      <c r="BF92" s="211">
        <f>IF(N92="snížená",J92,0)</f>
        <v>0</v>
      </c>
      <c r="BG92" s="211">
        <f>IF(N92="zákl. přenesená",J92,0)</f>
        <v>0</v>
      </c>
      <c r="BH92" s="211">
        <f>IF(N92="sníž. přenesená",J92,0)</f>
        <v>0</v>
      </c>
      <c r="BI92" s="211">
        <f>IF(N92="nulová",J92,0)</f>
        <v>0</v>
      </c>
      <c r="BJ92" s="13" t="s">
        <v>81</v>
      </c>
      <c r="BK92" s="211">
        <f>ROUND(I92*H92,2)</f>
        <v>0</v>
      </c>
      <c r="BL92" s="13" t="s">
        <v>164</v>
      </c>
      <c r="BM92" s="13" t="s">
        <v>822</v>
      </c>
    </row>
    <row r="93" spans="2:63" s="10" customFormat="1" ht="22.8" customHeight="1">
      <c r="B93" s="184"/>
      <c r="C93" s="185"/>
      <c r="D93" s="186" t="s">
        <v>72</v>
      </c>
      <c r="E93" s="198" t="s">
        <v>198</v>
      </c>
      <c r="F93" s="198" t="s">
        <v>219</v>
      </c>
      <c r="G93" s="185"/>
      <c r="H93" s="185"/>
      <c r="I93" s="188"/>
      <c r="J93" s="199">
        <f>BK93</f>
        <v>0</v>
      </c>
      <c r="K93" s="185"/>
      <c r="L93" s="190"/>
      <c r="M93" s="191"/>
      <c r="N93" s="192"/>
      <c r="O93" s="192"/>
      <c r="P93" s="193">
        <f>P94</f>
        <v>0</v>
      </c>
      <c r="Q93" s="192"/>
      <c r="R93" s="193">
        <f>R94</f>
        <v>0</v>
      </c>
      <c r="S93" s="192"/>
      <c r="T93" s="194">
        <f>T94</f>
        <v>23.400000000000002</v>
      </c>
      <c r="AR93" s="195" t="s">
        <v>81</v>
      </c>
      <c r="AT93" s="196" t="s">
        <v>72</v>
      </c>
      <c r="AU93" s="196" t="s">
        <v>81</v>
      </c>
      <c r="AY93" s="195" t="s">
        <v>157</v>
      </c>
      <c r="BK93" s="197">
        <f>BK94</f>
        <v>0</v>
      </c>
    </row>
    <row r="94" spans="2:65" s="1" customFormat="1" ht="16.5" customHeight="1">
      <c r="B94" s="34"/>
      <c r="C94" s="200" t="s">
        <v>184</v>
      </c>
      <c r="D94" s="200" t="s">
        <v>159</v>
      </c>
      <c r="E94" s="201" t="s">
        <v>430</v>
      </c>
      <c r="F94" s="202" t="s">
        <v>431</v>
      </c>
      <c r="G94" s="203" t="s">
        <v>162</v>
      </c>
      <c r="H94" s="204">
        <v>36</v>
      </c>
      <c r="I94" s="205"/>
      <c r="J94" s="206">
        <f>ROUND(I94*H94,2)</f>
        <v>0</v>
      </c>
      <c r="K94" s="202" t="s">
        <v>19</v>
      </c>
      <c r="L94" s="39"/>
      <c r="M94" s="207" t="s">
        <v>19</v>
      </c>
      <c r="N94" s="208" t="s">
        <v>44</v>
      </c>
      <c r="O94" s="75"/>
      <c r="P94" s="209">
        <f>O94*H94</f>
        <v>0</v>
      </c>
      <c r="Q94" s="209">
        <v>0</v>
      </c>
      <c r="R94" s="209">
        <f>Q94*H94</f>
        <v>0</v>
      </c>
      <c r="S94" s="209">
        <v>0.65</v>
      </c>
      <c r="T94" s="210">
        <f>S94*H94</f>
        <v>23.400000000000002</v>
      </c>
      <c r="AR94" s="13" t="s">
        <v>164</v>
      </c>
      <c r="AT94" s="13" t="s">
        <v>159</v>
      </c>
      <c r="AU94" s="13" t="s">
        <v>83</v>
      </c>
      <c r="AY94" s="13" t="s">
        <v>157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13" t="s">
        <v>81</v>
      </c>
      <c r="BK94" s="211">
        <f>ROUND(I94*H94,2)</f>
        <v>0</v>
      </c>
      <c r="BL94" s="13" t="s">
        <v>164</v>
      </c>
      <c r="BM94" s="13" t="s">
        <v>823</v>
      </c>
    </row>
    <row r="95" spans="2:63" s="10" customFormat="1" ht="22.8" customHeight="1">
      <c r="B95" s="184"/>
      <c r="C95" s="185"/>
      <c r="D95" s="186" t="s">
        <v>72</v>
      </c>
      <c r="E95" s="198" t="s">
        <v>266</v>
      </c>
      <c r="F95" s="198" t="s">
        <v>267</v>
      </c>
      <c r="G95" s="185"/>
      <c r="H95" s="185"/>
      <c r="I95" s="188"/>
      <c r="J95" s="199">
        <f>BK95</f>
        <v>0</v>
      </c>
      <c r="K95" s="185"/>
      <c r="L95" s="190"/>
      <c r="M95" s="191"/>
      <c r="N95" s="192"/>
      <c r="O95" s="192"/>
      <c r="P95" s="193">
        <f>SUM(P96:P101)</f>
        <v>0</v>
      </c>
      <c r="Q95" s="192"/>
      <c r="R95" s="193">
        <f>SUM(R96:R101)</f>
        <v>0</v>
      </c>
      <c r="S95" s="192"/>
      <c r="T95" s="194">
        <f>SUM(T96:T101)</f>
        <v>0</v>
      </c>
      <c r="AR95" s="195" t="s">
        <v>81</v>
      </c>
      <c r="AT95" s="196" t="s">
        <v>72</v>
      </c>
      <c r="AU95" s="196" t="s">
        <v>81</v>
      </c>
      <c r="AY95" s="195" t="s">
        <v>157</v>
      </c>
      <c r="BK95" s="197">
        <f>SUM(BK96:BK101)</f>
        <v>0</v>
      </c>
    </row>
    <row r="96" spans="2:65" s="1" customFormat="1" ht="16.5" customHeight="1">
      <c r="B96" s="34"/>
      <c r="C96" s="200" t="s">
        <v>188</v>
      </c>
      <c r="D96" s="200" t="s">
        <v>159</v>
      </c>
      <c r="E96" s="201" t="s">
        <v>273</v>
      </c>
      <c r="F96" s="202" t="s">
        <v>433</v>
      </c>
      <c r="G96" s="203" t="s">
        <v>181</v>
      </c>
      <c r="H96" s="204">
        <v>23.4</v>
      </c>
      <c r="I96" s="205"/>
      <c r="J96" s="206">
        <f>ROUND(I96*H96,2)</f>
        <v>0</v>
      </c>
      <c r="K96" s="202" t="s">
        <v>19</v>
      </c>
      <c r="L96" s="39"/>
      <c r="M96" s="207" t="s">
        <v>19</v>
      </c>
      <c r="N96" s="208" t="s">
        <v>44</v>
      </c>
      <c r="O96" s="75"/>
      <c r="P96" s="209">
        <f>O96*H96</f>
        <v>0</v>
      </c>
      <c r="Q96" s="209">
        <v>0</v>
      </c>
      <c r="R96" s="209">
        <f>Q96*H96</f>
        <v>0</v>
      </c>
      <c r="S96" s="209">
        <v>0</v>
      </c>
      <c r="T96" s="210">
        <f>S96*H96</f>
        <v>0</v>
      </c>
      <c r="AR96" s="13" t="s">
        <v>164</v>
      </c>
      <c r="AT96" s="13" t="s">
        <v>159</v>
      </c>
      <c r="AU96" s="13" t="s">
        <v>83</v>
      </c>
      <c r="AY96" s="13" t="s">
        <v>157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13" t="s">
        <v>81</v>
      </c>
      <c r="BK96" s="211">
        <f>ROUND(I96*H96,2)</f>
        <v>0</v>
      </c>
      <c r="BL96" s="13" t="s">
        <v>164</v>
      </c>
      <c r="BM96" s="13" t="s">
        <v>824</v>
      </c>
    </row>
    <row r="97" spans="2:65" s="1" customFormat="1" ht="16.5" customHeight="1">
      <c r="B97" s="34"/>
      <c r="C97" s="200" t="s">
        <v>182</v>
      </c>
      <c r="D97" s="200" t="s">
        <v>159</v>
      </c>
      <c r="E97" s="201" t="s">
        <v>277</v>
      </c>
      <c r="F97" s="202" t="s">
        <v>435</v>
      </c>
      <c r="G97" s="203" t="s">
        <v>181</v>
      </c>
      <c r="H97" s="204">
        <v>444.6</v>
      </c>
      <c r="I97" s="205"/>
      <c r="J97" s="206">
        <f>ROUND(I97*H97,2)</f>
        <v>0</v>
      </c>
      <c r="K97" s="202" t="s">
        <v>19</v>
      </c>
      <c r="L97" s="39"/>
      <c r="M97" s="207" t="s">
        <v>19</v>
      </c>
      <c r="N97" s="208" t="s">
        <v>44</v>
      </c>
      <c r="O97" s="75"/>
      <c r="P97" s="209">
        <f>O97*H97</f>
        <v>0</v>
      </c>
      <c r="Q97" s="209">
        <v>0</v>
      </c>
      <c r="R97" s="209">
        <f>Q97*H97</f>
        <v>0</v>
      </c>
      <c r="S97" s="209">
        <v>0</v>
      </c>
      <c r="T97" s="210">
        <f>S97*H97</f>
        <v>0</v>
      </c>
      <c r="AR97" s="13" t="s">
        <v>164</v>
      </c>
      <c r="AT97" s="13" t="s">
        <v>159</v>
      </c>
      <c r="AU97" s="13" t="s">
        <v>83</v>
      </c>
      <c r="AY97" s="13" t="s">
        <v>157</v>
      </c>
      <c r="BE97" s="211">
        <f>IF(N97="základní",J97,0)</f>
        <v>0</v>
      </c>
      <c r="BF97" s="211">
        <f>IF(N97="snížená",J97,0)</f>
        <v>0</v>
      </c>
      <c r="BG97" s="211">
        <f>IF(N97="zákl. přenesená",J97,0)</f>
        <v>0</v>
      </c>
      <c r="BH97" s="211">
        <f>IF(N97="sníž. přenesená",J97,0)</f>
        <v>0</v>
      </c>
      <c r="BI97" s="211">
        <f>IF(N97="nulová",J97,0)</f>
        <v>0</v>
      </c>
      <c r="BJ97" s="13" t="s">
        <v>81</v>
      </c>
      <c r="BK97" s="211">
        <f>ROUND(I97*H97,2)</f>
        <v>0</v>
      </c>
      <c r="BL97" s="13" t="s">
        <v>164</v>
      </c>
      <c r="BM97" s="13" t="s">
        <v>825</v>
      </c>
    </row>
    <row r="98" spans="2:65" s="1" customFormat="1" ht="16.5" customHeight="1">
      <c r="B98" s="34"/>
      <c r="C98" s="200" t="s">
        <v>198</v>
      </c>
      <c r="D98" s="200" t="s">
        <v>159</v>
      </c>
      <c r="E98" s="201" t="s">
        <v>437</v>
      </c>
      <c r="F98" s="202" t="s">
        <v>438</v>
      </c>
      <c r="G98" s="203" t="s">
        <v>181</v>
      </c>
      <c r="H98" s="204">
        <v>23.4</v>
      </c>
      <c r="I98" s="205"/>
      <c r="J98" s="206">
        <f>ROUND(I98*H98,2)</f>
        <v>0</v>
      </c>
      <c r="K98" s="202" t="s">
        <v>19</v>
      </c>
      <c r="L98" s="39"/>
      <c r="M98" s="207" t="s">
        <v>19</v>
      </c>
      <c r="N98" s="208" t="s">
        <v>44</v>
      </c>
      <c r="O98" s="75"/>
      <c r="P98" s="209">
        <f>O98*H98</f>
        <v>0</v>
      </c>
      <c r="Q98" s="209">
        <v>0</v>
      </c>
      <c r="R98" s="209">
        <f>Q98*H98</f>
        <v>0</v>
      </c>
      <c r="S98" s="209">
        <v>0</v>
      </c>
      <c r="T98" s="210">
        <f>S98*H98</f>
        <v>0</v>
      </c>
      <c r="AR98" s="13" t="s">
        <v>164</v>
      </c>
      <c r="AT98" s="13" t="s">
        <v>159</v>
      </c>
      <c r="AU98" s="13" t="s">
        <v>83</v>
      </c>
      <c r="AY98" s="13" t="s">
        <v>157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13" t="s">
        <v>81</v>
      </c>
      <c r="BK98" s="211">
        <f>ROUND(I98*H98,2)</f>
        <v>0</v>
      </c>
      <c r="BL98" s="13" t="s">
        <v>164</v>
      </c>
      <c r="BM98" s="13" t="s">
        <v>826</v>
      </c>
    </row>
    <row r="99" spans="2:65" s="1" customFormat="1" ht="16.5" customHeight="1">
      <c r="B99" s="34"/>
      <c r="C99" s="200" t="s">
        <v>203</v>
      </c>
      <c r="D99" s="200" t="s">
        <v>159</v>
      </c>
      <c r="E99" s="201" t="s">
        <v>440</v>
      </c>
      <c r="F99" s="202" t="s">
        <v>441</v>
      </c>
      <c r="G99" s="203" t="s">
        <v>181</v>
      </c>
      <c r="H99" s="204">
        <v>18.72</v>
      </c>
      <c r="I99" s="205"/>
      <c r="J99" s="206">
        <f>ROUND(I99*H99,2)</f>
        <v>0</v>
      </c>
      <c r="K99" s="202" t="s">
        <v>19</v>
      </c>
      <c r="L99" s="39"/>
      <c r="M99" s="207" t="s">
        <v>19</v>
      </c>
      <c r="N99" s="208" t="s">
        <v>44</v>
      </c>
      <c r="O99" s="75"/>
      <c r="P99" s="209">
        <f>O99*H99</f>
        <v>0</v>
      </c>
      <c r="Q99" s="209">
        <v>0</v>
      </c>
      <c r="R99" s="209">
        <f>Q99*H99</f>
        <v>0</v>
      </c>
      <c r="S99" s="209">
        <v>0</v>
      </c>
      <c r="T99" s="210">
        <f>S99*H99</f>
        <v>0</v>
      </c>
      <c r="AR99" s="13" t="s">
        <v>164</v>
      </c>
      <c r="AT99" s="13" t="s">
        <v>159</v>
      </c>
      <c r="AU99" s="13" t="s">
        <v>83</v>
      </c>
      <c r="AY99" s="13" t="s">
        <v>157</v>
      </c>
      <c r="BE99" s="211">
        <f>IF(N99="základní",J99,0)</f>
        <v>0</v>
      </c>
      <c r="BF99" s="211">
        <f>IF(N99="snížená",J99,0)</f>
        <v>0</v>
      </c>
      <c r="BG99" s="211">
        <f>IF(N99="zákl. přenesená",J99,0)</f>
        <v>0</v>
      </c>
      <c r="BH99" s="211">
        <f>IF(N99="sníž. přenesená",J99,0)</f>
        <v>0</v>
      </c>
      <c r="BI99" s="211">
        <f>IF(N99="nulová",J99,0)</f>
        <v>0</v>
      </c>
      <c r="BJ99" s="13" t="s">
        <v>81</v>
      </c>
      <c r="BK99" s="211">
        <f>ROUND(I99*H99,2)</f>
        <v>0</v>
      </c>
      <c r="BL99" s="13" t="s">
        <v>164</v>
      </c>
      <c r="BM99" s="13" t="s">
        <v>827</v>
      </c>
    </row>
    <row r="100" spans="2:65" s="1" customFormat="1" ht="16.5" customHeight="1">
      <c r="B100" s="34"/>
      <c r="C100" s="200" t="s">
        <v>207</v>
      </c>
      <c r="D100" s="200" t="s">
        <v>159</v>
      </c>
      <c r="E100" s="201" t="s">
        <v>443</v>
      </c>
      <c r="F100" s="202" t="s">
        <v>444</v>
      </c>
      <c r="G100" s="203" t="s">
        <v>181</v>
      </c>
      <c r="H100" s="204">
        <v>1.15</v>
      </c>
      <c r="I100" s="205"/>
      <c r="J100" s="206">
        <f>ROUND(I100*H100,2)</f>
        <v>0</v>
      </c>
      <c r="K100" s="202" t="s">
        <v>19</v>
      </c>
      <c r="L100" s="39"/>
      <c r="M100" s="207" t="s">
        <v>19</v>
      </c>
      <c r="N100" s="208" t="s">
        <v>44</v>
      </c>
      <c r="O100" s="75"/>
      <c r="P100" s="209">
        <f>O100*H100</f>
        <v>0</v>
      </c>
      <c r="Q100" s="209">
        <v>0</v>
      </c>
      <c r="R100" s="209">
        <f>Q100*H100</f>
        <v>0</v>
      </c>
      <c r="S100" s="209">
        <v>0</v>
      </c>
      <c r="T100" s="210">
        <f>S100*H100</f>
        <v>0</v>
      </c>
      <c r="AR100" s="13" t="s">
        <v>164</v>
      </c>
      <c r="AT100" s="13" t="s">
        <v>159</v>
      </c>
      <c r="AU100" s="13" t="s">
        <v>83</v>
      </c>
      <c r="AY100" s="13" t="s">
        <v>157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13" t="s">
        <v>81</v>
      </c>
      <c r="BK100" s="211">
        <f>ROUND(I100*H100,2)</f>
        <v>0</v>
      </c>
      <c r="BL100" s="13" t="s">
        <v>164</v>
      </c>
      <c r="BM100" s="13" t="s">
        <v>828</v>
      </c>
    </row>
    <row r="101" spans="2:65" s="1" customFormat="1" ht="16.5" customHeight="1">
      <c r="B101" s="34"/>
      <c r="C101" s="200" t="s">
        <v>211</v>
      </c>
      <c r="D101" s="200" t="s">
        <v>159</v>
      </c>
      <c r="E101" s="201" t="s">
        <v>296</v>
      </c>
      <c r="F101" s="202" t="s">
        <v>446</v>
      </c>
      <c r="G101" s="203" t="s">
        <v>181</v>
      </c>
      <c r="H101" s="204">
        <v>3.53</v>
      </c>
      <c r="I101" s="205"/>
      <c r="J101" s="206">
        <f>ROUND(I101*H101,2)</f>
        <v>0</v>
      </c>
      <c r="K101" s="202" t="s">
        <v>19</v>
      </c>
      <c r="L101" s="39"/>
      <c r="M101" s="207" t="s">
        <v>19</v>
      </c>
      <c r="N101" s="208" t="s">
        <v>44</v>
      </c>
      <c r="O101" s="75"/>
      <c r="P101" s="209">
        <f>O101*H101</f>
        <v>0</v>
      </c>
      <c r="Q101" s="209">
        <v>0</v>
      </c>
      <c r="R101" s="209">
        <f>Q101*H101</f>
        <v>0</v>
      </c>
      <c r="S101" s="209">
        <v>0</v>
      </c>
      <c r="T101" s="210">
        <f>S101*H101</f>
        <v>0</v>
      </c>
      <c r="AR101" s="13" t="s">
        <v>164</v>
      </c>
      <c r="AT101" s="13" t="s">
        <v>159</v>
      </c>
      <c r="AU101" s="13" t="s">
        <v>83</v>
      </c>
      <c r="AY101" s="13" t="s">
        <v>157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13" t="s">
        <v>81</v>
      </c>
      <c r="BK101" s="211">
        <f>ROUND(I101*H101,2)</f>
        <v>0</v>
      </c>
      <c r="BL101" s="13" t="s">
        <v>164</v>
      </c>
      <c r="BM101" s="13" t="s">
        <v>829</v>
      </c>
    </row>
    <row r="102" spans="2:63" s="10" customFormat="1" ht="25.9" customHeight="1">
      <c r="B102" s="184"/>
      <c r="C102" s="185"/>
      <c r="D102" s="186" t="s">
        <v>72</v>
      </c>
      <c r="E102" s="187" t="s">
        <v>391</v>
      </c>
      <c r="F102" s="187" t="s">
        <v>392</v>
      </c>
      <c r="G102" s="185"/>
      <c r="H102" s="185"/>
      <c r="I102" s="188"/>
      <c r="J102" s="189">
        <f>BK102</f>
        <v>0</v>
      </c>
      <c r="K102" s="185"/>
      <c r="L102" s="190"/>
      <c r="M102" s="191"/>
      <c r="N102" s="192"/>
      <c r="O102" s="192"/>
      <c r="P102" s="193">
        <f>P103</f>
        <v>0</v>
      </c>
      <c r="Q102" s="192"/>
      <c r="R102" s="193">
        <f>R103</f>
        <v>0</v>
      </c>
      <c r="S102" s="192"/>
      <c r="T102" s="194">
        <f>T103</f>
        <v>0</v>
      </c>
      <c r="AR102" s="195" t="s">
        <v>177</v>
      </c>
      <c r="AT102" s="196" t="s">
        <v>72</v>
      </c>
      <c r="AU102" s="196" t="s">
        <v>73</v>
      </c>
      <c r="AY102" s="195" t="s">
        <v>157</v>
      </c>
      <c r="BK102" s="197">
        <f>BK103</f>
        <v>0</v>
      </c>
    </row>
    <row r="103" spans="2:63" s="10" customFormat="1" ht="22.8" customHeight="1">
      <c r="B103" s="184"/>
      <c r="C103" s="185"/>
      <c r="D103" s="186" t="s">
        <v>72</v>
      </c>
      <c r="E103" s="198" t="s">
        <v>461</v>
      </c>
      <c r="F103" s="198" t="s">
        <v>462</v>
      </c>
      <c r="G103" s="185"/>
      <c r="H103" s="185"/>
      <c r="I103" s="188"/>
      <c r="J103" s="199">
        <f>BK103</f>
        <v>0</v>
      </c>
      <c r="K103" s="185"/>
      <c r="L103" s="190"/>
      <c r="M103" s="191"/>
      <c r="N103" s="192"/>
      <c r="O103" s="192"/>
      <c r="P103" s="193">
        <f>P104</f>
        <v>0</v>
      </c>
      <c r="Q103" s="192"/>
      <c r="R103" s="193">
        <f>R104</f>
        <v>0</v>
      </c>
      <c r="S103" s="192"/>
      <c r="T103" s="194">
        <f>T104</f>
        <v>0</v>
      </c>
      <c r="AR103" s="195" t="s">
        <v>177</v>
      </c>
      <c r="AT103" s="196" t="s">
        <v>72</v>
      </c>
      <c r="AU103" s="196" t="s">
        <v>81</v>
      </c>
      <c r="AY103" s="195" t="s">
        <v>157</v>
      </c>
      <c r="BK103" s="197">
        <f>BK104</f>
        <v>0</v>
      </c>
    </row>
    <row r="104" spans="2:65" s="1" customFormat="1" ht="22.5" customHeight="1">
      <c r="B104" s="34"/>
      <c r="C104" s="200" t="s">
        <v>215</v>
      </c>
      <c r="D104" s="200" t="s">
        <v>159</v>
      </c>
      <c r="E104" s="201" t="s">
        <v>463</v>
      </c>
      <c r="F104" s="202" t="s">
        <v>830</v>
      </c>
      <c r="G104" s="203" t="s">
        <v>397</v>
      </c>
      <c r="H104" s="204">
        <v>1</v>
      </c>
      <c r="I104" s="205"/>
      <c r="J104" s="206">
        <f>ROUND(I104*H104,2)</f>
        <v>0</v>
      </c>
      <c r="K104" s="202" t="s">
        <v>19</v>
      </c>
      <c r="L104" s="39"/>
      <c r="M104" s="222" t="s">
        <v>19</v>
      </c>
      <c r="N104" s="223" t="s">
        <v>44</v>
      </c>
      <c r="O104" s="224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AR104" s="13" t="s">
        <v>398</v>
      </c>
      <c r="AT104" s="13" t="s">
        <v>159</v>
      </c>
      <c r="AU104" s="13" t="s">
        <v>83</v>
      </c>
      <c r="AY104" s="13" t="s">
        <v>157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13" t="s">
        <v>81</v>
      </c>
      <c r="BK104" s="211">
        <f>ROUND(I104*H104,2)</f>
        <v>0</v>
      </c>
      <c r="BL104" s="13" t="s">
        <v>398</v>
      </c>
      <c r="BM104" s="13" t="s">
        <v>831</v>
      </c>
    </row>
    <row r="105" spans="2:12" s="1" customFormat="1" ht="6.95" customHeight="1">
      <c r="B105" s="53"/>
      <c r="C105" s="54"/>
      <c r="D105" s="54"/>
      <c r="E105" s="54"/>
      <c r="F105" s="54"/>
      <c r="G105" s="54"/>
      <c r="H105" s="54"/>
      <c r="I105" s="150"/>
      <c r="J105" s="54"/>
      <c r="K105" s="54"/>
      <c r="L105" s="39"/>
    </row>
  </sheetData>
  <sheetProtection password="CC35" sheet="1" objects="1" scenarios="1" formatColumns="0" formatRows="0" autoFilter="0"/>
  <autoFilter ref="C84:K104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9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110</v>
      </c>
    </row>
    <row r="3" spans="2:46" ht="6.95" customHeight="1">
      <c r="B3" s="120"/>
      <c r="C3" s="121"/>
      <c r="D3" s="121"/>
      <c r="E3" s="121"/>
      <c r="F3" s="121"/>
      <c r="G3" s="121"/>
      <c r="H3" s="121"/>
      <c r="I3" s="122"/>
      <c r="J3" s="121"/>
      <c r="K3" s="121"/>
      <c r="L3" s="16"/>
      <c r="AT3" s="13" t="s">
        <v>83</v>
      </c>
    </row>
    <row r="4" spans="2:46" ht="24.95" customHeight="1">
      <c r="B4" s="16"/>
      <c r="D4" s="123" t="s">
        <v>117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24" t="s">
        <v>16</v>
      </c>
      <c r="L6" s="16"/>
    </row>
    <row r="7" spans="2:12" ht="16.5" customHeight="1">
      <c r="B7" s="16"/>
      <c r="E7" s="125" t="str">
        <f>'Rekapitulace stavby'!K6</f>
        <v>Odstraňování postradatelných objektů SŽDC - demolice (obvod OŘ PHA)</v>
      </c>
      <c r="F7" s="124"/>
      <c r="G7" s="124"/>
      <c r="H7" s="124"/>
      <c r="L7" s="16"/>
    </row>
    <row r="8" spans="2:12" s="1" customFormat="1" ht="12" customHeight="1">
      <c r="B8" s="39"/>
      <c r="D8" s="124" t="s">
        <v>118</v>
      </c>
      <c r="I8" s="126"/>
      <c r="L8" s="39"/>
    </row>
    <row r="9" spans="2:12" s="1" customFormat="1" ht="36.95" customHeight="1">
      <c r="B9" s="39"/>
      <c r="E9" s="127" t="s">
        <v>832</v>
      </c>
      <c r="F9" s="1"/>
      <c r="G9" s="1"/>
      <c r="H9" s="1"/>
      <c r="I9" s="126"/>
      <c r="L9" s="39"/>
    </row>
    <row r="10" spans="2:12" s="1" customFormat="1" ht="12">
      <c r="B10" s="39"/>
      <c r="I10" s="126"/>
      <c r="L10" s="39"/>
    </row>
    <row r="11" spans="2:12" s="1" customFormat="1" ht="12" customHeight="1">
      <c r="B11" s="39"/>
      <c r="D11" s="124" t="s">
        <v>18</v>
      </c>
      <c r="F11" s="13" t="s">
        <v>19</v>
      </c>
      <c r="I11" s="128" t="s">
        <v>20</v>
      </c>
      <c r="J11" s="13" t="s">
        <v>19</v>
      </c>
      <c r="L11" s="39"/>
    </row>
    <row r="12" spans="2:12" s="1" customFormat="1" ht="12" customHeight="1">
      <c r="B12" s="39"/>
      <c r="D12" s="124" t="s">
        <v>21</v>
      </c>
      <c r="F12" s="13" t="s">
        <v>833</v>
      </c>
      <c r="I12" s="128" t="s">
        <v>23</v>
      </c>
      <c r="J12" s="129" t="str">
        <f>'Rekapitulace stavby'!AN8</f>
        <v>7. 6. 2019</v>
      </c>
      <c r="L12" s="39"/>
    </row>
    <row r="13" spans="2:12" s="1" customFormat="1" ht="10.8" customHeight="1">
      <c r="B13" s="39"/>
      <c r="I13" s="126"/>
      <c r="L13" s="39"/>
    </row>
    <row r="14" spans="2:12" s="1" customFormat="1" ht="12" customHeight="1">
      <c r="B14" s="39"/>
      <c r="D14" s="124" t="s">
        <v>25</v>
      </c>
      <c r="I14" s="128" t="s">
        <v>26</v>
      </c>
      <c r="J14" s="13" t="s">
        <v>27</v>
      </c>
      <c r="L14" s="39"/>
    </row>
    <row r="15" spans="2:12" s="1" customFormat="1" ht="18" customHeight="1">
      <c r="B15" s="39"/>
      <c r="E15" s="13" t="s">
        <v>28</v>
      </c>
      <c r="I15" s="128" t="s">
        <v>29</v>
      </c>
      <c r="J15" s="13" t="s">
        <v>30</v>
      </c>
      <c r="L15" s="39"/>
    </row>
    <row r="16" spans="2:12" s="1" customFormat="1" ht="6.95" customHeight="1">
      <c r="B16" s="39"/>
      <c r="I16" s="126"/>
      <c r="L16" s="39"/>
    </row>
    <row r="17" spans="2:12" s="1" customFormat="1" ht="12" customHeight="1">
      <c r="B17" s="39"/>
      <c r="D17" s="124" t="s">
        <v>31</v>
      </c>
      <c r="I17" s="128" t="s">
        <v>26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8" t="s">
        <v>29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26"/>
      <c r="L19" s="39"/>
    </row>
    <row r="20" spans="2:12" s="1" customFormat="1" ht="12" customHeight="1">
      <c r="B20" s="39"/>
      <c r="D20" s="124" t="s">
        <v>33</v>
      </c>
      <c r="I20" s="128" t="s">
        <v>26</v>
      </c>
      <c r="J20" s="13" t="str">
        <f>IF('Rekapitulace stavby'!AN16="","",'Rekapitulace stavby'!AN16)</f>
        <v/>
      </c>
      <c r="L20" s="39"/>
    </row>
    <row r="21" spans="2:12" s="1" customFormat="1" ht="18" customHeight="1">
      <c r="B21" s="39"/>
      <c r="E21" s="13" t="str">
        <f>IF('Rekapitulace stavby'!E17="","",'Rekapitulace stavby'!E17)</f>
        <v xml:space="preserve"> </v>
      </c>
      <c r="I21" s="128" t="s">
        <v>29</v>
      </c>
      <c r="J21" s="13" t="str">
        <f>IF('Rekapitulace stavby'!AN17="","",'Rekapitulace stavby'!AN17)</f>
        <v/>
      </c>
      <c r="L21" s="39"/>
    </row>
    <row r="22" spans="2:12" s="1" customFormat="1" ht="6.95" customHeight="1">
      <c r="B22" s="39"/>
      <c r="I22" s="126"/>
      <c r="L22" s="39"/>
    </row>
    <row r="23" spans="2:12" s="1" customFormat="1" ht="12" customHeight="1">
      <c r="B23" s="39"/>
      <c r="D23" s="124" t="s">
        <v>35</v>
      </c>
      <c r="I23" s="128" t="s">
        <v>26</v>
      </c>
      <c r="J23" s="13" t="s">
        <v>19</v>
      </c>
      <c r="L23" s="39"/>
    </row>
    <row r="24" spans="2:12" s="1" customFormat="1" ht="18" customHeight="1">
      <c r="B24" s="39"/>
      <c r="E24" s="13" t="s">
        <v>487</v>
      </c>
      <c r="I24" s="128" t="s">
        <v>29</v>
      </c>
      <c r="J24" s="13" t="s">
        <v>19</v>
      </c>
      <c r="L24" s="39"/>
    </row>
    <row r="25" spans="2:12" s="1" customFormat="1" ht="6.95" customHeight="1">
      <c r="B25" s="39"/>
      <c r="I25" s="126"/>
      <c r="L25" s="39"/>
    </row>
    <row r="26" spans="2:12" s="1" customFormat="1" ht="12" customHeight="1">
      <c r="B26" s="39"/>
      <c r="D26" s="124" t="s">
        <v>37</v>
      </c>
      <c r="I26" s="126"/>
      <c r="L26" s="39"/>
    </row>
    <row r="27" spans="2:12" s="6" customFormat="1" ht="16.5" customHeight="1">
      <c r="B27" s="130"/>
      <c r="E27" s="131" t="s">
        <v>19</v>
      </c>
      <c r="F27" s="131"/>
      <c r="G27" s="131"/>
      <c r="H27" s="131"/>
      <c r="I27" s="132"/>
      <c r="L27" s="130"/>
    </row>
    <row r="28" spans="2:12" s="1" customFormat="1" ht="6.95" customHeight="1">
      <c r="B28" s="39"/>
      <c r="I28" s="126"/>
      <c r="L28" s="39"/>
    </row>
    <row r="29" spans="2:12" s="1" customFormat="1" ht="6.95" customHeight="1">
      <c r="B29" s="39"/>
      <c r="D29" s="67"/>
      <c r="E29" s="67"/>
      <c r="F29" s="67"/>
      <c r="G29" s="67"/>
      <c r="H29" s="67"/>
      <c r="I29" s="133"/>
      <c r="J29" s="67"/>
      <c r="K29" s="67"/>
      <c r="L29" s="39"/>
    </row>
    <row r="30" spans="2:12" s="1" customFormat="1" ht="25.4" customHeight="1">
      <c r="B30" s="39"/>
      <c r="D30" s="134" t="s">
        <v>39</v>
      </c>
      <c r="I30" s="126"/>
      <c r="J30" s="135">
        <f>ROUND(J90,2)</f>
        <v>0</v>
      </c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33"/>
      <c r="J31" s="67"/>
      <c r="K31" s="67"/>
      <c r="L31" s="39"/>
    </row>
    <row r="32" spans="2:12" s="1" customFormat="1" ht="14.4" customHeight="1">
      <c r="B32" s="39"/>
      <c r="F32" s="136" t="s">
        <v>41</v>
      </c>
      <c r="I32" s="137" t="s">
        <v>40</v>
      </c>
      <c r="J32" s="136" t="s">
        <v>42</v>
      </c>
      <c r="L32" s="39"/>
    </row>
    <row r="33" spans="2:12" s="1" customFormat="1" ht="14.4" customHeight="1">
      <c r="B33" s="39"/>
      <c r="D33" s="124" t="s">
        <v>43</v>
      </c>
      <c r="E33" s="124" t="s">
        <v>44</v>
      </c>
      <c r="F33" s="138">
        <f>ROUND((SUM(BE90:BE128)),2)</f>
        <v>0</v>
      </c>
      <c r="I33" s="139">
        <v>0.21</v>
      </c>
      <c r="J33" s="138">
        <f>ROUND(((SUM(BE90:BE128))*I33),2)</f>
        <v>0</v>
      </c>
      <c r="L33" s="39"/>
    </row>
    <row r="34" spans="2:12" s="1" customFormat="1" ht="14.4" customHeight="1">
      <c r="B34" s="39"/>
      <c r="E34" s="124" t="s">
        <v>45</v>
      </c>
      <c r="F34" s="138">
        <f>ROUND((SUM(BF90:BF128)),2)</f>
        <v>0</v>
      </c>
      <c r="I34" s="139">
        <v>0.15</v>
      </c>
      <c r="J34" s="138">
        <f>ROUND(((SUM(BF90:BF128))*I34),2)</f>
        <v>0</v>
      </c>
      <c r="L34" s="39"/>
    </row>
    <row r="35" spans="2:12" s="1" customFormat="1" ht="14.4" customHeight="1" hidden="1">
      <c r="B35" s="39"/>
      <c r="E35" s="124" t="s">
        <v>46</v>
      </c>
      <c r="F35" s="138">
        <f>ROUND((SUM(BG90:BG128)),2)</f>
        <v>0</v>
      </c>
      <c r="I35" s="139">
        <v>0.21</v>
      </c>
      <c r="J35" s="138">
        <f>0</f>
        <v>0</v>
      </c>
      <c r="L35" s="39"/>
    </row>
    <row r="36" spans="2:12" s="1" customFormat="1" ht="14.4" customHeight="1" hidden="1">
      <c r="B36" s="39"/>
      <c r="E36" s="124" t="s">
        <v>47</v>
      </c>
      <c r="F36" s="138">
        <f>ROUND((SUM(BH90:BH128)),2)</f>
        <v>0</v>
      </c>
      <c r="I36" s="139">
        <v>0.15</v>
      </c>
      <c r="J36" s="138">
        <f>0</f>
        <v>0</v>
      </c>
      <c r="L36" s="39"/>
    </row>
    <row r="37" spans="2:12" s="1" customFormat="1" ht="14.4" customHeight="1" hidden="1">
      <c r="B37" s="39"/>
      <c r="E37" s="124" t="s">
        <v>48</v>
      </c>
      <c r="F37" s="138">
        <f>ROUND((SUM(BI90:BI128)),2)</f>
        <v>0</v>
      </c>
      <c r="I37" s="139">
        <v>0</v>
      </c>
      <c r="J37" s="138">
        <f>0</f>
        <v>0</v>
      </c>
      <c r="L37" s="39"/>
    </row>
    <row r="38" spans="2:12" s="1" customFormat="1" ht="6.95" customHeight="1">
      <c r="B38" s="39"/>
      <c r="I38" s="126"/>
      <c r="L38" s="39"/>
    </row>
    <row r="39" spans="2:12" s="1" customFormat="1" ht="25.4" customHeight="1">
      <c r="B39" s="39"/>
      <c r="C39" s="140"/>
      <c r="D39" s="141" t="s">
        <v>49</v>
      </c>
      <c r="E39" s="142"/>
      <c r="F39" s="142"/>
      <c r="G39" s="143" t="s">
        <v>50</v>
      </c>
      <c r="H39" s="144" t="s">
        <v>51</v>
      </c>
      <c r="I39" s="145"/>
      <c r="J39" s="146">
        <f>SUM(J30:J37)</f>
        <v>0</v>
      </c>
      <c r="K39" s="147"/>
      <c r="L39" s="39"/>
    </row>
    <row r="40" spans="2:12" s="1" customFormat="1" ht="14.4" customHeight="1">
      <c r="B40" s="148"/>
      <c r="C40" s="149"/>
      <c r="D40" s="149"/>
      <c r="E40" s="149"/>
      <c r="F40" s="149"/>
      <c r="G40" s="149"/>
      <c r="H40" s="149"/>
      <c r="I40" s="150"/>
      <c r="J40" s="149"/>
      <c r="K40" s="149"/>
      <c r="L40" s="39"/>
    </row>
    <row r="44" spans="2:12" s="1" customFormat="1" ht="6.95" customHeight="1">
      <c r="B44" s="151"/>
      <c r="C44" s="152"/>
      <c r="D44" s="152"/>
      <c r="E44" s="152"/>
      <c r="F44" s="152"/>
      <c r="G44" s="152"/>
      <c r="H44" s="152"/>
      <c r="I44" s="153"/>
      <c r="J44" s="152"/>
      <c r="K44" s="152"/>
      <c r="L44" s="39"/>
    </row>
    <row r="45" spans="2:12" s="1" customFormat="1" ht="24.95" customHeight="1">
      <c r="B45" s="34"/>
      <c r="C45" s="19" t="s">
        <v>122</v>
      </c>
      <c r="D45" s="35"/>
      <c r="E45" s="35"/>
      <c r="F45" s="35"/>
      <c r="G45" s="35"/>
      <c r="H45" s="35"/>
      <c r="I45" s="126"/>
      <c r="J45" s="35"/>
      <c r="K45" s="35"/>
      <c r="L45" s="39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26"/>
      <c r="J46" s="35"/>
      <c r="K46" s="35"/>
      <c r="L46" s="39"/>
    </row>
    <row r="47" spans="2:12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6"/>
      <c r="J47" s="35"/>
      <c r="K47" s="35"/>
      <c r="L47" s="39"/>
    </row>
    <row r="48" spans="2:12" s="1" customFormat="1" ht="16.5" customHeight="1">
      <c r="B48" s="34"/>
      <c r="C48" s="35"/>
      <c r="D48" s="35"/>
      <c r="E48" s="154" t="str">
        <f>E7</f>
        <v>Odstraňování postradatelných objektů SŽDC - demolice (obvod OŘ PHA)</v>
      </c>
      <c r="F48" s="28"/>
      <c r="G48" s="28"/>
      <c r="H48" s="28"/>
      <c r="I48" s="126"/>
      <c r="J48" s="35"/>
      <c r="K48" s="35"/>
      <c r="L48" s="39"/>
    </row>
    <row r="49" spans="2:12" s="1" customFormat="1" ht="12" customHeight="1">
      <c r="B49" s="34"/>
      <c r="C49" s="28" t="s">
        <v>118</v>
      </c>
      <c r="D49" s="35"/>
      <c r="E49" s="35"/>
      <c r="F49" s="35"/>
      <c r="G49" s="35"/>
      <c r="H49" s="35"/>
      <c r="I49" s="126"/>
      <c r="J49" s="35"/>
      <c r="K49" s="35"/>
      <c r="L49" s="39"/>
    </row>
    <row r="50" spans="2:12" s="1" customFormat="1" ht="16.5" customHeight="1">
      <c r="B50" s="34"/>
      <c r="C50" s="35"/>
      <c r="D50" s="35"/>
      <c r="E50" s="60" t="str">
        <f>E9</f>
        <v>SO.10 - Páleček - Klobuky - bývalé stavědlo</v>
      </c>
      <c r="F50" s="35"/>
      <c r="G50" s="35"/>
      <c r="H50" s="35"/>
      <c r="I50" s="126"/>
      <c r="J50" s="35"/>
      <c r="K50" s="35"/>
      <c r="L50" s="39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26"/>
      <c r="J51" s="35"/>
      <c r="K51" s="35"/>
      <c r="L51" s="39"/>
    </row>
    <row r="52" spans="2:12" s="1" customFormat="1" ht="12" customHeight="1">
      <c r="B52" s="34"/>
      <c r="C52" s="28" t="s">
        <v>21</v>
      </c>
      <c r="D52" s="35"/>
      <c r="E52" s="35"/>
      <c r="F52" s="23" t="str">
        <f>F12</f>
        <v>Páleček - Klobuky</v>
      </c>
      <c r="G52" s="35"/>
      <c r="H52" s="35"/>
      <c r="I52" s="128" t="s">
        <v>23</v>
      </c>
      <c r="J52" s="63" t="str">
        <f>IF(J12="","",J12)</f>
        <v>7. 6. 2019</v>
      </c>
      <c r="K52" s="35"/>
      <c r="L52" s="39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26"/>
      <c r="J53" s="35"/>
      <c r="K53" s="35"/>
      <c r="L53" s="39"/>
    </row>
    <row r="54" spans="2:12" s="1" customFormat="1" ht="13.65" customHeight="1">
      <c r="B54" s="34"/>
      <c r="C54" s="28" t="s">
        <v>25</v>
      </c>
      <c r="D54" s="35"/>
      <c r="E54" s="35"/>
      <c r="F54" s="23" t="str">
        <f>E15</f>
        <v>Správa železniční dopravní cesty, s.o.</v>
      </c>
      <c r="G54" s="35"/>
      <c r="H54" s="35"/>
      <c r="I54" s="128" t="s">
        <v>33</v>
      </c>
      <c r="J54" s="32" t="str">
        <f>E21</f>
        <v xml:space="preserve"> </v>
      </c>
      <c r="K54" s="35"/>
      <c r="L54" s="39"/>
    </row>
    <row r="55" spans="2:12" s="1" customFormat="1" ht="13.65" customHeight="1">
      <c r="B55" s="34"/>
      <c r="C55" s="28" t="s">
        <v>31</v>
      </c>
      <c r="D55" s="35"/>
      <c r="E55" s="35"/>
      <c r="F55" s="23" t="str">
        <f>IF(E18="","",E18)</f>
        <v>Vyplň údaj</v>
      </c>
      <c r="G55" s="35"/>
      <c r="H55" s="35"/>
      <c r="I55" s="128" t="s">
        <v>35</v>
      </c>
      <c r="J55" s="32" t="str">
        <f>E24</f>
        <v>L. Malý</v>
      </c>
      <c r="K55" s="35"/>
      <c r="L55" s="39"/>
    </row>
    <row r="56" spans="2:12" s="1" customFormat="1" ht="10.3" customHeight="1">
      <c r="B56" s="34"/>
      <c r="C56" s="35"/>
      <c r="D56" s="35"/>
      <c r="E56" s="35"/>
      <c r="F56" s="35"/>
      <c r="G56" s="35"/>
      <c r="H56" s="35"/>
      <c r="I56" s="126"/>
      <c r="J56" s="35"/>
      <c r="K56" s="35"/>
      <c r="L56" s="39"/>
    </row>
    <row r="57" spans="2:12" s="1" customFormat="1" ht="29.25" customHeight="1">
      <c r="B57" s="34"/>
      <c r="C57" s="155" t="s">
        <v>123</v>
      </c>
      <c r="D57" s="156"/>
      <c r="E57" s="156"/>
      <c r="F57" s="156"/>
      <c r="G57" s="156"/>
      <c r="H57" s="156"/>
      <c r="I57" s="157"/>
      <c r="J57" s="158" t="s">
        <v>124</v>
      </c>
      <c r="K57" s="156"/>
      <c r="L57" s="39"/>
    </row>
    <row r="58" spans="2:12" s="1" customFormat="1" ht="10.3" customHeight="1">
      <c r="B58" s="34"/>
      <c r="C58" s="35"/>
      <c r="D58" s="35"/>
      <c r="E58" s="35"/>
      <c r="F58" s="35"/>
      <c r="G58" s="35"/>
      <c r="H58" s="35"/>
      <c r="I58" s="126"/>
      <c r="J58" s="35"/>
      <c r="K58" s="35"/>
      <c r="L58" s="39"/>
    </row>
    <row r="59" spans="2:47" s="1" customFormat="1" ht="22.8" customHeight="1">
      <c r="B59" s="34"/>
      <c r="C59" s="159" t="s">
        <v>71</v>
      </c>
      <c r="D59" s="35"/>
      <c r="E59" s="35"/>
      <c r="F59" s="35"/>
      <c r="G59" s="35"/>
      <c r="H59" s="35"/>
      <c r="I59" s="126"/>
      <c r="J59" s="93">
        <f>J90</f>
        <v>0</v>
      </c>
      <c r="K59" s="35"/>
      <c r="L59" s="39"/>
      <c r="AU59" s="13" t="s">
        <v>125</v>
      </c>
    </row>
    <row r="60" spans="2:12" s="7" customFormat="1" ht="24.95" customHeight="1">
      <c r="B60" s="160"/>
      <c r="C60" s="161"/>
      <c r="D60" s="162" t="s">
        <v>126</v>
      </c>
      <c r="E60" s="163"/>
      <c r="F60" s="163"/>
      <c r="G60" s="163"/>
      <c r="H60" s="163"/>
      <c r="I60" s="164"/>
      <c r="J60" s="165">
        <f>J91</f>
        <v>0</v>
      </c>
      <c r="K60" s="161"/>
      <c r="L60" s="166"/>
    </row>
    <row r="61" spans="2:12" s="8" customFormat="1" ht="19.9" customHeight="1">
      <c r="B61" s="167"/>
      <c r="C61" s="168"/>
      <c r="D61" s="169" t="s">
        <v>127</v>
      </c>
      <c r="E61" s="170"/>
      <c r="F61" s="170"/>
      <c r="G61" s="170"/>
      <c r="H61" s="170"/>
      <c r="I61" s="171"/>
      <c r="J61" s="172">
        <f>J92</f>
        <v>0</v>
      </c>
      <c r="K61" s="168"/>
      <c r="L61" s="173"/>
    </row>
    <row r="62" spans="2:12" s="8" customFormat="1" ht="19.9" customHeight="1">
      <c r="B62" s="167"/>
      <c r="C62" s="168"/>
      <c r="D62" s="169" t="s">
        <v>490</v>
      </c>
      <c r="E62" s="170"/>
      <c r="F62" s="170"/>
      <c r="G62" s="170"/>
      <c r="H62" s="170"/>
      <c r="I62" s="171"/>
      <c r="J62" s="172">
        <f>J104</f>
        <v>0</v>
      </c>
      <c r="K62" s="168"/>
      <c r="L62" s="173"/>
    </row>
    <row r="63" spans="2:12" s="8" customFormat="1" ht="19.9" customHeight="1">
      <c r="B63" s="167"/>
      <c r="C63" s="168"/>
      <c r="D63" s="169" t="s">
        <v>491</v>
      </c>
      <c r="E63" s="170"/>
      <c r="F63" s="170"/>
      <c r="G63" s="170"/>
      <c r="H63" s="170"/>
      <c r="I63" s="171"/>
      <c r="J63" s="172">
        <f>J109</f>
        <v>0</v>
      </c>
      <c r="K63" s="168"/>
      <c r="L63" s="173"/>
    </row>
    <row r="64" spans="2:12" s="7" customFormat="1" ht="24.95" customHeight="1">
      <c r="B64" s="160"/>
      <c r="C64" s="161"/>
      <c r="D64" s="162" t="s">
        <v>131</v>
      </c>
      <c r="E64" s="163"/>
      <c r="F64" s="163"/>
      <c r="G64" s="163"/>
      <c r="H64" s="163"/>
      <c r="I64" s="164"/>
      <c r="J64" s="165">
        <f>J116</f>
        <v>0</v>
      </c>
      <c r="K64" s="161"/>
      <c r="L64" s="166"/>
    </row>
    <row r="65" spans="2:12" s="8" customFormat="1" ht="19.9" customHeight="1">
      <c r="B65" s="167"/>
      <c r="C65" s="168"/>
      <c r="D65" s="169" t="s">
        <v>546</v>
      </c>
      <c r="E65" s="170"/>
      <c r="F65" s="170"/>
      <c r="G65" s="170"/>
      <c r="H65" s="170"/>
      <c r="I65" s="171"/>
      <c r="J65" s="172">
        <f>J117</f>
        <v>0</v>
      </c>
      <c r="K65" s="168"/>
      <c r="L65" s="173"/>
    </row>
    <row r="66" spans="2:12" s="7" customFormat="1" ht="24.95" customHeight="1">
      <c r="B66" s="160"/>
      <c r="C66" s="161"/>
      <c r="D66" s="162" t="s">
        <v>138</v>
      </c>
      <c r="E66" s="163"/>
      <c r="F66" s="163"/>
      <c r="G66" s="163"/>
      <c r="H66" s="163"/>
      <c r="I66" s="164"/>
      <c r="J66" s="165">
        <f>J119</f>
        <v>0</v>
      </c>
      <c r="K66" s="161"/>
      <c r="L66" s="166"/>
    </row>
    <row r="67" spans="2:12" s="8" customFormat="1" ht="19.9" customHeight="1">
      <c r="B67" s="167"/>
      <c r="C67" s="168"/>
      <c r="D67" s="169" t="s">
        <v>606</v>
      </c>
      <c r="E67" s="170"/>
      <c r="F67" s="170"/>
      <c r="G67" s="170"/>
      <c r="H67" s="170"/>
      <c r="I67" s="171"/>
      <c r="J67" s="172">
        <f>J120</f>
        <v>0</v>
      </c>
      <c r="K67" s="168"/>
      <c r="L67" s="173"/>
    </row>
    <row r="68" spans="2:12" s="8" customFormat="1" ht="19.9" customHeight="1">
      <c r="B68" s="167"/>
      <c r="C68" s="168"/>
      <c r="D68" s="169" t="s">
        <v>139</v>
      </c>
      <c r="E68" s="170"/>
      <c r="F68" s="170"/>
      <c r="G68" s="170"/>
      <c r="H68" s="170"/>
      <c r="I68" s="171"/>
      <c r="J68" s="172">
        <f>J122</f>
        <v>0</v>
      </c>
      <c r="K68" s="168"/>
      <c r="L68" s="173"/>
    </row>
    <row r="69" spans="2:12" s="8" customFormat="1" ht="19.9" customHeight="1">
      <c r="B69" s="167"/>
      <c r="C69" s="168"/>
      <c r="D69" s="169" t="s">
        <v>141</v>
      </c>
      <c r="E69" s="170"/>
      <c r="F69" s="170"/>
      <c r="G69" s="170"/>
      <c r="H69" s="170"/>
      <c r="I69" s="171"/>
      <c r="J69" s="172">
        <f>J125</f>
        <v>0</v>
      </c>
      <c r="K69" s="168"/>
      <c r="L69" s="173"/>
    </row>
    <row r="70" spans="2:12" s="8" customFormat="1" ht="19.9" customHeight="1">
      <c r="B70" s="167"/>
      <c r="C70" s="168"/>
      <c r="D70" s="169" t="s">
        <v>416</v>
      </c>
      <c r="E70" s="170"/>
      <c r="F70" s="170"/>
      <c r="G70" s="170"/>
      <c r="H70" s="170"/>
      <c r="I70" s="171"/>
      <c r="J70" s="172">
        <f>J127</f>
        <v>0</v>
      </c>
      <c r="K70" s="168"/>
      <c r="L70" s="173"/>
    </row>
    <row r="71" spans="2:12" s="1" customFormat="1" ht="21.8" customHeight="1">
      <c r="B71" s="34"/>
      <c r="C71" s="35"/>
      <c r="D71" s="35"/>
      <c r="E71" s="35"/>
      <c r="F71" s="35"/>
      <c r="G71" s="35"/>
      <c r="H71" s="35"/>
      <c r="I71" s="126"/>
      <c r="J71" s="35"/>
      <c r="K71" s="35"/>
      <c r="L71" s="39"/>
    </row>
    <row r="72" spans="2:12" s="1" customFormat="1" ht="6.95" customHeight="1">
      <c r="B72" s="53"/>
      <c r="C72" s="54"/>
      <c r="D72" s="54"/>
      <c r="E72" s="54"/>
      <c r="F72" s="54"/>
      <c r="G72" s="54"/>
      <c r="H72" s="54"/>
      <c r="I72" s="150"/>
      <c r="J72" s="54"/>
      <c r="K72" s="54"/>
      <c r="L72" s="39"/>
    </row>
    <row r="76" spans="2:12" s="1" customFormat="1" ht="6.95" customHeight="1">
      <c r="B76" s="55"/>
      <c r="C76" s="56"/>
      <c r="D76" s="56"/>
      <c r="E76" s="56"/>
      <c r="F76" s="56"/>
      <c r="G76" s="56"/>
      <c r="H76" s="56"/>
      <c r="I76" s="153"/>
      <c r="J76" s="56"/>
      <c r="K76" s="56"/>
      <c r="L76" s="39"/>
    </row>
    <row r="77" spans="2:12" s="1" customFormat="1" ht="24.95" customHeight="1">
      <c r="B77" s="34"/>
      <c r="C77" s="19" t="s">
        <v>142</v>
      </c>
      <c r="D77" s="35"/>
      <c r="E77" s="35"/>
      <c r="F77" s="35"/>
      <c r="G77" s="35"/>
      <c r="H77" s="35"/>
      <c r="I77" s="126"/>
      <c r="J77" s="35"/>
      <c r="K77" s="35"/>
      <c r="L77" s="39"/>
    </row>
    <row r="78" spans="2:12" s="1" customFormat="1" ht="6.95" customHeight="1">
      <c r="B78" s="34"/>
      <c r="C78" s="35"/>
      <c r="D78" s="35"/>
      <c r="E78" s="35"/>
      <c r="F78" s="35"/>
      <c r="G78" s="35"/>
      <c r="H78" s="35"/>
      <c r="I78" s="126"/>
      <c r="J78" s="35"/>
      <c r="K78" s="35"/>
      <c r="L78" s="39"/>
    </row>
    <row r="79" spans="2:12" s="1" customFormat="1" ht="12" customHeight="1">
      <c r="B79" s="34"/>
      <c r="C79" s="28" t="s">
        <v>16</v>
      </c>
      <c r="D79" s="35"/>
      <c r="E79" s="35"/>
      <c r="F79" s="35"/>
      <c r="G79" s="35"/>
      <c r="H79" s="35"/>
      <c r="I79" s="126"/>
      <c r="J79" s="35"/>
      <c r="K79" s="35"/>
      <c r="L79" s="39"/>
    </row>
    <row r="80" spans="2:12" s="1" customFormat="1" ht="16.5" customHeight="1">
      <c r="B80" s="34"/>
      <c r="C80" s="35"/>
      <c r="D80" s="35"/>
      <c r="E80" s="154" t="str">
        <f>E7</f>
        <v>Odstraňování postradatelných objektů SŽDC - demolice (obvod OŘ PHA)</v>
      </c>
      <c r="F80" s="28"/>
      <c r="G80" s="28"/>
      <c r="H80" s="28"/>
      <c r="I80" s="126"/>
      <c r="J80" s="35"/>
      <c r="K80" s="35"/>
      <c r="L80" s="39"/>
    </row>
    <row r="81" spans="2:12" s="1" customFormat="1" ht="12" customHeight="1">
      <c r="B81" s="34"/>
      <c r="C81" s="28" t="s">
        <v>118</v>
      </c>
      <c r="D81" s="35"/>
      <c r="E81" s="35"/>
      <c r="F81" s="35"/>
      <c r="G81" s="35"/>
      <c r="H81" s="35"/>
      <c r="I81" s="126"/>
      <c r="J81" s="35"/>
      <c r="K81" s="35"/>
      <c r="L81" s="39"/>
    </row>
    <row r="82" spans="2:12" s="1" customFormat="1" ht="16.5" customHeight="1">
      <c r="B82" s="34"/>
      <c r="C82" s="35"/>
      <c r="D82" s="35"/>
      <c r="E82" s="60" t="str">
        <f>E9</f>
        <v>SO.10 - Páleček - Klobuky - bývalé stavědlo</v>
      </c>
      <c r="F82" s="35"/>
      <c r="G82" s="35"/>
      <c r="H82" s="35"/>
      <c r="I82" s="126"/>
      <c r="J82" s="35"/>
      <c r="K82" s="35"/>
      <c r="L82" s="39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26"/>
      <c r="J83" s="35"/>
      <c r="K83" s="35"/>
      <c r="L83" s="39"/>
    </row>
    <row r="84" spans="2:12" s="1" customFormat="1" ht="12" customHeight="1">
      <c r="B84" s="34"/>
      <c r="C84" s="28" t="s">
        <v>21</v>
      </c>
      <c r="D84" s="35"/>
      <c r="E84" s="35"/>
      <c r="F84" s="23" t="str">
        <f>F12</f>
        <v>Páleček - Klobuky</v>
      </c>
      <c r="G84" s="35"/>
      <c r="H84" s="35"/>
      <c r="I84" s="128" t="s">
        <v>23</v>
      </c>
      <c r="J84" s="63" t="str">
        <f>IF(J12="","",J12)</f>
        <v>7. 6. 2019</v>
      </c>
      <c r="K84" s="35"/>
      <c r="L84" s="39"/>
    </row>
    <row r="85" spans="2:12" s="1" customFormat="1" ht="6.95" customHeight="1">
      <c r="B85" s="34"/>
      <c r="C85" s="35"/>
      <c r="D85" s="35"/>
      <c r="E85" s="35"/>
      <c r="F85" s="35"/>
      <c r="G85" s="35"/>
      <c r="H85" s="35"/>
      <c r="I85" s="126"/>
      <c r="J85" s="35"/>
      <c r="K85" s="35"/>
      <c r="L85" s="39"/>
    </row>
    <row r="86" spans="2:12" s="1" customFormat="1" ht="13.65" customHeight="1">
      <c r="B86" s="34"/>
      <c r="C86" s="28" t="s">
        <v>25</v>
      </c>
      <c r="D86" s="35"/>
      <c r="E86" s="35"/>
      <c r="F86" s="23" t="str">
        <f>E15</f>
        <v>Správa železniční dopravní cesty, s.o.</v>
      </c>
      <c r="G86" s="35"/>
      <c r="H86" s="35"/>
      <c r="I86" s="128" t="s">
        <v>33</v>
      </c>
      <c r="J86" s="32" t="str">
        <f>E21</f>
        <v xml:space="preserve"> </v>
      </c>
      <c r="K86" s="35"/>
      <c r="L86" s="39"/>
    </row>
    <row r="87" spans="2:12" s="1" customFormat="1" ht="13.65" customHeight="1">
      <c r="B87" s="34"/>
      <c r="C87" s="28" t="s">
        <v>31</v>
      </c>
      <c r="D87" s="35"/>
      <c r="E87" s="35"/>
      <c r="F87" s="23" t="str">
        <f>IF(E18="","",E18)</f>
        <v>Vyplň údaj</v>
      </c>
      <c r="G87" s="35"/>
      <c r="H87" s="35"/>
      <c r="I87" s="128" t="s">
        <v>35</v>
      </c>
      <c r="J87" s="32" t="str">
        <f>E24</f>
        <v>L. Malý</v>
      </c>
      <c r="K87" s="35"/>
      <c r="L87" s="39"/>
    </row>
    <row r="88" spans="2:12" s="1" customFormat="1" ht="10.3" customHeight="1">
      <c r="B88" s="34"/>
      <c r="C88" s="35"/>
      <c r="D88" s="35"/>
      <c r="E88" s="35"/>
      <c r="F88" s="35"/>
      <c r="G88" s="35"/>
      <c r="H88" s="35"/>
      <c r="I88" s="126"/>
      <c r="J88" s="35"/>
      <c r="K88" s="35"/>
      <c r="L88" s="39"/>
    </row>
    <row r="89" spans="2:20" s="9" customFormat="1" ht="29.25" customHeight="1">
      <c r="B89" s="174"/>
      <c r="C89" s="175" t="s">
        <v>143</v>
      </c>
      <c r="D89" s="176" t="s">
        <v>58</v>
      </c>
      <c r="E89" s="176" t="s">
        <v>54</v>
      </c>
      <c r="F89" s="176" t="s">
        <v>55</v>
      </c>
      <c r="G89" s="176" t="s">
        <v>144</v>
      </c>
      <c r="H89" s="176" t="s">
        <v>145</v>
      </c>
      <c r="I89" s="177" t="s">
        <v>146</v>
      </c>
      <c r="J89" s="176" t="s">
        <v>124</v>
      </c>
      <c r="K89" s="178" t="s">
        <v>147</v>
      </c>
      <c r="L89" s="179"/>
      <c r="M89" s="83" t="s">
        <v>19</v>
      </c>
      <c r="N89" s="84" t="s">
        <v>43</v>
      </c>
      <c r="O89" s="84" t="s">
        <v>148</v>
      </c>
      <c r="P89" s="84" t="s">
        <v>149</v>
      </c>
      <c r="Q89" s="84" t="s">
        <v>150</v>
      </c>
      <c r="R89" s="84" t="s">
        <v>151</v>
      </c>
      <c r="S89" s="84" t="s">
        <v>152</v>
      </c>
      <c r="T89" s="85" t="s">
        <v>153</v>
      </c>
    </row>
    <row r="90" spans="2:63" s="1" customFormat="1" ht="22.8" customHeight="1">
      <c r="B90" s="34"/>
      <c r="C90" s="90" t="s">
        <v>154</v>
      </c>
      <c r="D90" s="35"/>
      <c r="E90" s="35"/>
      <c r="F90" s="35"/>
      <c r="G90" s="35"/>
      <c r="H90" s="35"/>
      <c r="I90" s="126"/>
      <c r="J90" s="180">
        <f>BK90</f>
        <v>0</v>
      </c>
      <c r="K90" s="35"/>
      <c r="L90" s="39"/>
      <c r="M90" s="86"/>
      <c r="N90" s="87"/>
      <c r="O90" s="87"/>
      <c r="P90" s="181">
        <f>P91+P116+P119</f>
        <v>0</v>
      </c>
      <c r="Q90" s="87"/>
      <c r="R90" s="181">
        <f>R91+R116+R119</f>
        <v>11.6296102</v>
      </c>
      <c r="S90" s="87"/>
      <c r="T90" s="182">
        <f>T91+T116+T119</f>
        <v>36.10972</v>
      </c>
      <c r="AT90" s="13" t="s">
        <v>72</v>
      </c>
      <c r="AU90" s="13" t="s">
        <v>125</v>
      </c>
      <c r="BK90" s="183">
        <f>BK91+BK116+BK119</f>
        <v>0</v>
      </c>
    </row>
    <row r="91" spans="2:63" s="10" customFormat="1" ht="25.9" customHeight="1">
      <c r="B91" s="184"/>
      <c r="C91" s="185"/>
      <c r="D91" s="186" t="s">
        <v>72</v>
      </c>
      <c r="E91" s="187" t="s">
        <v>155</v>
      </c>
      <c r="F91" s="187" t="s">
        <v>156</v>
      </c>
      <c r="G91" s="185"/>
      <c r="H91" s="185"/>
      <c r="I91" s="188"/>
      <c r="J91" s="189">
        <f>BK91</f>
        <v>0</v>
      </c>
      <c r="K91" s="185"/>
      <c r="L91" s="190"/>
      <c r="M91" s="191"/>
      <c r="N91" s="192"/>
      <c r="O91" s="192"/>
      <c r="P91" s="193">
        <f>P92+P104+P109</f>
        <v>0</v>
      </c>
      <c r="Q91" s="192"/>
      <c r="R91" s="193">
        <f>R92+R104+R109</f>
        <v>11.6296102</v>
      </c>
      <c r="S91" s="192"/>
      <c r="T91" s="194">
        <f>T92+T104+T109</f>
        <v>35.68972</v>
      </c>
      <c r="AR91" s="195" t="s">
        <v>81</v>
      </c>
      <c r="AT91" s="196" t="s">
        <v>72</v>
      </c>
      <c r="AU91" s="196" t="s">
        <v>73</v>
      </c>
      <c r="AY91" s="195" t="s">
        <v>157</v>
      </c>
      <c r="BK91" s="197">
        <f>BK92+BK104+BK109</f>
        <v>0</v>
      </c>
    </row>
    <row r="92" spans="2:63" s="10" customFormat="1" ht="22.8" customHeight="1">
      <c r="B92" s="184"/>
      <c r="C92" s="185"/>
      <c r="D92" s="186" t="s">
        <v>72</v>
      </c>
      <c r="E92" s="198" t="s">
        <v>81</v>
      </c>
      <c r="F92" s="198" t="s">
        <v>158</v>
      </c>
      <c r="G92" s="185"/>
      <c r="H92" s="185"/>
      <c r="I92" s="188"/>
      <c r="J92" s="199">
        <f>BK92</f>
        <v>0</v>
      </c>
      <c r="K92" s="185"/>
      <c r="L92" s="190"/>
      <c r="M92" s="191"/>
      <c r="N92" s="192"/>
      <c r="O92" s="192"/>
      <c r="P92" s="193">
        <f>SUM(P93:P103)</f>
        <v>0</v>
      </c>
      <c r="Q92" s="192"/>
      <c r="R92" s="193">
        <f>SUM(R93:R103)</f>
        <v>11.629333</v>
      </c>
      <c r="S92" s="192"/>
      <c r="T92" s="194">
        <f>SUM(T93:T103)</f>
        <v>2</v>
      </c>
      <c r="AR92" s="195" t="s">
        <v>81</v>
      </c>
      <c r="AT92" s="196" t="s">
        <v>72</v>
      </c>
      <c r="AU92" s="196" t="s">
        <v>81</v>
      </c>
      <c r="AY92" s="195" t="s">
        <v>157</v>
      </c>
      <c r="BK92" s="197">
        <f>SUM(BK93:BK103)</f>
        <v>0</v>
      </c>
    </row>
    <row r="93" spans="2:65" s="1" customFormat="1" ht="22.5" customHeight="1">
      <c r="B93" s="34"/>
      <c r="C93" s="200" t="s">
        <v>81</v>
      </c>
      <c r="D93" s="200" t="s">
        <v>159</v>
      </c>
      <c r="E93" s="201" t="s">
        <v>497</v>
      </c>
      <c r="F93" s="202" t="s">
        <v>607</v>
      </c>
      <c r="G93" s="203" t="s">
        <v>175</v>
      </c>
      <c r="H93" s="204">
        <v>50</v>
      </c>
      <c r="I93" s="205"/>
      <c r="J93" s="206">
        <f>ROUND(I93*H93,2)</f>
        <v>0</v>
      </c>
      <c r="K93" s="202" t="s">
        <v>163</v>
      </c>
      <c r="L93" s="39"/>
      <c r="M93" s="207" t="s">
        <v>19</v>
      </c>
      <c r="N93" s="208" t="s">
        <v>44</v>
      </c>
      <c r="O93" s="75"/>
      <c r="P93" s="209">
        <f>O93*H93</f>
        <v>0</v>
      </c>
      <c r="Q93" s="209">
        <v>0</v>
      </c>
      <c r="R93" s="209">
        <f>Q93*H93</f>
        <v>0</v>
      </c>
      <c r="S93" s="209">
        <v>0</v>
      </c>
      <c r="T93" s="210">
        <f>S93*H93</f>
        <v>0</v>
      </c>
      <c r="AR93" s="13" t="s">
        <v>164</v>
      </c>
      <c r="AT93" s="13" t="s">
        <v>159</v>
      </c>
      <c r="AU93" s="13" t="s">
        <v>83</v>
      </c>
      <c r="AY93" s="13" t="s">
        <v>157</v>
      </c>
      <c r="BE93" s="211">
        <f>IF(N93="základní",J93,0)</f>
        <v>0</v>
      </c>
      <c r="BF93" s="211">
        <f>IF(N93="snížená",J93,0)</f>
        <v>0</v>
      </c>
      <c r="BG93" s="211">
        <f>IF(N93="zákl. přenesená",J93,0)</f>
        <v>0</v>
      </c>
      <c r="BH93" s="211">
        <f>IF(N93="sníž. přenesená",J93,0)</f>
        <v>0</v>
      </c>
      <c r="BI93" s="211">
        <f>IF(N93="nulová",J93,0)</f>
        <v>0</v>
      </c>
      <c r="BJ93" s="13" t="s">
        <v>81</v>
      </c>
      <c r="BK93" s="211">
        <f>ROUND(I93*H93,2)</f>
        <v>0</v>
      </c>
      <c r="BL93" s="13" t="s">
        <v>164</v>
      </c>
      <c r="BM93" s="13" t="s">
        <v>834</v>
      </c>
    </row>
    <row r="94" spans="2:65" s="1" customFormat="1" ht="22.5" customHeight="1">
      <c r="B94" s="34"/>
      <c r="C94" s="200" t="s">
        <v>83</v>
      </c>
      <c r="D94" s="200" t="s">
        <v>159</v>
      </c>
      <c r="E94" s="201" t="s">
        <v>609</v>
      </c>
      <c r="F94" s="202" t="s">
        <v>610</v>
      </c>
      <c r="G94" s="203" t="s">
        <v>162</v>
      </c>
      <c r="H94" s="204">
        <v>5.814</v>
      </c>
      <c r="I94" s="205"/>
      <c r="J94" s="206">
        <f>ROUND(I94*H94,2)</f>
        <v>0</v>
      </c>
      <c r="K94" s="202" t="s">
        <v>163</v>
      </c>
      <c r="L94" s="39"/>
      <c r="M94" s="207" t="s">
        <v>19</v>
      </c>
      <c r="N94" s="208" t="s">
        <v>44</v>
      </c>
      <c r="O94" s="75"/>
      <c r="P94" s="209">
        <f>O94*H94</f>
        <v>0</v>
      </c>
      <c r="Q94" s="209">
        <v>0</v>
      </c>
      <c r="R94" s="209">
        <f>Q94*H94</f>
        <v>0</v>
      </c>
      <c r="S94" s="209">
        <v>0</v>
      </c>
      <c r="T94" s="210">
        <f>S94*H94</f>
        <v>0</v>
      </c>
      <c r="AR94" s="13" t="s">
        <v>164</v>
      </c>
      <c r="AT94" s="13" t="s">
        <v>159</v>
      </c>
      <c r="AU94" s="13" t="s">
        <v>83</v>
      </c>
      <c r="AY94" s="13" t="s">
        <v>157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13" t="s">
        <v>81</v>
      </c>
      <c r="BK94" s="211">
        <f>ROUND(I94*H94,2)</f>
        <v>0</v>
      </c>
      <c r="BL94" s="13" t="s">
        <v>164</v>
      </c>
      <c r="BM94" s="13" t="s">
        <v>835</v>
      </c>
    </row>
    <row r="95" spans="2:65" s="1" customFormat="1" ht="22.5" customHeight="1">
      <c r="B95" s="34"/>
      <c r="C95" s="200" t="s">
        <v>169</v>
      </c>
      <c r="D95" s="200" t="s">
        <v>159</v>
      </c>
      <c r="E95" s="201" t="s">
        <v>556</v>
      </c>
      <c r="F95" s="202" t="s">
        <v>612</v>
      </c>
      <c r="G95" s="203" t="s">
        <v>162</v>
      </c>
      <c r="H95" s="204">
        <v>5.814</v>
      </c>
      <c r="I95" s="205"/>
      <c r="J95" s="206">
        <f>ROUND(I95*H95,2)</f>
        <v>0</v>
      </c>
      <c r="K95" s="202" t="s">
        <v>163</v>
      </c>
      <c r="L95" s="39"/>
      <c r="M95" s="207" t="s">
        <v>19</v>
      </c>
      <c r="N95" s="208" t="s">
        <v>44</v>
      </c>
      <c r="O95" s="75"/>
      <c r="P95" s="209">
        <f>O95*H95</f>
        <v>0</v>
      </c>
      <c r="Q95" s="209">
        <v>0</v>
      </c>
      <c r="R95" s="209">
        <f>Q95*H95</f>
        <v>0</v>
      </c>
      <c r="S95" s="209">
        <v>0</v>
      </c>
      <c r="T95" s="210">
        <f>S95*H95</f>
        <v>0</v>
      </c>
      <c r="AR95" s="13" t="s">
        <v>164</v>
      </c>
      <c r="AT95" s="13" t="s">
        <v>159</v>
      </c>
      <c r="AU95" s="13" t="s">
        <v>83</v>
      </c>
      <c r="AY95" s="13" t="s">
        <v>157</v>
      </c>
      <c r="BE95" s="211">
        <f>IF(N95="základní",J95,0)</f>
        <v>0</v>
      </c>
      <c r="BF95" s="211">
        <f>IF(N95="snížená",J95,0)</f>
        <v>0</v>
      </c>
      <c r="BG95" s="211">
        <f>IF(N95="zákl. přenesená",J95,0)</f>
        <v>0</v>
      </c>
      <c r="BH95" s="211">
        <f>IF(N95="sníž. přenesená",J95,0)</f>
        <v>0</v>
      </c>
      <c r="BI95" s="211">
        <f>IF(N95="nulová",J95,0)</f>
        <v>0</v>
      </c>
      <c r="BJ95" s="13" t="s">
        <v>81</v>
      </c>
      <c r="BK95" s="211">
        <f>ROUND(I95*H95,2)</f>
        <v>0</v>
      </c>
      <c r="BL95" s="13" t="s">
        <v>164</v>
      </c>
      <c r="BM95" s="13" t="s">
        <v>836</v>
      </c>
    </row>
    <row r="96" spans="2:65" s="1" customFormat="1" ht="22.5" customHeight="1">
      <c r="B96" s="34"/>
      <c r="C96" s="200" t="s">
        <v>164</v>
      </c>
      <c r="D96" s="200" t="s">
        <v>159</v>
      </c>
      <c r="E96" s="201" t="s">
        <v>559</v>
      </c>
      <c r="F96" s="202" t="s">
        <v>614</v>
      </c>
      <c r="G96" s="203" t="s">
        <v>162</v>
      </c>
      <c r="H96" s="204">
        <v>58.14</v>
      </c>
      <c r="I96" s="205"/>
      <c r="J96" s="206">
        <f>ROUND(I96*H96,2)</f>
        <v>0</v>
      </c>
      <c r="K96" s="202" t="s">
        <v>163</v>
      </c>
      <c r="L96" s="39"/>
      <c r="M96" s="207" t="s">
        <v>19</v>
      </c>
      <c r="N96" s="208" t="s">
        <v>44</v>
      </c>
      <c r="O96" s="75"/>
      <c r="P96" s="209">
        <f>O96*H96</f>
        <v>0</v>
      </c>
      <c r="Q96" s="209">
        <v>0</v>
      </c>
      <c r="R96" s="209">
        <f>Q96*H96</f>
        <v>0</v>
      </c>
      <c r="S96" s="209">
        <v>0</v>
      </c>
      <c r="T96" s="210">
        <f>S96*H96</f>
        <v>0</v>
      </c>
      <c r="AR96" s="13" t="s">
        <v>164</v>
      </c>
      <c r="AT96" s="13" t="s">
        <v>159</v>
      </c>
      <c r="AU96" s="13" t="s">
        <v>83</v>
      </c>
      <c r="AY96" s="13" t="s">
        <v>157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13" t="s">
        <v>81</v>
      </c>
      <c r="BK96" s="211">
        <f>ROUND(I96*H96,2)</f>
        <v>0</v>
      </c>
      <c r="BL96" s="13" t="s">
        <v>164</v>
      </c>
      <c r="BM96" s="13" t="s">
        <v>837</v>
      </c>
    </row>
    <row r="97" spans="2:65" s="1" customFormat="1" ht="16.5" customHeight="1">
      <c r="B97" s="34"/>
      <c r="C97" s="200" t="s">
        <v>177</v>
      </c>
      <c r="D97" s="200" t="s">
        <v>159</v>
      </c>
      <c r="E97" s="201" t="s">
        <v>563</v>
      </c>
      <c r="F97" s="202" t="s">
        <v>616</v>
      </c>
      <c r="G97" s="203" t="s">
        <v>162</v>
      </c>
      <c r="H97" s="204">
        <v>5.814</v>
      </c>
      <c r="I97" s="205"/>
      <c r="J97" s="206">
        <f>ROUND(I97*H97,2)</f>
        <v>0</v>
      </c>
      <c r="K97" s="202" t="s">
        <v>163</v>
      </c>
      <c r="L97" s="39"/>
      <c r="M97" s="207" t="s">
        <v>19</v>
      </c>
      <c r="N97" s="208" t="s">
        <v>44</v>
      </c>
      <c r="O97" s="75"/>
      <c r="P97" s="209">
        <f>O97*H97</f>
        <v>0</v>
      </c>
      <c r="Q97" s="209">
        <v>0</v>
      </c>
      <c r="R97" s="209">
        <f>Q97*H97</f>
        <v>0</v>
      </c>
      <c r="S97" s="209">
        <v>0</v>
      </c>
      <c r="T97" s="210">
        <f>S97*H97</f>
        <v>0</v>
      </c>
      <c r="AR97" s="13" t="s">
        <v>164</v>
      </c>
      <c r="AT97" s="13" t="s">
        <v>159</v>
      </c>
      <c r="AU97" s="13" t="s">
        <v>83</v>
      </c>
      <c r="AY97" s="13" t="s">
        <v>157</v>
      </c>
      <c r="BE97" s="211">
        <f>IF(N97="základní",J97,0)</f>
        <v>0</v>
      </c>
      <c r="BF97" s="211">
        <f>IF(N97="snížená",J97,0)</f>
        <v>0</v>
      </c>
      <c r="BG97" s="211">
        <f>IF(N97="zákl. přenesená",J97,0)</f>
        <v>0</v>
      </c>
      <c r="BH97" s="211">
        <f>IF(N97="sníž. přenesená",J97,0)</f>
        <v>0</v>
      </c>
      <c r="BI97" s="211">
        <f>IF(N97="nulová",J97,0)</f>
        <v>0</v>
      </c>
      <c r="BJ97" s="13" t="s">
        <v>81</v>
      </c>
      <c r="BK97" s="211">
        <f>ROUND(I97*H97,2)</f>
        <v>0</v>
      </c>
      <c r="BL97" s="13" t="s">
        <v>164</v>
      </c>
      <c r="BM97" s="13" t="s">
        <v>838</v>
      </c>
    </row>
    <row r="98" spans="2:65" s="1" customFormat="1" ht="16.5" customHeight="1">
      <c r="B98" s="34"/>
      <c r="C98" s="200" t="s">
        <v>184</v>
      </c>
      <c r="D98" s="200" t="s">
        <v>159</v>
      </c>
      <c r="E98" s="201" t="s">
        <v>170</v>
      </c>
      <c r="F98" s="202" t="s">
        <v>171</v>
      </c>
      <c r="G98" s="203" t="s">
        <v>175</v>
      </c>
      <c r="H98" s="204">
        <v>88.88</v>
      </c>
      <c r="I98" s="205"/>
      <c r="J98" s="206">
        <f>ROUND(I98*H98,2)</f>
        <v>0</v>
      </c>
      <c r="K98" s="202" t="s">
        <v>163</v>
      </c>
      <c r="L98" s="39"/>
      <c r="M98" s="207" t="s">
        <v>19</v>
      </c>
      <c r="N98" s="208" t="s">
        <v>44</v>
      </c>
      <c r="O98" s="75"/>
      <c r="P98" s="209">
        <f>O98*H98</f>
        <v>0</v>
      </c>
      <c r="Q98" s="209">
        <v>0</v>
      </c>
      <c r="R98" s="209">
        <f>Q98*H98</f>
        <v>0</v>
      </c>
      <c r="S98" s="209">
        <v>0</v>
      </c>
      <c r="T98" s="210">
        <f>S98*H98</f>
        <v>0</v>
      </c>
      <c r="AR98" s="13" t="s">
        <v>164</v>
      </c>
      <c r="AT98" s="13" t="s">
        <v>159</v>
      </c>
      <c r="AU98" s="13" t="s">
        <v>83</v>
      </c>
      <c r="AY98" s="13" t="s">
        <v>157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13" t="s">
        <v>81</v>
      </c>
      <c r="BK98" s="211">
        <f>ROUND(I98*H98,2)</f>
        <v>0</v>
      </c>
      <c r="BL98" s="13" t="s">
        <v>164</v>
      </c>
      <c r="BM98" s="13" t="s">
        <v>839</v>
      </c>
    </row>
    <row r="99" spans="2:65" s="1" customFormat="1" ht="22.5" customHeight="1">
      <c r="B99" s="34"/>
      <c r="C99" s="200" t="s">
        <v>188</v>
      </c>
      <c r="D99" s="200" t="s">
        <v>159</v>
      </c>
      <c r="E99" s="201" t="s">
        <v>173</v>
      </c>
      <c r="F99" s="202" t="s">
        <v>174</v>
      </c>
      <c r="G99" s="203" t="s">
        <v>175</v>
      </c>
      <c r="H99" s="204">
        <v>19.38</v>
      </c>
      <c r="I99" s="205"/>
      <c r="J99" s="206">
        <f>ROUND(I99*H99,2)</f>
        <v>0</v>
      </c>
      <c r="K99" s="202" t="s">
        <v>163</v>
      </c>
      <c r="L99" s="39"/>
      <c r="M99" s="207" t="s">
        <v>19</v>
      </c>
      <c r="N99" s="208" t="s">
        <v>44</v>
      </c>
      <c r="O99" s="75"/>
      <c r="P99" s="209">
        <f>O99*H99</f>
        <v>0</v>
      </c>
      <c r="Q99" s="209">
        <v>0</v>
      </c>
      <c r="R99" s="209">
        <f>Q99*H99</f>
        <v>0</v>
      </c>
      <c r="S99" s="209">
        <v>0</v>
      </c>
      <c r="T99" s="210">
        <f>S99*H99</f>
        <v>0</v>
      </c>
      <c r="AR99" s="13" t="s">
        <v>164</v>
      </c>
      <c r="AT99" s="13" t="s">
        <v>159</v>
      </c>
      <c r="AU99" s="13" t="s">
        <v>83</v>
      </c>
      <c r="AY99" s="13" t="s">
        <v>157</v>
      </c>
      <c r="BE99" s="211">
        <f>IF(N99="základní",J99,0)</f>
        <v>0</v>
      </c>
      <c r="BF99" s="211">
        <f>IF(N99="snížená",J99,0)</f>
        <v>0</v>
      </c>
      <c r="BG99" s="211">
        <f>IF(N99="zákl. přenesená",J99,0)</f>
        <v>0</v>
      </c>
      <c r="BH99" s="211">
        <f>IF(N99="sníž. přenesená",J99,0)</f>
        <v>0</v>
      </c>
      <c r="BI99" s="211">
        <f>IF(N99="nulová",J99,0)</f>
        <v>0</v>
      </c>
      <c r="BJ99" s="13" t="s">
        <v>81</v>
      </c>
      <c r="BK99" s="211">
        <f>ROUND(I99*H99,2)</f>
        <v>0</v>
      </c>
      <c r="BL99" s="13" t="s">
        <v>164</v>
      </c>
      <c r="BM99" s="13" t="s">
        <v>840</v>
      </c>
    </row>
    <row r="100" spans="2:65" s="1" customFormat="1" ht="16.5" customHeight="1">
      <c r="B100" s="34"/>
      <c r="C100" s="212" t="s">
        <v>182</v>
      </c>
      <c r="D100" s="212" t="s">
        <v>178</v>
      </c>
      <c r="E100" s="213" t="s">
        <v>421</v>
      </c>
      <c r="F100" s="214" t="s">
        <v>422</v>
      </c>
      <c r="G100" s="215" t="s">
        <v>181</v>
      </c>
      <c r="H100" s="216">
        <v>11.628</v>
      </c>
      <c r="I100" s="217"/>
      <c r="J100" s="218">
        <f>ROUND(I100*H100,2)</f>
        <v>0</v>
      </c>
      <c r="K100" s="214" t="s">
        <v>163</v>
      </c>
      <c r="L100" s="219"/>
      <c r="M100" s="220" t="s">
        <v>19</v>
      </c>
      <c r="N100" s="221" t="s">
        <v>44</v>
      </c>
      <c r="O100" s="75"/>
      <c r="P100" s="209">
        <f>O100*H100</f>
        <v>0</v>
      </c>
      <c r="Q100" s="209">
        <v>1</v>
      </c>
      <c r="R100" s="209">
        <f>Q100*H100</f>
        <v>11.628</v>
      </c>
      <c r="S100" s="209">
        <v>0</v>
      </c>
      <c r="T100" s="210">
        <f>S100*H100</f>
        <v>0</v>
      </c>
      <c r="AR100" s="13" t="s">
        <v>182</v>
      </c>
      <c r="AT100" s="13" t="s">
        <v>178</v>
      </c>
      <c r="AU100" s="13" t="s">
        <v>83</v>
      </c>
      <c r="AY100" s="13" t="s">
        <v>157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13" t="s">
        <v>81</v>
      </c>
      <c r="BK100" s="211">
        <f>ROUND(I100*H100,2)</f>
        <v>0</v>
      </c>
      <c r="BL100" s="13" t="s">
        <v>164</v>
      </c>
      <c r="BM100" s="13" t="s">
        <v>841</v>
      </c>
    </row>
    <row r="101" spans="2:65" s="1" customFormat="1" ht="22.5" customHeight="1">
      <c r="B101" s="34"/>
      <c r="C101" s="200" t="s">
        <v>198</v>
      </c>
      <c r="D101" s="200" t="s">
        <v>159</v>
      </c>
      <c r="E101" s="201" t="s">
        <v>185</v>
      </c>
      <c r="F101" s="202" t="s">
        <v>186</v>
      </c>
      <c r="G101" s="203" t="s">
        <v>175</v>
      </c>
      <c r="H101" s="204">
        <v>88.88</v>
      </c>
      <c r="I101" s="205"/>
      <c r="J101" s="206">
        <f>ROUND(I101*H101,2)</f>
        <v>0</v>
      </c>
      <c r="K101" s="202" t="s">
        <v>163</v>
      </c>
      <c r="L101" s="39"/>
      <c r="M101" s="207" t="s">
        <v>19</v>
      </c>
      <c r="N101" s="208" t="s">
        <v>44</v>
      </c>
      <c r="O101" s="75"/>
      <c r="P101" s="209">
        <f>O101*H101</f>
        <v>0</v>
      </c>
      <c r="Q101" s="209">
        <v>0</v>
      </c>
      <c r="R101" s="209">
        <f>Q101*H101</f>
        <v>0</v>
      </c>
      <c r="S101" s="209">
        <v>0</v>
      </c>
      <c r="T101" s="210">
        <f>S101*H101</f>
        <v>0</v>
      </c>
      <c r="AR101" s="13" t="s">
        <v>164</v>
      </c>
      <c r="AT101" s="13" t="s">
        <v>159</v>
      </c>
      <c r="AU101" s="13" t="s">
        <v>83</v>
      </c>
      <c r="AY101" s="13" t="s">
        <v>157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13" t="s">
        <v>81</v>
      </c>
      <c r="BK101" s="211">
        <f>ROUND(I101*H101,2)</f>
        <v>0</v>
      </c>
      <c r="BL101" s="13" t="s">
        <v>164</v>
      </c>
      <c r="BM101" s="13" t="s">
        <v>842</v>
      </c>
    </row>
    <row r="102" spans="2:65" s="1" customFormat="1" ht="16.5" customHeight="1">
      <c r="B102" s="34"/>
      <c r="C102" s="212" t="s">
        <v>203</v>
      </c>
      <c r="D102" s="212" t="s">
        <v>178</v>
      </c>
      <c r="E102" s="213" t="s">
        <v>575</v>
      </c>
      <c r="F102" s="214" t="s">
        <v>190</v>
      </c>
      <c r="G102" s="215" t="s">
        <v>191</v>
      </c>
      <c r="H102" s="216">
        <v>1.333</v>
      </c>
      <c r="I102" s="217"/>
      <c r="J102" s="218">
        <f>ROUND(I102*H102,2)</f>
        <v>0</v>
      </c>
      <c r="K102" s="214" t="s">
        <v>163</v>
      </c>
      <c r="L102" s="219"/>
      <c r="M102" s="220" t="s">
        <v>19</v>
      </c>
      <c r="N102" s="221" t="s">
        <v>44</v>
      </c>
      <c r="O102" s="75"/>
      <c r="P102" s="209">
        <f>O102*H102</f>
        <v>0</v>
      </c>
      <c r="Q102" s="209">
        <v>0.001</v>
      </c>
      <c r="R102" s="209">
        <f>Q102*H102</f>
        <v>0.001333</v>
      </c>
      <c r="S102" s="209">
        <v>0</v>
      </c>
      <c r="T102" s="210">
        <f>S102*H102</f>
        <v>0</v>
      </c>
      <c r="AR102" s="13" t="s">
        <v>182</v>
      </c>
      <c r="AT102" s="13" t="s">
        <v>178</v>
      </c>
      <c r="AU102" s="13" t="s">
        <v>83</v>
      </c>
      <c r="AY102" s="13" t="s">
        <v>157</v>
      </c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13" t="s">
        <v>81</v>
      </c>
      <c r="BK102" s="211">
        <f>ROUND(I102*H102,2)</f>
        <v>0</v>
      </c>
      <c r="BL102" s="13" t="s">
        <v>164</v>
      </c>
      <c r="BM102" s="13" t="s">
        <v>843</v>
      </c>
    </row>
    <row r="103" spans="2:65" s="1" customFormat="1" ht="16.5" customHeight="1">
      <c r="B103" s="34"/>
      <c r="C103" s="200" t="s">
        <v>207</v>
      </c>
      <c r="D103" s="200" t="s">
        <v>159</v>
      </c>
      <c r="E103" s="201" t="s">
        <v>501</v>
      </c>
      <c r="F103" s="202" t="s">
        <v>502</v>
      </c>
      <c r="G103" s="203" t="s">
        <v>181</v>
      </c>
      <c r="H103" s="204">
        <v>2</v>
      </c>
      <c r="I103" s="205"/>
      <c r="J103" s="206">
        <f>ROUND(I103*H103,2)</f>
        <v>0</v>
      </c>
      <c r="K103" s="202" t="s">
        <v>19</v>
      </c>
      <c r="L103" s="39"/>
      <c r="M103" s="207" t="s">
        <v>19</v>
      </c>
      <c r="N103" s="208" t="s">
        <v>44</v>
      </c>
      <c r="O103" s="75"/>
      <c r="P103" s="209">
        <f>O103*H103</f>
        <v>0</v>
      </c>
      <c r="Q103" s="209">
        <v>0</v>
      </c>
      <c r="R103" s="209">
        <f>Q103*H103</f>
        <v>0</v>
      </c>
      <c r="S103" s="209">
        <v>1</v>
      </c>
      <c r="T103" s="210">
        <f>S103*H103</f>
        <v>2</v>
      </c>
      <c r="AR103" s="13" t="s">
        <v>164</v>
      </c>
      <c r="AT103" s="13" t="s">
        <v>159</v>
      </c>
      <c r="AU103" s="13" t="s">
        <v>83</v>
      </c>
      <c r="AY103" s="13" t="s">
        <v>157</v>
      </c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13" t="s">
        <v>81</v>
      </c>
      <c r="BK103" s="211">
        <f>ROUND(I103*H103,2)</f>
        <v>0</v>
      </c>
      <c r="BL103" s="13" t="s">
        <v>164</v>
      </c>
      <c r="BM103" s="13" t="s">
        <v>844</v>
      </c>
    </row>
    <row r="104" spans="2:63" s="10" customFormat="1" ht="22.8" customHeight="1">
      <c r="B104" s="184"/>
      <c r="C104" s="185"/>
      <c r="D104" s="186" t="s">
        <v>72</v>
      </c>
      <c r="E104" s="198" t="s">
        <v>198</v>
      </c>
      <c r="F104" s="198" t="s">
        <v>508</v>
      </c>
      <c r="G104" s="185"/>
      <c r="H104" s="185"/>
      <c r="I104" s="188"/>
      <c r="J104" s="199">
        <f>BK104</f>
        <v>0</v>
      </c>
      <c r="K104" s="185"/>
      <c r="L104" s="190"/>
      <c r="M104" s="191"/>
      <c r="N104" s="192"/>
      <c r="O104" s="192"/>
      <c r="P104" s="193">
        <f>SUM(P105:P108)</f>
        <v>0</v>
      </c>
      <c r="Q104" s="192"/>
      <c r="R104" s="193">
        <f>SUM(R105:R108)</f>
        <v>0.0002772</v>
      </c>
      <c r="S104" s="192"/>
      <c r="T104" s="194">
        <f>SUM(T105:T108)</f>
        <v>33.68972</v>
      </c>
      <c r="AR104" s="195" t="s">
        <v>81</v>
      </c>
      <c r="AT104" s="196" t="s">
        <v>72</v>
      </c>
      <c r="AU104" s="196" t="s">
        <v>81</v>
      </c>
      <c r="AY104" s="195" t="s">
        <v>157</v>
      </c>
      <c r="BK104" s="197">
        <f>SUM(BK105:BK108)</f>
        <v>0</v>
      </c>
    </row>
    <row r="105" spans="2:65" s="1" customFormat="1" ht="22.5" customHeight="1">
      <c r="B105" s="34"/>
      <c r="C105" s="200" t="s">
        <v>211</v>
      </c>
      <c r="D105" s="200" t="s">
        <v>159</v>
      </c>
      <c r="E105" s="201" t="s">
        <v>628</v>
      </c>
      <c r="F105" s="202" t="s">
        <v>629</v>
      </c>
      <c r="G105" s="203" t="s">
        <v>175</v>
      </c>
      <c r="H105" s="204">
        <v>3.6</v>
      </c>
      <c r="I105" s="205"/>
      <c r="J105" s="206">
        <f>ROUND(I105*H105,2)</f>
        <v>0</v>
      </c>
      <c r="K105" s="202" t="s">
        <v>163</v>
      </c>
      <c r="L105" s="39"/>
      <c r="M105" s="207" t="s">
        <v>19</v>
      </c>
      <c r="N105" s="208" t="s">
        <v>44</v>
      </c>
      <c r="O105" s="75"/>
      <c r="P105" s="209">
        <f>O105*H105</f>
        <v>0</v>
      </c>
      <c r="Q105" s="209">
        <v>0</v>
      </c>
      <c r="R105" s="209">
        <f>Q105*H105</f>
        <v>0</v>
      </c>
      <c r="S105" s="209">
        <v>0.062</v>
      </c>
      <c r="T105" s="210">
        <f>S105*H105</f>
        <v>0.2232</v>
      </c>
      <c r="AR105" s="13" t="s">
        <v>164</v>
      </c>
      <c r="AT105" s="13" t="s">
        <v>159</v>
      </c>
      <c r="AU105" s="13" t="s">
        <v>83</v>
      </c>
      <c r="AY105" s="13" t="s">
        <v>157</v>
      </c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13" t="s">
        <v>81</v>
      </c>
      <c r="BK105" s="211">
        <f>ROUND(I105*H105,2)</f>
        <v>0</v>
      </c>
      <c r="BL105" s="13" t="s">
        <v>164</v>
      </c>
      <c r="BM105" s="13" t="s">
        <v>845</v>
      </c>
    </row>
    <row r="106" spans="2:65" s="1" customFormat="1" ht="16.5" customHeight="1">
      <c r="B106" s="34"/>
      <c r="C106" s="200" t="s">
        <v>215</v>
      </c>
      <c r="D106" s="200" t="s">
        <v>159</v>
      </c>
      <c r="E106" s="201" t="s">
        <v>631</v>
      </c>
      <c r="F106" s="202" t="s">
        <v>632</v>
      </c>
      <c r="G106" s="203" t="s">
        <v>175</v>
      </c>
      <c r="H106" s="204">
        <v>2.5</v>
      </c>
      <c r="I106" s="205"/>
      <c r="J106" s="206">
        <f>ROUND(I106*H106,2)</f>
        <v>0</v>
      </c>
      <c r="K106" s="202" t="s">
        <v>163</v>
      </c>
      <c r="L106" s="39"/>
      <c r="M106" s="207" t="s">
        <v>19</v>
      </c>
      <c r="N106" s="208" t="s">
        <v>44</v>
      </c>
      <c r="O106" s="75"/>
      <c r="P106" s="209">
        <f>O106*H106</f>
        <v>0</v>
      </c>
      <c r="Q106" s="209">
        <v>0</v>
      </c>
      <c r="R106" s="209">
        <f>Q106*H106</f>
        <v>0</v>
      </c>
      <c r="S106" s="209">
        <v>0.088</v>
      </c>
      <c r="T106" s="210">
        <f>S106*H106</f>
        <v>0.21999999999999997</v>
      </c>
      <c r="AR106" s="13" t="s">
        <v>164</v>
      </c>
      <c r="AT106" s="13" t="s">
        <v>159</v>
      </c>
      <c r="AU106" s="13" t="s">
        <v>83</v>
      </c>
      <c r="AY106" s="13" t="s">
        <v>157</v>
      </c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13" t="s">
        <v>81</v>
      </c>
      <c r="BK106" s="211">
        <f>ROUND(I106*H106,2)</f>
        <v>0</v>
      </c>
      <c r="BL106" s="13" t="s">
        <v>164</v>
      </c>
      <c r="BM106" s="13" t="s">
        <v>846</v>
      </c>
    </row>
    <row r="107" spans="2:65" s="1" customFormat="1" ht="22.5" customHeight="1">
      <c r="B107" s="34"/>
      <c r="C107" s="200" t="s">
        <v>220</v>
      </c>
      <c r="D107" s="200" t="s">
        <v>159</v>
      </c>
      <c r="E107" s="201" t="s">
        <v>847</v>
      </c>
      <c r="F107" s="202" t="s">
        <v>848</v>
      </c>
      <c r="G107" s="203" t="s">
        <v>162</v>
      </c>
      <c r="H107" s="204">
        <v>71.8</v>
      </c>
      <c r="I107" s="205"/>
      <c r="J107" s="206">
        <f>ROUND(I107*H107,2)</f>
        <v>0</v>
      </c>
      <c r="K107" s="202" t="s">
        <v>163</v>
      </c>
      <c r="L107" s="39"/>
      <c r="M107" s="207" t="s">
        <v>19</v>
      </c>
      <c r="N107" s="208" t="s">
        <v>44</v>
      </c>
      <c r="O107" s="75"/>
      <c r="P107" s="209">
        <f>O107*H107</f>
        <v>0</v>
      </c>
      <c r="Q107" s="209">
        <v>0</v>
      </c>
      <c r="R107" s="209">
        <f>Q107*H107</f>
        <v>0</v>
      </c>
      <c r="S107" s="209">
        <v>0.37</v>
      </c>
      <c r="T107" s="210">
        <f>S107*H107</f>
        <v>26.566</v>
      </c>
      <c r="AR107" s="13" t="s">
        <v>164</v>
      </c>
      <c r="AT107" s="13" t="s">
        <v>159</v>
      </c>
      <c r="AU107" s="13" t="s">
        <v>83</v>
      </c>
      <c r="AY107" s="13" t="s">
        <v>157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13" t="s">
        <v>81</v>
      </c>
      <c r="BK107" s="211">
        <f>ROUND(I107*H107,2)</f>
        <v>0</v>
      </c>
      <c r="BL107" s="13" t="s">
        <v>164</v>
      </c>
      <c r="BM107" s="13" t="s">
        <v>849</v>
      </c>
    </row>
    <row r="108" spans="2:65" s="1" customFormat="1" ht="16.5" customHeight="1">
      <c r="B108" s="34"/>
      <c r="C108" s="200" t="s">
        <v>8</v>
      </c>
      <c r="D108" s="200" t="s">
        <v>159</v>
      </c>
      <c r="E108" s="201" t="s">
        <v>515</v>
      </c>
      <c r="F108" s="202" t="s">
        <v>516</v>
      </c>
      <c r="G108" s="203" t="s">
        <v>162</v>
      </c>
      <c r="H108" s="204">
        <v>2.772</v>
      </c>
      <c r="I108" s="205"/>
      <c r="J108" s="206">
        <f>ROUND(I108*H108,2)</f>
        <v>0</v>
      </c>
      <c r="K108" s="202" t="s">
        <v>163</v>
      </c>
      <c r="L108" s="39"/>
      <c r="M108" s="207" t="s">
        <v>19</v>
      </c>
      <c r="N108" s="208" t="s">
        <v>44</v>
      </c>
      <c r="O108" s="75"/>
      <c r="P108" s="209">
        <f>O108*H108</f>
        <v>0</v>
      </c>
      <c r="Q108" s="209">
        <v>0.0001</v>
      </c>
      <c r="R108" s="209">
        <f>Q108*H108</f>
        <v>0.0002772</v>
      </c>
      <c r="S108" s="209">
        <v>2.41</v>
      </c>
      <c r="T108" s="210">
        <f>S108*H108</f>
        <v>6.68052</v>
      </c>
      <c r="AR108" s="13" t="s">
        <v>164</v>
      </c>
      <c r="AT108" s="13" t="s">
        <v>159</v>
      </c>
      <c r="AU108" s="13" t="s">
        <v>83</v>
      </c>
      <c r="AY108" s="13" t="s">
        <v>157</v>
      </c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13" t="s">
        <v>81</v>
      </c>
      <c r="BK108" s="211">
        <f>ROUND(I108*H108,2)</f>
        <v>0</v>
      </c>
      <c r="BL108" s="13" t="s">
        <v>164</v>
      </c>
      <c r="BM108" s="13" t="s">
        <v>850</v>
      </c>
    </row>
    <row r="109" spans="2:63" s="10" customFormat="1" ht="22.8" customHeight="1">
      <c r="B109" s="184"/>
      <c r="C109" s="185"/>
      <c r="D109" s="186" t="s">
        <v>72</v>
      </c>
      <c r="E109" s="198" t="s">
        <v>266</v>
      </c>
      <c r="F109" s="198" t="s">
        <v>519</v>
      </c>
      <c r="G109" s="185"/>
      <c r="H109" s="185"/>
      <c r="I109" s="188"/>
      <c r="J109" s="199">
        <f>BK109</f>
        <v>0</v>
      </c>
      <c r="K109" s="185"/>
      <c r="L109" s="190"/>
      <c r="M109" s="191"/>
      <c r="N109" s="192"/>
      <c r="O109" s="192"/>
      <c r="P109" s="193">
        <f>SUM(P110:P115)</f>
        <v>0</v>
      </c>
      <c r="Q109" s="192"/>
      <c r="R109" s="193">
        <f>SUM(R110:R115)</f>
        <v>0</v>
      </c>
      <c r="S109" s="192"/>
      <c r="T109" s="194">
        <f>SUM(T110:T115)</f>
        <v>0</v>
      </c>
      <c r="AR109" s="195" t="s">
        <v>81</v>
      </c>
      <c r="AT109" s="196" t="s">
        <v>72</v>
      </c>
      <c r="AU109" s="196" t="s">
        <v>81</v>
      </c>
      <c r="AY109" s="195" t="s">
        <v>157</v>
      </c>
      <c r="BK109" s="197">
        <f>SUM(BK110:BK115)</f>
        <v>0</v>
      </c>
    </row>
    <row r="110" spans="2:65" s="1" customFormat="1" ht="16.5" customHeight="1">
      <c r="B110" s="34"/>
      <c r="C110" s="200" t="s">
        <v>227</v>
      </c>
      <c r="D110" s="200" t="s">
        <v>159</v>
      </c>
      <c r="E110" s="201" t="s">
        <v>523</v>
      </c>
      <c r="F110" s="202" t="s">
        <v>795</v>
      </c>
      <c r="G110" s="203" t="s">
        <v>181</v>
      </c>
      <c r="H110" s="204">
        <v>36.11</v>
      </c>
      <c r="I110" s="205"/>
      <c r="J110" s="206">
        <f>ROUND(I110*H110,2)</f>
        <v>0</v>
      </c>
      <c r="K110" s="202" t="s">
        <v>163</v>
      </c>
      <c r="L110" s="39"/>
      <c r="M110" s="207" t="s">
        <v>19</v>
      </c>
      <c r="N110" s="208" t="s">
        <v>44</v>
      </c>
      <c r="O110" s="75"/>
      <c r="P110" s="209">
        <f>O110*H110</f>
        <v>0</v>
      </c>
      <c r="Q110" s="209">
        <v>0</v>
      </c>
      <c r="R110" s="209">
        <f>Q110*H110</f>
        <v>0</v>
      </c>
      <c r="S110" s="209">
        <v>0</v>
      </c>
      <c r="T110" s="210">
        <f>S110*H110</f>
        <v>0</v>
      </c>
      <c r="AR110" s="13" t="s">
        <v>164</v>
      </c>
      <c r="AT110" s="13" t="s">
        <v>159</v>
      </c>
      <c r="AU110" s="13" t="s">
        <v>83</v>
      </c>
      <c r="AY110" s="13" t="s">
        <v>157</v>
      </c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13" t="s">
        <v>81</v>
      </c>
      <c r="BK110" s="211">
        <f>ROUND(I110*H110,2)</f>
        <v>0</v>
      </c>
      <c r="BL110" s="13" t="s">
        <v>164</v>
      </c>
      <c r="BM110" s="13" t="s">
        <v>851</v>
      </c>
    </row>
    <row r="111" spans="2:65" s="1" customFormat="1" ht="22.5" customHeight="1">
      <c r="B111" s="34"/>
      <c r="C111" s="200" t="s">
        <v>231</v>
      </c>
      <c r="D111" s="200" t="s">
        <v>159</v>
      </c>
      <c r="E111" s="201" t="s">
        <v>527</v>
      </c>
      <c r="F111" s="202" t="s">
        <v>797</v>
      </c>
      <c r="G111" s="203" t="s">
        <v>181</v>
      </c>
      <c r="H111" s="204">
        <v>361.1</v>
      </c>
      <c r="I111" s="205"/>
      <c r="J111" s="206">
        <f>ROUND(I111*H111,2)</f>
        <v>0</v>
      </c>
      <c r="K111" s="202" t="s">
        <v>163</v>
      </c>
      <c r="L111" s="39"/>
      <c r="M111" s="207" t="s">
        <v>19</v>
      </c>
      <c r="N111" s="208" t="s">
        <v>44</v>
      </c>
      <c r="O111" s="75"/>
      <c r="P111" s="209">
        <f>O111*H111</f>
        <v>0</v>
      </c>
      <c r="Q111" s="209">
        <v>0</v>
      </c>
      <c r="R111" s="209">
        <f>Q111*H111</f>
        <v>0</v>
      </c>
      <c r="S111" s="209">
        <v>0</v>
      </c>
      <c r="T111" s="210">
        <f>S111*H111</f>
        <v>0</v>
      </c>
      <c r="AR111" s="13" t="s">
        <v>164</v>
      </c>
      <c r="AT111" s="13" t="s">
        <v>159</v>
      </c>
      <c r="AU111" s="13" t="s">
        <v>83</v>
      </c>
      <c r="AY111" s="13" t="s">
        <v>157</v>
      </c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13" t="s">
        <v>81</v>
      </c>
      <c r="BK111" s="211">
        <f>ROUND(I111*H111,2)</f>
        <v>0</v>
      </c>
      <c r="BL111" s="13" t="s">
        <v>164</v>
      </c>
      <c r="BM111" s="13" t="s">
        <v>852</v>
      </c>
    </row>
    <row r="112" spans="2:65" s="1" customFormat="1" ht="16.5" customHeight="1">
      <c r="B112" s="34"/>
      <c r="C112" s="200" t="s">
        <v>235</v>
      </c>
      <c r="D112" s="200" t="s">
        <v>159</v>
      </c>
      <c r="E112" s="201" t="s">
        <v>641</v>
      </c>
      <c r="F112" s="202" t="s">
        <v>533</v>
      </c>
      <c r="G112" s="203" t="s">
        <v>181</v>
      </c>
      <c r="H112" s="204">
        <v>2</v>
      </c>
      <c r="I112" s="205"/>
      <c r="J112" s="206">
        <f>ROUND(I112*H112,2)</f>
        <v>0</v>
      </c>
      <c r="K112" s="202" t="s">
        <v>19</v>
      </c>
      <c r="L112" s="39"/>
      <c r="M112" s="207" t="s">
        <v>19</v>
      </c>
      <c r="N112" s="208" t="s">
        <v>44</v>
      </c>
      <c r="O112" s="75"/>
      <c r="P112" s="209">
        <f>O112*H112</f>
        <v>0</v>
      </c>
      <c r="Q112" s="209">
        <v>0</v>
      </c>
      <c r="R112" s="209">
        <f>Q112*H112</f>
        <v>0</v>
      </c>
      <c r="S112" s="209">
        <v>0</v>
      </c>
      <c r="T112" s="210">
        <f>S112*H112</f>
        <v>0</v>
      </c>
      <c r="AR112" s="13" t="s">
        <v>164</v>
      </c>
      <c r="AT112" s="13" t="s">
        <v>159</v>
      </c>
      <c r="AU112" s="13" t="s">
        <v>83</v>
      </c>
      <c r="AY112" s="13" t="s">
        <v>157</v>
      </c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13" t="s">
        <v>81</v>
      </c>
      <c r="BK112" s="211">
        <f>ROUND(I112*H112,2)</f>
        <v>0</v>
      </c>
      <c r="BL112" s="13" t="s">
        <v>164</v>
      </c>
      <c r="BM112" s="13" t="s">
        <v>853</v>
      </c>
    </row>
    <row r="113" spans="2:65" s="1" customFormat="1" ht="22.5" customHeight="1">
      <c r="B113" s="34"/>
      <c r="C113" s="200" t="s">
        <v>239</v>
      </c>
      <c r="D113" s="200" t="s">
        <v>159</v>
      </c>
      <c r="E113" s="201" t="s">
        <v>586</v>
      </c>
      <c r="F113" s="202" t="s">
        <v>587</v>
      </c>
      <c r="G113" s="203" t="s">
        <v>181</v>
      </c>
      <c r="H113" s="204">
        <v>0.42</v>
      </c>
      <c r="I113" s="205"/>
      <c r="J113" s="206">
        <f>ROUND(I113*H113,2)</f>
        <v>0</v>
      </c>
      <c r="K113" s="202" t="s">
        <v>163</v>
      </c>
      <c r="L113" s="39"/>
      <c r="M113" s="207" t="s">
        <v>19</v>
      </c>
      <c r="N113" s="208" t="s">
        <v>44</v>
      </c>
      <c r="O113" s="75"/>
      <c r="P113" s="209">
        <f>O113*H113</f>
        <v>0</v>
      </c>
      <c r="Q113" s="209">
        <v>0</v>
      </c>
      <c r="R113" s="209">
        <f>Q113*H113</f>
        <v>0</v>
      </c>
      <c r="S113" s="209">
        <v>0</v>
      </c>
      <c r="T113" s="210">
        <f>S113*H113</f>
        <v>0</v>
      </c>
      <c r="AR113" s="13" t="s">
        <v>164</v>
      </c>
      <c r="AT113" s="13" t="s">
        <v>159</v>
      </c>
      <c r="AU113" s="13" t="s">
        <v>83</v>
      </c>
      <c r="AY113" s="13" t="s">
        <v>157</v>
      </c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13" t="s">
        <v>81</v>
      </c>
      <c r="BK113" s="211">
        <f>ROUND(I113*H113,2)</f>
        <v>0</v>
      </c>
      <c r="BL113" s="13" t="s">
        <v>164</v>
      </c>
      <c r="BM113" s="13" t="s">
        <v>854</v>
      </c>
    </row>
    <row r="114" spans="2:65" s="1" customFormat="1" ht="22.5" customHeight="1">
      <c r="B114" s="34"/>
      <c r="C114" s="200" t="s">
        <v>243</v>
      </c>
      <c r="D114" s="200" t="s">
        <v>159</v>
      </c>
      <c r="E114" s="201" t="s">
        <v>296</v>
      </c>
      <c r="F114" s="202" t="s">
        <v>297</v>
      </c>
      <c r="G114" s="203" t="s">
        <v>181</v>
      </c>
      <c r="H114" s="204">
        <v>33.69</v>
      </c>
      <c r="I114" s="205"/>
      <c r="J114" s="206">
        <f>ROUND(I114*H114,2)</f>
        <v>0</v>
      </c>
      <c r="K114" s="202" t="s">
        <v>163</v>
      </c>
      <c r="L114" s="39"/>
      <c r="M114" s="207" t="s">
        <v>19</v>
      </c>
      <c r="N114" s="208" t="s">
        <v>44</v>
      </c>
      <c r="O114" s="75"/>
      <c r="P114" s="209">
        <f>O114*H114</f>
        <v>0</v>
      </c>
      <c r="Q114" s="209">
        <v>0</v>
      </c>
      <c r="R114" s="209">
        <f>Q114*H114</f>
        <v>0</v>
      </c>
      <c r="S114" s="209">
        <v>0</v>
      </c>
      <c r="T114" s="210">
        <f>S114*H114</f>
        <v>0</v>
      </c>
      <c r="AR114" s="13" t="s">
        <v>164</v>
      </c>
      <c r="AT114" s="13" t="s">
        <v>159</v>
      </c>
      <c r="AU114" s="13" t="s">
        <v>83</v>
      </c>
      <c r="AY114" s="13" t="s">
        <v>157</v>
      </c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13" t="s">
        <v>81</v>
      </c>
      <c r="BK114" s="211">
        <f>ROUND(I114*H114,2)</f>
        <v>0</v>
      </c>
      <c r="BL114" s="13" t="s">
        <v>164</v>
      </c>
      <c r="BM114" s="13" t="s">
        <v>855</v>
      </c>
    </row>
    <row r="115" spans="2:65" s="1" customFormat="1" ht="16.5" customHeight="1">
      <c r="B115" s="34"/>
      <c r="C115" s="200" t="s">
        <v>7</v>
      </c>
      <c r="D115" s="200" t="s">
        <v>159</v>
      </c>
      <c r="E115" s="201" t="s">
        <v>535</v>
      </c>
      <c r="F115" s="202" t="s">
        <v>536</v>
      </c>
      <c r="G115" s="203" t="s">
        <v>181</v>
      </c>
      <c r="H115" s="204">
        <v>36.11</v>
      </c>
      <c r="I115" s="205"/>
      <c r="J115" s="206">
        <f>ROUND(I115*H115,2)</f>
        <v>0</v>
      </c>
      <c r="K115" s="202" t="s">
        <v>163</v>
      </c>
      <c r="L115" s="39"/>
      <c r="M115" s="207" t="s">
        <v>19</v>
      </c>
      <c r="N115" s="208" t="s">
        <v>44</v>
      </c>
      <c r="O115" s="75"/>
      <c r="P115" s="209">
        <f>O115*H115</f>
        <v>0</v>
      </c>
      <c r="Q115" s="209">
        <v>0</v>
      </c>
      <c r="R115" s="209">
        <f>Q115*H115</f>
        <v>0</v>
      </c>
      <c r="S115" s="209">
        <v>0</v>
      </c>
      <c r="T115" s="210">
        <f>S115*H115</f>
        <v>0</v>
      </c>
      <c r="AR115" s="13" t="s">
        <v>164</v>
      </c>
      <c r="AT115" s="13" t="s">
        <v>159</v>
      </c>
      <c r="AU115" s="13" t="s">
        <v>83</v>
      </c>
      <c r="AY115" s="13" t="s">
        <v>157</v>
      </c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13" t="s">
        <v>81</v>
      </c>
      <c r="BK115" s="211">
        <f>ROUND(I115*H115,2)</f>
        <v>0</v>
      </c>
      <c r="BL115" s="13" t="s">
        <v>164</v>
      </c>
      <c r="BM115" s="13" t="s">
        <v>856</v>
      </c>
    </row>
    <row r="116" spans="2:63" s="10" customFormat="1" ht="25.9" customHeight="1">
      <c r="B116" s="184"/>
      <c r="C116" s="185"/>
      <c r="D116" s="186" t="s">
        <v>72</v>
      </c>
      <c r="E116" s="187" t="s">
        <v>299</v>
      </c>
      <c r="F116" s="187" t="s">
        <v>300</v>
      </c>
      <c r="G116" s="185"/>
      <c r="H116" s="185"/>
      <c r="I116" s="188"/>
      <c r="J116" s="189">
        <f>BK116</f>
        <v>0</v>
      </c>
      <c r="K116" s="185"/>
      <c r="L116" s="190"/>
      <c r="M116" s="191"/>
      <c r="N116" s="192"/>
      <c r="O116" s="192"/>
      <c r="P116" s="193">
        <f>P117</f>
        <v>0</v>
      </c>
      <c r="Q116" s="192"/>
      <c r="R116" s="193">
        <f>R117</f>
        <v>0</v>
      </c>
      <c r="S116" s="192"/>
      <c r="T116" s="194">
        <f>T117</f>
        <v>0.42</v>
      </c>
      <c r="AR116" s="195" t="s">
        <v>83</v>
      </c>
      <c r="AT116" s="196" t="s">
        <v>72</v>
      </c>
      <c r="AU116" s="196" t="s">
        <v>73</v>
      </c>
      <c r="AY116" s="195" t="s">
        <v>157</v>
      </c>
      <c r="BK116" s="197">
        <f>BK117</f>
        <v>0</v>
      </c>
    </row>
    <row r="117" spans="2:63" s="10" customFormat="1" ht="22.8" customHeight="1">
      <c r="B117" s="184"/>
      <c r="C117" s="185"/>
      <c r="D117" s="186" t="s">
        <v>72</v>
      </c>
      <c r="E117" s="198" t="s">
        <v>591</v>
      </c>
      <c r="F117" s="198" t="s">
        <v>592</v>
      </c>
      <c r="G117" s="185"/>
      <c r="H117" s="185"/>
      <c r="I117" s="188"/>
      <c r="J117" s="199">
        <f>BK117</f>
        <v>0</v>
      </c>
      <c r="K117" s="185"/>
      <c r="L117" s="190"/>
      <c r="M117" s="191"/>
      <c r="N117" s="192"/>
      <c r="O117" s="192"/>
      <c r="P117" s="193">
        <f>P118</f>
        <v>0</v>
      </c>
      <c r="Q117" s="192"/>
      <c r="R117" s="193">
        <f>R118</f>
        <v>0</v>
      </c>
      <c r="S117" s="192"/>
      <c r="T117" s="194">
        <f>T118</f>
        <v>0.42</v>
      </c>
      <c r="AR117" s="195" t="s">
        <v>83</v>
      </c>
      <c r="AT117" s="196" t="s">
        <v>72</v>
      </c>
      <c r="AU117" s="196" t="s">
        <v>81</v>
      </c>
      <c r="AY117" s="195" t="s">
        <v>157</v>
      </c>
      <c r="BK117" s="197">
        <f>BK118</f>
        <v>0</v>
      </c>
    </row>
    <row r="118" spans="2:65" s="1" customFormat="1" ht="16.5" customHeight="1">
      <c r="B118" s="34"/>
      <c r="C118" s="200" t="s">
        <v>250</v>
      </c>
      <c r="D118" s="200" t="s">
        <v>159</v>
      </c>
      <c r="E118" s="201" t="s">
        <v>593</v>
      </c>
      <c r="F118" s="202" t="s">
        <v>857</v>
      </c>
      <c r="G118" s="203" t="s">
        <v>175</v>
      </c>
      <c r="H118" s="204">
        <v>30</v>
      </c>
      <c r="I118" s="205"/>
      <c r="J118" s="206">
        <f>ROUND(I118*H118,2)</f>
        <v>0</v>
      </c>
      <c r="K118" s="202" t="s">
        <v>163</v>
      </c>
      <c r="L118" s="39"/>
      <c r="M118" s="207" t="s">
        <v>19</v>
      </c>
      <c r="N118" s="208" t="s">
        <v>44</v>
      </c>
      <c r="O118" s="75"/>
      <c r="P118" s="209">
        <f>O118*H118</f>
        <v>0</v>
      </c>
      <c r="Q118" s="209">
        <v>0</v>
      </c>
      <c r="R118" s="209">
        <f>Q118*H118</f>
        <v>0</v>
      </c>
      <c r="S118" s="209">
        <v>0.014</v>
      </c>
      <c r="T118" s="210">
        <f>S118*H118</f>
        <v>0.42</v>
      </c>
      <c r="AR118" s="13" t="s">
        <v>227</v>
      </c>
      <c r="AT118" s="13" t="s">
        <v>159</v>
      </c>
      <c r="AU118" s="13" t="s">
        <v>83</v>
      </c>
      <c r="AY118" s="13" t="s">
        <v>157</v>
      </c>
      <c r="BE118" s="211">
        <f>IF(N118="základní",J118,0)</f>
        <v>0</v>
      </c>
      <c r="BF118" s="211">
        <f>IF(N118="snížená",J118,0)</f>
        <v>0</v>
      </c>
      <c r="BG118" s="211">
        <f>IF(N118="zákl. přenesená",J118,0)</f>
        <v>0</v>
      </c>
      <c r="BH118" s="211">
        <f>IF(N118="sníž. přenesená",J118,0)</f>
        <v>0</v>
      </c>
      <c r="BI118" s="211">
        <f>IF(N118="nulová",J118,0)</f>
        <v>0</v>
      </c>
      <c r="BJ118" s="13" t="s">
        <v>81</v>
      </c>
      <c r="BK118" s="211">
        <f>ROUND(I118*H118,2)</f>
        <v>0</v>
      </c>
      <c r="BL118" s="13" t="s">
        <v>227</v>
      </c>
      <c r="BM118" s="13" t="s">
        <v>858</v>
      </c>
    </row>
    <row r="119" spans="2:63" s="10" customFormat="1" ht="25.9" customHeight="1">
      <c r="B119" s="184"/>
      <c r="C119" s="185"/>
      <c r="D119" s="186" t="s">
        <v>72</v>
      </c>
      <c r="E119" s="187" t="s">
        <v>391</v>
      </c>
      <c r="F119" s="187" t="s">
        <v>392</v>
      </c>
      <c r="G119" s="185"/>
      <c r="H119" s="185"/>
      <c r="I119" s="188"/>
      <c r="J119" s="189">
        <f>BK119</f>
        <v>0</v>
      </c>
      <c r="K119" s="185"/>
      <c r="L119" s="190"/>
      <c r="M119" s="191"/>
      <c r="N119" s="192"/>
      <c r="O119" s="192"/>
      <c r="P119" s="193">
        <f>P120+P122+P125+P127</f>
        <v>0</v>
      </c>
      <c r="Q119" s="192"/>
      <c r="R119" s="193">
        <f>R120+R122+R125+R127</f>
        <v>0</v>
      </c>
      <c r="S119" s="192"/>
      <c r="T119" s="194">
        <f>T120+T122+T125+T127</f>
        <v>0</v>
      </c>
      <c r="AR119" s="195" t="s">
        <v>177</v>
      </c>
      <c r="AT119" s="196" t="s">
        <v>72</v>
      </c>
      <c r="AU119" s="196" t="s">
        <v>73</v>
      </c>
      <c r="AY119" s="195" t="s">
        <v>157</v>
      </c>
      <c r="BK119" s="197">
        <f>BK120+BK122+BK125+BK127</f>
        <v>0</v>
      </c>
    </row>
    <row r="120" spans="2:63" s="10" customFormat="1" ht="22.8" customHeight="1">
      <c r="B120" s="184"/>
      <c r="C120" s="185"/>
      <c r="D120" s="186" t="s">
        <v>72</v>
      </c>
      <c r="E120" s="198" t="s">
        <v>648</v>
      </c>
      <c r="F120" s="198" t="s">
        <v>649</v>
      </c>
      <c r="G120" s="185"/>
      <c r="H120" s="185"/>
      <c r="I120" s="188"/>
      <c r="J120" s="199">
        <f>BK120</f>
        <v>0</v>
      </c>
      <c r="K120" s="185"/>
      <c r="L120" s="190"/>
      <c r="M120" s="191"/>
      <c r="N120" s="192"/>
      <c r="O120" s="192"/>
      <c r="P120" s="193">
        <f>P121</f>
        <v>0</v>
      </c>
      <c r="Q120" s="192"/>
      <c r="R120" s="193">
        <f>R121</f>
        <v>0</v>
      </c>
      <c r="S120" s="192"/>
      <c r="T120" s="194">
        <f>T121</f>
        <v>0</v>
      </c>
      <c r="AR120" s="195" t="s">
        <v>177</v>
      </c>
      <c r="AT120" s="196" t="s">
        <v>72</v>
      </c>
      <c r="AU120" s="196" t="s">
        <v>81</v>
      </c>
      <c r="AY120" s="195" t="s">
        <v>157</v>
      </c>
      <c r="BK120" s="197">
        <f>BK121</f>
        <v>0</v>
      </c>
    </row>
    <row r="121" spans="2:65" s="1" customFormat="1" ht="16.5" customHeight="1">
      <c r="B121" s="34"/>
      <c r="C121" s="200" t="s">
        <v>254</v>
      </c>
      <c r="D121" s="200" t="s">
        <v>159</v>
      </c>
      <c r="E121" s="201" t="s">
        <v>650</v>
      </c>
      <c r="F121" s="202" t="s">
        <v>651</v>
      </c>
      <c r="G121" s="203" t="s">
        <v>397</v>
      </c>
      <c r="H121" s="204">
        <v>1</v>
      </c>
      <c r="I121" s="205"/>
      <c r="J121" s="206">
        <f>ROUND(I121*H121,2)</f>
        <v>0</v>
      </c>
      <c r="K121" s="202" t="s">
        <v>163</v>
      </c>
      <c r="L121" s="39"/>
      <c r="M121" s="207" t="s">
        <v>19</v>
      </c>
      <c r="N121" s="208" t="s">
        <v>44</v>
      </c>
      <c r="O121" s="75"/>
      <c r="P121" s="209">
        <f>O121*H121</f>
        <v>0</v>
      </c>
      <c r="Q121" s="209">
        <v>0</v>
      </c>
      <c r="R121" s="209">
        <f>Q121*H121</f>
        <v>0</v>
      </c>
      <c r="S121" s="209">
        <v>0</v>
      </c>
      <c r="T121" s="210">
        <f>S121*H121</f>
        <v>0</v>
      </c>
      <c r="AR121" s="13" t="s">
        <v>398</v>
      </c>
      <c r="AT121" s="13" t="s">
        <v>159</v>
      </c>
      <c r="AU121" s="13" t="s">
        <v>83</v>
      </c>
      <c r="AY121" s="13" t="s">
        <v>157</v>
      </c>
      <c r="BE121" s="211">
        <f>IF(N121="základní",J121,0)</f>
        <v>0</v>
      </c>
      <c r="BF121" s="211">
        <f>IF(N121="snížená",J121,0)</f>
        <v>0</v>
      </c>
      <c r="BG121" s="211">
        <f>IF(N121="zákl. přenesená",J121,0)</f>
        <v>0</v>
      </c>
      <c r="BH121" s="211">
        <f>IF(N121="sníž. přenesená",J121,0)</f>
        <v>0</v>
      </c>
      <c r="BI121" s="211">
        <f>IF(N121="nulová",J121,0)</f>
        <v>0</v>
      </c>
      <c r="BJ121" s="13" t="s">
        <v>81</v>
      </c>
      <c r="BK121" s="211">
        <f>ROUND(I121*H121,2)</f>
        <v>0</v>
      </c>
      <c r="BL121" s="13" t="s">
        <v>398</v>
      </c>
      <c r="BM121" s="13" t="s">
        <v>859</v>
      </c>
    </row>
    <row r="122" spans="2:63" s="10" customFormat="1" ht="22.8" customHeight="1">
      <c r="B122" s="184"/>
      <c r="C122" s="185"/>
      <c r="D122" s="186" t="s">
        <v>72</v>
      </c>
      <c r="E122" s="198" t="s">
        <v>393</v>
      </c>
      <c r="F122" s="198" t="s">
        <v>394</v>
      </c>
      <c r="G122" s="185"/>
      <c r="H122" s="185"/>
      <c r="I122" s="188"/>
      <c r="J122" s="199">
        <f>BK122</f>
        <v>0</v>
      </c>
      <c r="K122" s="185"/>
      <c r="L122" s="190"/>
      <c r="M122" s="191"/>
      <c r="N122" s="192"/>
      <c r="O122" s="192"/>
      <c r="P122" s="193">
        <f>SUM(P123:P124)</f>
        <v>0</v>
      </c>
      <c r="Q122" s="192"/>
      <c r="R122" s="193">
        <f>SUM(R123:R124)</f>
        <v>0</v>
      </c>
      <c r="S122" s="192"/>
      <c r="T122" s="194">
        <f>SUM(T123:T124)</f>
        <v>0</v>
      </c>
      <c r="AR122" s="195" t="s">
        <v>177</v>
      </c>
      <c r="AT122" s="196" t="s">
        <v>72</v>
      </c>
      <c r="AU122" s="196" t="s">
        <v>81</v>
      </c>
      <c r="AY122" s="195" t="s">
        <v>157</v>
      </c>
      <c r="BK122" s="197">
        <f>SUM(BK123:BK124)</f>
        <v>0</v>
      </c>
    </row>
    <row r="123" spans="2:65" s="1" customFormat="1" ht="16.5" customHeight="1">
      <c r="B123" s="34"/>
      <c r="C123" s="200" t="s">
        <v>258</v>
      </c>
      <c r="D123" s="200" t="s">
        <v>159</v>
      </c>
      <c r="E123" s="201" t="s">
        <v>656</v>
      </c>
      <c r="F123" s="202" t="s">
        <v>657</v>
      </c>
      <c r="G123" s="203" t="s">
        <v>397</v>
      </c>
      <c r="H123" s="204">
        <v>1</v>
      </c>
      <c r="I123" s="205"/>
      <c r="J123" s="206">
        <f>ROUND(I123*H123,2)</f>
        <v>0</v>
      </c>
      <c r="K123" s="202" t="s">
        <v>163</v>
      </c>
      <c r="L123" s="39"/>
      <c r="M123" s="207" t="s">
        <v>19</v>
      </c>
      <c r="N123" s="208" t="s">
        <v>44</v>
      </c>
      <c r="O123" s="75"/>
      <c r="P123" s="209">
        <f>O123*H123</f>
        <v>0</v>
      </c>
      <c r="Q123" s="209">
        <v>0</v>
      </c>
      <c r="R123" s="209">
        <f>Q123*H123</f>
        <v>0</v>
      </c>
      <c r="S123" s="209">
        <v>0</v>
      </c>
      <c r="T123" s="210">
        <f>S123*H123</f>
        <v>0</v>
      </c>
      <c r="AR123" s="13" t="s">
        <v>398</v>
      </c>
      <c r="AT123" s="13" t="s">
        <v>159</v>
      </c>
      <c r="AU123" s="13" t="s">
        <v>83</v>
      </c>
      <c r="AY123" s="13" t="s">
        <v>157</v>
      </c>
      <c r="BE123" s="211">
        <f>IF(N123="základní",J123,0)</f>
        <v>0</v>
      </c>
      <c r="BF123" s="211">
        <f>IF(N123="snížená",J123,0)</f>
        <v>0</v>
      </c>
      <c r="BG123" s="211">
        <f>IF(N123="zákl. přenesená",J123,0)</f>
        <v>0</v>
      </c>
      <c r="BH123" s="211">
        <f>IF(N123="sníž. přenesená",J123,0)</f>
        <v>0</v>
      </c>
      <c r="BI123" s="211">
        <f>IF(N123="nulová",J123,0)</f>
        <v>0</v>
      </c>
      <c r="BJ123" s="13" t="s">
        <v>81</v>
      </c>
      <c r="BK123" s="211">
        <f>ROUND(I123*H123,2)</f>
        <v>0</v>
      </c>
      <c r="BL123" s="13" t="s">
        <v>398</v>
      </c>
      <c r="BM123" s="13" t="s">
        <v>860</v>
      </c>
    </row>
    <row r="124" spans="2:65" s="1" customFormat="1" ht="16.5" customHeight="1">
      <c r="B124" s="34"/>
      <c r="C124" s="200" t="s">
        <v>262</v>
      </c>
      <c r="D124" s="200" t="s">
        <v>159</v>
      </c>
      <c r="E124" s="201" t="s">
        <v>659</v>
      </c>
      <c r="F124" s="202" t="s">
        <v>861</v>
      </c>
      <c r="G124" s="203" t="s">
        <v>397</v>
      </c>
      <c r="H124" s="204">
        <v>1</v>
      </c>
      <c r="I124" s="205"/>
      <c r="J124" s="206">
        <f>ROUND(I124*H124,2)</f>
        <v>0</v>
      </c>
      <c r="K124" s="202" t="s">
        <v>19</v>
      </c>
      <c r="L124" s="39"/>
      <c r="M124" s="207" t="s">
        <v>19</v>
      </c>
      <c r="N124" s="208" t="s">
        <v>44</v>
      </c>
      <c r="O124" s="75"/>
      <c r="P124" s="209">
        <f>O124*H124</f>
        <v>0</v>
      </c>
      <c r="Q124" s="209">
        <v>0</v>
      </c>
      <c r="R124" s="209">
        <f>Q124*H124</f>
        <v>0</v>
      </c>
      <c r="S124" s="209">
        <v>0</v>
      </c>
      <c r="T124" s="210">
        <f>S124*H124</f>
        <v>0</v>
      </c>
      <c r="AR124" s="13" t="s">
        <v>398</v>
      </c>
      <c r="AT124" s="13" t="s">
        <v>159</v>
      </c>
      <c r="AU124" s="13" t="s">
        <v>83</v>
      </c>
      <c r="AY124" s="13" t="s">
        <v>157</v>
      </c>
      <c r="BE124" s="211">
        <f>IF(N124="základní",J124,0)</f>
        <v>0</v>
      </c>
      <c r="BF124" s="211">
        <f>IF(N124="snížená",J124,0)</f>
        <v>0</v>
      </c>
      <c r="BG124" s="211">
        <f>IF(N124="zákl. přenesená",J124,0)</f>
        <v>0</v>
      </c>
      <c r="BH124" s="211">
        <f>IF(N124="sníž. přenesená",J124,0)</f>
        <v>0</v>
      </c>
      <c r="BI124" s="211">
        <f>IF(N124="nulová",J124,0)</f>
        <v>0</v>
      </c>
      <c r="BJ124" s="13" t="s">
        <v>81</v>
      </c>
      <c r="BK124" s="211">
        <f>ROUND(I124*H124,2)</f>
        <v>0</v>
      </c>
      <c r="BL124" s="13" t="s">
        <v>398</v>
      </c>
      <c r="BM124" s="13" t="s">
        <v>862</v>
      </c>
    </row>
    <row r="125" spans="2:63" s="10" customFormat="1" ht="22.8" customHeight="1">
      <c r="B125" s="184"/>
      <c r="C125" s="185"/>
      <c r="D125" s="186" t="s">
        <v>72</v>
      </c>
      <c r="E125" s="198" t="s">
        <v>406</v>
      </c>
      <c r="F125" s="198" t="s">
        <v>407</v>
      </c>
      <c r="G125" s="185"/>
      <c r="H125" s="185"/>
      <c r="I125" s="188"/>
      <c r="J125" s="199">
        <f>BK125</f>
        <v>0</v>
      </c>
      <c r="K125" s="185"/>
      <c r="L125" s="190"/>
      <c r="M125" s="191"/>
      <c r="N125" s="192"/>
      <c r="O125" s="192"/>
      <c r="P125" s="193">
        <f>P126</f>
        <v>0</v>
      </c>
      <c r="Q125" s="192"/>
      <c r="R125" s="193">
        <f>R126</f>
        <v>0</v>
      </c>
      <c r="S125" s="192"/>
      <c r="T125" s="194">
        <f>T126</f>
        <v>0</v>
      </c>
      <c r="AR125" s="195" t="s">
        <v>177</v>
      </c>
      <c r="AT125" s="196" t="s">
        <v>72</v>
      </c>
      <c r="AU125" s="196" t="s">
        <v>81</v>
      </c>
      <c r="AY125" s="195" t="s">
        <v>157</v>
      </c>
      <c r="BK125" s="197">
        <f>BK126</f>
        <v>0</v>
      </c>
    </row>
    <row r="126" spans="2:65" s="1" customFormat="1" ht="16.5" customHeight="1">
      <c r="B126" s="34"/>
      <c r="C126" s="200" t="s">
        <v>268</v>
      </c>
      <c r="D126" s="200" t="s">
        <v>159</v>
      </c>
      <c r="E126" s="201" t="s">
        <v>409</v>
      </c>
      <c r="F126" s="202" t="s">
        <v>662</v>
      </c>
      <c r="G126" s="203" t="s">
        <v>397</v>
      </c>
      <c r="H126" s="204">
        <v>1</v>
      </c>
      <c r="I126" s="205"/>
      <c r="J126" s="206">
        <f>ROUND(I126*H126,2)</f>
        <v>0</v>
      </c>
      <c r="K126" s="202" t="s">
        <v>163</v>
      </c>
      <c r="L126" s="39"/>
      <c r="M126" s="207" t="s">
        <v>19</v>
      </c>
      <c r="N126" s="208" t="s">
        <v>44</v>
      </c>
      <c r="O126" s="75"/>
      <c r="P126" s="209">
        <f>O126*H126</f>
        <v>0</v>
      </c>
      <c r="Q126" s="209">
        <v>0</v>
      </c>
      <c r="R126" s="209">
        <f>Q126*H126</f>
        <v>0</v>
      </c>
      <c r="S126" s="209">
        <v>0</v>
      </c>
      <c r="T126" s="210">
        <f>S126*H126</f>
        <v>0</v>
      </c>
      <c r="AR126" s="13" t="s">
        <v>398</v>
      </c>
      <c r="AT126" s="13" t="s">
        <v>159</v>
      </c>
      <c r="AU126" s="13" t="s">
        <v>83</v>
      </c>
      <c r="AY126" s="13" t="s">
        <v>157</v>
      </c>
      <c r="BE126" s="211">
        <f>IF(N126="základní",J126,0)</f>
        <v>0</v>
      </c>
      <c r="BF126" s="211">
        <f>IF(N126="snížená",J126,0)</f>
        <v>0</v>
      </c>
      <c r="BG126" s="211">
        <f>IF(N126="zákl. přenesená",J126,0)</f>
        <v>0</v>
      </c>
      <c r="BH126" s="211">
        <f>IF(N126="sníž. přenesená",J126,0)</f>
        <v>0</v>
      </c>
      <c r="BI126" s="211">
        <f>IF(N126="nulová",J126,0)</f>
        <v>0</v>
      </c>
      <c r="BJ126" s="13" t="s">
        <v>81</v>
      </c>
      <c r="BK126" s="211">
        <f>ROUND(I126*H126,2)</f>
        <v>0</v>
      </c>
      <c r="BL126" s="13" t="s">
        <v>398</v>
      </c>
      <c r="BM126" s="13" t="s">
        <v>863</v>
      </c>
    </row>
    <row r="127" spans="2:63" s="10" customFormat="1" ht="22.8" customHeight="1">
      <c r="B127" s="184"/>
      <c r="C127" s="185"/>
      <c r="D127" s="186" t="s">
        <v>72</v>
      </c>
      <c r="E127" s="198" t="s">
        <v>461</v>
      </c>
      <c r="F127" s="198" t="s">
        <v>462</v>
      </c>
      <c r="G127" s="185"/>
      <c r="H127" s="185"/>
      <c r="I127" s="188"/>
      <c r="J127" s="199">
        <f>BK127</f>
        <v>0</v>
      </c>
      <c r="K127" s="185"/>
      <c r="L127" s="190"/>
      <c r="M127" s="191"/>
      <c r="N127" s="192"/>
      <c r="O127" s="192"/>
      <c r="P127" s="193">
        <f>P128</f>
        <v>0</v>
      </c>
      <c r="Q127" s="192"/>
      <c r="R127" s="193">
        <f>R128</f>
        <v>0</v>
      </c>
      <c r="S127" s="192"/>
      <c r="T127" s="194">
        <f>T128</f>
        <v>0</v>
      </c>
      <c r="AR127" s="195" t="s">
        <v>177</v>
      </c>
      <c r="AT127" s="196" t="s">
        <v>72</v>
      </c>
      <c r="AU127" s="196" t="s">
        <v>81</v>
      </c>
      <c r="AY127" s="195" t="s">
        <v>157</v>
      </c>
      <c r="BK127" s="197">
        <f>BK128</f>
        <v>0</v>
      </c>
    </row>
    <row r="128" spans="2:65" s="1" customFormat="1" ht="22.5" customHeight="1">
      <c r="B128" s="34"/>
      <c r="C128" s="200" t="s">
        <v>272</v>
      </c>
      <c r="D128" s="200" t="s">
        <v>159</v>
      </c>
      <c r="E128" s="201" t="s">
        <v>810</v>
      </c>
      <c r="F128" s="202" t="s">
        <v>864</v>
      </c>
      <c r="G128" s="203" t="s">
        <v>397</v>
      </c>
      <c r="H128" s="204">
        <v>1</v>
      </c>
      <c r="I128" s="205"/>
      <c r="J128" s="206">
        <f>ROUND(I128*H128,2)</f>
        <v>0</v>
      </c>
      <c r="K128" s="202" t="s">
        <v>163</v>
      </c>
      <c r="L128" s="39"/>
      <c r="M128" s="222" t="s">
        <v>19</v>
      </c>
      <c r="N128" s="223" t="s">
        <v>44</v>
      </c>
      <c r="O128" s="224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AR128" s="13" t="s">
        <v>398</v>
      </c>
      <c r="AT128" s="13" t="s">
        <v>159</v>
      </c>
      <c r="AU128" s="13" t="s">
        <v>83</v>
      </c>
      <c r="AY128" s="13" t="s">
        <v>157</v>
      </c>
      <c r="BE128" s="211">
        <f>IF(N128="základní",J128,0)</f>
        <v>0</v>
      </c>
      <c r="BF128" s="211">
        <f>IF(N128="snížená",J128,0)</f>
        <v>0</v>
      </c>
      <c r="BG128" s="211">
        <f>IF(N128="zákl. přenesená",J128,0)</f>
        <v>0</v>
      </c>
      <c r="BH128" s="211">
        <f>IF(N128="sníž. přenesená",J128,0)</f>
        <v>0</v>
      </c>
      <c r="BI128" s="211">
        <f>IF(N128="nulová",J128,0)</f>
        <v>0</v>
      </c>
      <c r="BJ128" s="13" t="s">
        <v>81</v>
      </c>
      <c r="BK128" s="211">
        <f>ROUND(I128*H128,2)</f>
        <v>0</v>
      </c>
      <c r="BL128" s="13" t="s">
        <v>398</v>
      </c>
      <c r="BM128" s="13" t="s">
        <v>865</v>
      </c>
    </row>
    <row r="129" spans="2:12" s="1" customFormat="1" ht="6.95" customHeight="1">
      <c r="B129" s="53"/>
      <c r="C129" s="54"/>
      <c r="D129" s="54"/>
      <c r="E129" s="54"/>
      <c r="F129" s="54"/>
      <c r="G129" s="54"/>
      <c r="H129" s="54"/>
      <c r="I129" s="150"/>
      <c r="J129" s="54"/>
      <c r="K129" s="54"/>
      <c r="L129" s="39"/>
    </row>
  </sheetData>
  <sheetProtection password="CC35" sheet="1" objects="1" scenarios="1" formatColumns="0" formatRows="0" autoFilter="0"/>
  <autoFilter ref="C89:K128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9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113</v>
      </c>
    </row>
    <row r="3" spans="2:46" ht="6.95" customHeight="1">
      <c r="B3" s="120"/>
      <c r="C3" s="121"/>
      <c r="D3" s="121"/>
      <c r="E3" s="121"/>
      <c r="F3" s="121"/>
      <c r="G3" s="121"/>
      <c r="H3" s="121"/>
      <c r="I3" s="122"/>
      <c r="J3" s="121"/>
      <c r="K3" s="121"/>
      <c r="L3" s="16"/>
      <c r="AT3" s="13" t="s">
        <v>83</v>
      </c>
    </row>
    <row r="4" spans="2:46" ht="24.95" customHeight="1">
      <c r="B4" s="16"/>
      <c r="D4" s="123" t="s">
        <v>117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24" t="s">
        <v>16</v>
      </c>
      <c r="L6" s="16"/>
    </row>
    <row r="7" spans="2:12" ht="16.5" customHeight="1">
      <c r="B7" s="16"/>
      <c r="E7" s="125" t="str">
        <f>'Rekapitulace stavby'!K6</f>
        <v>Odstraňování postradatelných objektů SŽDC - demolice (obvod OŘ PHA)</v>
      </c>
      <c r="F7" s="124"/>
      <c r="G7" s="124"/>
      <c r="H7" s="124"/>
      <c r="L7" s="16"/>
    </row>
    <row r="8" spans="2:12" s="1" customFormat="1" ht="12" customHeight="1">
      <c r="B8" s="39"/>
      <c r="D8" s="124" t="s">
        <v>118</v>
      </c>
      <c r="I8" s="126"/>
      <c r="L8" s="39"/>
    </row>
    <row r="9" spans="2:12" s="1" customFormat="1" ht="36.95" customHeight="1">
      <c r="B9" s="39"/>
      <c r="E9" s="127" t="s">
        <v>866</v>
      </c>
      <c r="F9" s="1"/>
      <c r="G9" s="1"/>
      <c r="H9" s="1"/>
      <c r="I9" s="126"/>
      <c r="L9" s="39"/>
    </row>
    <row r="10" spans="2:12" s="1" customFormat="1" ht="12">
      <c r="B10" s="39"/>
      <c r="I10" s="126"/>
      <c r="L10" s="39"/>
    </row>
    <row r="11" spans="2:12" s="1" customFormat="1" ht="12" customHeight="1">
      <c r="B11" s="39"/>
      <c r="D11" s="124" t="s">
        <v>18</v>
      </c>
      <c r="F11" s="13" t="s">
        <v>19</v>
      </c>
      <c r="I11" s="128" t="s">
        <v>20</v>
      </c>
      <c r="J11" s="13" t="s">
        <v>19</v>
      </c>
      <c r="L11" s="39"/>
    </row>
    <row r="12" spans="2:12" s="1" customFormat="1" ht="12" customHeight="1">
      <c r="B12" s="39"/>
      <c r="D12" s="124" t="s">
        <v>21</v>
      </c>
      <c r="F12" s="13" t="s">
        <v>867</v>
      </c>
      <c r="I12" s="128" t="s">
        <v>23</v>
      </c>
      <c r="J12" s="129" t="str">
        <f>'Rekapitulace stavby'!AN8</f>
        <v>7. 6. 2019</v>
      </c>
      <c r="L12" s="39"/>
    </row>
    <row r="13" spans="2:12" s="1" customFormat="1" ht="10.8" customHeight="1">
      <c r="B13" s="39"/>
      <c r="I13" s="126"/>
      <c r="L13" s="39"/>
    </row>
    <row r="14" spans="2:12" s="1" customFormat="1" ht="12" customHeight="1">
      <c r="B14" s="39"/>
      <c r="D14" s="124" t="s">
        <v>25</v>
      </c>
      <c r="I14" s="128" t="s">
        <v>26</v>
      </c>
      <c r="J14" s="13" t="s">
        <v>27</v>
      </c>
      <c r="L14" s="39"/>
    </row>
    <row r="15" spans="2:12" s="1" customFormat="1" ht="18" customHeight="1">
      <c r="B15" s="39"/>
      <c r="E15" s="13" t="s">
        <v>28</v>
      </c>
      <c r="I15" s="128" t="s">
        <v>29</v>
      </c>
      <c r="J15" s="13" t="s">
        <v>30</v>
      </c>
      <c r="L15" s="39"/>
    </row>
    <row r="16" spans="2:12" s="1" customFormat="1" ht="6.95" customHeight="1">
      <c r="B16" s="39"/>
      <c r="I16" s="126"/>
      <c r="L16" s="39"/>
    </row>
    <row r="17" spans="2:12" s="1" customFormat="1" ht="12" customHeight="1">
      <c r="B17" s="39"/>
      <c r="D17" s="124" t="s">
        <v>31</v>
      </c>
      <c r="I17" s="128" t="s">
        <v>26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8" t="s">
        <v>29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26"/>
      <c r="L19" s="39"/>
    </row>
    <row r="20" spans="2:12" s="1" customFormat="1" ht="12" customHeight="1">
      <c r="B20" s="39"/>
      <c r="D20" s="124" t="s">
        <v>33</v>
      </c>
      <c r="I20" s="128" t="s">
        <v>26</v>
      </c>
      <c r="J20" s="13" t="str">
        <f>IF('Rekapitulace stavby'!AN16="","",'Rekapitulace stavby'!AN16)</f>
        <v/>
      </c>
      <c r="L20" s="39"/>
    </row>
    <row r="21" spans="2:12" s="1" customFormat="1" ht="18" customHeight="1">
      <c r="B21" s="39"/>
      <c r="E21" s="13" t="str">
        <f>IF('Rekapitulace stavby'!E17="","",'Rekapitulace stavby'!E17)</f>
        <v xml:space="preserve"> </v>
      </c>
      <c r="I21" s="128" t="s">
        <v>29</v>
      </c>
      <c r="J21" s="13" t="str">
        <f>IF('Rekapitulace stavby'!AN17="","",'Rekapitulace stavby'!AN17)</f>
        <v/>
      </c>
      <c r="L21" s="39"/>
    </row>
    <row r="22" spans="2:12" s="1" customFormat="1" ht="6.95" customHeight="1">
      <c r="B22" s="39"/>
      <c r="I22" s="126"/>
      <c r="L22" s="39"/>
    </row>
    <row r="23" spans="2:12" s="1" customFormat="1" ht="12" customHeight="1">
      <c r="B23" s="39"/>
      <c r="D23" s="124" t="s">
        <v>35</v>
      </c>
      <c r="I23" s="128" t="s">
        <v>26</v>
      </c>
      <c r="J23" s="13" t="s">
        <v>19</v>
      </c>
      <c r="L23" s="39"/>
    </row>
    <row r="24" spans="2:12" s="1" customFormat="1" ht="18" customHeight="1">
      <c r="B24" s="39"/>
      <c r="E24" s="13" t="s">
        <v>121</v>
      </c>
      <c r="I24" s="128" t="s">
        <v>29</v>
      </c>
      <c r="J24" s="13" t="s">
        <v>19</v>
      </c>
      <c r="L24" s="39"/>
    </row>
    <row r="25" spans="2:12" s="1" customFormat="1" ht="6.95" customHeight="1">
      <c r="B25" s="39"/>
      <c r="I25" s="126"/>
      <c r="L25" s="39"/>
    </row>
    <row r="26" spans="2:12" s="1" customFormat="1" ht="12" customHeight="1">
      <c r="B26" s="39"/>
      <c r="D26" s="124" t="s">
        <v>37</v>
      </c>
      <c r="I26" s="126"/>
      <c r="L26" s="39"/>
    </row>
    <row r="27" spans="2:12" s="6" customFormat="1" ht="16.5" customHeight="1">
      <c r="B27" s="130"/>
      <c r="E27" s="131" t="s">
        <v>19</v>
      </c>
      <c r="F27" s="131"/>
      <c r="G27" s="131"/>
      <c r="H27" s="131"/>
      <c r="I27" s="132"/>
      <c r="L27" s="130"/>
    </row>
    <row r="28" spans="2:12" s="1" customFormat="1" ht="6.95" customHeight="1">
      <c r="B28" s="39"/>
      <c r="I28" s="126"/>
      <c r="L28" s="39"/>
    </row>
    <row r="29" spans="2:12" s="1" customFormat="1" ht="6.95" customHeight="1">
      <c r="B29" s="39"/>
      <c r="D29" s="67"/>
      <c r="E29" s="67"/>
      <c r="F29" s="67"/>
      <c r="G29" s="67"/>
      <c r="H29" s="67"/>
      <c r="I29" s="133"/>
      <c r="J29" s="67"/>
      <c r="K29" s="67"/>
      <c r="L29" s="39"/>
    </row>
    <row r="30" spans="2:12" s="1" customFormat="1" ht="25.4" customHeight="1">
      <c r="B30" s="39"/>
      <c r="D30" s="134" t="s">
        <v>39</v>
      </c>
      <c r="I30" s="126"/>
      <c r="J30" s="135">
        <f>ROUND(J94,2)</f>
        <v>0</v>
      </c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33"/>
      <c r="J31" s="67"/>
      <c r="K31" s="67"/>
      <c r="L31" s="39"/>
    </row>
    <row r="32" spans="2:12" s="1" customFormat="1" ht="14.4" customHeight="1">
      <c r="B32" s="39"/>
      <c r="F32" s="136" t="s">
        <v>41</v>
      </c>
      <c r="I32" s="137" t="s">
        <v>40</v>
      </c>
      <c r="J32" s="136" t="s">
        <v>42</v>
      </c>
      <c r="L32" s="39"/>
    </row>
    <row r="33" spans="2:12" s="1" customFormat="1" ht="14.4" customHeight="1">
      <c r="B33" s="39"/>
      <c r="D33" s="124" t="s">
        <v>43</v>
      </c>
      <c r="E33" s="124" t="s">
        <v>44</v>
      </c>
      <c r="F33" s="138">
        <f>ROUND((SUM(BE94:BE159)),2)</f>
        <v>0</v>
      </c>
      <c r="I33" s="139">
        <v>0.21</v>
      </c>
      <c r="J33" s="138">
        <f>ROUND(((SUM(BE94:BE159))*I33),2)</f>
        <v>0</v>
      </c>
      <c r="L33" s="39"/>
    </row>
    <row r="34" spans="2:12" s="1" customFormat="1" ht="14.4" customHeight="1">
      <c r="B34" s="39"/>
      <c r="E34" s="124" t="s">
        <v>45</v>
      </c>
      <c r="F34" s="138">
        <f>ROUND((SUM(BF94:BF159)),2)</f>
        <v>0</v>
      </c>
      <c r="I34" s="139">
        <v>0.15</v>
      </c>
      <c r="J34" s="138">
        <f>ROUND(((SUM(BF94:BF159))*I34),2)</f>
        <v>0</v>
      </c>
      <c r="L34" s="39"/>
    </row>
    <row r="35" spans="2:12" s="1" customFormat="1" ht="14.4" customHeight="1" hidden="1">
      <c r="B35" s="39"/>
      <c r="E35" s="124" t="s">
        <v>46</v>
      </c>
      <c r="F35" s="138">
        <f>ROUND((SUM(BG94:BG159)),2)</f>
        <v>0</v>
      </c>
      <c r="I35" s="139">
        <v>0.21</v>
      </c>
      <c r="J35" s="138">
        <f>0</f>
        <v>0</v>
      </c>
      <c r="L35" s="39"/>
    </row>
    <row r="36" spans="2:12" s="1" customFormat="1" ht="14.4" customHeight="1" hidden="1">
      <c r="B36" s="39"/>
      <c r="E36" s="124" t="s">
        <v>47</v>
      </c>
      <c r="F36" s="138">
        <f>ROUND((SUM(BH94:BH159)),2)</f>
        <v>0</v>
      </c>
      <c r="I36" s="139">
        <v>0.15</v>
      </c>
      <c r="J36" s="138">
        <f>0</f>
        <v>0</v>
      </c>
      <c r="L36" s="39"/>
    </row>
    <row r="37" spans="2:12" s="1" customFormat="1" ht="14.4" customHeight="1" hidden="1">
      <c r="B37" s="39"/>
      <c r="E37" s="124" t="s">
        <v>48</v>
      </c>
      <c r="F37" s="138">
        <f>ROUND((SUM(BI94:BI159)),2)</f>
        <v>0</v>
      </c>
      <c r="I37" s="139">
        <v>0</v>
      </c>
      <c r="J37" s="138">
        <f>0</f>
        <v>0</v>
      </c>
      <c r="L37" s="39"/>
    </row>
    <row r="38" spans="2:12" s="1" customFormat="1" ht="6.95" customHeight="1">
      <c r="B38" s="39"/>
      <c r="I38" s="126"/>
      <c r="L38" s="39"/>
    </row>
    <row r="39" spans="2:12" s="1" customFormat="1" ht="25.4" customHeight="1">
      <c r="B39" s="39"/>
      <c r="C39" s="140"/>
      <c r="D39" s="141" t="s">
        <v>49</v>
      </c>
      <c r="E39" s="142"/>
      <c r="F39" s="142"/>
      <c r="G39" s="143" t="s">
        <v>50</v>
      </c>
      <c r="H39" s="144" t="s">
        <v>51</v>
      </c>
      <c r="I39" s="145"/>
      <c r="J39" s="146">
        <f>SUM(J30:J37)</f>
        <v>0</v>
      </c>
      <c r="K39" s="147"/>
      <c r="L39" s="39"/>
    </row>
    <row r="40" spans="2:12" s="1" customFormat="1" ht="14.4" customHeight="1">
      <c r="B40" s="148"/>
      <c r="C40" s="149"/>
      <c r="D40" s="149"/>
      <c r="E40" s="149"/>
      <c r="F40" s="149"/>
      <c r="G40" s="149"/>
      <c r="H40" s="149"/>
      <c r="I40" s="150"/>
      <c r="J40" s="149"/>
      <c r="K40" s="149"/>
      <c r="L40" s="39"/>
    </row>
    <row r="44" spans="2:12" s="1" customFormat="1" ht="6.95" customHeight="1">
      <c r="B44" s="151"/>
      <c r="C44" s="152"/>
      <c r="D44" s="152"/>
      <c r="E44" s="152"/>
      <c r="F44" s="152"/>
      <c r="G44" s="152"/>
      <c r="H44" s="152"/>
      <c r="I44" s="153"/>
      <c r="J44" s="152"/>
      <c r="K44" s="152"/>
      <c r="L44" s="39"/>
    </row>
    <row r="45" spans="2:12" s="1" customFormat="1" ht="24.95" customHeight="1">
      <c r="B45" s="34"/>
      <c r="C45" s="19" t="s">
        <v>122</v>
      </c>
      <c r="D45" s="35"/>
      <c r="E45" s="35"/>
      <c r="F45" s="35"/>
      <c r="G45" s="35"/>
      <c r="H45" s="35"/>
      <c r="I45" s="126"/>
      <c r="J45" s="35"/>
      <c r="K45" s="35"/>
      <c r="L45" s="39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26"/>
      <c r="J46" s="35"/>
      <c r="K46" s="35"/>
      <c r="L46" s="39"/>
    </row>
    <row r="47" spans="2:12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6"/>
      <c r="J47" s="35"/>
      <c r="K47" s="35"/>
      <c r="L47" s="39"/>
    </row>
    <row r="48" spans="2:12" s="1" customFormat="1" ht="16.5" customHeight="1">
      <c r="B48" s="34"/>
      <c r="C48" s="35"/>
      <c r="D48" s="35"/>
      <c r="E48" s="154" t="str">
        <f>E7</f>
        <v>Odstraňování postradatelných objektů SŽDC - demolice (obvod OŘ PHA)</v>
      </c>
      <c r="F48" s="28"/>
      <c r="G48" s="28"/>
      <c r="H48" s="28"/>
      <c r="I48" s="126"/>
      <c r="J48" s="35"/>
      <c r="K48" s="35"/>
      <c r="L48" s="39"/>
    </row>
    <row r="49" spans="2:12" s="1" customFormat="1" ht="12" customHeight="1">
      <c r="B49" s="34"/>
      <c r="C49" s="28" t="s">
        <v>118</v>
      </c>
      <c r="D49" s="35"/>
      <c r="E49" s="35"/>
      <c r="F49" s="35"/>
      <c r="G49" s="35"/>
      <c r="H49" s="35"/>
      <c r="I49" s="126"/>
      <c r="J49" s="35"/>
      <c r="K49" s="35"/>
      <c r="L49" s="39"/>
    </row>
    <row r="50" spans="2:12" s="1" customFormat="1" ht="16.5" customHeight="1">
      <c r="B50" s="34"/>
      <c r="C50" s="35"/>
      <c r="D50" s="35"/>
      <c r="E50" s="60" t="str">
        <f>E9</f>
        <v>SO.11 - Slaný žst. - TO kancelář (6000326647)</v>
      </c>
      <c r="F50" s="35"/>
      <c r="G50" s="35"/>
      <c r="H50" s="35"/>
      <c r="I50" s="126"/>
      <c r="J50" s="35"/>
      <c r="K50" s="35"/>
      <c r="L50" s="39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26"/>
      <c r="J51" s="35"/>
      <c r="K51" s="35"/>
      <c r="L51" s="39"/>
    </row>
    <row r="52" spans="2:12" s="1" customFormat="1" ht="12" customHeight="1">
      <c r="B52" s="34"/>
      <c r="C52" s="28" t="s">
        <v>21</v>
      </c>
      <c r="D52" s="35"/>
      <c r="E52" s="35"/>
      <c r="F52" s="23" t="str">
        <f>F12</f>
        <v>Slaný</v>
      </c>
      <c r="G52" s="35"/>
      <c r="H52" s="35"/>
      <c r="I52" s="128" t="s">
        <v>23</v>
      </c>
      <c r="J52" s="63" t="str">
        <f>IF(J12="","",J12)</f>
        <v>7. 6. 2019</v>
      </c>
      <c r="K52" s="35"/>
      <c r="L52" s="39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26"/>
      <c r="J53" s="35"/>
      <c r="K53" s="35"/>
      <c r="L53" s="39"/>
    </row>
    <row r="54" spans="2:12" s="1" customFormat="1" ht="13.65" customHeight="1">
      <c r="B54" s="34"/>
      <c r="C54" s="28" t="s">
        <v>25</v>
      </c>
      <c r="D54" s="35"/>
      <c r="E54" s="35"/>
      <c r="F54" s="23" t="str">
        <f>E15</f>
        <v>Správa železniční dopravní cesty, s.o.</v>
      </c>
      <c r="G54" s="35"/>
      <c r="H54" s="35"/>
      <c r="I54" s="128" t="s">
        <v>33</v>
      </c>
      <c r="J54" s="32" t="str">
        <f>E21</f>
        <v xml:space="preserve"> </v>
      </c>
      <c r="K54" s="35"/>
      <c r="L54" s="39"/>
    </row>
    <row r="55" spans="2:12" s="1" customFormat="1" ht="13.65" customHeight="1">
      <c r="B55" s="34"/>
      <c r="C55" s="28" t="s">
        <v>31</v>
      </c>
      <c r="D55" s="35"/>
      <c r="E55" s="35"/>
      <c r="F55" s="23" t="str">
        <f>IF(E18="","",E18)</f>
        <v>Vyplň údaj</v>
      </c>
      <c r="G55" s="35"/>
      <c r="H55" s="35"/>
      <c r="I55" s="128" t="s">
        <v>35</v>
      </c>
      <c r="J55" s="32" t="str">
        <f>E24</f>
        <v>K. Svobodová</v>
      </c>
      <c r="K55" s="35"/>
      <c r="L55" s="39"/>
    </row>
    <row r="56" spans="2:12" s="1" customFormat="1" ht="10.3" customHeight="1">
      <c r="B56" s="34"/>
      <c r="C56" s="35"/>
      <c r="D56" s="35"/>
      <c r="E56" s="35"/>
      <c r="F56" s="35"/>
      <c r="G56" s="35"/>
      <c r="H56" s="35"/>
      <c r="I56" s="126"/>
      <c r="J56" s="35"/>
      <c r="K56" s="35"/>
      <c r="L56" s="39"/>
    </row>
    <row r="57" spans="2:12" s="1" customFormat="1" ht="29.25" customHeight="1">
      <c r="B57" s="34"/>
      <c r="C57" s="155" t="s">
        <v>123</v>
      </c>
      <c r="D57" s="156"/>
      <c r="E57" s="156"/>
      <c r="F57" s="156"/>
      <c r="G57" s="156"/>
      <c r="H57" s="156"/>
      <c r="I57" s="157"/>
      <c r="J57" s="158" t="s">
        <v>124</v>
      </c>
      <c r="K57" s="156"/>
      <c r="L57" s="39"/>
    </row>
    <row r="58" spans="2:12" s="1" customFormat="1" ht="10.3" customHeight="1">
      <c r="B58" s="34"/>
      <c r="C58" s="35"/>
      <c r="D58" s="35"/>
      <c r="E58" s="35"/>
      <c r="F58" s="35"/>
      <c r="G58" s="35"/>
      <c r="H58" s="35"/>
      <c r="I58" s="126"/>
      <c r="J58" s="35"/>
      <c r="K58" s="35"/>
      <c r="L58" s="39"/>
    </row>
    <row r="59" spans="2:47" s="1" customFormat="1" ht="22.8" customHeight="1">
      <c r="B59" s="34"/>
      <c r="C59" s="159" t="s">
        <v>71</v>
      </c>
      <c r="D59" s="35"/>
      <c r="E59" s="35"/>
      <c r="F59" s="35"/>
      <c r="G59" s="35"/>
      <c r="H59" s="35"/>
      <c r="I59" s="126"/>
      <c r="J59" s="93">
        <f>J94</f>
        <v>0</v>
      </c>
      <c r="K59" s="35"/>
      <c r="L59" s="39"/>
      <c r="AU59" s="13" t="s">
        <v>125</v>
      </c>
    </row>
    <row r="60" spans="2:12" s="7" customFormat="1" ht="24.95" customHeight="1">
      <c r="B60" s="160"/>
      <c r="C60" s="161"/>
      <c r="D60" s="162" t="s">
        <v>126</v>
      </c>
      <c r="E60" s="163"/>
      <c r="F60" s="163"/>
      <c r="G60" s="163"/>
      <c r="H60" s="163"/>
      <c r="I60" s="164"/>
      <c r="J60" s="165">
        <f>J95</f>
        <v>0</v>
      </c>
      <c r="K60" s="161"/>
      <c r="L60" s="166"/>
    </row>
    <row r="61" spans="2:12" s="8" customFormat="1" ht="19.9" customHeight="1">
      <c r="B61" s="167"/>
      <c r="C61" s="168"/>
      <c r="D61" s="169" t="s">
        <v>127</v>
      </c>
      <c r="E61" s="170"/>
      <c r="F61" s="170"/>
      <c r="G61" s="170"/>
      <c r="H61" s="170"/>
      <c r="I61" s="171"/>
      <c r="J61" s="172">
        <f>J96</f>
        <v>0</v>
      </c>
      <c r="K61" s="168"/>
      <c r="L61" s="173"/>
    </row>
    <row r="62" spans="2:12" s="8" customFormat="1" ht="19.9" customHeight="1">
      <c r="B62" s="167"/>
      <c r="C62" s="168"/>
      <c r="D62" s="169" t="s">
        <v>128</v>
      </c>
      <c r="E62" s="170"/>
      <c r="F62" s="170"/>
      <c r="G62" s="170"/>
      <c r="H62" s="170"/>
      <c r="I62" s="171"/>
      <c r="J62" s="172">
        <f>J110</f>
        <v>0</v>
      </c>
      <c r="K62" s="168"/>
      <c r="L62" s="173"/>
    </row>
    <row r="63" spans="2:12" s="8" customFormat="1" ht="19.9" customHeight="1">
      <c r="B63" s="167"/>
      <c r="C63" s="168"/>
      <c r="D63" s="169" t="s">
        <v>129</v>
      </c>
      <c r="E63" s="170"/>
      <c r="F63" s="170"/>
      <c r="G63" s="170"/>
      <c r="H63" s="170"/>
      <c r="I63" s="171"/>
      <c r="J63" s="172">
        <f>J115</f>
        <v>0</v>
      </c>
      <c r="K63" s="168"/>
      <c r="L63" s="173"/>
    </row>
    <row r="64" spans="2:12" s="8" customFormat="1" ht="19.9" customHeight="1">
      <c r="B64" s="167"/>
      <c r="C64" s="168"/>
      <c r="D64" s="169" t="s">
        <v>130</v>
      </c>
      <c r="E64" s="170"/>
      <c r="F64" s="170"/>
      <c r="G64" s="170"/>
      <c r="H64" s="170"/>
      <c r="I64" s="171"/>
      <c r="J64" s="172">
        <f>J125</f>
        <v>0</v>
      </c>
      <c r="K64" s="168"/>
      <c r="L64" s="173"/>
    </row>
    <row r="65" spans="2:12" s="8" customFormat="1" ht="19.9" customHeight="1">
      <c r="B65" s="167"/>
      <c r="C65" s="168"/>
      <c r="D65" s="169" t="s">
        <v>868</v>
      </c>
      <c r="E65" s="170"/>
      <c r="F65" s="170"/>
      <c r="G65" s="170"/>
      <c r="H65" s="170"/>
      <c r="I65" s="171"/>
      <c r="J65" s="172">
        <f>J132</f>
        <v>0</v>
      </c>
      <c r="K65" s="168"/>
      <c r="L65" s="173"/>
    </row>
    <row r="66" spans="2:12" s="7" customFormat="1" ht="24.95" customHeight="1">
      <c r="B66" s="160"/>
      <c r="C66" s="161"/>
      <c r="D66" s="162" t="s">
        <v>131</v>
      </c>
      <c r="E66" s="163"/>
      <c r="F66" s="163"/>
      <c r="G66" s="163"/>
      <c r="H66" s="163"/>
      <c r="I66" s="164"/>
      <c r="J66" s="165">
        <f>J134</f>
        <v>0</v>
      </c>
      <c r="K66" s="161"/>
      <c r="L66" s="166"/>
    </row>
    <row r="67" spans="2:12" s="8" customFormat="1" ht="19.9" customHeight="1">
      <c r="B67" s="167"/>
      <c r="C67" s="168"/>
      <c r="D67" s="169" t="s">
        <v>133</v>
      </c>
      <c r="E67" s="170"/>
      <c r="F67" s="170"/>
      <c r="G67" s="170"/>
      <c r="H67" s="170"/>
      <c r="I67" s="171"/>
      <c r="J67" s="172">
        <f>J135</f>
        <v>0</v>
      </c>
      <c r="K67" s="168"/>
      <c r="L67" s="173"/>
    </row>
    <row r="68" spans="2:12" s="8" customFormat="1" ht="19.9" customHeight="1">
      <c r="B68" s="167"/>
      <c r="C68" s="168"/>
      <c r="D68" s="169" t="s">
        <v>134</v>
      </c>
      <c r="E68" s="170"/>
      <c r="F68" s="170"/>
      <c r="G68" s="170"/>
      <c r="H68" s="170"/>
      <c r="I68" s="171"/>
      <c r="J68" s="172">
        <f>J144</f>
        <v>0</v>
      </c>
      <c r="K68" s="168"/>
      <c r="L68" s="173"/>
    </row>
    <row r="69" spans="2:12" s="8" customFormat="1" ht="19.9" customHeight="1">
      <c r="B69" s="167"/>
      <c r="C69" s="168"/>
      <c r="D69" s="169" t="s">
        <v>869</v>
      </c>
      <c r="E69" s="170"/>
      <c r="F69" s="170"/>
      <c r="G69" s="170"/>
      <c r="H69" s="170"/>
      <c r="I69" s="171"/>
      <c r="J69" s="172">
        <f>J146</f>
        <v>0</v>
      </c>
      <c r="K69" s="168"/>
      <c r="L69" s="173"/>
    </row>
    <row r="70" spans="2:12" s="8" customFormat="1" ht="19.9" customHeight="1">
      <c r="B70" s="167"/>
      <c r="C70" s="168"/>
      <c r="D70" s="169" t="s">
        <v>135</v>
      </c>
      <c r="E70" s="170"/>
      <c r="F70" s="170"/>
      <c r="G70" s="170"/>
      <c r="H70" s="170"/>
      <c r="I70" s="171"/>
      <c r="J70" s="172">
        <f>J148</f>
        <v>0</v>
      </c>
      <c r="K70" s="168"/>
      <c r="L70" s="173"/>
    </row>
    <row r="71" spans="2:12" s="7" customFormat="1" ht="24.95" customHeight="1">
      <c r="B71" s="160"/>
      <c r="C71" s="161"/>
      <c r="D71" s="162" t="s">
        <v>138</v>
      </c>
      <c r="E71" s="163"/>
      <c r="F71" s="163"/>
      <c r="G71" s="163"/>
      <c r="H71" s="163"/>
      <c r="I71" s="164"/>
      <c r="J71" s="165">
        <f>J151</f>
        <v>0</v>
      </c>
      <c r="K71" s="161"/>
      <c r="L71" s="166"/>
    </row>
    <row r="72" spans="2:12" s="8" customFormat="1" ht="19.9" customHeight="1">
      <c r="B72" s="167"/>
      <c r="C72" s="168"/>
      <c r="D72" s="169" t="s">
        <v>139</v>
      </c>
      <c r="E72" s="170"/>
      <c r="F72" s="170"/>
      <c r="G72" s="170"/>
      <c r="H72" s="170"/>
      <c r="I72" s="171"/>
      <c r="J72" s="172">
        <f>J153</f>
        <v>0</v>
      </c>
      <c r="K72" s="168"/>
      <c r="L72" s="173"/>
    </row>
    <row r="73" spans="2:12" s="8" customFormat="1" ht="19.9" customHeight="1">
      <c r="B73" s="167"/>
      <c r="C73" s="168"/>
      <c r="D73" s="169" t="s">
        <v>140</v>
      </c>
      <c r="E73" s="170"/>
      <c r="F73" s="170"/>
      <c r="G73" s="170"/>
      <c r="H73" s="170"/>
      <c r="I73" s="171"/>
      <c r="J73" s="172">
        <f>J155</f>
        <v>0</v>
      </c>
      <c r="K73" s="168"/>
      <c r="L73" s="173"/>
    </row>
    <row r="74" spans="2:12" s="8" customFormat="1" ht="19.9" customHeight="1">
      <c r="B74" s="167"/>
      <c r="C74" s="168"/>
      <c r="D74" s="169" t="s">
        <v>141</v>
      </c>
      <c r="E74" s="170"/>
      <c r="F74" s="170"/>
      <c r="G74" s="170"/>
      <c r="H74" s="170"/>
      <c r="I74" s="171"/>
      <c r="J74" s="172">
        <f>J158</f>
        <v>0</v>
      </c>
      <c r="K74" s="168"/>
      <c r="L74" s="173"/>
    </row>
    <row r="75" spans="2:12" s="1" customFormat="1" ht="21.8" customHeight="1">
      <c r="B75" s="34"/>
      <c r="C75" s="35"/>
      <c r="D75" s="35"/>
      <c r="E75" s="35"/>
      <c r="F75" s="35"/>
      <c r="G75" s="35"/>
      <c r="H75" s="35"/>
      <c r="I75" s="126"/>
      <c r="J75" s="35"/>
      <c r="K75" s="35"/>
      <c r="L75" s="39"/>
    </row>
    <row r="76" spans="2:12" s="1" customFormat="1" ht="6.95" customHeight="1">
      <c r="B76" s="53"/>
      <c r="C76" s="54"/>
      <c r="D76" s="54"/>
      <c r="E76" s="54"/>
      <c r="F76" s="54"/>
      <c r="G76" s="54"/>
      <c r="H76" s="54"/>
      <c r="I76" s="150"/>
      <c r="J76" s="54"/>
      <c r="K76" s="54"/>
      <c r="L76" s="39"/>
    </row>
    <row r="80" spans="2:12" s="1" customFormat="1" ht="6.95" customHeight="1">
      <c r="B80" s="55"/>
      <c r="C80" s="56"/>
      <c r="D80" s="56"/>
      <c r="E80" s="56"/>
      <c r="F80" s="56"/>
      <c r="G80" s="56"/>
      <c r="H80" s="56"/>
      <c r="I80" s="153"/>
      <c r="J80" s="56"/>
      <c r="K80" s="56"/>
      <c r="L80" s="39"/>
    </row>
    <row r="81" spans="2:12" s="1" customFormat="1" ht="24.95" customHeight="1">
      <c r="B81" s="34"/>
      <c r="C81" s="19" t="s">
        <v>142</v>
      </c>
      <c r="D81" s="35"/>
      <c r="E81" s="35"/>
      <c r="F81" s="35"/>
      <c r="G81" s="35"/>
      <c r="H81" s="35"/>
      <c r="I81" s="126"/>
      <c r="J81" s="35"/>
      <c r="K81" s="35"/>
      <c r="L81" s="39"/>
    </row>
    <row r="82" spans="2:12" s="1" customFormat="1" ht="6.95" customHeight="1">
      <c r="B82" s="34"/>
      <c r="C82" s="35"/>
      <c r="D82" s="35"/>
      <c r="E82" s="35"/>
      <c r="F82" s="35"/>
      <c r="G82" s="35"/>
      <c r="H82" s="35"/>
      <c r="I82" s="126"/>
      <c r="J82" s="35"/>
      <c r="K82" s="35"/>
      <c r="L82" s="39"/>
    </row>
    <row r="83" spans="2:12" s="1" customFormat="1" ht="12" customHeight="1">
      <c r="B83" s="34"/>
      <c r="C83" s="28" t="s">
        <v>16</v>
      </c>
      <c r="D83" s="35"/>
      <c r="E83" s="35"/>
      <c r="F83" s="35"/>
      <c r="G83" s="35"/>
      <c r="H83" s="35"/>
      <c r="I83" s="126"/>
      <c r="J83" s="35"/>
      <c r="K83" s="35"/>
      <c r="L83" s="39"/>
    </row>
    <row r="84" spans="2:12" s="1" customFormat="1" ht="16.5" customHeight="1">
      <c r="B84" s="34"/>
      <c r="C84" s="35"/>
      <c r="D84" s="35"/>
      <c r="E84" s="154" t="str">
        <f>E7</f>
        <v>Odstraňování postradatelných objektů SŽDC - demolice (obvod OŘ PHA)</v>
      </c>
      <c r="F84" s="28"/>
      <c r="G84" s="28"/>
      <c r="H84" s="28"/>
      <c r="I84" s="126"/>
      <c r="J84" s="35"/>
      <c r="K84" s="35"/>
      <c r="L84" s="39"/>
    </row>
    <row r="85" spans="2:12" s="1" customFormat="1" ht="12" customHeight="1">
      <c r="B85" s="34"/>
      <c r="C85" s="28" t="s">
        <v>118</v>
      </c>
      <c r="D85" s="35"/>
      <c r="E85" s="35"/>
      <c r="F85" s="35"/>
      <c r="G85" s="35"/>
      <c r="H85" s="35"/>
      <c r="I85" s="126"/>
      <c r="J85" s="35"/>
      <c r="K85" s="35"/>
      <c r="L85" s="39"/>
    </row>
    <row r="86" spans="2:12" s="1" customFormat="1" ht="16.5" customHeight="1">
      <c r="B86" s="34"/>
      <c r="C86" s="35"/>
      <c r="D86" s="35"/>
      <c r="E86" s="60" t="str">
        <f>E9</f>
        <v>SO.11 - Slaný žst. - TO kancelář (6000326647)</v>
      </c>
      <c r="F86" s="35"/>
      <c r="G86" s="35"/>
      <c r="H86" s="35"/>
      <c r="I86" s="126"/>
      <c r="J86" s="35"/>
      <c r="K86" s="35"/>
      <c r="L86" s="39"/>
    </row>
    <row r="87" spans="2:12" s="1" customFormat="1" ht="6.95" customHeight="1">
      <c r="B87" s="34"/>
      <c r="C87" s="35"/>
      <c r="D87" s="35"/>
      <c r="E87" s="35"/>
      <c r="F87" s="35"/>
      <c r="G87" s="35"/>
      <c r="H87" s="35"/>
      <c r="I87" s="126"/>
      <c r="J87" s="35"/>
      <c r="K87" s="35"/>
      <c r="L87" s="39"/>
    </row>
    <row r="88" spans="2:12" s="1" customFormat="1" ht="12" customHeight="1">
      <c r="B88" s="34"/>
      <c r="C88" s="28" t="s">
        <v>21</v>
      </c>
      <c r="D88" s="35"/>
      <c r="E88" s="35"/>
      <c r="F88" s="23" t="str">
        <f>F12</f>
        <v>Slaný</v>
      </c>
      <c r="G88" s="35"/>
      <c r="H88" s="35"/>
      <c r="I88" s="128" t="s">
        <v>23</v>
      </c>
      <c r="J88" s="63" t="str">
        <f>IF(J12="","",J12)</f>
        <v>7. 6. 2019</v>
      </c>
      <c r="K88" s="35"/>
      <c r="L88" s="39"/>
    </row>
    <row r="89" spans="2:12" s="1" customFormat="1" ht="6.95" customHeight="1">
      <c r="B89" s="34"/>
      <c r="C89" s="35"/>
      <c r="D89" s="35"/>
      <c r="E89" s="35"/>
      <c r="F89" s="35"/>
      <c r="G89" s="35"/>
      <c r="H89" s="35"/>
      <c r="I89" s="126"/>
      <c r="J89" s="35"/>
      <c r="K89" s="35"/>
      <c r="L89" s="39"/>
    </row>
    <row r="90" spans="2:12" s="1" customFormat="1" ht="13.65" customHeight="1">
      <c r="B90" s="34"/>
      <c r="C90" s="28" t="s">
        <v>25</v>
      </c>
      <c r="D90" s="35"/>
      <c r="E90" s="35"/>
      <c r="F90" s="23" t="str">
        <f>E15</f>
        <v>Správa železniční dopravní cesty, s.o.</v>
      </c>
      <c r="G90" s="35"/>
      <c r="H90" s="35"/>
      <c r="I90" s="128" t="s">
        <v>33</v>
      </c>
      <c r="J90" s="32" t="str">
        <f>E21</f>
        <v xml:space="preserve"> </v>
      </c>
      <c r="K90" s="35"/>
      <c r="L90" s="39"/>
    </row>
    <row r="91" spans="2:12" s="1" customFormat="1" ht="13.65" customHeight="1">
      <c r="B91" s="34"/>
      <c r="C91" s="28" t="s">
        <v>31</v>
      </c>
      <c r="D91" s="35"/>
      <c r="E91" s="35"/>
      <c r="F91" s="23" t="str">
        <f>IF(E18="","",E18)</f>
        <v>Vyplň údaj</v>
      </c>
      <c r="G91" s="35"/>
      <c r="H91" s="35"/>
      <c r="I91" s="128" t="s">
        <v>35</v>
      </c>
      <c r="J91" s="32" t="str">
        <f>E24</f>
        <v>K. Svobodová</v>
      </c>
      <c r="K91" s="35"/>
      <c r="L91" s="39"/>
    </row>
    <row r="92" spans="2:12" s="1" customFormat="1" ht="10.3" customHeight="1">
      <c r="B92" s="34"/>
      <c r="C92" s="35"/>
      <c r="D92" s="35"/>
      <c r="E92" s="35"/>
      <c r="F92" s="35"/>
      <c r="G92" s="35"/>
      <c r="H92" s="35"/>
      <c r="I92" s="126"/>
      <c r="J92" s="35"/>
      <c r="K92" s="35"/>
      <c r="L92" s="39"/>
    </row>
    <row r="93" spans="2:20" s="9" customFormat="1" ht="29.25" customHeight="1">
      <c r="B93" s="174"/>
      <c r="C93" s="175" t="s">
        <v>143</v>
      </c>
      <c r="D93" s="176" t="s">
        <v>58</v>
      </c>
      <c r="E93" s="176" t="s">
        <v>54</v>
      </c>
      <c r="F93" s="176" t="s">
        <v>55</v>
      </c>
      <c r="G93" s="176" t="s">
        <v>144</v>
      </c>
      <c r="H93" s="176" t="s">
        <v>145</v>
      </c>
      <c r="I93" s="177" t="s">
        <v>146</v>
      </c>
      <c r="J93" s="176" t="s">
        <v>124</v>
      </c>
      <c r="K93" s="178" t="s">
        <v>147</v>
      </c>
      <c r="L93" s="179"/>
      <c r="M93" s="83" t="s">
        <v>19</v>
      </c>
      <c r="N93" s="84" t="s">
        <v>43</v>
      </c>
      <c r="O93" s="84" t="s">
        <v>148</v>
      </c>
      <c r="P93" s="84" t="s">
        <v>149</v>
      </c>
      <c r="Q93" s="84" t="s">
        <v>150</v>
      </c>
      <c r="R93" s="84" t="s">
        <v>151</v>
      </c>
      <c r="S93" s="84" t="s">
        <v>152</v>
      </c>
      <c r="T93" s="85" t="s">
        <v>153</v>
      </c>
    </row>
    <row r="94" spans="2:63" s="1" customFormat="1" ht="22.8" customHeight="1">
      <c r="B94" s="34"/>
      <c r="C94" s="90" t="s">
        <v>154</v>
      </c>
      <c r="D94" s="35"/>
      <c r="E94" s="35"/>
      <c r="F94" s="35"/>
      <c r="G94" s="35"/>
      <c r="H94" s="35"/>
      <c r="I94" s="126"/>
      <c r="J94" s="180">
        <f>BK94</f>
        <v>0</v>
      </c>
      <c r="K94" s="35"/>
      <c r="L94" s="39"/>
      <c r="M94" s="86"/>
      <c r="N94" s="87"/>
      <c r="O94" s="87"/>
      <c r="P94" s="181">
        <f>P95+P134+P151</f>
        <v>0</v>
      </c>
      <c r="Q94" s="87"/>
      <c r="R94" s="181">
        <f>R95+R134+R151</f>
        <v>59.62488325</v>
      </c>
      <c r="S94" s="87"/>
      <c r="T94" s="182">
        <f>T95+T134+T151</f>
        <v>252.18897600000003</v>
      </c>
      <c r="AT94" s="13" t="s">
        <v>72</v>
      </c>
      <c r="AU94" s="13" t="s">
        <v>125</v>
      </c>
      <c r="BK94" s="183">
        <f>BK95+BK134+BK151</f>
        <v>0</v>
      </c>
    </row>
    <row r="95" spans="2:63" s="10" customFormat="1" ht="25.9" customHeight="1">
      <c r="B95" s="184"/>
      <c r="C95" s="185"/>
      <c r="D95" s="186" t="s">
        <v>72</v>
      </c>
      <c r="E95" s="187" t="s">
        <v>155</v>
      </c>
      <c r="F95" s="187" t="s">
        <v>156</v>
      </c>
      <c r="G95" s="185"/>
      <c r="H95" s="185"/>
      <c r="I95" s="188"/>
      <c r="J95" s="189">
        <f>BK95</f>
        <v>0</v>
      </c>
      <c r="K95" s="185"/>
      <c r="L95" s="190"/>
      <c r="M95" s="191"/>
      <c r="N95" s="192"/>
      <c r="O95" s="192"/>
      <c r="P95" s="193">
        <f>P96+P110+P115+P125+P132</f>
        <v>0</v>
      </c>
      <c r="Q95" s="192"/>
      <c r="R95" s="193">
        <f>R96+R110+R115+R125+R132</f>
        <v>59.62481325</v>
      </c>
      <c r="S95" s="192"/>
      <c r="T95" s="194">
        <f>T96+T110+T115+T125+T132</f>
        <v>251.42411400000003</v>
      </c>
      <c r="AR95" s="195" t="s">
        <v>81</v>
      </c>
      <c r="AT95" s="196" t="s">
        <v>72</v>
      </c>
      <c r="AU95" s="196" t="s">
        <v>73</v>
      </c>
      <c r="AY95" s="195" t="s">
        <v>157</v>
      </c>
      <c r="BK95" s="197">
        <f>BK96+BK110+BK115+BK125+BK132</f>
        <v>0</v>
      </c>
    </row>
    <row r="96" spans="2:63" s="10" customFormat="1" ht="22.8" customHeight="1">
      <c r="B96" s="184"/>
      <c r="C96" s="185"/>
      <c r="D96" s="186" t="s">
        <v>72</v>
      </c>
      <c r="E96" s="198" t="s">
        <v>81</v>
      </c>
      <c r="F96" s="198" t="s">
        <v>158</v>
      </c>
      <c r="G96" s="185"/>
      <c r="H96" s="185"/>
      <c r="I96" s="188"/>
      <c r="J96" s="199">
        <f>BK96</f>
        <v>0</v>
      </c>
      <c r="K96" s="185"/>
      <c r="L96" s="190"/>
      <c r="M96" s="191"/>
      <c r="N96" s="192"/>
      <c r="O96" s="192"/>
      <c r="P96" s="193">
        <f>SUM(P97:P109)</f>
        <v>0</v>
      </c>
      <c r="Q96" s="192"/>
      <c r="R96" s="193">
        <f>SUM(R97:R109)</f>
        <v>58.57085</v>
      </c>
      <c r="S96" s="192"/>
      <c r="T96" s="194">
        <f>SUM(T97:T109)</f>
        <v>0.8</v>
      </c>
      <c r="AR96" s="195" t="s">
        <v>81</v>
      </c>
      <c r="AT96" s="196" t="s">
        <v>72</v>
      </c>
      <c r="AU96" s="196" t="s">
        <v>81</v>
      </c>
      <c r="AY96" s="195" t="s">
        <v>157</v>
      </c>
      <c r="BK96" s="197">
        <f>SUM(BK97:BK109)</f>
        <v>0</v>
      </c>
    </row>
    <row r="97" spans="2:65" s="1" customFormat="1" ht="22.5" customHeight="1">
      <c r="B97" s="34"/>
      <c r="C97" s="200" t="s">
        <v>81</v>
      </c>
      <c r="D97" s="200" t="s">
        <v>159</v>
      </c>
      <c r="E97" s="201" t="s">
        <v>497</v>
      </c>
      <c r="F97" s="202" t="s">
        <v>607</v>
      </c>
      <c r="G97" s="203" t="s">
        <v>175</v>
      </c>
      <c r="H97" s="204">
        <v>80</v>
      </c>
      <c r="I97" s="205"/>
      <c r="J97" s="206">
        <f>ROUND(I97*H97,2)</f>
        <v>0</v>
      </c>
      <c r="K97" s="202" t="s">
        <v>163</v>
      </c>
      <c r="L97" s="39"/>
      <c r="M97" s="207" t="s">
        <v>19</v>
      </c>
      <c r="N97" s="208" t="s">
        <v>44</v>
      </c>
      <c r="O97" s="75"/>
      <c r="P97" s="209">
        <f>O97*H97</f>
        <v>0</v>
      </c>
      <c r="Q97" s="209">
        <v>0</v>
      </c>
      <c r="R97" s="209">
        <f>Q97*H97</f>
        <v>0</v>
      </c>
      <c r="S97" s="209">
        <v>0.01</v>
      </c>
      <c r="T97" s="210">
        <f>S97*H97</f>
        <v>0.8</v>
      </c>
      <c r="AR97" s="13" t="s">
        <v>164</v>
      </c>
      <c r="AT97" s="13" t="s">
        <v>159</v>
      </c>
      <c r="AU97" s="13" t="s">
        <v>83</v>
      </c>
      <c r="AY97" s="13" t="s">
        <v>157</v>
      </c>
      <c r="BE97" s="211">
        <f>IF(N97="základní",J97,0)</f>
        <v>0</v>
      </c>
      <c r="BF97" s="211">
        <f>IF(N97="snížená",J97,0)</f>
        <v>0</v>
      </c>
      <c r="BG97" s="211">
        <f>IF(N97="zákl. přenesená",J97,0)</f>
        <v>0</v>
      </c>
      <c r="BH97" s="211">
        <f>IF(N97="sníž. přenesená",J97,0)</f>
        <v>0</v>
      </c>
      <c r="BI97" s="211">
        <f>IF(N97="nulová",J97,0)</f>
        <v>0</v>
      </c>
      <c r="BJ97" s="13" t="s">
        <v>81</v>
      </c>
      <c r="BK97" s="211">
        <f>ROUND(I97*H97,2)</f>
        <v>0</v>
      </c>
      <c r="BL97" s="13" t="s">
        <v>164</v>
      </c>
      <c r="BM97" s="13" t="s">
        <v>870</v>
      </c>
    </row>
    <row r="98" spans="2:65" s="1" customFormat="1" ht="22.5" customHeight="1">
      <c r="B98" s="34"/>
      <c r="C98" s="200" t="s">
        <v>83</v>
      </c>
      <c r="D98" s="200" t="s">
        <v>159</v>
      </c>
      <c r="E98" s="201" t="s">
        <v>609</v>
      </c>
      <c r="F98" s="202" t="s">
        <v>610</v>
      </c>
      <c r="G98" s="203" t="s">
        <v>162</v>
      </c>
      <c r="H98" s="204">
        <v>18.514</v>
      </c>
      <c r="I98" s="205"/>
      <c r="J98" s="206">
        <f>ROUND(I98*H98,2)</f>
        <v>0</v>
      </c>
      <c r="K98" s="202" t="s">
        <v>163</v>
      </c>
      <c r="L98" s="39"/>
      <c r="M98" s="207" t="s">
        <v>19</v>
      </c>
      <c r="N98" s="208" t="s">
        <v>44</v>
      </c>
      <c r="O98" s="75"/>
      <c r="P98" s="209">
        <f>O98*H98</f>
        <v>0</v>
      </c>
      <c r="Q98" s="209">
        <v>0</v>
      </c>
      <c r="R98" s="209">
        <f>Q98*H98</f>
        <v>0</v>
      </c>
      <c r="S98" s="209">
        <v>0</v>
      </c>
      <c r="T98" s="210">
        <f>S98*H98</f>
        <v>0</v>
      </c>
      <c r="AR98" s="13" t="s">
        <v>164</v>
      </c>
      <c r="AT98" s="13" t="s">
        <v>159</v>
      </c>
      <c r="AU98" s="13" t="s">
        <v>83</v>
      </c>
      <c r="AY98" s="13" t="s">
        <v>157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13" t="s">
        <v>81</v>
      </c>
      <c r="BK98" s="211">
        <f>ROUND(I98*H98,2)</f>
        <v>0</v>
      </c>
      <c r="BL98" s="13" t="s">
        <v>164</v>
      </c>
      <c r="BM98" s="13" t="s">
        <v>871</v>
      </c>
    </row>
    <row r="99" spans="2:65" s="1" customFormat="1" ht="22.5" customHeight="1">
      <c r="B99" s="34"/>
      <c r="C99" s="200" t="s">
        <v>164</v>
      </c>
      <c r="D99" s="200" t="s">
        <v>159</v>
      </c>
      <c r="E99" s="201" t="s">
        <v>671</v>
      </c>
      <c r="F99" s="202" t="s">
        <v>672</v>
      </c>
      <c r="G99" s="203" t="s">
        <v>162</v>
      </c>
      <c r="H99" s="204">
        <v>18.514</v>
      </c>
      <c r="I99" s="205"/>
      <c r="J99" s="206">
        <f>ROUND(I99*H99,2)</f>
        <v>0</v>
      </c>
      <c r="K99" s="202" t="s">
        <v>163</v>
      </c>
      <c r="L99" s="39"/>
      <c r="M99" s="207" t="s">
        <v>19</v>
      </c>
      <c r="N99" s="208" t="s">
        <v>44</v>
      </c>
      <c r="O99" s="75"/>
      <c r="P99" s="209">
        <f>O99*H99</f>
        <v>0</v>
      </c>
      <c r="Q99" s="209">
        <v>0</v>
      </c>
      <c r="R99" s="209">
        <f>Q99*H99</f>
        <v>0</v>
      </c>
      <c r="S99" s="209">
        <v>0</v>
      </c>
      <c r="T99" s="210">
        <f>S99*H99</f>
        <v>0</v>
      </c>
      <c r="AR99" s="13" t="s">
        <v>164</v>
      </c>
      <c r="AT99" s="13" t="s">
        <v>159</v>
      </c>
      <c r="AU99" s="13" t="s">
        <v>83</v>
      </c>
      <c r="AY99" s="13" t="s">
        <v>157</v>
      </c>
      <c r="BE99" s="211">
        <f>IF(N99="základní",J99,0)</f>
        <v>0</v>
      </c>
      <c r="BF99" s="211">
        <f>IF(N99="snížená",J99,0)</f>
        <v>0</v>
      </c>
      <c r="BG99" s="211">
        <f>IF(N99="zákl. přenesená",J99,0)</f>
        <v>0</v>
      </c>
      <c r="BH99" s="211">
        <f>IF(N99="sníž. přenesená",J99,0)</f>
        <v>0</v>
      </c>
      <c r="BI99" s="211">
        <f>IF(N99="nulová",J99,0)</f>
        <v>0</v>
      </c>
      <c r="BJ99" s="13" t="s">
        <v>81</v>
      </c>
      <c r="BK99" s="211">
        <f>ROUND(I99*H99,2)</f>
        <v>0</v>
      </c>
      <c r="BL99" s="13" t="s">
        <v>164</v>
      </c>
      <c r="BM99" s="13" t="s">
        <v>872</v>
      </c>
    </row>
    <row r="100" spans="2:65" s="1" customFormat="1" ht="22.5" customHeight="1">
      <c r="B100" s="34"/>
      <c r="C100" s="200" t="s">
        <v>177</v>
      </c>
      <c r="D100" s="200" t="s">
        <v>159</v>
      </c>
      <c r="E100" s="201" t="s">
        <v>559</v>
      </c>
      <c r="F100" s="202" t="s">
        <v>614</v>
      </c>
      <c r="G100" s="203" t="s">
        <v>162</v>
      </c>
      <c r="H100" s="204">
        <v>18.514</v>
      </c>
      <c r="I100" s="205"/>
      <c r="J100" s="206">
        <f>ROUND(I100*H100,2)</f>
        <v>0</v>
      </c>
      <c r="K100" s="202" t="s">
        <v>163</v>
      </c>
      <c r="L100" s="39"/>
      <c r="M100" s="207" t="s">
        <v>19</v>
      </c>
      <c r="N100" s="208" t="s">
        <v>44</v>
      </c>
      <c r="O100" s="75"/>
      <c r="P100" s="209">
        <f>O100*H100</f>
        <v>0</v>
      </c>
      <c r="Q100" s="209">
        <v>0</v>
      </c>
      <c r="R100" s="209">
        <f>Q100*H100</f>
        <v>0</v>
      </c>
      <c r="S100" s="209">
        <v>0</v>
      </c>
      <c r="T100" s="210">
        <f>S100*H100</f>
        <v>0</v>
      </c>
      <c r="AR100" s="13" t="s">
        <v>164</v>
      </c>
      <c r="AT100" s="13" t="s">
        <v>159</v>
      </c>
      <c r="AU100" s="13" t="s">
        <v>83</v>
      </c>
      <c r="AY100" s="13" t="s">
        <v>157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13" t="s">
        <v>81</v>
      </c>
      <c r="BK100" s="211">
        <f>ROUND(I100*H100,2)</f>
        <v>0</v>
      </c>
      <c r="BL100" s="13" t="s">
        <v>164</v>
      </c>
      <c r="BM100" s="13" t="s">
        <v>873</v>
      </c>
    </row>
    <row r="101" spans="2:65" s="1" customFormat="1" ht="16.5" customHeight="1">
      <c r="B101" s="34"/>
      <c r="C101" s="200" t="s">
        <v>169</v>
      </c>
      <c r="D101" s="200" t="s">
        <v>159</v>
      </c>
      <c r="E101" s="201" t="s">
        <v>675</v>
      </c>
      <c r="F101" s="202" t="s">
        <v>676</v>
      </c>
      <c r="G101" s="203" t="s">
        <v>162</v>
      </c>
      <c r="H101" s="204">
        <v>18.514</v>
      </c>
      <c r="I101" s="205"/>
      <c r="J101" s="206">
        <f>ROUND(I101*H101,2)</f>
        <v>0</v>
      </c>
      <c r="K101" s="202" t="s">
        <v>163</v>
      </c>
      <c r="L101" s="39"/>
      <c r="M101" s="207" t="s">
        <v>19</v>
      </c>
      <c r="N101" s="208" t="s">
        <v>44</v>
      </c>
      <c r="O101" s="75"/>
      <c r="P101" s="209">
        <f>O101*H101</f>
        <v>0</v>
      </c>
      <c r="Q101" s="209">
        <v>0</v>
      </c>
      <c r="R101" s="209">
        <f>Q101*H101</f>
        <v>0</v>
      </c>
      <c r="S101" s="209">
        <v>0</v>
      </c>
      <c r="T101" s="210">
        <f>S101*H101</f>
        <v>0</v>
      </c>
      <c r="AR101" s="13" t="s">
        <v>164</v>
      </c>
      <c r="AT101" s="13" t="s">
        <v>159</v>
      </c>
      <c r="AU101" s="13" t="s">
        <v>83</v>
      </c>
      <c r="AY101" s="13" t="s">
        <v>157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13" t="s">
        <v>81</v>
      </c>
      <c r="BK101" s="211">
        <f>ROUND(I101*H101,2)</f>
        <v>0</v>
      </c>
      <c r="BL101" s="13" t="s">
        <v>164</v>
      </c>
      <c r="BM101" s="13" t="s">
        <v>874</v>
      </c>
    </row>
    <row r="102" spans="2:65" s="1" customFormat="1" ht="16.5" customHeight="1">
      <c r="B102" s="34"/>
      <c r="C102" s="200" t="s">
        <v>184</v>
      </c>
      <c r="D102" s="200" t="s">
        <v>159</v>
      </c>
      <c r="E102" s="201" t="s">
        <v>678</v>
      </c>
      <c r="F102" s="202" t="s">
        <v>679</v>
      </c>
      <c r="G102" s="203" t="s">
        <v>162</v>
      </c>
      <c r="H102" s="204">
        <v>18.514</v>
      </c>
      <c r="I102" s="205"/>
      <c r="J102" s="206">
        <f>ROUND(I102*H102,2)</f>
        <v>0</v>
      </c>
      <c r="K102" s="202" t="s">
        <v>680</v>
      </c>
      <c r="L102" s="39"/>
      <c r="M102" s="207" t="s">
        <v>19</v>
      </c>
      <c r="N102" s="208" t="s">
        <v>44</v>
      </c>
      <c r="O102" s="75"/>
      <c r="P102" s="209">
        <f>O102*H102</f>
        <v>0</v>
      </c>
      <c r="Q102" s="209">
        <v>0</v>
      </c>
      <c r="R102" s="209">
        <f>Q102*H102</f>
        <v>0</v>
      </c>
      <c r="S102" s="209">
        <v>0</v>
      </c>
      <c r="T102" s="210">
        <f>S102*H102</f>
        <v>0</v>
      </c>
      <c r="AR102" s="13" t="s">
        <v>164</v>
      </c>
      <c r="AT102" s="13" t="s">
        <v>159</v>
      </c>
      <c r="AU102" s="13" t="s">
        <v>83</v>
      </c>
      <c r="AY102" s="13" t="s">
        <v>157</v>
      </c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13" t="s">
        <v>81</v>
      </c>
      <c r="BK102" s="211">
        <f>ROUND(I102*H102,2)</f>
        <v>0</v>
      </c>
      <c r="BL102" s="13" t="s">
        <v>164</v>
      </c>
      <c r="BM102" s="13" t="s">
        <v>875</v>
      </c>
    </row>
    <row r="103" spans="2:65" s="1" customFormat="1" ht="22.5" customHeight="1">
      <c r="B103" s="34"/>
      <c r="C103" s="200" t="s">
        <v>188</v>
      </c>
      <c r="D103" s="200" t="s">
        <v>159</v>
      </c>
      <c r="E103" s="201" t="s">
        <v>682</v>
      </c>
      <c r="F103" s="202" t="s">
        <v>683</v>
      </c>
      <c r="G103" s="203" t="s">
        <v>181</v>
      </c>
      <c r="H103" s="204">
        <v>37.028</v>
      </c>
      <c r="I103" s="205"/>
      <c r="J103" s="206">
        <f>ROUND(I103*H103,2)</f>
        <v>0</v>
      </c>
      <c r="K103" s="202" t="s">
        <v>163</v>
      </c>
      <c r="L103" s="39"/>
      <c r="M103" s="207" t="s">
        <v>19</v>
      </c>
      <c r="N103" s="208" t="s">
        <v>44</v>
      </c>
      <c r="O103" s="75"/>
      <c r="P103" s="209">
        <f>O103*H103</f>
        <v>0</v>
      </c>
      <c r="Q103" s="209">
        <v>0</v>
      </c>
      <c r="R103" s="209">
        <f>Q103*H103</f>
        <v>0</v>
      </c>
      <c r="S103" s="209">
        <v>0</v>
      </c>
      <c r="T103" s="210">
        <f>S103*H103</f>
        <v>0</v>
      </c>
      <c r="AR103" s="13" t="s">
        <v>164</v>
      </c>
      <c r="AT103" s="13" t="s">
        <v>159</v>
      </c>
      <c r="AU103" s="13" t="s">
        <v>83</v>
      </c>
      <c r="AY103" s="13" t="s">
        <v>157</v>
      </c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13" t="s">
        <v>81</v>
      </c>
      <c r="BK103" s="211">
        <f>ROUND(I103*H103,2)</f>
        <v>0</v>
      </c>
      <c r="BL103" s="13" t="s">
        <v>164</v>
      </c>
      <c r="BM103" s="13" t="s">
        <v>876</v>
      </c>
    </row>
    <row r="104" spans="2:65" s="1" customFormat="1" ht="22.5" customHeight="1">
      <c r="B104" s="34"/>
      <c r="C104" s="200" t="s">
        <v>182</v>
      </c>
      <c r="D104" s="200" t="s">
        <v>159</v>
      </c>
      <c r="E104" s="201" t="s">
        <v>166</v>
      </c>
      <c r="F104" s="202" t="s">
        <v>877</v>
      </c>
      <c r="G104" s="203" t="s">
        <v>162</v>
      </c>
      <c r="H104" s="204">
        <v>6.8</v>
      </c>
      <c r="I104" s="205"/>
      <c r="J104" s="206">
        <f>ROUND(I104*H104,2)</f>
        <v>0</v>
      </c>
      <c r="K104" s="202" t="s">
        <v>163</v>
      </c>
      <c r="L104" s="39"/>
      <c r="M104" s="207" t="s">
        <v>19</v>
      </c>
      <c r="N104" s="208" t="s">
        <v>44</v>
      </c>
      <c r="O104" s="75"/>
      <c r="P104" s="209">
        <f>O104*H104</f>
        <v>0</v>
      </c>
      <c r="Q104" s="209">
        <v>0</v>
      </c>
      <c r="R104" s="209">
        <f>Q104*H104</f>
        <v>0</v>
      </c>
      <c r="S104" s="209">
        <v>0</v>
      </c>
      <c r="T104" s="210">
        <f>S104*H104</f>
        <v>0</v>
      </c>
      <c r="AR104" s="13" t="s">
        <v>164</v>
      </c>
      <c r="AT104" s="13" t="s">
        <v>159</v>
      </c>
      <c r="AU104" s="13" t="s">
        <v>83</v>
      </c>
      <c r="AY104" s="13" t="s">
        <v>157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13" t="s">
        <v>81</v>
      </c>
      <c r="BK104" s="211">
        <f>ROUND(I104*H104,2)</f>
        <v>0</v>
      </c>
      <c r="BL104" s="13" t="s">
        <v>164</v>
      </c>
      <c r="BM104" s="13" t="s">
        <v>878</v>
      </c>
    </row>
    <row r="105" spans="2:65" s="1" customFormat="1" ht="16.5" customHeight="1">
      <c r="B105" s="34"/>
      <c r="C105" s="200" t="s">
        <v>207</v>
      </c>
      <c r="D105" s="200" t="s">
        <v>159</v>
      </c>
      <c r="E105" s="201" t="s">
        <v>170</v>
      </c>
      <c r="F105" s="202" t="s">
        <v>171</v>
      </c>
      <c r="G105" s="203" t="s">
        <v>162</v>
      </c>
      <c r="H105" s="204">
        <v>33</v>
      </c>
      <c r="I105" s="205"/>
      <c r="J105" s="206">
        <f>ROUND(I105*H105,2)</f>
        <v>0</v>
      </c>
      <c r="K105" s="202" t="s">
        <v>163</v>
      </c>
      <c r="L105" s="39"/>
      <c r="M105" s="207" t="s">
        <v>19</v>
      </c>
      <c r="N105" s="208" t="s">
        <v>44</v>
      </c>
      <c r="O105" s="75"/>
      <c r="P105" s="209">
        <f>O105*H105</f>
        <v>0</v>
      </c>
      <c r="Q105" s="209">
        <v>0</v>
      </c>
      <c r="R105" s="209">
        <f>Q105*H105</f>
        <v>0</v>
      </c>
      <c r="S105" s="209">
        <v>0</v>
      </c>
      <c r="T105" s="210">
        <f>S105*H105</f>
        <v>0</v>
      </c>
      <c r="AR105" s="13" t="s">
        <v>164</v>
      </c>
      <c r="AT105" s="13" t="s">
        <v>159</v>
      </c>
      <c r="AU105" s="13" t="s">
        <v>83</v>
      </c>
      <c r="AY105" s="13" t="s">
        <v>157</v>
      </c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13" t="s">
        <v>81</v>
      </c>
      <c r="BK105" s="211">
        <f>ROUND(I105*H105,2)</f>
        <v>0</v>
      </c>
      <c r="BL105" s="13" t="s">
        <v>164</v>
      </c>
      <c r="BM105" s="13" t="s">
        <v>879</v>
      </c>
    </row>
    <row r="106" spans="2:65" s="1" customFormat="1" ht="22.5" customHeight="1">
      <c r="B106" s="34"/>
      <c r="C106" s="200" t="s">
        <v>198</v>
      </c>
      <c r="D106" s="200" t="s">
        <v>159</v>
      </c>
      <c r="E106" s="201" t="s">
        <v>173</v>
      </c>
      <c r="F106" s="202" t="s">
        <v>880</v>
      </c>
      <c r="G106" s="203" t="s">
        <v>175</v>
      </c>
      <c r="H106" s="204">
        <v>102.75</v>
      </c>
      <c r="I106" s="205"/>
      <c r="J106" s="206">
        <f>ROUND(I106*H106,2)</f>
        <v>0</v>
      </c>
      <c r="K106" s="202" t="s">
        <v>680</v>
      </c>
      <c r="L106" s="39"/>
      <c r="M106" s="207" t="s">
        <v>19</v>
      </c>
      <c r="N106" s="208" t="s">
        <v>44</v>
      </c>
      <c r="O106" s="75"/>
      <c r="P106" s="209">
        <f>O106*H106</f>
        <v>0</v>
      </c>
      <c r="Q106" s="209">
        <v>0</v>
      </c>
      <c r="R106" s="209">
        <f>Q106*H106</f>
        <v>0</v>
      </c>
      <c r="S106" s="209">
        <v>0</v>
      </c>
      <c r="T106" s="210">
        <f>S106*H106</f>
        <v>0</v>
      </c>
      <c r="AR106" s="13" t="s">
        <v>164</v>
      </c>
      <c r="AT106" s="13" t="s">
        <v>159</v>
      </c>
      <c r="AU106" s="13" t="s">
        <v>83</v>
      </c>
      <c r="AY106" s="13" t="s">
        <v>157</v>
      </c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13" t="s">
        <v>81</v>
      </c>
      <c r="BK106" s="211">
        <f>ROUND(I106*H106,2)</f>
        <v>0</v>
      </c>
      <c r="BL106" s="13" t="s">
        <v>164</v>
      </c>
      <c r="BM106" s="13" t="s">
        <v>881</v>
      </c>
    </row>
    <row r="107" spans="2:65" s="1" customFormat="1" ht="16.5" customHeight="1">
      <c r="B107" s="34"/>
      <c r="C107" s="212" t="s">
        <v>203</v>
      </c>
      <c r="D107" s="212" t="s">
        <v>178</v>
      </c>
      <c r="E107" s="213" t="s">
        <v>179</v>
      </c>
      <c r="F107" s="214" t="s">
        <v>180</v>
      </c>
      <c r="G107" s="215" t="s">
        <v>181</v>
      </c>
      <c r="H107" s="216">
        <v>58.568</v>
      </c>
      <c r="I107" s="217"/>
      <c r="J107" s="218">
        <f>ROUND(I107*H107,2)</f>
        <v>0</v>
      </c>
      <c r="K107" s="214" t="s">
        <v>163</v>
      </c>
      <c r="L107" s="219"/>
      <c r="M107" s="220" t="s">
        <v>19</v>
      </c>
      <c r="N107" s="221" t="s">
        <v>44</v>
      </c>
      <c r="O107" s="75"/>
      <c r="P107" s="209">
        <f>O107*H107</f>
        <v>0</v>
      </c>
      <c r="Q107" s="209">
        <v>1</v>
      </c>
      <c r="R107" s="209">
        <f>Q107*H107</f>
        <v>58.568</v>
      </c>
      <c r="S107" s="209">
        <v>0</v>
      </c>
      <c r="T107" s="210">
        <f>S107*H107</f>
        <v>0</v>
      </c>
      <c r="AR107" s="13" t="s">
        <v>182</v>
      </c>
      <c r="AT107" s="13" t="s">
        <v>178</v>
      </c>
      <c r="AU107" s="13" t="s">
        <v>83</v>
      </c>
      <c r="AY107" s="13" t="s">
        <v>157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13" t="s">
        <v>81</v>
      </c>
      <c r="BK107" s="211">
        <f>ROUND(I107*H107,2)</f>
        <v>0</v>
      </c>
      <c r="BL107" s="13" t="s">
        <v>164</v>
      </c>
      <c r="BM107" s="13" t="s">
        <v>882</v>
      </c>
    </row>
    <row r="108" spans="2:65" s="1" customFormat="1" ht="22.5" customHeight="1">
      <c r="B108" s="34"/>
      <c r="C108" s="200" t="s">
        <v>211</v>
      </c>
      <c r="D108" s="200" t="s">
        <v>159</v>
      </c>
      <c r="E108" s="201" t="s">
        <v>883</v>
      </c>
      <c r="F108" s="202" t="s">
        <v>884</v>
      </c>
      <c r="G108" s="203" t="s">
        <v>175</v>
      </c>
      <c r="H108" s="204">
        <v>190</v>
      </c>
      <c r="I108" s="205"/>
      <c r="J108" s="206">
        <f>ROUND(I108*H108,2)</f>
        <v>0</v>
      </c>
      <c r="K108" s="202" t="s">
        <v>163</v>
      </c>
      <c r="L108" s="39"/>
      <c r="M108" s="207" t="s">
        <v>19</v>
      </c>
      <c r="N108" s="208" t="s">
        <v>44</v>
      </c>
      <c r="O108" s="75"/>
      <c r="P108" s="209">
        <f>O108*H108</f>
        <v>0</v>
      </c>
      <c r="Q108" s="209">
        <v>0</v>
      </c>
      <c r="R108" s="209">
        <f>Q108*H108</f>
        <v>0</v>
      </c>
      <c r="S108" s="209">
        <v>0</v>
      </c>
      <c r="T108" s="210">
        <f>S108*H108</f>
        <v>0</v>
      </c>
      <c r="AR108" s="13" t="s">
        <v>164</v>
      </c>
      <c r="AT108" s="13" t="s">
        <v>159</v>
      </c>
      <c r="AU108" s="13" t="s">
        <v>83</v>
      </c>
      <c r="AY108" s="13" t="s">
        <v>157</v>
      </c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13" t="s">
        <v>81</v>
      </c>
      <c r="BK108" s="211">
        <f>ROUND(I108*H108,2)</f>
        <v>0</v>
      </c>
      <c r="BL108" s="13" t="s">
        <v>164</v>
      </c>
      <c r="BM108" s="13" t="s">
        <v>885</v>
      </c>
    </row>
    <row r="109" spans="2:65" s="1" customFormat="1" ht="16.5" customHeight="1">
      <c r="B109" s="34"/>
      <c r="C109" s="212" t="s">
        <v>215</v>
      </c>
      <c r="D109" s="212" t="s">
        <v>178</v>
      </c>
      <c r="E109" s="213" t="s">
        <v>189</v>
      </c>
      <c r="F109" s="214" t="s">
        <v>190</v>
      </c>
      <c r="G109" s="215" t="s">
        <v>191</v>
      </c>
      <c r="H109" s="216">
        <v>2.85</v>
      </c>
      <c r="I109" s="217"/>
      <c r="J109" s="218">
        <f>ROUND(I109*H109,2)</f>
        <v>0</v>
      </c>
      <c r="K109" s="214" t="s">
        <v>163</v>
      </c>
      <c r="L109" s="219"/>
      <c r="M109" s="220" t="s">
        <v>19</v>
      </c>
      <c r="N109" s="221" t="s">
        <v>44</v>
      </c>
      <c r="O109" s="75"/>
      <c r="P109" s="209">
        <f>O109*H109</f>
        <v>0</v>
      </c>
      <c r="Q109" s="209">
        <v>0.001</v>
      </c>
      <c r="R109" s="209">
        <f>Q109*H109</f>
        <v>0.00285</v>
      </c>
      <c r="S109" s="209">
        <v>0</v>
      </c>
      <c r="T109" s="210">
        <f>S109*H109</f>
        <v>0</v>
      </c>
      <c r="AR109" s="13" t="s">
        <v>182</v>
      </c>
      <c r="AT109" s="13" t="s">
        <v>178</v>
      </c>
      <c r="AU109" s="13" t="s">
        <v>83</v>
      </c>
      <c r="AY109" s="13" t="s">
        <v>157</v>
      </c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13" t="s">
        <v>81</v>
      </c>
      <c r="BK109" s="211">
        <f>ROUND(I109*H109,2)</f>
        <v>0</v>
      </c>
      <c r="BL109" s="13" t="s">
        <v>164</v>
      </c>
      <c r="BM109" s="13" t="s">
        <v>886</v>
      </c>
    </row>
    <row r="110" spans="2:63" s="10" customFormat="1" ht="22.8" customHeight="1">
      <c r="B110" s="184"/>
      <c r="C110" s="185"/>
      <c r="D110" s="186" t="s">
        <v>72</v>
      </c>
      <c r="E110" s="198" t="s">
        <v>83</v>
      </c>
      <c r="F110" s="198" t="s">
        <v>197</v>
      </c>
      <c r="G110" s="185"/>
      <c r="H110" s="185"/>
      <c r="I110" s="188"/>
      <c r="J110" s="199">
        <f>BK110</f>
        <v>0</v>
      </c>
      <c r="K110" s="185"/>
      <c r="L110" s="190"/>
      <c r="M110" s="191"/>
      <c r="N110" s="192"/>
      <c r="O110" s="192"/>
      <c r="P110" s="193">
        <f>SUM(P111:P114)</f>
        <v>0</v>
      </c>
      <c r="Q110" s="192"/>
      <c r="R110" s="193">
        <f>SUM(R111:R114)</f>
        <v>1.05396325</v>
      </c>
      <c r="S110" s="192"/>
      <c r="T110" s="194">
        <f>SUM(T111:T114)</f>
        <v>0</v>
      </c>
      <c r="AR110" s="195" t="s">
        <v>81</v>
      </c>
      <c r="AT110" s="196" t="s">
        <v>72</v>
      </c>
      <c r="AU110" s="196" t="s">
        <v>81</v>
      </c>
      <c r="AY110" s="195" t="s">
        <v>157</v>
      </c>
      <c r="BK110" s="197">
        <f>SUM(BK111:BK114)</f>
        <v>0</v>
      </c>
    </row>
    <row r="111" spans="2:65" s="1" customFormat="1" ht="22.5" customHeight="1">
      <c r="B111" s="34"/>
      <c r="C111" s="200" t="s">
        <v>220</v>
      </c>
      <c r="D111" s="200" t="s">
        <v>159</v>
      </c>
      <c r="E111" s="201" t="s">
        <v>199</v>
      </c>
      <c r="F111" s="202" t="s">
        <v>200</v>
      </c>
      <c r="G111" s="203" t="s">
        <v>201</v>
      </c>
      <c r="H111" s="204">
        <v>1</v>
      </c>
      <c r="I111" s="205"/>
      <c r="J111" s="206">
        <f>ROUND(I111*H111,2)</f>
        <v>0</v>
      </c>
      <c r="K111" s="202" t="s">
        <v>163</v>
      </c>
      <c r="L111" s="39"/>
      <c r="M111" s="207" t="s">
        <v>19</v>
      </c>
      <c r="N111" s="208" t="s">
        <v>44</v>
      </c>
      <c r="O111" s="75"/>
      <c r="P111" s="209">
        <f>O111*H111</f>
        <v>0</v>
      </c>
      <c r="Q111" s="209">
        <v>0.02464</v>
      </c>
      <c r="R111" s="209">
        <f>Q111*H111</f>
        <v>0.02464</v>
      </c>
      <c r="S111" s="209">
        <v>0</v>
      </c>
      <c r="T111" s="210">
        <f>S111*H111</f>
        <v>0</v>
      </c>
      <c r="AR111" s="13" t="s">
        <v>164</v>
      </c>
      <c r="AT111" s="13" t="s">
        <v>159</v>
      </c>
      <c r="AU111" s="13" t="s">
        <v>83</v>
      </c>
      <c r="AY111" s="13" t="s">
        <v>157</v>
      </c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13" t="s">
        <v>81</v>
      </c>
      <c r="BK111" s="211">
        <f>ROUND(I111*H111,2)</f>
        <v>0</v>
      </c>
      <c r="BL111" s="13" t="s">
        <v>164</v>
      </c>
      <c r="BM111" s="13" t="s">
        <v>887</v>
      </c>
    </row>
    <row r="112" spans="2:65" s="1" customFormat="1" ht="16.5" customHeight="1">
      <c r="B112" s="34"/>
      <c r="C112" s="212" t="s">
        <v>8</v>
      </c>
      <c r="D112" s="212" t="s">
        <v>178</v>
      </c>
      <c r="E112" s="213" t="s">
        <v>204</v>
      </c>
      <c r="F112" s="214" t="s">
        <v>205</v>
      </c>
      <c r="G112" s="215" t="s">
        <v>195</v>
      </c>
      <c r="H112" s="216">
        <v>1</v>
      </c>
      <c r="I112" s="217"/>
      <c r="J112" s="218">
        <f>ROUND(I112*H112,2)</f>
        <v>0</v>
      </c>
      <c r="K112" s="214" t="s">
        <v>163</v>
      </c>
      <c r="L112" s="219"/>
      <c r="M112" s="220" t="s">
        <v>19</v>
      </c>
      <c r="N112" s="221" t="s">
        <v>44</v>
      </c>
      <c r="O112" s="75"/>
      <c r="P112" s="209">
        <f>O112*H112</f>
        <v>0</v>
      </c>
      <c r="Q112" s="209">
        <v>0.79</v>
      </c>
      <c r="R112" s="209">
        <f>Q112*H112</f>
        <v>0.79</v>
      </c>
      <c r="S112" s="209">
        <v>0</v>
      </c>
      <c r="T112" s="210">
        <f>S112*H112</f>
        <v>0</v>
      </c>
      <c r="AR112" s="13" t="s">
        <v>182</v>
      </c>
      <c r="AT112" s="13" t="s">
        <v>178</v>
      </c>
      <c r="AU112" s="13" t="s">
        <v>83</v>
      </c>
      <c r="AY112" s="13" t="s">
        <v>157</v>
      </c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13" t="s">
        <v>81</v>
      </c>
      <c r="BK112" s="211">
        <f>ROUND(I112*H112,2)</f>
        <v>0</v>
      </c>
      <c r="BL112" s="13" t="s">
        <v>164</v>
      </c>
      <c r="BM112" s="13" t="s">
        <v>888</v>
      </c>
    </row>
    <row r="113" spans="2:65" s="1" customFormat="1" ht="16.5" customHeight="1">
      <c r="B113" s="34"/>
      <c r="C113" s="200" t="s">
        <v>227</v>
      </c>
      <c r="D113" s="200" t="s">
        <v>159</v>
      </c>
      <c r="E113" s="201" t="s">
        <v>208</v>
      </c>
      <c r="F113" s="202" t="s">
        <v>209</v>
      </c>
      <c r="G113" s="203" t="s">
        <v>181</v>
      </c>
      <c r="H113" s="204">
        <v>0.185</v>
      </c>
      <c r="I113" s="205"/>
      <c r="J113" s="206">
        <f>ROUND(I113*H113,2)</f>
        <v>0</v>
      </c>
      <c r="K113" s="202" t="s">
        <v>163</v>
      </c>
      <c r="L113" s="39"/>
      <c r="M113" s="207" t="s">
        <v>19</v>
      </c>
      <c r="N113" s="208" t="s">
        <v>44</v>
      </c>
      <c r="O113" s="75"/>
      <c r="P113" s="209">
        <f>O113*H113</f>
        <v>0</v>
      </c>
      <c r="Q113" s="209">
        <v>0.10445</v>
      </c>
      <c r="R113" s="209">
        <f>Q113*H113</f>
        <v>0.01932325</v>
      </c>
      <c r="S113" s="209">
        <v>0</v>
      </c>
      <c r="T113" s="210">
        <f>S113*H113</f>
        <v>0</v>
      </c>
      <c r="AR113" s="13" t="s">
        <v>164</v>
      </c>
      <c r="AT113" s="13" t="s">
        <v>159</v>
      </c>
      <c r="AU113" s="13" t="s">
        <v>83</v>
      </c>
      <c r="AY113" s="13" t="s">
        <v>157</v>
      </c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13" t="s">
        <v>81</v>
      </c>
      <c r="BK113" s="211">
        <f>ROUND(I113*H113,2)</f>
        <v>0</v>
      </c>
      <c r="BL113" s="13" t="s">
        <v>164</v>
      </c>
      <c r="BM113" s="13" t="s">
        <v>889</v>
      </c>
    </row>
    <row r="114" spans="2:65" s="1" customFormat="1" ht="16.5" customHeight="1">
      <c r="B114" s="34"/>
      <c r="C114" s="212" t="s">
        <v>231</v>
      </c>
      <c r="D114" s="212" t="s">
        <v>178</v>
      </c>
      <c r="E114" s="213" t="s">
        <v>212</v>
      </c>
      <c r="F114" s="214" t="s">
        <v>213</v>
      </c>
      <c r="G114" s="215" t="s">
        <v>195</v>
      </c>
      <c r="H114" s="216">
        <v>1</v>
      </c>
      <c r="I114" s="217"/>
      <c r="J114" s="218">
        <f>ROUND(I114*H114,2)</f>
        <v>0</v>
      </c>
      <c r="K114" s="214" t="s">
        <v>163</v>
      </c>
      <c r="L114" s="219"/>
      <c r="M114" s="220" t="s">
        <v>19</v>
      </c>
      <c r="N114" s="221" t="s">
        <v>44</v>
      </c>
      <c r="O114" s="75"/>
      <c r="P114" s="209">
        <f>O114*H114</f>
        <v>0</v>
      </c>
      <c r="Q114" s="209">
        <v>0.22</v>
      </c>
      <c r="R114" s="209">
        <f>Q114*H114</f>
        <v>0.22</v>
      </c>
      <c r="S114" s="209">
        <v>0</v>
      </c>
      <c r="T114" s="210">
        <f>S114*H114</f>
        <v>0</v>
      </c>
      <c r="AR114" s="13" t="s">
        <v>182</v>
      </c>
      <c r="AT114" s="13" t="s">
        <v>178</v>
      </c>
      <c r="AU114" s="13" t="s">
        <v>83</v>
      </c>
      <c r="AY114" s="13" t="s">
        <v>157</v>
      </c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13" t="s">
        <v>81</v>
      </c>
      <c r="BK114" s="211">
        <f>ROUND(I114*H114,2)</f>
        <v>0</v>
      </c>
      <c r="BL114" s="13" t="s">
        <v>164</v>
      </c>
      <c r="BM114" s="13" t="s">
        <v>890</v>
      </c>
    </row>
    <row r="115" spans="2:63" s="10" customFormat="1" ht="22.8" customHeight="1">
      <c r="B115" s="184"/>
      <c r="C115" s="185"/>
      <c r="D115" s="186" t="s">
        <v>72</v>
      </c>
      <c r="E115" s="198" t="s">
        <v>198</v>
      </c>
      <c r="F115" s="198" t="s">
        <v>219</v>
      </c>
      <c r="G115" s="185"/>
      <c r="H115" s="185"/>
      <c r="I115" s="188"/>
      <c r="J115" s="199">
        <f>BK115</f>
        <v>0</v>
      </c>
      <c r="K115" s="185"/>
      <c r="L115" s="190"/>
      <c r="M115" s="191"/>
      <c r="N115" s="192"/>
      <c r="O115" s="192"/>
      <c r="P115" s="193">
        <f>SUM(P116:P124)</f>
        <v>0</v>
      </c>
      <c r="Q115" s="192"/>
      <c r="R115" s="193">
        <f>SUM(R116:R124)</f>
        <v>0</v>
      </c>
      <c r="S115" s="192"/>
      <c r="T115" s="194">
        <f>SUM(T116:T124)</f>
        <v>250.62411400000002</v>
      </c>
      <c r="AR115" s="195" t="s">
        <v>81</v>
      </c>
      <c r="AT115" s="196" t="s">
        <v>72</v>
      </c>
      <c r="AU115" s="196" t="s">
        <v>81</v>
      </c>
      <c r="AY115" s="195" t="s">
        <v>157</v>
      </c>
      <c r="BK115" s="197">
        <f>SUM(BK116:BK124)</f>
        <v>0</v>
      </c>
    </row>
    <row r="116" spans="2:65" s="1" customFormat="1" ht="16.5" customHeight="1">
      <c r="B116" s="34"/>
      <c r="C116" s="200" t="s">
        <v>235</v>
      </c>
      <c r="D116" s="200" t="s">
        <v>159</v>
      </c>
      <c r="E116" s="201" t="s">
        <v>696</v>
      </c>
      <c r="F116" s="202" t="s">
        <v>697</v>
      </c>
      <c r="G116" s="203" t="s">
        <v>175</v>
      </c>
      <c r="H116" s="204">
        <v>20</v>
      </c>
      <c r="I116" s="205"/>
      <c r="J116" s="206">
        <f>ROUND(I116*H116,2)</f>
        <v>0</v>
      </c>
      <c r="K116" s="202" t="s">
        <v>19</v>
      </c>
      <c r="L116" s="39"/>
      <c r="M116" s="207" t="s">
        <v>19</v>
      </c>
      <c r="N116" s="208" t="s">
        <v>44</v>
      </c>
      <c r="O116" s="75"/>
      <c r="P116" s="209">
        <f>O116*H116</f>
        <v>0</v>
      </c>
      <c r="Q116" s="209">
        <v>0</v>
      </c>
      <c r="R116" s="209">
        <f>Q116*H116</f>
        <v>0</v>
      </c>
      <c r="S116" s="209">
        <v>0</v>
      </c>
      <c r="T116" s="210">
        <f>S116*H116</f>
        <v>0</v>
      </c>
      <c r="AR116" s="13" t="s">
        <v>164</v>
      </c>
      <c r="AT116" s="13" t="s">
        <v>159</v>
      </c>
      <c r="AU116" s="13" t="s">
        <v>83</v>
      </c>
      <c r="AY116" s="13" t="s">
        <v>157</v>
      </c>
      <c r="BE116" s="211">
        <f>IF(N116="základní",J116,0)</f>
        <v>0</v>
      </c>
      <c r="BF116" s="211">
        <f>IF(N116="snížená",J116,0)</f>
        <v>0</v>
      </c>
      <c r="BG116" s="211">
        <f>IF(N116="zákl. přenesená",J116,0)</f>
        <v>0</v>
      </c>
      <c r="BH116" s="211">
        <f>IF(N116="sníž. přenesená",J116,0)</f>
        <v>0</v>
      </c>
      <c r="BI116" s="211">
        <f>IF(N116="nulová",J116,0)</f>
        <v>0</v>
      </c>
      <c r="BJ116" s="13" t="s">
        <v>81</v>
      </c>
      <c r="BK116" s="211">
        <f>ROUND(I116*H116,2)</f>
        <v>0</v>
      </c>
      <c r="BL116" s="13" t="s">
        <v>164</v>
      </c>
      <c r="BM116" s="13" t="s">
        <v>891</v>
      </c>
    </row>
    <row r="117" spans="2:65" s="1" customFormat="1" ht="16.5" customHeight="1">
      <c r="B117" s="34"/>
      <c r="C117" s="200" t="s">
        <v>239</v>
      </c>
      <c r="D117" s="200" t="s">
        <v>159</v>
      </c>
      <c r="E117" s="201" t="s">
        <v>699</v>
      </c>
      <c r="F117" s="202" t="s">
        <v>700</v>
      </c>
      <c r="G117" s="203" t="s">
        <v>162</v>
      </c>
      <c r="H117" s="204">
        <v>5</v>
      </c>
      <c r="I117" s="205"/>
      <c r="J117" s="206">
        <f>ROUND(I117*H117,2)</f>
        <v>0</v>
      </c>
      <c r="K117" s="202" t="s">
        <v>19</v>
      </c>
      <c r="L117" s="39"/>
      <c r="M117" s="207" t="s">
        <v>19</v>
      </c>
      <c r="N117" s="208" t="s">
        <v>44</v>
      </c>
      <c r="O117" s="75"/>
      <c r="P117" s="209">
        <f>O117*H117</f>
        <v>0</v>
      </c>
      <c r="Q117" s="209">
        <v>0</v>
      </c>
      <c r="R117" s="209">
        <f>Q117*H117</f>
        <v>0</v>
      </c>
      <c r="S117" s="209">
        <v>0</v>
      </c>
      <c r="T117" s="210">
        <f>S117*H117</f>
        <v>0</v>
      </c>
      <c r="AR117" s="13" t="s">
        <v>164</v>
      </c>
      <c r="AT117" s="13" t="s">
        <v>159</v>
      </c>
      <c r="AU117" s="13" t="s">
        <v>83</v>
      </c>
      <c r="AY117" s="13" t="s">
        <v>157</v>
      </c>
      <c r="BE117" s="211">
        <f>IF(N117="základní",J117,0)</f>
        <v>0</v>
      </c>
      <c r="BF117" s="211">
        <f>IF(N117="snížená",J117,0)</f>
        <v>0</v>
      </c>
      <c r="BG117" s="211">
        <f>IF(N117="zákl. přenesená",J117,0)</f>
        <v>0</v>
      </c>
      <c r="BH117" s="211">
        <f>IF(N117="sníž. přenesená",J117,0)</f>
        <v>0</v>
      </c>
      <c r="BI117" s="211">
        <f>IF(N117="nulová",J117,0)</f>
        <v>0</v>
      </c>
      <c r="BJ117" s="13" t="s">
        <v>81</v>
      </c>
      <c r="BK117" s="211">
        <f>ROUND(I117*H117,2)</f>
        <v>0</v>
      </c>
      <c r="BL117" s="13" t="s">
        <v>164</v>
      </c>
      <c r="BM117" s="13" t="s">
        <v>892</v>
      </c>
    </row>
    <row r="118" spans="2:65" s="1" customFormat="1" ht="16.5" customHeight="1">
      <c r="B118" s="34"/>
      <c r="C118" s="200" t="s">
        <v>243</v>
      </c>
      <c r="D118" s="200" t="s">
        <v>159</v>
      </c>
      <c r="E118" s="201" t="s">
        <v>702</v>
      </c>
      <c r="F118" s="202" t="s">
        <v>703</v>
      </c>
      <c r="G118" s="203" t="s">
        <v>181</v>
      </c>
      <c r="H118" s="204">
        <v>7</v>
      </c>
      <c r="I118" s="205"/>
      <c r="J118" s="206">
        <f>ROUND(I118*H118,2)</f>
        <v>0</v>
      </c>
      <c r="K118" s="202" t="s">
        <v>19</v>
      </c>
      <c r="L118" s="39"/>
      <c r="M118" s="207" t="s">
        <v>19</v>
      </c>
      <c r="N118" s="208" t="s">
        <v>44</v>
      </c>
      <c r="O118" s="75"/>
      <c r="P118" s="209">
        <f>O118*H118</f>
        <v>0</v>
      </c>
      <c r="Q118" s="209">
        <v>0</v>
      </c>
      <c r="R118" s="209">
        <f>Q118*H118</f>
        <v>0</v>
      </c>
      <c r="S118" s="209">
        <v>1</v>
      </c>
      <c r="T118" s="210">
        <f>S118*H118</f>
        <v>7</v>
      </c>
      <c r="AR118" s="13" t="s">
        <v>164</v>
      </c>
      <c r="AT118" s="13" t="s">
        <v>159</v>
      </c>
      <c r="AU118" s="13" t="s">
        <v>83</v>
      </c>
      <c r="AY118" s="13" t="s">
        <v>157</v>
      </c>
      <c r="BE118" s="211">
        <f>IF(N118="základní",J118,0)</f>
        <v>0</v>
      </c>
      <c r="BF118" s="211">
        <f>IF(N118="snížená",J118,0)</f>
        <v>0</v>
      </c>
      <c r="BG118" s="211">
        <f>IF(N118="zákl. přenesená",J118,0)</f>
        <v>0</v>
      </c>
      <c r="BH118" s="211">
        <f>IF(N118="sníž. přenesená",J118,0)</f>
        <v>0</v>
      </c>
      <c r="BI118" s="211">
        <f>IF(N118="nulová",J118,0)</f>
        <v>0</v>
      </c>
      <c r="BJ118" s="13" t="s">
        <v>81</v>
      </c>
      <c r="BK118" s="211">
        <f>ROUND(I118*H118,2)</f>
        <v>0</v>
      </c>
      <c r="BL118" s="13" t="s">
        <v>164</v>
      </c>
      <c r="BM118" s="13" t="s">
        <v>893</v>
      </c>
    </row>
    <row r="119" spans="2:65" s="1" customFormat="1" ht="22.5" customHeight="1">
      <c r="B119" s="34"/>
      <c r="C119" s="200" t="s">
        <v>7</v>
      </c>
      <c r="D119" s="200" t="s">
        <v>159</v>
      </c>
      <c r="E119" s="201" t="s">
        <v>228</v>
      </c>
      <c r="F119" s="202" t="s">
        <v>229</v>
      </c>
      <c r="G119" s="203" t="s">
        <v>162</v>
      </c>
      <c r="H119" s="204">
        <v>1.154</v>
      </c>
      <c r="I119" s="205"/>
      <c r="J119" s="206">
        <f>ROUND(I119*H119,2)</f>
        <v>0</v>
      </c>
      <c r="K119" s="202" t="s">
        <v>163</v>
      </c>
      <c r="L119" s="39"/>
      <c r="M119" s="207" t="s">
        <v>19</v>
      </c>
      <c r="N119" s="208" t="s">
        <v>44</v>
      </c>
      <c r="O119" s="75"/>
      <c r="P119" s="209">
        <f>O119*H119</f>
        <v>0</v>
      </c>
      <c r="Q119" s="209">
        <v>0</v>
      </c>
      <c r="R119" s="209">
        <f>Q119*H119</f>
        <v>0</v>
      </c>
      <c r="S119" s="209">
        <v>1.671</v>
      </c>
      <c r="T119" s="210">
        <f>S119*H119</f>
        <v>1.928334</v>
      </c>
      <c r="AR119" s="13" t="s">
        <v>164</v>
      </c>
      <c r="AT119" s="13" t="s">
        <v>159</v>
      </c>
      <c r="AU119" s="13" t="s">
        <v>83</v>
      </c>
      <c r="AY119" s="13" t="s">
        <v>157</v>
      </c>
      <c r="BE119" s="211">
        <f>IF(N119="základní",J119,0)</f>
        <v>0</v>
      </c>
      <c r="BF119" s="211">
        <f>IF(N119="snížená",J119,0)</f>
        <v>0</v>
      </c>
      <c r="BG119" s="211">
        <f>IF(N119="zákl. přenesená",J119,0)</f>
        <v>0</v>
      </c>
      <c r="BH119" s="211">
        <f>IF(N119="sníž. přenesená",J119,0)</f>
        <v>0</v>
      </c>
      <c r="BI119" s="211">
        <f>IF(N119="nulová",J119,0)</f>
        <v>0</v>
      </c>
      <c r="BJ119" s="13" t="s">
        <v>81</v>
      </c>
      <c r="BK119" s="211">
        <f>ROUND(I119*H119,2)</f>
        <v>0</v>
      </c>
      <c r="BL119" s="13" t="s">
        <v>164</v>
      </c>
      <c r="BM119" s="13" t="s">
        <v>894</v>
      </c>
    </row>
    <row r="120" spans="2:65" s="1" customFormat="1" ht="16.5" customHeight="1">
      <c r="B120" s="34"/>
      <c r="C120" s="200" t="s">
        <v>250</v>
      </c>
      <c r="D120" s="200" t="s">
        <v>159</v>
      </c>
      <c r="E120" s="201" t="s">
        <v>895</v>
      </c>
      <c r="F120" s="202" t="s">
        <v>896</v>
      </c>
      <c r="G120" s="203" t="s">
        <v>195</v>
      </c>
      <c r="H120" s="204">
        <v>1</v>
      </c>
      <c r="I120" s="205"/>
      <c r="J120" s="206">
        <f>ROUND(I120*H120,2)</f>
        <v>0</v>
      </c>
      <c r="K120" s="202" t="s">
        <v>163</v>
      </c>
      <c r="L120" s="39"/>
      <c r="M120" s="207" t="s">
        <v>19</v>
      </c>
      <c r="N120" s="208" t="s">
        <v>44</v>
      </c>
      <c r="O120" s="75"/>
      <c r="P120" s="209">
        <f>O120*H120</f>
        <v>0</v>
      </c>
      <c r="Q120" s="209">
        <v>0</v>
      </c>
      <c r="R120" s="209">
        <f>Q120*H120</f>
        <v>0</v>
      </c>
      <c r="S120" s="209">
        <v>0.48</v>
      </c>
      <c r="T120" s="210">
        <f>S120*H120</f>
        <v>0.48</v>
      </c>
      <c r="AR120" s="13" t="s">
        <v>164</v>
      </c>
      <c r="AT120" s="13" t="s">
        <v>159</v>
      </c>
      <c r="AU120" s="13" t="s">
        <v>83</v>
      </c>
      <c r="AY120" s="13" t="s">
        <v>157</v>
      </c>
      <c r="BE120" s="211">
        <f>IF(N120="základní",J120,0)</f>
        <v>0</v>
      </c>
      <c r="BF120" s="211">
        <f>IF(N120="snížená",J120,0)</f>
        <v>0</v>
      </c>
      <c r="BG120" s="211">
        <f>IF(N120="zákl. přenesená",J120,0)</f>
        <v>0</v>
      </c>
      <c r="BH120" s="211">
        <f>IF(N120="sníž. přenesená",J120,0)</f>
        <v>0</v>
      </c>
      <c r="BI120" s="211">
        <f>IF(N120="nulová",J120,0)</f>
        <v>0</v>
      </c>
      <c r="BJ120" s="13" t="s">
        <v>81</v>
      </c>
      <c r="BK120" s="211">
        <f>ROUND(I120*H120,2)</f>
        <v>0</v>
      </c>
      <c r="BL120" s="13" t="s">
        <v>164</v>
      </c>
      <c r="BM120" s="13" t="s">
        <v>897</v>
      </c>
    </row>
    <row r="121" spans="2:65" s="1" customFormat="1" ht="22.5" customHeight="1">
      <c r="B121" s="34"/>
      <c r="C121" s="200" t="s">
        <v>254</v>
      </c>
      <c r="D121" s="200" t="s">
        <v>159</v>
      </c>
      <c r="E121" s="201" t="s">
        <v>628</v>
      </c>
      <c r="F121" s="202" t="s">
        <v>629</v>
      </c>
      <c r="G121" s="203" t="s">
        <v>175</v>
      </c>
      <c r="H121" s="204">
        <v>4.05</v>
      </c>
      <c r="I121" s="205"/>
      <c r="J121" s="206">
        <f>ROUND(I121*H121,2)</f>
        <v>0</v>
      </c>
      <c r="K121" s="202" t="s">
        <v>163</v>
      </c>
      <c r="L121" s="39"/>
      <c r="M121" s="207" t="s">
        <v>19</v>
      </c>
      <c r="N121" s="208" t="s">
        <v>44</v>
      </c>
      <c r="O121" s="75"/>
      <c r="P121" s="209">
        <f>O121*H121</f>
        <v>0</v>
      </c>
      <c r="Q121" s="209">
        <v>0</v>
      </c>
      <c r="R121" s="209">
        <f>Q121*H121</f>
        <v>0</v>
      </c>
      <c r="S121" s="209">
        <v>0.062</v>
      </c>
      <c r="T121" s="210">
        <f>S121*H121</f>
        <v>0.2511</v>
      </c>
      <c r="AR121" s="13" t="s">
        <v>164</v>
      </c>
      <c r="AT121" s="13" t="s">
        <v>159</v>
      </c>
      <c r="AU121" s="13" t="s">
        <v>83</v>
      </c>
      <c r="AY121" s="13" t="s">
        <v>157</v>
      </c>
      <c r="BE121" s="211">
        <f>IF(N121="základní",J121,0)</f>
        <v>0</v>
      </c>
      <c r="BF121" s="211">
        <f>IF(N121="snížená",J121,0)</f>
        <v>0</v>
      </c>
      <c r="BG121" s="211">
        <f>IF(N121="zákl. přenesená",J121,0)</f>
        <v>0</v>
      </c>
      <c r="BH121" s="211">
        <f>IF(N121="sníž. přenesená",J121,0)</f>
        <v>0</v>
      </c>
      <c r="BI121" s="211">
        <f>IF(N121="nulová",J121,0)</f>
        <v>0</v>
      </c>
      <c r="BJ121" s="13" t="s">
        <v>81</v>
      </c>
      <c r="BK121" s="211">
        <f>ROUND(I121*H121,2)</f>
        <v>0</v>
      </c>
      <c r="BL121" s="13" t="s">
        <v>164</v>
      </c>
      <c r="BM121" s="13" t="s">
        <v>898</v>
      </c>
    </row>
    <row r="122" spans="2:65" s="1" customFormat="1" ht="16.5" customHeight="1">
      <c r="B122" s="34"/>
      <c r="C122" s="200" t="s">
        <v>258</v>
      </c>
      <c r="D122" s="200" t="s">
        <v>159</v>
      </c>
      <c r="E122" s="201" t="s">
        <v>631</v>
      </c>
      <c r="F122" s="202" t="s">
        <v>632</v>
      </c>
      <c r="G122" s="203" t="s">
        <v>175</v>
      </c>
      <c r="H122" s="204">
        <v>7.88</v>
      </c>
      <c r="I122" s="205"/>
      <c r="J122" s="206">
        <f>ROUND(I122*H122,2)</f>
        <v>0</v>
      </c>
      <c r="K122" s="202" t="s">
        <v>163</v>
      </c>
      <c r="L122" s="39"/>
      <c r="M122" s="207" t="s">
        <v>19</v>
      </c>
      <c r="N122" s="208" t="s">
        <v>44</v>
      </c>
      <c r="O122" s="75"/>
      <c r="P122" s="209">
        <f>O122*H122</f>
        <v>0</v>
      </c>
      <c r="Q122" s="209">
        <v>0</v>
      </c>
      <c r="R122" s="209">
        <f>Q122*H122</f>
        <v>0</v>
      </c>
      <c r="S122" s="209">
        <v>0.088</v>
      </c>
      <c r="T122" s="210">
        <f>S122*H122</f>
        <v>0.69344</v>
      </c>
      <c r="AR122" s="13" t="s">
        <v>164</v>
      </c>
      <c r="AT122" s="13" t="s">
        <v>159</v>
      </c>
      <c r="AU122" s="13" t="s">
        <v>83</v>
      </c>
      <c r="AY122" s="13" t="s">
        <v>157</v>
      </c>
      <c r="BE122" s="211">
        <f>IF(N122="základní",J122,0)</f>
        <v>0</v>
      </c>
      <c r="BF122" s="211">
        <f>IF(N122="snížená",J122,0)</f>
        <v>0</v>
      </c>
      <c r="BG122" s="211">
        <f>IF(N122="zákl. přenesená",J122,0)</f>
        <v>0</v>
      </c>
      <c r="BH122" s="211">
        <f>IF(N122="sníž. přenesená",J122,0)</f>
        <v>0</v>
      </c>
      <c r="BI122" s="211">
        <f>IF(N122="nulová",J122,0)</f>
        <v>0</v>
      </c>
      <c r="BJ122" s="13" t="s">
        <v>81</v>
      </c>
      <c r="BK122" s="211">
        <f>ROUND(I122*H122,2)</f>
        <v>0</v>
      </c>
      <c r="BL122" s="13" t="s">
        <v>164</v>
      </c>
      <c r="BM122" s="13" t="s">
        <v>899</v>
      </c>
    </row>
    <row r="123" spans="2:65" s="1" customFormat="1" ht="22.5" customHeight="1">
      <c r="B123" s="34"/>
      <c r="C123" s="200" t="s">
        <v>262</v>
      </c>
      <c r="D123" s="200" t="s">
        <v>159</v>
      </c>
      <c r="E123" s="201" t="s">
        <v>900</v>
      </c>
      <c r="F123" s="202" t="s">
        <v>901</v>
      </c>
      <c r="G123" s="203" t="s">
        <v>162</v>
      </c>
      <c r="H123" s="204">
        <v>59.488</v>
      </c>
      <c r="I123" s="205"/>
      <c r="J123" s="206">
        <f>ROUND(I123*H123,2)</f>
        <v>0</v>
      </c>
      <c r="K123" s="202" t="s">
        <v>163</v>
      </c>
      <c r="L123" s="39"/>
      <c r="M123" s="207" t="s">
        <v>19</v>
      </c>
      <c r="N123" s="208" t="s">
        <v>44</v>
      </c>
      <c r="O123" s="75"/>
      <c r="P123" s="209">
        <f>O123*H123</f>
        <v>0</v>
      </c>
      <c r="Q123" s="209">
        <v>0</v>
      </c>
      <c r="R123" s="209">
        <f>Q123*H123</f>
        <v>0</v>
      </c>
      <c r="S123" s="209">
        <v>0.45</v>
      </c>
      <c r="T123" s="210">
        <f>S123*H123</f>
        <v>26.7696</v>
      </c>
      <c r="AR123" s="13" t="s">
        <v>164</v>
      </c>
      <c r="AT123" s="13" t="s">
        <v>159</v>
      </c>
      <c r="AU123" s="13" t="s">
        <v>83</v>
      </c>
      <c r="AY123" s="13" t="s">
        <v>157</v>
      </c>
      <c r="BE123" s="211">
        <f>IF(N123="základní",J123,0)</f>
        <v>0</v>
      </c>
      <c r="BF123" s="211">
        <f>IF(N123="snížená",J123,0)</f>
        <v>0</v>
      </c>
      <c r="BG123" s="211">
        <f>IF(N123="zákl. přenesená",J123,0)</f>
        <v>0</v>
      </c>
      <c r="BH123" s="211">
        <f>IF(N123="sníž. přenesená",J123,0)</f>
        <v>0</v>
      </c>
      <c r="BI123" s="211">
        <f>IF(N123="nulová",J123,0)</f>
        <v>0</v>
      </c>
      <c r="BJ123" s="13" t="s">
        <v>81</v>
      </c>
      <c r="BK123" s="211">
        <f>ROUND(I123*H123,2)</f>
        <v>0</v>
      </c>
      <c r="BL123" s="13" t="s">
        <v>164</v>
      </c>
      <c r="BM123" s="13" t="s">
        <v>902</v>
      </c>
    </row>
    <row r="124" spans="2:65" s="1" customFormat="1" ht="22.5" customHeight="1">
      <c r="B124" s="34"/>
      <c r="C124" s="200" t="s">
        <v>268</v>
      </c>
      <c r="D124" s="200" t="s">
        <v>159</v>
      </c>
      <c r="E124" s="201" t="s">
        <v>263</v>
      </c>
      <c r="F124" s="202" t="s">
        <v>264</v>
      </c>
      <c r="G124" s="203" t="s">
        <v>162</v>
      </c>
      <c r="H124" s="204">
        <v>313.973</v>
      </c>
      <c r="I124" s="205"/>
      <c r="J124" s="206">
        <f>ROUND(I124*H124,2)</f>
        <v>0</v>
      </c>
      <c r="K124" s="202" t="s">
        <v>163</v>
      </c>
      <c r="L124" s="39"/>
      <c r="M124" s="207" t="s">
        <v>19</v>
      </c>
      <c r="N124" s="208" t="s">
        <v>44</v>
      </c>
      <c r="O124" s="75"/>
      <c r="P124" s="209">
        <f>O124*H124</f>
        <v>0</v>
      </c>
      <c r="Q124" s="209">
        <v>0</v>
      </c>
      <c r="R124" s="209">
        <f>Q124*H124</f>
        <v>0</v>
      </c>
      <c r="S124" s="209">
        <v>0.68</v>
      </c>
      <c r="T124" s="210">
        <f>S124*H124</f>
        <v>213.50164000000004</v>
      </c>
      <c r="AR124" s="13" t="s">
        <v>164</v>
      </c>
      <c r="AT124" s="13" t="s">
        <v>159</v>
      </c>
      <c r="AU124" s="13" t="s">
        <v>83</v>
      </c>
      <c r="AY124" s="13" t="s">
        <v>157</v>
      </c>
      <c r="BE124" s="211">
        <f>IF(N124="základní",J124,0)</f>
        <v>0</v>
      </c>
      <c r="BF124" s="211">
        <f>IF(N124="snížená",J124,0)</f>
        <v>0</v>
      </c>
      <c r="BG124" s="211">
        <f>IF(N124="zákl. přenesená",J124,0)</f>
        <v>0</v>
      </c>
      <c r="BH124" s="211">
        <f>IF(N124="sníž. přenesená",J124,0)</f>
        <v>0</v>
      </c>
      <c r="BI124" s="211">
        <f>IF(N124="nulová",J124,0)</f>
        <v>0</v>
      </c>
      <c r="BJ124" s="13" t="s">
        <v>81</v>
      </c>
      <c r="BK124" s="211">
        <f>ROUND(I124*H124,2)</f>
        <v>0</v>
      </c>
      <c r="BL124" s="13" t="s">
        <v>164</v>
      </c>
      <c r="BM124" s="13" t="s">
        <v>903</v>
      </c>
    </row>
    <row r="125" spans="2:63" s="10" customFormat="1" ht="22.8" customHeight="1">
      <c r="B125" s="184"/>
      <c r="C125" s="185"/>
      <c r="D125" s="186" t="s">
        <v>72</v>
      </c>
      <c r="E125" s="198" t="s">
        <v>266</v>
      </c>
      <c r="F125" s="198" t="s">
        <v>267</v>
      </c>
      <c r="G125" s="185"/>
      <c r="H125" s="185"/>
      <c r="I125" s="188"/>
      <c r="J125" s="199">
        <f>BK125</f>
        <v>0</v>
      </c>
      <c r="K125" s="185"/>
      <c r="L125" s="190"/>
      <c r="M125" s="191"/>
      <c r="N125" s="192"/>
      <c r="O125" s="192"/>
      <c r="P125" s="193">
        <f>SUM(P126:P131)</f>
        <v>0</v>
      </c>
      <c r="Q125" s="192"/>
      <c r="R125" s="193">
        <f>SUM(R126:R131)</f>
        <v>0</v>
      </c>
      <c r="S125" s="192"/>
      <c r="T125" s="194">
        <f>SUM(T126:T131)</f>
        <v>0</v>
      </c>
      <c r="AR125" s="195" t="s">
        <v>81</v>
      </c>
      <c r="AT125" s="196" t="s">
        <v>72</v>
      </c>
      <c r="AU125" s="196" t="s">
        <v>81</v>
      </c>
      <c r="AY125" s="195" t="s">
        <v>157</v>
      </c>
      <c r="BK125" s="197">
        <f>SUM(BK126:BK131)</f>
        <v>0</v>
      </c>
    </row>
    <row r="126" spans="2:65" s="1" customFormat="1" ht="22.5" customHeight="1">
      <c r="B126" s="34"/>
      <c r="C126" s="200" t="s">
        <v>272</v>
      </c>
      <c r="D126" s="200" t="s">
        <v>159</v>
      </c>
      <c r="E126" s="201" t="s">
        <v>269</v>
      </c>
      <c r="F126" s="202" t="s">
        <v>270</v>
      </c>
      <c r="G126" s="203" t="s">
        <v>181</v>
      </c>
      <c r="H126" s="204">
        <v>12.92</v>
      </c>
      <c r="I126" s="205"/>
      <c r="J126" s="206">
        <f>ROUND(I126*H126,2)</f>
        <v>0</v>
      </c>
      <c r="K126" s="202" t="s">
        <v>163</v>
      </c>
      <c r="L126" s="39"/>
      <c r="M126" s="207" t="s">
        <v>19</v>
      </c>
      <c r="N126" s="208" t="s">
        <v>44</v>
      </c>
      <c r="O126" s="75"/>
      <c r="P126" s="209">
        <f>O126*H126</f>
        <v>0</v>
      </c>
      <c r="Q126" s="209">
        <v>0</v>
      </c>
      <c r="R126" s="209">
        <f>Q126*H126</f>
        <v>0</v>
      </c>
      <c r="S126" s="209">
        <v>0</v>
      </c>
      <c r="T126" s="210">
        <f>S126*H126</f>
        <v>0</v>
      </c>
      <c r="AR126" s="13" t="s">
        <v>164</v>
      </c>
      <c r="AT126" s="13" t="s">
        <v>159</v>
      </c>
      <c r="AU126" s="13" t="s">
        <v>83</v>
      </c>
      <c r="AY126" s="13" t="s">
        <v>157</v>
      </c>
      <c r="BE126" s="211">
        <f>IF(N126="základní",J126,0)</f>
        <v>0</v>
      </c>
      <c r="BF126" s="211">
        <f>IF(N126="snížená",J126,0)</f>
        <v>0</v>
      </c>
      <c r="BG126" s="211">
        <f>IF(N126="zákl. přenesená",J126,0)</f>
        <v>0</v>
      </c>
      <c r="BH126" s="211">
        <f>IF(N126="sníž. přenesená",J126,0)</f>
        <v>0</v>
      </c>
      <c r="BI126" s="211">
        <f>IF(N126="nulová",J126,0)</f>
        <v>0</v>
      </c>
      <c r="BJ126" s="13" t="s">
        <v>81</v>
      </c>
      <c r="BK126" s="211">
        <f>ROUND(I126*H126,2)</f>
        <v>0</v>
      </c>
      <c r="BL126" s="13" t="s">
        <v>164</v>
      </c>
      <c r="BM126" s="13" t="s">
        <v>904</v>
      </c>
    </row>
    <row r="127" spans="2:65" s="1" customFormat="1" ht="16.5" customHeight="1">
      <c r="B127" s="34"/>
      <c r="C127" s="200" t="s">
        <v>276</v>
      </c>
      <c r="D127" s="200" t="s">
        <v>159</v>
      </c>
      <c r="E127" s="201" t="s">
        <v>273</v>
      </c>
      <c r="F127" s="202" t="s">
        <v>274</v>
      </c>
      <c r="G127" s="203" t="s">
        <v>181</v>
      </c>
      <c r="H127" s="204">
        <v>252.189</v>
      </c>
      <c r="I127" s="205"/>
      <c r="J127" s="206">
        <f>ROUND(I127*H127,2)</f>
        <v>0</v>
      </c>
      <c r="K127" s="202" t="s">
        <v>163</v>
      </c>
      <c r="L127" s="39"/>
      <c r="M127" s="207" t="s">
        <v>19</v>
      </c>
      <c r="N127" s="208" t="s">
        <v>44</v>
      </c>
      <c r="O127" s="75"/>
      <c r="P127" s="209">
        <f>O127*H127</f>
        <v>0</v>
      </c>
      <c r="Q127" s="209">
        <v>0</v>
      </c>
      <c r="R127" s="209">
        <f>Q127*H127</f>
        <v>0</v>
      </c>
      <c r="S127" s="209">
        <v>0</v>
      </c>
      <c r="T127" s="210">
        <f>S127*H127</f>
        <v>0</v>
      </c>
      <c r="AR127" s="13" t="s">
        <v>164</v>
      </c>
      <c r="AT127" s="13" t="s">
        <v>159</v>
      </c>
      <c r="AU127" s="13" t="s">
        <v>83</v>
      </c>
      <c r="AY127" s="13" t="s">
        <v>157</v>
      </c>
      <c r="BE127" s="211">
        <f>IF(N127="základní",J127,0)</f>
        <v>0</v>
      </c>
      <c r="BF127" s="211">
        <f>IF(N127="snížená",J127,0)</f>
        <v>0</v>
      </c>
      <c r="BG127" s="211">
        <f>IF(N127="zákl. přenesená",J127,0)</f>
        <v>0</v>
      </c>
      <c r="BH127" s="211">
        <f>IF(N127="sníž. přenesená",J127,0)</f>
        <v>0</v>
      </c>
      <c r="BI127" s="211">
        <f>IF(N127="nulová",J127,0)</f>
        <v>0</v>
      </c>
      <c r="BJ127" s="13" t="s">
        <v>81</v>
      </c>
      <c r="BK127" s="211">
        <f>ROUND(I127*H127,2)</f>
        <v>0</v>
      </c>
      <c r="BL127" s="13" t="s">
        <v>164</v>
      </c>
      <c r="BM127" s="13" t="s">
        <v>905</v>
      </c>
    </row>
    <row r="128" spans="2:65" s="1" customFormat="1" ht="22.5" customHeight="1">
      <c r="B128" s="34"/>
      <c r="C128" s="200" t="s">
        <v>284</v>
      </c>
      <c r="D128" s="200" t="s">
        <v>159</v>
      </c>
      <c r="E128" s="201" t="s">
        <v>277</v>
      </c>
      <c r="F128" s="202" t="s">
        <v>278</v>
      </c>
      <c r="G128" s="203" t="s">
        <v>181</v>
      </c>
      <c r="H128" s="204">
        <v>3782.835</v>
      </c>
      <c r="I128" s="205"/>
      <c r="J128" s="206">
        <f>ROUND(I128*H128,2)</f>
        <v>0</v>
      </c>
      <c r="K128" s="202" t="s">
        <v>163</v>
      </c>
      <c r="L128" s="39"/>
      <c r="M128" s="207" t="s">
        <v>19</v>
      </c>
      <c r="N128" s="208" t="s">
        <v>44</v>
      </c>
      <c r="O128" s="75"/>
      <c r="P128" s="209">
        <f>O128*H128</f>
        <v>0</v>
      </c>
      <c r="Q128" s="209">
        <v>0</v>
      </c>
      <c r="R128" s="209">
        <f>Q128*H128</f>
        <v>0</v>
      </c>
      <c r="S128" s="209">
        <v>0</v>
      </c>
      <c r="T128" s="210">
        <f>S128*H128</f>
        <v>0</v>
      </c>
      <c r="AR128" s="13" t="s">
        <v>164</v>
      </c>
      <c r="AT128" s="13" t="s">
        <v>159</v>
      </c>
      <c r="AU128" s="13" t="s">
        <v>83</v>
      </c>
      <c r="AY128" s="13" t="s">
        <v>157</v>
      </c>
      <c r="BE128" s="211">
        <f>IF(N128="základní",J128,0)</f>
        <v>0</v>
      </c>
      <c r="BF128" s="211">
        <f>IF(N128="snížená",J128,0)</f>
        <v>0</v>
      </c>
      <c r="BG128" s="211">
        <f>IF(N128="zákl. přenesená",J128,0)</f>
        <v>0</v>
      </c>
      <c r="BH128" s="211">
        <f>IF(N128="sníž. přenesená",J128,0)</f>
        <v>0</v>
      </c>
      <c r="BI128" s="211">
        <f>IF(N128="nulová",J128,0)</f>
        <v>0</v>
      </c>
      <c r="BJ128" s="13" t="s">
        <v>81</v>
      </c>
      <c r="BK128" s="211">
        <f>ROUND(I128*H128,2)</f>
        <v>0</v>
      </c>
      <c r="BL128" s="13" t="s">
        <v>164</v>
      </c>
      <c r="BM128" s="13" t="s">
        <v>906</v>
      </c>
    </row>
    <row r="129" spans="2:65" s="1" customFormat="1" ht="16.5" customHeight="1">
      <c r="B129" s="34"/>
      <c r="C129" s="200" t="s">
        <v>14</v>
      </c>
      <c r="D129" s="200" t="s">
        <v>159</v>
      </c>
      <c r="E129" s="201" t="s">
        <v>907</v>
      </c>
      <c r="F129" s="202" t="s">
        <v>908</v>
      </c>
      <c r="G129" s="203" t="s">
        <v>181</v>
      </c>
      <c r="H129" s="204">
        <v>7</v>
      </c>
      <c r="I129" s="205"/>
      <c r="J129" s="206">
        <f>ROUND(I129*H129,2)</f>
        <v>0</v>
      </c>
      <c r="K129" s="202" t="s">
        <v>19</v>
      </c>
      <c r="L129" s="39"/>
      <c r="M129" s="207" t="s">
        <v>19</v>
      </c>
      <c r="N129" s="208" t="s">
        <v>44</v>
      </c>
      <c r="O129" s="75"/>
      <c r="P129" s="209">
        <f>O129*H129</f>
        <v>0</v>
      </c>
      <c r="Q129" s="209">
        <v>0</v>
      </c>
      <c r="R129" s="209">
        <f>Q129*H129</f>
        <v>0</v>
      </c>
      <c r="S129" s="209">
        <v>0</v>
      </c>
      <c r="T129" s="210">
        <f>S129*H129</f>
        <v>0</v>
      </c>
      <c r="AR129" s="13" t="s">
        <v>164</v>
      </c>
      <c r="AT129" s="13" t="s">
        <v>159</v>
      </c>
      <c r="AU129" s="13" t="s">
        <v>83</v>
      </c>
      <c r="AY129" s="13" t="s">
        <v>157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13" t="s">
        <v>81</v>
      </c>
      <c r="BK129" s="211">
        <f>ROUND(I129*H129,2)</f>
        <v>0</v>
      </c>
      <c r="BL129" s="13" t="s">
        <v>164</v>
      </c>
      <c r="BM129" s="13" t="s">
        <v>909</v>
      </c>
    </row>
    <row r="130" spans="2:65" s="1" customFormat="1" ht="22.5" customHeight="1">
      <c r="B130" s="34"/>
      <c r="C130" s="200" t="s">
        <v>291</v>
      </c>
      <c r="D130" s="200" t="s">
        <v>159</v>
      </c>
      <c r="E130" s="201" t="s">
        <v>910</v>
      </c>
      <c r="F130" s="202" t="s">
        <v>289</v>
      </c>
      <c r="G130" s="203" t="s">
        <v>181</v>
      </c>
      <c r="H130" s="204">
        <v>0.373</v>
      </c>
      <c r="I130" s="205"/>
      <c r="J130" s="206">
        <f>ROUND(I130*H130,2)</f>
        <v>0</v>
      </c>
      <c r="K130" s="202" t="s">
        <v>19</v>
      </c>
      <c r="L130" s="39"/>
      <c r="M130" s="207" t="s">
        <v>19</v>
      </c>
      <c r="N130" s="208" t="s">
        <v>44</v>
      </c>
      <c r="O130" s="75"/>
      <c r="P130" s="209">
        <f>O130*H130</f>
        <v>0</v>
      </c>
      <c r="Q130" s="209">
        <v>0</v>
      </c>
      <c r="R130" s="209">
        <f>Q130*H130</f>
        <v>0</v>
      </c>
      <c r="S130" s="209">
        <v>0</v>
      </c>
      <c r="T130" s="210">
        <f>S130*H130</f>
        <v>0</v>
      </c>
      <c r="AR130" s="13" t="s">
        <v>164</v>
      </c>
      <c r="AT130" s="13" t="s">
        <v>159</v>
      </c>
      <c r="AU130" s="13" t="s">
        <v>83</v>
      </c>
      <c r="AY130" s="13" t="s">
        <v>157</v>
      </c>
      <c r="BE130" s="211">
        <f>IF(N130="základní",J130,0)</f>
        <v>0</v>
      </c>
      <c r="BF130" s="211">
        <f>IF(N130="snížená",J130,0)</f>
        <v>0</v>
      </c>
      <c r="BG130" s="211">
        <f>IF(N130="zákl. přenesená",J130,0)</f>
        <v>0</v>
      </c>
      <c r="BH130" s="211">
        <f>IF(N130="sníž. přenesená",J130,0)</f>
        <v>0</v>
      </c>
      <c r="BI130" s="211">
        <f>IF(N130="nulová",J130,0)</f>
        <v>0</v>
      </c>
      <c r="BJ130" s="13" t="s">
        <v>81</v>
      </c>
      <c r="BK130" s="211">
        <f>ROUND(I130*H130,2)</f>
        <v>0</v>
      </c>
      <c r="BL130" s="13" t="s">
        <v>164</v>
      </c>
      <c r="BM130" s="13" t="s">
        <v>911</v>
      </c>
    </row>
    <row r="131" spans="2:65" s="1" customFormat="1" ht="22.5" customHeight="1">
      <c r="B131" s="34"/>
      <c r="C131" s="200" t="s">
        <v>295</v>
      </c>
      <c r="D131" s="200" t="s">
        <v>159</v>
      </c>
      <c r="E131" s="201" t="s">
        <v>296</v>
      </c>
      <c r="F131" s="202" t="s">
        <v>297</v>
      </c>
      <c r="G131" s="203" t="s">
        <v>181</v>
      </c>
      <c r="H131" s="204">
        <v>231.896</v>
      </c>
      <c r="I131" s="205"/>
      <c r="J131" s="206">
        <f>ROUND(I131*H131,2)</f>
        <v>0</v>
      </c>
      <c r="K131" s="202" t="s">
        <v>163</v>
      </c>
      <c r="L131" s="39"/>
      <c r="M131" s="207" t="s">
        <v>19</v>
      </c>
      <c r="N131" s="208" t="s">
        <v>44</v>
      </c>
      <c r="O131" s="75"/>
      <c r="P131" s="209">
        <f>O131*H131</f>
        <v>0</v>
      </c>
      <c r="Q131" s="209">
        <v>0</v>
      </c>
      <c r="R131" s="209">
        <f>Q131*H131</f>
        <v>0</v>
      </c>
      <c r="S131" s="209">
        <v>0</v>
      </c>
      <c r="T131" s="210">
        <f>S131*H131</f>
        <v>0</v>
      </c>
      <c r="AR131" s="13" t="s">
        <v>164</v>
      </c>
      <c r="AT131" s="13" t="s">
        <v>159</v>
      </c>
      <c r="AU131" s="13" t="s">
        <v>83</v>
      </c>
      <c r="AY131" s="13" t="s">
        <v>157</v>
      </c>
      <c r="BE131" s="211">
        <f>IF(N131="základní",J131,0)</f>
        <v>0</v>
      </c>
      <c r="BF131" s="211">
        <f>IF(N131="snížená",J131,0)</f>
        <v>0</v>
      </c>
      <c r="BG131" s="211">
        <f>IF(N131="zákl. přenesená",J131,0)</f>
        <v>0</v>
      </c>
      <c r="BH131" s="211">
        <f>IF(N131="sníž. přenesená",J131,0)</f>
        <v>0</v>
      </c>
      <c r="BI131" s="211">
        <f>IF(N131="nulová",J131,0)</f>
        <v>0</v>
      </c>
      <c r="BJ131" s="13" t="s">
        <v>81</v>
      </c>
      <c r="BK131" s="211">
        <f>ROUND(I131*H131,2)</f>
        <v>0</v>
      </c>
      <c r="BL131" s="13" t="s">
        <v>164</v>
      </c>
      <c r="BM131" s="13" t="s">
        <v>912</v>
      </c>
    </row>
    <row r="132" spans="2:63" s="10" customFormat="1" ht="22.8" customHeight="1">
      <c r="B132" s="184"/>
      <c r="C132" s="185"/>
      <c r="D132" s="186" t="s">
        <v>72</v>
      </c>
      <c r="E132" s="198" t="s">
        <v>913</v>
      </c>
      <c r="F132" s="198" t="s">
        <v>914</v>
      </c>
      <c r="G132" s="185"/>
      <c r="H132" s="185"/>
      <c r="I132" s="188"/>
      <c r="J132" s="199">
        <f>BK132</f>
        <v>0</v>
      </c>
      <c r="K132" s="185"/>
      <c r="L132" s="190"/>
      <c r="M132" s="191"/>
      <c r="N132" s="192"/>
      <c r="O132" s="192"/>
      <c r="P132" s="193">
        <f>P133</f>
        <v>0</v>
      </c>
      <c r="Q132" s="192"/>
      <c r="R132" s="193">
        <f>R133</f>
        <v>0</v>
      </c>
      <c r="S132" s="192"/>
      <c r="T132" s="194">
        <f>T133</f>
        <v>0</v>
      </c>
      <c r="AR132" s="195" t="s">
        <v>81</v>
      </c>
      <c r="AT132" s="196" t="s">
        <v>72</v>
      </c>
      <c r="AU132" s="196" t="s">
        <v>81</v>
      </c>
      <c r="AY132" s="195" t="s">
        <v>157</v>
      </c>
      <c r="BK132" s="197">
        <f>BK133</f>
        <v>0</v>
      </c>
    </row>
    <row r="133" spans="2:65" s="1" customFormat="1" ht="16.5" customHeight="1">
      <c r="B133" s="34"/>
      <c r="C133" s="200" t="s">
        <v>280</v>
      </c>
      <c r="D133" s="200" t="s">
        <v>159</v>
      </c>
      <c r="E133" s="201" t="s">
        <v>915</v>
      </c>
      <c r="F133" s="202" t="s">
        <v>916</v>
      </c>
      <c r="G133" s="203" t="s">
        <v>181</v>
      </c>
      <c r="H133" s="204">
        <v>1.054</v>
      </c>
      <c r="I133" s="205"/>
      <c r="J133" s="206">
        <f>ROUND(I133*H133,2)</f>
        <v>0</v>
      </c>
      <c r="K133" s="202" t="s">
        <v>163</v>
      </c>
      <c r="L133" s="39"/>
      <c r="M133" s="207" t="s">
        <v>19</v>
      </c>
      <c r="N133" s="208" t="s">
        <v>44</v>
      </c>
      <c r="O133" s="75"/>
      <c r="P133" s="209">
        <f>O133*H133</f>
        <v>0</v>
      </c>
      <c r="Q133" s="209">
        <v>0</v>
      </c>
      <c r="R133" s="209">
        <f>Q133*H133</f>
        <v>0</v>
      </c>
      <c r="S133" s="209">
        <v>0</v>
      </c>
      <c r="T133" s="210">
        <f>S133*H133</f>
        <v>0</v>
      </c>
      <c r="AR133" s="13" t="s">
        <v>164</v>
      </c>
      <c r="AT133" s="13" t="s">
        <v>159</v>
      </c>
      <c r="AU133" s="13" t="s">
        <v>83</v>
      </c>
      <c r="AY133" s="13" t="s">
        <v>157</v>
      </c>
      <c r="BE133" s="211">
        <f>IF(N133="základní",J133,0)</f>
        <v>0</v>
      </c>
      <c r="BF133" s="211">
        <f>IF(N133="snížená",J133,0)</f>
        <v>0</v>
      </c>
      <c r="BG133" s="211">
        <f>IF(N133="zákl. přenesená",J133,0)</f>
        <v>0</v>
      </c>
      <c r="BH133" s="211">
        <f>IF(N133="sníž. přenesená",J133,0)</f>
        <v>0</v>
      </c>
      <c r="BI133" s="211">
        <f>IF(N133="nulová",J133,0)</f>
        <v>0</v>
      </c>
      <c r="BJ133" s="13" t="s">
        <v>81</v>
      </c>
      <c r="BK133" s="211">
        <f>ROUND(I133*H133,2)</f>
        <v>0</v>
      </c>
      <c r="BL133" s="13" t="s">
        <v>164</v>
      </c>
      <c r="BM133" s="13" t="s">
        <v>917</v>
      </c>
    </row>
    <row r="134" spans="2:63" s="10" customFormat="1" ht="25.9" customHeight="1">
      <c r="B134" s="184"/>
      <c r="C134" s="185"/>
      <c r="D134" s="186" t="s">
        <v>72</v>
      </c>
      <c r="E134" s="187" t="s">
        <v>299</v>
      </c>
      <c r="F134" s="187" t="s">
        <v>300</v>
      </c>
      <c r="G134" s="185"/>
      <c r="H134" s="185"/>
      <c r="I134" s="188"/>
      <c r="J134" s="189">
        <f>BK134</f>
        <v>0</v>
      </c>
      <c r="K134" s="185"/>
      <c r="L134" s="190"/>
      <c r="M134" s="191"/>
      <c r="N134" s="192"/>
      <c r="O134" s="192"/>
      <c r="P134" s="193">
        <f>P135+P144+P146+P148</f>
        <v>0</v>
      </c>
      <c r="Q134" s="192"/>
      <c r="R134" s="193">
        <f>R135+R144+R146+R148</f>
        <v>7E-05</v>
      </c>
      <c r="S134" s="192"/>
      <c r="T134" s="194">
        <f>T135+T144+T146+T148</f>
        <v>0.764862</v>
      </c>
      <c r="AR134" s="195" t="s">
        <v>83</v>
      </c>
      <c r="AT134" s="196" t="s">
        <v>72</v>
      </c>
      <c r="AU134" s="196" t="s">
        <v>73</v>
      </c>
      <c r="AY134" s="195" t="s">
        <v>157</v>
      </c>
      <c r="BK134" s="197">
        <f>BK135+BK144+BK146+BK148</f>
        <v>0</v>
      </c>
    </row>
    <row r="135" spans="2:63" s="10" customFormat="1" ht="22.8" customHeight="1">
      <c r="B135" s="184"/>
      <c r="C135" s="185"/>
      <c r="D135" s="186" t="s">
        <v>72</v>
      </c>
      <c r="E135" s="198" t="s">
        <v>315</v>
      </c>
      <c r="F135" s="198" t="s">
        <v>316</v>
      </c>
      <c r="G135" s="185"/>
      <c r="H135" s="185"/>
      <c r="I135" s="188"/>
      <c r="J135" s="199">
        <f>BK135</f>
        <v>0</v>
      </c>
      <c r="K135" s="185"/>
      <c r="L135" s="190"/>
      <c r="M135" s="191"/>
      <c r="N135" s="192"/>
      <c r="O135" s="192"/>
      <c r="P135" s="193">
        <f>SUM(P136:P143)</f>
        <v>0</v>
      </c>
      <c r="Q135" s="192"/>
      <c r="R135" s="193">
        <f>SUM(R136:R143)</f>
        <v>0</v>
      </c>
      <c r="S135" s="192"/>
      <c r="T135" s="194">
        <f>SUM(T136:T143)</f>
        <v>0.263482</v>
      </c>
      <c r="AR135" s="195" t="s">
        <v>83</v>
      </c>
      <c r="AT135" s="196" t="s">
        <v>72</v>
      </c>
      <c r="AU135" s="196" t="s">
        <v>81</v>
      </c>
      <c r="AY135" s="195" t="s">
        <v>157</v>
      </c>
      <c r="BK135" s="197">
        <f>SUM(BK136:BK143)</f>
        <v>0</v>
      </c>
    </row>
    <row r="136" spans="2:65" s="1" customFormat="1" ht="16.5" customHeight="1">
      <c r="B136" s="34"/>
      <c r="C136" s="200" t="s">
        <v>303</v>
      </c>
      <c r="D136" s="200" t="s">
        <v>159</v>
      </c>
      <c r="E136" s="201" t="s">
        <v>918</v>
      </c>
      <c r="F136" s="202" t="s">
        <v>919</v>
      </c>
      <c r="G136" s="203" t="s">
        <v>201</v>
      </c>
      <c r="H136" s="204">
        <v>5.4</v>
      </c>
      <c r="I136" s="205"/>
      <c r="J136" s="206">
        <f>ROUND(I136*H136,2)</f>
        <v>0</v>
      </c>
      <c r="K136" s="202" t="s">
        <v>163</v>
      </c>
      <c r="L136" s="39"/>
      <c r="M136" s="207" t="s">
        <v>19</v>
      </c>
      <c r="N136" s="208" t="s">
        <v>44</v>
      </c>
      <c r="O136" s="75"/>
      <c r="P136" s="209">
        <f>O136*H136</f>
        <v>0</v>
      </c>
      <c r="Q136" s="209">
        <v>0</v>
      </c>
      <c r="R136" s="209">
        <f>Q136*H136</f>
        <v>0</v>
      </c>
      <c r="S136" s="209">
        <v>0.00348</v>
      </c>
      <c r="T136" s="210">
        <f>S136*H136</f>
        <v>0.018792</v>
      </c>
      <c r="AR136" s="13" t="s">
        <v>227</v>
      </c>
      <c r="AT136" s="13" t="s">
        <v>159</v>
      </c>
      <c r="AU136" s="13" t="s">
        <v>83</v>
      </c>
      <c r="AY136" s="13" t="s">
        <v>157</v>
      </c>
      <c r="BE136" s="211">
        <f>IF(N136="základní",J136,0)</f>
        <v>0</v>
      </c>
      <c r="BF136" s="211">
        <f>IF(N136="snížená",J136,0)</f>
        <v>0</v>
      </c>
      <c r="BG136" s="211">
        <f>IF(N136="zákl. přenesená",J136,0)</f>
        <v>0</v>
      </c>
      <c r="BH136" s="211">
        <f>IF(N136="sníž. přenesená",J136,0)</f>
        <v>0</v>
      </c>
      <c r="BI136" s="211">
        <f>IF(N136="nulová",J136,0)</f>
        <v>0</v>
      </c>
      <c r="BJ136" s="13" t="s">
        <v>81</v>
      </c>
      <c r="BK136" s="211">
        <f>ROUND(I136*H136,2)</f>
        <v>0</v>
      </c>
      <c r="BL136" s="13" t="s">
        <v>227</v>
      </c>
      <c r="BM136" s="13" t="s">
        <v>920</v>
      </c>
    </row>
    <row r="137" spans="2:65" s="1" customFormat="1" ht="16.5" customHeight="1">
      <c r="B137" s="34"/>
      <c r="C137" s="200" t="s">
        <v>307</v>
      </c>
      <c r="D137" s="200" t="s">
        <v>159</v>
      </c>
      <c r="E137" s="201" t="s">
        <v>318</v>
      </c>
      <c r="F137" s="202" t="s">
        <v>319</v>
      </c>
      <c r="G137" s="203" t="s">
        <v>201</v>
      </c>
      <c r="H137" s="204">
        <v>26.4</v>
      </c>
      <c r="I137" s="205"/>
      <c r="J137" s="206">
        <f>ROUND(I137*H137,2)</f>
        <v>0</v>
      </c>
      <c r="K137" s="202" t="s">
        <v>163</v>
      </c>
      <c r="L137" s="39"/>
      <c r="M137" s="207" t="s">
        <v>19</v>
      </c>
      <c r="N137" s="208" t="s">
        <v>44</v>
      </c>
      <c r="O137" s="75"/>
      <c r="P137" s="209">
        <f>O137*H137</f>
        <v>0</v>
      </c>
      <c r="Q137" s="209">
        <v>0</v>
      </c>
      <c r="R137" s="209">
        <f>Q137*H137</f>
        <v>0</v>
      </c>
      <c r="S137" s="209">
        <v>0.0017</v>
      </c>
      <c r="T137" s="210">
        <f>S137*H137</f>
        <v>0.044879999999999996</v>
      </c>
      <c r="AR137" s="13" t="s">
        <v>227</v>
      </c>
      <c r="AT137" s="13" t="s">
        <v>159</v>
      </c>
      <c r="AU137" s="13" t="s">
        <v>83</v>
      </c>
      <c r="AY137" s="13" t="s">
        <v>157</v>
      </c>
      <c r="BE137" s="211">
        <f>IF(N137="základní",J137,0)</f>
        <v>0</v>
      </c>
      <c r="BF137" s="211">
        <f>IF(N137="snížená",J137,0)</f>
        <v>0</v>
      </c>
      <c r="BG137" s="211">
        <f>IF(N137="zákl. přenesená",J137,0)</f>
        <v>0</v>
      </c>
      <c r="BH137" s="211">
        <f>IF(N137="sníž. přenesená",J137,0)</f>
        <v>0</v>
      </c>
      <c r="BI137" s="211">
        <f>IF(N137="nulová",J137,0)</f>
        <v>0</v>
      </c>
      <c r="BJ137" s="13" t="s">
        <v>81</v>
      </c>
      <c r="BK137" s="211">
        <f>ROUND(I137*H137,2)</f>
        <v>0</v>
      </c>
      <c r="BL137" s="13" t="s">
        <v>227</v>
      </c>
      <c r="BM137" s="13" t="s">
        <v>921</v>
      </c>
    </row>
    <row r="138" spans="2:65" s="1" customFormat="1" ht="16.5" customHeight="1">
      <c r="B138" s="34"/>
      <c r="C138" s="200" t="s">
        <v>311</v>
      </c>
      <c r="D138" s="200" t="s">
        <v>159</v>
      </c>
      <c r="E138" s="201" t="s">
        <v>731</v>
      </c>
      <c r="F138" s="202" t="s">
        <v>732</v>
      </c>
      <c r="G138" s="203" t="s">
        <v>201</v>
      </c>
      <c r="H138" s="204">
        <v>29.8</v>
      </c>
      <c r="I138" s="205"/>
      <c r="J138" s="206">
        <f>ROUND(I138*H138,2)</f>
        <v>0</v>
      </c>
      <c r="K138" s="202" t="s">
        <v>163</v>
      </c>
      <c r="L138" s="39"/>
      <c r="M138" s="207" t="s">
        <v>19</v>
      </c>
      <c r="N138" s="208" t="s">
        <v>44</v>
      </c>
      <c r="O138" s="75"/>
      <c r="P138" s="209">
        <f>O138*H138</f>
        <v>0</v>
      </c>
      <c r="Q138" s="209">
        <v>0</v>
      </c>
      <c r="R138" s="209">
        <f>Q138*H138</f>
        <v>0</v>
      </c>
      <c r="S138" s="209">
        <v>0.00177</v>
      </c>
      <c r="T138" s="210">
        <f>S138*H138</f>
        <v>0.052746</v>
      </c>
      <c r="AR138" s="13" t="s">
        <v>227</v>
      </c>
      <c r="AT138" s="13" t="s">
        <v>159</v>
      </c>
      <c r="AU138" s="13" t="s">
        <v>83</v>
      </c>
      <c r="AY138" s="13" t="s">
        <v>157</v>
      </c>
      <c r="BE138" s="211">
        <f>IF(N138="základní",J138,0)</f>
        <v>0</v>
      </c>
      <c r="BF138" s="211">
        <f>IF(N138="snížená",J138,0)</f>
        <v>0</v>
      </c>
      <c r="BG138" s="211">
        <f>IF(N138="zákl. přenesená",J138,0)</f>
        <v>0</v>
      </c>
      <c r="BH138" s="211">
        <f>IF(N138="sníž. přenesená",J138,0)</f>
        <v>0</v>
      </c>
      <c r="BI138" s="211">
        <f>IF(N138="nulová",J138,0)</f>
        <v>0</v>
      </c>
      <c r="BJ138" s="13" t="s">
        <v>81</v>
      </c>
      <c r="BK138" s="211">
        <f>ROUND(I138*H138,2)</f>
        <v>0</v>
      </c>
      <c r="BL138" s="13" t="s">
        <v>227</v>
      </c>
      <c r="BM138" s="13" t="s">
        <v>922</v>
      </c>
    </row>
    <row r="139" spans="2:65" s="1" customFormat="1" ht="16.5" customHeight="1">
      <c r="B139" s="34"/>
      <c r="C139" s="200" t="s">
        <v>317</v>
      </c>
      <c r="D139" s="200" t="s">
        <v>159</v>
      </c>
      <c r="E139" s="201" t="s">
        <v>923</v>
      </c>
      <c r="F139" s="202" t="s">
        <v>924</v>
      </c>
      <c r="G139" s="203" t="s">
        <v>195</v>
      </c>
      <c r="H139" s="204">
        <v>2</v>
      </c>
      <c r="I139" s="205"/>
      <c r="J139" s="206">
        <f>ROUND(I139*H139,2)</f>
        <v>0</v>
      </c>
      <c r="K139" s="202" t="s">
        <v>163</v>
      </c>
      <c r="L139" s="39"/>
      <c r="M139" s="207" t="s">
        <v>19</v>
      </c>
      <c r="N139" s="208" t="s">
        <v>44</v>
      </c>
      <c r="O139" s="75"/>
      <c r="P139" s="209">
        <f>O139*H139</f>
        <v>0</v>
      </c>
      <c r="Q139" s="209">
        <v>0</v>
      </c>
      <c r="R139" s="209">
        <f>Q139*H139</f>
        <v>0</v>
      </c>
      <c r="S139" s="209">
        <v>0.00906</v>
      </c>
      <c r="T139" s="210">
        <f>S139*H139</f>
        <v>0.01812</v>
      </c>
      <c r="AR139" s="13" t="s">
        <v>227</v>
      </c>
      <c r="AT139" s="13" t="s">
        <v>159</v>
      </c>
      <c r="AU139" s="13" t="s">
        <v>83</v>
      </c>
      <c r="AY139" s="13" t="s">
        <v>157</v>
      </c>
      <c r="BE139" s="211">
        <f>IF(N139="základní",J139,0)</f>
        <v>0</v>
      </c>
      <c r="BF139" s="211">
        <f>IF(N139="snížená",J139,0)</f>
        <v>0</v>
      </c>
      <c r="BG139" s="211">
        <f>IF(N139="zákl. přenesená",J139,0)</f>
        <v>0</v>
      </c>
      <c r="BH139" s="211">
        <f>IF(N139="sníž. přenesená",J139,0)</f>
        <v>0</v>
      </c>
      <c r="BI139" s="211">
        <f>IF(N139="nulová",J139,0)</f>
        <v>0</v>
      </c>
      <c r="BJ139" s="13" t="s">
        <v>81</v>
      </c>
      <c r="BK139" s="211">
        <f>ROUND(I139*H139,2)</f>
        <v>0</v>
      </c>
      <c r="BL139" s="13" t="s">
        <v>227</v>
      </c>
      <c r="BM139" s="13" t="s">
        <v>925</v>
      </c>
    </row>
    <row r="140" spans="2:65" s="1" customFormat="1" ht="16.5" customHeight="1">
      <c r="B140" s="34"/>
      <c r="C140" s="200" t="s">
        <v>321</v>
      </c>
      <c r="D140" s="200" t="s">
        <v>159</v>
      </c>
      <c r="E140" s="201" t="s">
        <v>926</v>
      </c>
      <c r="F140" s="202" t="s">
        <v>927</v>
      </c>
      <c r="G140" s="203" t="s">
        <v>201</v>
      </c>
      <c r="H140" s="204">
        <v>3.6</v>
      </c>
      <c r="I140" s="205"/>
      <c r="J140" s="206">
        <f>ROUND(I140*H140,2)</f>
        <v>0</v>
      </c>
      <c r="K140" s="202" t="s">
        <v>163</v>
      </c>
      <c r="L140" s="39"/>
      <c r="M140" s="207" t="s">
        <v>19</v>
      </c>
      <c r="N140" s="208" t="s">
        <v>44</v>
      </c>
      <c r="O140" s="75"/>
      <c r="P140" s="209">
        <f>O140*H140</f>
        <v>0</v>
      </c>
      <c r="Q140" s="209">
        <v>0</v>
      </c>
      <c r="R140" s="209">
        <f>Q140*H140</f>
        <v>0</v>
      </c>
      <c r="S140" s="209">
        <v>0.00167</v>
      </c>
      <c r="T140" s="210">
        <f>S140*H140</f>
        <v>0.006012</v>
      </c>
      <c r="AR140" s="13" t="s">
        <v>227</v>
      </c>
      <c r="AT140" s="13" t="s">
        <v>159</v>
      </c>
      <c r="AU140" s="13" t="s">
        <v>83</v>
      </c>
      <c r="AY140" s="13" t="s">
        <v>157</v>
      </c>
      <c r="BE140" s="211">
        <f>IF(N140="základní",J140,0)</f>
        <v>0</v>
      </c>
      <c r="BF140" s="211">
        <f>IF(N140="snížená",J140,0)</f>
        <v>0</v>
      </c>
      <c r="BG140" s="211">
        <f>IF(N140="zákl. přenesená",J140,0)</f>
        <v>0</v>
      </c>
      <c r="BH140" s="211">
        <f>IF(N140="sníž. přenesená",J140,0)</f>
        <v>0</v>
      </c>
      <c r="BI140" s="211">
        <f>IF(N140="nulová",J140,0)</f>
        <v>0</v>
      </c>
      <c r="BJ140" s="13" t="s">
        <v>81</v>
      </c>
      <c r="BK140" s="211">
        <f>ROUND(I140*H140,2)</f>
        <v>0</v>
      </c>
      <c r="BL140" s="13" t="s">
        <v>227</v>
      </c>
      <c r="BM140" s="13" t="s">
        <v>928</v>
      </c>
    </row>
    <row r="141" spans="2:65" s="1" customFormat="1" ht="16.5" customHeight="1">
      <c r="B141" s="34"/>
      <c r="C141" s="200" t="s">
        <v>325</v>
      </c>
      <c r="D141" s="200" t="s">
        <v>159</v>
      </c>
      <c r="E141" s="201" t="s">
        <v>929</v>
      </c>
      <c r="F141" s="202" t="s">
        <v>930</v>
      </c>
      <c r="G141" s="203" t="s">
        <v>201</v>
      </c>
      <c r="H141" s="204">
        <v>13.4</v>
      </c>
      <c r="I141" s="205"/>
      <c r="J141" s="206">
        <f>ROUND(I141*H141,2)</f>
        <v>0</v>
      </c>
      <c r="K141" s="202" t="s">
        <v>163</v>
      </c>
      <c r="L141" s="39"/>
      <c r="M141" s="207" t="s">
        <v>19</v>
      </c>
      <c r="N141" s="208" t="s">
        <v>44</v>
      </c>
      <c r="O141" s="75"/>
      <c r="P141" s="209">
        <f>O141*H141</f>
        <v>0</v>
      </c>
      <c r="Q141" s="209">
        <v>0</v>
      </c>
      <c r="R141" s="209">
        <f>Q141*H141</f>
        <v>0</v>
      </c>
      <c r="S141" s="209">
        <v>0.00175</v>
      </c>
      <c r="T141" s="210">
        <f>S141*H141</f>
        <v>0.023450000000000002</v>
      </c>
      <c r="AR141" s="13" t="s">
        <v>227</v>
      </c>
      <c r="AT141" s="13" t="s">
        <v>159</v>
      </c>
      <c r="AU141" s="13" t="s">
        <v>83</v>
      </c>
      <c r="AY141" s="13" t="s">
        <v>157</v>
      </c>
      <c r="BE141" s="211">
        <f>IF(N141="základní",J141,0)</f>
        <v>0</v>
      </c>
      <c r="BF141" s="211">
        <f>IF(N141="snížená",J141,0)</f>
        <v>0</v>
      </c>
      <c r="BG141" s="211">
        <f>IF(N141="zákl. přenesená",J141,0)</f>
        <v>0</v>
      </c>
      <c r="BH141" s="211">
        <f>IF(N141="sníž. přenesená",J141,0)</f>
        <v>0</v>
      </c>
      <c r="BI141" s="211">
        <f>IF(N141="nulová",J141,0)</f>
        <v>0</v>
      </c>
      <c r="BJ141" s="13" t="s">
        <v>81</v>
      </c>
      <c r="BK141" s="211">
        <f>ROUND(I141*H141,2)</f>
        <v>0</v>
      </c>
      <c r="BL141" s="13" t="s">
        <v>227</v>
      </c>
      <c r="BM141" s="13" t="s">
        <v>931</v>
      </c>
    </row>
    <row r="142" spans="2:65" s="1" customFormat="1" ht="16.5" customHeight="1">
      <c r="B142" s="34"/>
      <c r="C142" s="200" t="s">
        <v>331</v>
      </c>
      <c r="D142" s="200" t="s">
        <v>159</v>
      </c>
      <c r="E142" s="201" t="s">
        <v>322</v>
      </c>
      <c r="F142" s="202" t="s">
        <v>323</v>
      </c>
      <c r="G142" s="203" t="s">
        <v>201</v>
      </c>
      <c r="H142" s="204">
        <v>27.2</v>
      </c>
      <c r="I142" s="205"/>
      <c r="J142" s="206">
        <f>ROUND(I142*H142,2)</f>
        <v>0</v>
      </c>
      <c r="K142" s="202" t="s">
        <v>163</v>
      </c>
      <c r="L142" s="39"/>
      <c r="M142" s="207" t="s">
        <v>19</v>
      </c>
      <c r="N142" s="208" t="s">
        <v>44</v>
      </c>
      <c r="O142" s="75"/>
      <c r="P142" s="209">
        <f>O142*H142</f>
        <v>0</v>
      </c>
      <c r="Q142" s="209">
        <v>0</v>
      </c>
      <c r="R142" s="209">
        <f>Q142*H142</f>
        <v>0</v>
      </c>
      <c r="S142" s="209">
        <v>0.0026</v>
      </c>
      <c r="T142" s="210">
        <f>S142*H142</f>
        <v>0.07071999999999999</v>
      </c>
      <c r="AR142" s="13" t="s">
        <v>227</v>
      </c>
      <c r="AT142" s="13" t="s">
        <v>159</v>
      </c>
      <c r="AU142" s="13" t="s">
        <v>83</v>
      </c>
      <c r="AY142" s="13" t="s">
        <v>157</v>
      </c>
      <c r="BE142" s="211">
        <f>IF(N142="základní",J142,0)</f>
        <v>0</v>
      </c>
      <c r="BF142" s="211">
        <f>IF(N142="snížená",J142,0)</f>
        <v>0</v>
      </c>
      <c r="BG142" s="211">
        <f>IF(N142="zákl. přenesená",J142,0)</f>
        <v>0</v>
      </c>
      <c r="BH142" s="211">
        <f>IF(N142="sníž. přenesená",J142,0)</f>
        <v>0</v>
      </c>
      <c r="BI142" s="211">
        <f>IF(N142="nulová",J142,0)</f>
        <v>0</v>
      </c>
      <c r="BJ142" s="13" t="s">
        <v>81</v>
      </c>
      <c r="BK142" s="211">
        <f>ROUND(I142*H142,2)</f>
        <v>0</v>
      </c>
      <c r="BL142" s="13" t="s">
        <v>227</v>
      </c>
      <c r="BM142" s="13" t="s">
        <v>932</v>
      </c>
    </row>
    <row r="143" spans="2:65" s="1" customFormat="1" ht="16.5" customHeight="1">
      <c r="B143" s="34"/>
      <c r="C143" s="200" t="s">
        <v>335</v>
      </c>
      <c r="D143" s="200" t="s">
        <v>159</v>
      </c>
      <c r="E143" s="201" t="s">
        <v>326</v>
      </c>
      <c r="F143" s="202" t="s">
        <v>327</v>
      </c>
      <c r="G143" s="203" t="s">
        <v>201</v>
      </c>
      <c r="H143" s="204">
        <v>7.3</v>
      </c>
      <c r="I143" s="205"/>
      <c r="J143" s="206">
        <f>ROUND(I143*H143,2)</f>
        <v>0</v>
      </c>
      <c r="K143" s="202" t="s">
        <v>163</v>
      </c>
      <c r="L143" s="39"/>
      <c r="M143" s="207" t="s">
        <v>19</v>
      </c>
      <c r="N143" s="208" t="s">
        <v>44</v>
      </c>
      <c r="O143" s="75"/>
      <c r="P143" s="209">
        <f>O143*H143</f>
        <v>0</v>
      </c>
      <c r="Q143" s="209">
        <v>0</v>
      </c>
      <c r="R143" s="209">
        <f>Q143*H143</f>
        <v>0</v>
      </c>
      <c r="S143" s="209">
        <v>0.00394</v>
      </c>
      <c r="T143" s="210">
        <f>S143*H143</f>
        <v>0.028762</v>
      </c>
      <c r="AR143" s="13" t="s">
        <v>227</v>
      </c>
      <c r="AT143" s="13" t="s">
        <v>159</v>
      </c>
      <c r="AU143" s="13" t="s">
        <v>83</v>
      </c>
      <c r="AY143" s="13" t="s">
        <v>157</v>
      </c>
      <c r="BE143" s="211">
        <f>IF(N143="základní",J143,0)</f>
        <v>0</v>
      </c>
      <c r="BF143" s="211">
        <f>IF(N143="snížená",J143,0)</f>
        <v>0</v>
      </c>
      <c r="BG143" s="211">
        <f>IF(N143="zákl. přenesená",J143,0)</f>
        <v>0</v>
      </c>
      <c r="BH143" s="211">
        <f>IF(N143="sníž. přenesená",J143,0)</f>
        <v>0</v>
      </c>
      <c r="BI143" s="211">
        <f>IF(N143="nulová",J143,0)</f>
        <v>0</v>
      </c>
      <c r="BJ143" s="13" t="s">
        <v>81</v>
      </c>
      <c r="BK143" s="211">
        <f>ROUND(I143*H143,2)</f>
        <v>0</v>
      </c>
      <c r="BL143" s="13" t="s">
        <v>227</v>
      </c>
      <c r="BM143" s="13" t="s">
        <v>933</v>
      </c>
    </row>
    <row r="144" spans="2:63" s="10" customFormat="1" ht="22.8" customHeight="1">
      <c r="B144" s="184"/>
      <c r="C144" s="185"/>
      <c r="D144" s="186" t="s">
        <v>72</v>
      </c>
      <c r="E144" s="198" t="s">
        <v>329</v>
      </c>
      <c r="F144" s="198" t="s">
        <v>330</v>
      </c>
      <c r="G144" s="185"/>
      <c r="H144" s="185"/>
      <c r="I144" s="188"/>
      <c r="J144" s="199">
        <f>BK144</f>
        <v>0</v>
      </c>
      <c r="K144" s="185"/>
      <c r="L144" s="190"/>
      <c r="M144" s="191"/>
      <c r="N144" s="192"/>
      <c r="O144" s="192"/>
      <c r="P144" s="193">
        <f>P145</f>
        <v>0</v>
      </c>
      <c r="Q144" s="192"/>
      <c r="R144" s="193">
        <f>R145</f>
        <v>0</v>
      </c>
      <c r="S144" s="192"/>
      <c r="T144" s="194">
        <f>T145</f>
        <v>0.37338</v>
      </c>
      <c r="AR144" s="195" t="s">
        <v>83</v>
      </c>
      <c r="AT144" s="196" t="s">
        <v>72</v>
      </c>
      <c r="AU144" s="196" t="s">
        <v>81</v>
      </c>
      <c r="AY144" s="195" t="s">
        <v>157</v>
      </c>
      <c r="BK144" s="197">
        <f>BK145</f>
        <v>0</v>
      </c>
    </row>
    <row r="145" spans="2:65" s="1" customFormat="1" ht="16.5" customHeight="1">
      <c r="B145" s="34"/>
      <c r="C145" s="200" t="s">
        <v>341</v>
      </c>
      <c r="D145" s="200" t="s">
        <v>159</v>
      </c>
      <c r="E145" s="201" t="s">
        <v>736</v>
      </c>
      <c r="F145" s="202" t="s">
        <v>737</v>
      </c>
      <c r="G145" s="203" t="s">
        <v>175</v>
      </c>
      <c r="H145" s="204">
        <v>21</v>
      </c>
      <c r="I145" s="205"/>
      <c r="J145" s="206">
        <f>ROUND(I145*H145,2)</f>
        <v>0</v>
      </c>
      <c r="K145" s="202" t="s">
        <v>163</v>
      </c>
      <c r="L145" s="39"/>
      <c r="M145" s="207" t="s">
        <v>19</v>
      </c>
      <c r="N145" s="208" t="s">
        <v>44</v>
      </c>
      <c r="O145" s="75"/>
      <c r="P145" s="209">
        <f>O145*H145</f>
        <v>0</v>
      </c>
      <c r="Q145" s="209">
        <v>0</v>
      </c>
      <c r="R145" s="209">
        <f>Q145*H145</f>
        <v>0</v>
      </c>
      <c r="S145" s="209">
        <v>0.01778</v>
      </c>
      <c r="T145" s="210">
        <f>S145*H145</f>
        <v>0.37338</v>
      </c>
      <c r="AR145" s="13" t="s">
        <v>227</v>
      </c>
      <c r="AT145" s="13" t="s">
        <v>159</v>
      </c>
      <c r="AU145" s="13" t="s">
        <v>83</v>
      </c>
      <c r="AY145" s="13" t="s">
        <v>157</v>
      </c>
      <c r="BE145" s="211">
        <f>IF(N145="základní",J145,0)</f>
        <v>0</v>
      </c>
      <c r="BF145" s="211">
        <f>IF(N145="snížená",J145,0)</f>
        <v>0</v>
      </c>
      <c r="BG145" s="211">
        <f>IF(N145="zákl. přenesená",J145,0)</f>
        <v>0</v>
      </c>
      <c r="BH145" s="211">
        <f>IF(N145="sníž. přenesená",J145,0)</f>
        <v>0</v>
      </c>
      <c r="BI145" s="211">
        <f>IF(N145="nulová",J145,0)</f>
        <v>0</v>
      </c>
      <c r="BJ145" s="13" t="s">
        <v>81</v>
      </c>
      <c r="BK145" s="211">
        <f>ROUND(I145*H145,2)</f>
        <v>0</v>
      </c>
      <c r="BL145" s="13" t="s">
        <v>227</v>
      </c>
      <c r="BM145" s="13" t="s">
        <v>934</v>
      </c>
    </row>
    <row r="146" spans="2:63" s="10" customFormat="1" ht="22.8" customHeight="1">
      <c r="B146" s="184"/>
      <c r="C146" s="185"/>
      <c r="D146" s="186" t="s">
        <v>72</v>
      </c>
      <c r="E146" s="198" t="s">
        <v>935</v>
      </c>
      <c r="F146" s="198" t="s">
        <v>936</v>
      </c>
      <c r="G146" s="185"/>
      <c r="H146" s="185"/>
      <c r="I146" s="188"/>
      <c r="J146" s="199">
        <f>BK146</f>
        <v>0</v>
      </c>
      <c r="K146" s="185"/>
      <c r="L146" s="190"/>
      <c r="M146" s="191"/>
      <c r="N146" s="192"/>
      <c r="O146" s="192"/>
      <c r="P146" s="193">
        <f>P147</f>
        <v>0</v>
      </c>
      <c r="Q146" s="192"/>
      <c r="R146" s="193">
        <f>R147</f>
        <v>0</v>
      </c>
      <c r="S146" s="192"/>
      <c r="T146" s="194">
        <f>T147</f>
        <v>0.015</v>
      </c>
      <c r="AR146" s="195" t="s">
        <v>83</v>
      </c>
      <c r="AT146" s="196" t="s">
        <v>72</v>
      </c>
      <c r="AU146" s="196" t="s">
        <v>81</v>
      </c>
      <c r="AY146" s="195" t="s">
        <v>157</v>
      </c>
      <c r="BK146" s="197">
        <f>BK147</f>
        <v>0</v>
      </c>
    </row>
    <row r="147" spans="2:65" s="1" customFormat="1" ht="16.5" customHeight="1">
      <c r="B147" s="34"/>
      <c r="C147" s="200" t="s">
        <v>345</v>
      </c>
      <c r="D147" s="200" t="s">
        <v>159</v>
      </c>
      <c r="E147" s="201" t="s">
        <v>937</v>
      </c>
      <c r="F147" s="202" t="s">
        <v>938</v>
      </c>
      <c r="G147" s="203" t="s">
        <v>195</v>
      </c>
      <c r="H147" s="204">
        <v>3</v>
      </c>
      <c r="I147" s="205"/>
      <c r="J147" s="206">
        <f>ROUND(I147*H147,2)</f>
        <v>0</v>
      </c>
      <c r="K147" s="202" t="s">
        <v>163</v>
      </c>
      <c r="L147" s="39"/>
      <c r="M147" s="207" t="s">
        <v>19</v>
      </c>
      <c r="N147" s="208" t="s">
        <v>44</v>
      </c>
      <c r="O147" s="75"/>
      <c r="P147" s="209">
        <f>O147*H147</f>
        <v>0</v>
      </c>
      <c r="Q147" s="209">
        <v>0</v>
      </c>
      <c r="R147" s="209">
        <f>Q147*H147</f>
        <v>0</v>
      </c>
      <c r="S147" s="209">
        <v>0.005</v>
      </c>
      <c r="T147" s="210">
        <f>S147*H147</f>
        <v>0.015</v>
      </c>
      <c r="AR147" s="13" t="s">
        <v>227</v>
      </c>
      <c r="AT147" s="13" t="s">
        <v>159</v>
      </c>
      <c r="AU147" s="13" t="s">
        <v>83</v>
      </c>
      <c r="AY147" s="13" t="s">
        <v>157</v>
      </c>
      <c r="BE147" s="211">
        <f>IF(N147="základní",J147,0)</f>
        <v>0</v>
      </c>
      <c r="BF147" s="211">
        <f>IF(N147="snížená",J147,0)</f>
        <v>0</v>
      </c>
      <c r="BG147" s="211">
        <f>IF(N147="zákl. přenesená",J147,0)</f>
        <v>0</v>
      </c>
      <c r="BH147" s="211">
        <f>IF(N147="sníž. přenesená",J147,0)</f>
        <v>0</v>
      </c>
      <c r="BI147" s="211">
        <f>IF(N147="nulová",J147,0)</f>
        <v>0</v>
      </c>
      <c r="BJ147" s="13" t="s">
        <v>81</v>
      </c>
      <c r="BK147" s="211">
        <f>ROUND(I147*H147,2)</f>
        <v>0</v>
      </c>
      <c r="BL147" s="13" t="s">
        <v>227</v>
      </c>
      <c r="BM147" s="13" t="s">
        <v>939</v>
      </c>
    </row>
    <row r="148" spans="2:63" s="10" customFormat="1" ht="22.8" customHeight="1">
      <c r="B148" s="184"/>
      <c r="C148" s="185"/>
      <c r="D148" s="186" t="s">
        <v>72</v>
      </c>
      <c r="E148" s="198" t="s">
        <v>339</v>
      </c>
      <c r="F148" s="198" t="s">
        <v>340</v>
      </c>
      <c r="G148" s="185"/>
      <c r="H148" s="185"/>
      <c r="I148" s="188"/>
      <c r="J148" s="199">
        <f>BK148</f>
        <v>0</v>
      </c>
      <c r="K148" s="185"/>
      <c r="L148" s="190"/>
      <c r="M148" s="191"/>
      <c r="N148" s="192"/>
      <c r="O148" s="192"/>
      <c r="P148" s="193">
        <f>SUM(P149:P150)</f>
        <v>0</v>
      </c>
      <c r="Q148" s="192"/>
      <c r="R148" s="193">
        <f>SUM(R149:R150)</f>
        <v>7E-05</v>
      </c>
      <c r="S148" s="192"/>
      <c r="T148" s="194">
        <f>SUM(T149:T150)</f>
        <v>0.113</v>
      </c>
      <c r="AR148" s="195" t="s">
        <v>83</v>
      </c>
      <c r="AT148" s="196" t="s">
        <v>72</v>
      </c>
      <c r="AU148" s="196" t="s">
        <v>81</v>
      </c>
      <c r="AY148" s="195" t="s">
        <v>157</v>
      </c>
      <c r="BK148" s="197">
        <f>SUM(BK149:BK150)</f>
        <v>0</v>
      </c>
    </row>
    <row r="149" spans="2:65" s="1" customFormat="1" ht="16.5" customHeight="1">
      <c r="B149" s="34"/>
      <c r="C149" s="200" t="s">
        <v>350</v>
      </c>
      <c r="D149" s="200" t="s">
        <v>159</v>
      </c>
      <c r="E149" s="201" t="s">
        <v>940</v>
      </c>
      <c r="F149" s="202" t="s">
        <v>941</v>
      </c>
      <c r="G149" s="203" t="s">
        <v>175</v>
      </c>
      <c r="H149" s="204">
        <v>5.65</v>
      </c>
      <c r="I149" s="205"/>
      <c r="J149" s="206">
        <f>ROUND(I149*H149,2)</f>
        <v>0</v>
      </c>
      <c r="K149" s="202" t="s">
        <v>163</v>
      </c>
      <c r="L149" s="39"/>
      <c r="M149" s="207" t="s">
        <v>19</v>
      </c>
      <c r="N149" s="208" t="s">
        <v>44</v>
      </c>
      <c r="O149" s="75"/>
      <c r="P149" s="209">
        <f>O149*H149</f>
        <v>0</v>
      </c>
      <c r="Q149" s="209">
        <v>0</v>
      </c>
      <c r="R149" s="209">
        <f>Q149*H149</f>
        <v>0</v>
      </c>
      <c r="S149" s="209">
        <v>0.02</v>
      </c>
      <c r="T149" s="210">
        <f>S149*H149</f>
        <v>0.113</v>
      </c>
      <c r="AR149" s="13" t="s">
        <v>227</v>
      </c>
      <c r="AT149" s="13" t="s">
        <v>159</v>
      </c>
      <c r="AU149" s="13" t="s">
        <v>83</v>
      </c>
      <c r="AY149" s="13" t="s">
        <v>157</v>
      </c>
      <c r="BE149" s="211">
        <f>IF(N149="základní",J149,0)</f>
        <v>0</v>
      </c>
      <c r="BF149" s="211">
        <f>IF(N149="snížená",J149,0)</f>
        <v>0</v>
      </c>
      <c r="BG149" s="211">
        <f>IF(N149="zákl. přenesená",J149,0)</f>
        <v>0</v>
      </c>
      <c r="BH149" s="211">
        <f>IF(N149="sníž. přenesená",J149,0)</f>
        <v>0</v>
      </c>
      <c r="BI149" s="211">
        <f>IF(N149="nulová",J149,0)</f>
        <v>0</v>
      </c>
      <c r="BJ149" s="13" t="s">
        <v>81</v>
      </c>
      <c r="BK149" s="211">
        <f>ROUND(I149*H149,2)</f>
        <v>0</v>
      </c>
      <c r="BL149" s="13" t="s">
        <v>227</v>
      </c>
      <c r="BM149" s="13" t="s">
        <v>942</v>
      </c>
    </row>
    <row r="150" spans="2:65" s="1" customFormat="1" ht="16.5" customHeight="1">
      <c r="B150" s="34"/>
      <c r="C150" s="200" t="s">
        <v>358</v>
      </c>
      <c r="D150" s="200" t="s">
        <v>159</v>
      </c>
      <c r="E150" s="201" t="s">
        <v>943</v>
      </c>
      <c r="F150" s="202" t="s">
        <v>944</v>
      </c>
      <c r="G150" s="203" t="s">
        <v>348</v>
      </c>
      <c r="H150" s="204">
        <v>1</v>
      </c>
      <c r="I150" s="205"/>
      <c r="J150" s="206">
        <f>ROUND(I150*H150,2)</f>
        <v>0</v>
      </c>
      <c r="K150" s="202" t="s">
        <v>19</v>
      </c>
      <c r="L150" s="39"/>
      <c r="M150" s="207" t="s">
        <v>19</v>
      </c>
      <c r="N150" s="208" t="s">
        <v>44</v>
      </c>
      <c r="O150" s="75"/>
      <c r="P150" s="209">
        <f>O150*H150</f>
        <v>0</v>
      </c>
      <c r="Q150" s="209">
        <v>7E-05</v>
      </c>
      <c r="R150" s="209">
        <f>Q150*H150</f>
        <v>7E-05</v>
      </c>
      <c r="S150" s="209">
        <v>0</v>
      </c>
      <c r="T150" s="210">
        <f>S150*H150</f>
        <v>0</v>
      </c>
      <c r="AR150" s="13" t="s">
        <v>227</v>
      </c>
      <c r="AT150" s="13" t="s">
        <v>159</v>
      </c>
      <c r="AU150" s="13" t="s">
        <v>83</v>
      </c>
      <c r="AY150" s="13" t="s">
        <v>157</v>
      </c>
      <c r="BE150" s="211">
        <f>IF(N150="základní",J150,0)</f>
        <v>0</v>
      </c>
      <c r="BF150" s="211">
        <f>IF(N150="snížená",J150,0)</f>
        <v>0</v>
      </c>
      <c r="BG150" s="211">
        <f>IF(N150="zákl. přenesená",J150,0)</f>
        <v>0</v>
      </c>
      <c r="BH150" s="211">
        <f>IF(N150="sníž. přenesená",J150,0)</f>
        <v>0</v>
      </c>
      <c r="BI150" s="211">
        <f>IF(N150="nulová",J150,0)</f>
        <v>0</v>
      </c>
      <c r="BJ150" s="13" t="s">
        <v>81</v>
      </c>
      <c r="BK150" s="211">
        <f>ROUND(I150*H150,2)</f>
        <v>0</v>
      </c>
      <c r="BL150" s="13" t="s">
        <v>227</v>
      </c>
      <c r="BM150" s="13" t="s">
        <v>945</v>
      </c>
    </row>
    <row r="151" spans="2:63" s="10" customFormat="1" ht="25.9" customHeight="1">
      <c r="B151" s="184"/>
      <c r="C151" s="185"/>
      <c r="D151" s="186" t="s">
        <v>72</v>
      </c>
      <c r="E151" s="187" t="s">
        <v>391</v>
      </c>
      <c r="F151" s="187" t="s">
        <v>392</v>
      </c>
      <c r="G151" s="185"/>
      <c r="H151" s="185"/>
      <c r="I151" s="188"/>
      <c r="J151" s="189">
        <f>BK151</f>
        <v>0</v>
      </c>
      <c r="K151" s="185"/>
      <c r="L151" s="190"/>
      <c r="M151" s="191"/>
      <c r="N151" s="192"/>
      <c r="O151" s="192"/>
      <c r="P151" s="193">
        <f>P152+P153+P155+P158</f>
        <v>0</v>
      </c>
      <c r="Q151" s="192"/>
      <c r="R151" s="193">
        <f>R152+R153+R155+R158</f>
        <v>0</v>
      </c>
      <c r="S151" s="192"/>
      <c r="T151" s="194">
        <f>T152+T153+T155+T158</f>
        <v>0</v>
      </c>
      <c r="AR151" s="195" t="s">
        <v>177</v>
      </c>
      <c r="AT151" s="196" t="s">
        <v>72</v>
      </c>
      <c r="AU151" s="196" t="s">
        <v>73</v>
      </c>
      <c r="AY151" s="195" t="s">
        <v>157</v>
      </c>
      <c r="BK151" s="197">
        <f>BK152+BK153+BK155+BK158</f>
        <v>0</v>
      </c>
    </row>
    <row r="152" spans="2:65" s="1" customFormat="1" ht="16.5" customHeight="1">
      <c r="B152" s="34"/>
      <c r="C152" s="200" t="s">
        <v>363</v>
      </c>
      <c r="D152" s="200" t="s">
        <v>159</v>
      </c>
      <c r="E152" s="201" t="s">
        <v>946</v>
      </c>
      <c r="F152" s="202" t="s">
        <v>947</v>
      </c>
      <c r="G152" s="203" t="s">
        <v>348</v>
      </c>
      <c r="H152" s="204">
        <v>1</v>
      </c>
      <c r="I152" s="205"/>
      <c r="J152" s="206">
        <f>ROUND(I152*H152,2)</f>
        <v>0</v>
      </c>
      <c r="K152" s="202" t="s">
        <v>163</v>
      </c>
      <c r="L152" s="39"/>
      <c r="M152" s="207" t="s">
        <v>19</v>
      </c>
      <c r="N152" s="208" t="s">
        <v>44</v>
      </c>
      <c r="O152" s="75"/>
      <c r="P152" s="209">
        <f>O152*H152</f>
        <v>0</v>
      </c>
      <c r="Q152" s="209">
        <v>0</v>
      </c>
      <c r="R152" s="209">
        <f>Q152*H152</f>
        <v>0</v>
      </c>
      <c r="S152" s="209">
        <v>0</v>
      </c>
      <c r="T152" s="210">
        <f>S152*H152</f>
        <v>0</v>
      </c>
      <c r="AR152" s="13" t="s">
        <v>398</v>
      </c>
      <c r="AT152" s="13" t="s">
        <v>159</v>
      </c>
      <c r="AU152" s="13" t="s">
        <v>81</v>
      </c>
      <c r="AY152" s="13" t="s">
        <v>157</v>
      </c>
      <c r="BE152" s="211">
        <f>IF(N152="základní",J152,0)</f>
        <v>0</v>
      </c>
      <c r="BF152" s="211">
        <f>IF(N152="snížená",J152,0)</f>
        <v>0</v>
      </c>
      <c r="BG152" s="211">
        <f>IF(N152="zákl. přenesená",J152,0)</f>
        <v>0</v>
      </c>
      <c r="BH152" s="211">
        <f>IF(N152="sníž. přenesená",J152,0)</f>
        <v>0</v>
      </c>
      <c r="BI152" s="211">
        <f>IF(N152="nulová",J152,0)</f>
        <v>0</v>
      </c>
      <c r="BJ152" s="13" t="s">
        <v>81</v>
      </c>
      <c r="BK152" s="211">
        <f>ROUND(I152*H152,2)</f>
        <v>0</v>
      </c>
      <c r="BL152" s="13" t="s">
        <v>398</v>
      </c>
      <c r="BM152" s="13" t="s">
        <v>948</v>
      </c>
    </row>
    <row r="153" spans="2:63" s="10" customFormat="1" ht="22.8" customHeight="1">
      <c r="B153" s="184"/>
      <c r="C153" s="185"/>
      <c r="D153" s="186" t="s">
        <v>72</v>
      </c>
      <c r="E153" s="198" t="s">
        <v>393</v>
      </c>
      <c r="F153" s="198" t="s">
        <v>394</v>
      </c>
      <c r="G153" s="185"/>
      <c r="H153" s="185"/>
      <c r="I153" s="188"/>
      <c r="J153" s="199">
        <f>BK153</f>
        <v>0</v>
      </c>
      <c r="K153" s="185"/>
      <c r="L153" s="190"/>
      <c r="M153" s="191"/>
      <c r="N153" s="192"/>
      <c r="O153" s="192"/>
      <c r="P153" s="193">
        <f>P154</f>
        <v>0</v>
      </c>
      <c r="Q153" s="192"/>
      <c r="R153" s="193">
        <f>R154</f>
        <v>0</v>
      </c>
      <c r="S153" s="192"/>
      <c r="T153" s="194">
        <f>T154</f>
        <v>0</v>
      </c>
      <c r="AR153" s="195" t="s">
        <v>177</v>
      </c>
      <c r="AT153" s="196" t="s">
        <v>72</v>
      </c>
      <c r="AU153" s="196" t="s">
        <v>81</v>
      </c>
      <c r="AY153" s="195" t="s">
        <v>157</v>
      </c>
      <c r="BK153" s="197">
        <f>BK154</f>
        <v>0</v>
      </c>
    </row>
    <row r="154" spans="2:65" s="1" customFormat="1" ht="16.5" customHeight="1">
      <c r="B154" s="34"/>
      <c r="C154" s="200" t="s">
        <v>367</v>
      </c>
      <c r="D154" s="200" t="s">
        <v>159</v>
      </c>
      <c r="E154" s="201" t="s">
        <v>949</v>
      </c>
      <c r="F154" s="202" t="s">
        <v>950</v>
      </c>
      <c r="G154" s="203" t="s">
        <v>348</v>
      </c>
      <c r="H154" s="204">
        <v>1</v>
      </c>
      <c r="I154" s="205"/>
      <c r="J154" s="206">
        <f>ROUND(I154*H154,2)</f>
        <v>0</v>
      </c>
      <c r="K154" s="202" t="s">
        <v>163</v>
      </c>
      <c r="L154" s="39"/>
      <c r="M154" s="207" t="s">
        <v>19</v>
      </c>
      <c r="N154" s="208" t="s">
        <v>44</v>
      </c>
      <c r="O154" s="75"/>
      <c r="P154" s="209">
        <f>O154*H154</f>
        <v>0</v>
      </c>
      <c r="Q154" s="209">
        <v>0</v>
      </c>
      <c r="R154" s="209">
        <f>Q154*H154</f>
        <v>0</v>
      </c>
      <c r="S154" s="209">
        <v>0</v>
      </c>
      <c r="T154" s="210">
        <f>S154*H154</f>
        <v>0</v>
      </c>
      <c r="AR154" s="13" t="s">
        <v>398</v>
      </c>
      <c r="AT154" s="13" t="s">
        <v>159</v>
      </c>
      <c r="AU154" s="13" t="s">
        <v>83</v>
      </c>
      <c r="AY154" s="13" t="s">
        <v>157</v>
      </c>
      <c r="BE154" s="211">
        <f>IF(N154="základní",J154,0)</f>
        <v>0</v>
      </c>
      <c r="BF154" s="211">
        <f>IF(N154="snížená",J154,0)</f>
        <v>0</v>
      </c>
      <c r="BG154" s="211">
        <f>IF(N154="zákl. přenesená",J154,0)</f>
        <v>0</v>
      </c>
      <c r="BH154" s="211">
        <f>IF(N154="sníž. přenesená",J154,0)</f>
        <v>0</v>
      </c>
      <c r="BI154" s="211">
        <f>IF(N154="nulová",J154,0)</f>
        <v>0</v>
      </c>
      <c r="BJ154" s="13" t="s">
        <v>81</v>
      </c>
      <c r="BK154" s="211">
        <f>ROUND(I154*H154,2)</f>
        <v>0</v>
      </c>
      <c r="BL154" s="13" t="s">
        <v>398</v>
      </c>
      <c r="BM154" s="13" t="s">
        <v>951</v>
      </c>
    </row>
    <row r="155" spans="2:63" s="10" customFormat="1" ht="22.8" customHeight="1">
      <c r="B155" s="184"/>
      <c r="C155" s="185"/>
      <c r="D155" s="186" t="s">
        <v>72</v>
      </c>
      <c r="E155" s="198" t="s">
        <v>400</v>
      </c>
      <c r="F155" s="198" t="s">
        <v>401</v>
      </c>
      <c r="G155" s="185"/>
      <c r="H155" s="185"/>
      <c r="I155" s="188"/>
      <c r="J155" s="199">
        <f>BK155</f>
        <v>0</v>
      </c>
      <c r="K155" s="185"/>
      <c r="L155" s="190"/>
      <c r="M155" s="191"/>
      <c r="N155" s="192"/>
      <c r="O155" s="192"/>
      <c r="P155" s="193">
        <f>SUM(P156:P157)</f>
        <v>0</v>
      </c>
      <c r="Q155" s="192"/>
      <c r="R155" s="193">
        <f>SUM(R156:R157)</f>
        <v>0</v>
      </c>
      <c r="S155" s="192"/>
      <c r="T155" s="194">
        <f>SUM(T156:T157)</f>
        <v>0</v>
      </c>
      <c r="AR155" s="195" t="s">
        <v>177</v>
      </c>
      <c r="AT155" s="196" t="s">
        <v>72</v>
      </c>
      <c r="AU155" s="196" t="s">
        <v>81</v>
      </c>
      <c r="AY155" s="195" t="s">
        <v>157</v>
      </c>
      <c r="BK155" s="197">
        <f>SUM(BK156:BK157)</f>
        <v>0</v>
      </c>
    </row>
    <row r="156" spans="2:65" s="1" customFormat="1" ht="16.5" customHeight="1">
      <c r="B156" s="34"/>
      <c r="C156" s="200" t="s">
        <v>371</v>
      </c>
      <c r="D156" s="200" t="s">
        <v>159</v>
      </c>
      <c r="E156" s="201" t="s">
        <v>403</v>
      </c>
      <c r="F156" s="202" t="s">
        <v>952</v>
      </c>
      <c r="G156" s="203" t="s">
        <v>348</v>
      </c>
      <c r="H156" s="204">
        <v>1</v>
      </c>
      <c r="I156" s="205"/>
      <c r="J156" s="206">
        <f>ROUND(I156*H156,2)</f>
        <v>0</v>
      </c>
      <c r="K156" s="202" t="s">
        <v>163</v>
      </c>
      <c r="L156" s="39"/>
      <c r="M156" s="207" t="s">
        <v>19</v>
      </c>
      <c r="N156" s="208" t="s">
        <v>44</v>
      </c>
      <c r="O156" s="75"/>
      <c r="P156" s="209">
        <f>O156*H156</f>
        <v>0</v>
      </c>
      <c r="Q156" s="209">
        <v>0</v>
      </c>
      <c r="R156" s="209">
        <f>Q156*H156</f>
        <v>0</v>
      </c>
      <c r="S156" s="209">
        <v>0</v>
      </c>
      <c r="T156" s="210">
        <f>S156*H156</f>
        <v>0</v>
      </c>
      <c r="AR156" s="13" t="s">
        <v>398</v>
      </c>
      <c r="AT156" s="13" t="s">
        <v>159</v>
      </c>
      <c r="AU156" s="13" t="s">
        <v>83</v>
      </c>
      <c r="AY156" s="13" t="s">
        <v>157</v>
      </c>
      <c r="BE156" s="211">
        <f>IF(N156="základní",J156,0)</f>
        <v>0</v>
      </c>
      <c r="BF156" s="211">
        <f>IF(N156="snížená",J156,0)</f>
        <v>0</v>
      </c>
      <c r="BG156" s="211">
        <f>IF(N156="zákl. přenesená",J156,0)</f>
        <v>0</v>
      </c>
      <c r="BH156" s="211">
        <f>IF(N156="sníž. přenesená",J156,0)</f>
        <v>0</v>
      </c>
      <c r="BI156" s="211">
        <f>IF(N156="nulová",J156,0)</f>
        <v>0</v>
      </c>
      <c r="BJ156" s="13" t="s">
        <v>81</v>
      </c>
      <c r="BK156" s="211">
        <f>ROUND(I156*H156,2)</f>
        <v>0</v>
      </c>
      <c r="BL156" s="13" t="s">
        <v>398</v>
      </c>
      <c r="BM156" s="13" t="s">
        <v>953</v>
      </c>
    </row>
    <row r="157" spans="2:65" s="1" customFormat="1" ht="22.5" customHeight="1">
      <c r="B157" s="34"/>
      <c r="C157" s="200" t="s">
        <v>375</v>
      </c>
      <c r="D157" s="200" t="s">
        <v>159</v>
      </c>
      <c r="E157" s="201" t="s">
        <v>757</v>
      </c>
      <c r="F157" s="202" t="s">
        <v>758</v>
      </c>
      <c r="G157" s="203" t="s">
        <v>348</v>
      </c>
      <c r="H157" s="204">
        <v>1</v>
      </c>
      <c r="I157" s="205"/>
      <c r="J157" s="206">
        <f>ROUND(I157*H157,2)</f>
        <v>0</v>
      </c>
      <c r="K157" s="202" t="s">
        <v>163</v>
      </c>
      <c r="L157" s="39"/>
      <c r="M157" s="207" t="s">
        <v>19</v>
      </c>
      <c r="N157" s="208" t="s">
        <v>44</v>
      </c>
      <c r="O157" s="75"/>
      <c r="P157" s="209">
        <f>O157*H157</f>
        <v>0</v>
      </c>
      <c r="Q157" s="209">
        <v>0</v>
      </c>
      <c r="R157" s="209">
        <f>Q157*H157</f>
        <v>0</v>
      </c>
      <c r="S157" s="209">
        <v>0</v>
      </c>
      <c r="T157" s="210">
        <f>S157*H157</f>
        <v>0</v>
      </c>
      <c r="AR157" s="13" t="s">
        <v>398</v>
      </c>
      <c r="AT157" s="13" t="s">
        <v>159</v>
      </c>
      <c r="AU157" s="13" t="s">
        <v>83</v>
      </c>
      <c r="AY157" s="13" t="s">
        <v>157</v>
      </c>
      <c r="BE157" s="211">
        <f>IF(N157="základní",J157,0)</f>
        <v>0</v>
      </c>
      <c r="BF157" s="211">
        <f>IF(N157="snížená",J157,0)</f>
        <v>0</v>
      </c>
      <c r="BG157" s="211">
        <f>IF(N157="zákl. přenesená",J157,0)</f>
        <v>0</v>
      </c>
      <c r="BH157" s="211">
        <f>IF(N157="sníž. přenesená",J157,0)</f>
        <v>0</v>
      </c>
      <c r="BI157" s="211">
        <f>IF(N157="nulová",J157,0)</f>
        <v>0</v>
      </c>
      <c r="BJ157" s="13" t="s">
        <v>81</v>
      </c>
      <c r="BK157" s="211">
        <f>ROUND(I157*H157,2)</f>
        <v>0</v>
      </c>
      <c r="BL157" s="13" t="s">
        <v>398</v>
      </c>
      <c r="BM157" s="13" t="s">
        <v>954</v>
      </c>
    </row>
    <row r="158" spans="2:63" s="10" customFormat="1" ht="22.8" customHeight="1">
      <c r="B158" s="184"/>
      <c r="C158" s="185"/>
      <c r="D158" s="186" t="s">
        <v>72</v>
      </c>
      <c r="E158" s="198" t="s">
        <v>406</v>
      </c>
      <c r="F158" s="198" t="s">
        <v>407</v>
      </c>
      <c r="G158" s="185"/>
      <c r="H158" s="185"/>
      <c r="I158" s="188"/>
      <c r="J158" s="199">
        <f>BK158</f>
        <v>0</v>
      </c>
      <c r="K158" s="185"/>
      <c r="L158" s="190"/>
      <c r="M158" s="191"/>
      <c r="N158" s="192"/>
      <c r="O158" s="192"/>
      <c r="P158" s="193">
        <f>P159</f>
        <v>0</v>
      </c>
      <c r="Q158" s="192"/>
      <c r="R158" s="193">
        <f>R159</f>
        <v>0</v>
      </c>
      <c r="S158" s="192"/>
      <c r="T158" s="194">
        <f>T159</f>
        <v>0</v>
      </c>
      <c r="AR158" s="195" t="s">
        <v>177</v>
      </c>
      <c r="AT158" s="196" t="s">
        <v>72</v>
      </c>
      <c r="AU158" s="196" t="s">
        <v>81</v>
      </c>
      <c r="AY158" s="195" t="s">
        <v>157</v>
      </c>
      <c r="BK158" s="197">
        <f>BK159</f>
        <v>0</v>
      </c>
    </row>
    <row r="159" spans="2:65" s="1" customFormat="1" ht="16.5" customHeight="1">
      <c r="B159" s="34"/>
      <c r="C159" s="200" t="s">
        <v>379</v>
      </c>
      <c r="D159" s="200" t="s">
        <v>159</v>
      </c>
      <c r="E159" s="201" t="s">
        <v>409</v>
      </c>
      <c r="F159" s="202" t="s">
        <v>662</v>
      </c>
      <c r="G159" s="203" t="s">
        <v>348</v>
      </c>
      <c r="H159" s="204">
        <v>1</v>
      </c>
      <c r="I159" s="205"/>
      <c r="J159" s="206">
        <f>ROUND(I159*H159,2)</f>
        <v>0</v>
      </c>
      <c r="K159" s="202" t="s">
        <v>163</v>
      </c>
      <c r="L159" s="39"/>
      <c r="M159" s="222" t="s">
        <v>19</v>
      </c>
      <c r="N159" s="223" t="s">
        <v>44</v>
      </c>
      <c r="O159" s="224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AR159" s="13" t="s">
        <v>398</v>
      </c>
      <c r="AT159" s="13" t="s">
        <v>159</v>
      </c>
      <c r="AU159" s="13" t="s">
        <v>83</v>
      </c>
      <c r="AY159" s="13" t="s">
        <v>157</v>
      </c>
      <c r="BE159" s="211">
        <f>IF(N159="základní",J159,0)</f>
        <v>0</v>
      </c>
      <c r="BF159" s="211">
        <f>IF(N159="snížená",J159,0)</f>
        <v>0</v>
      </c>
      <c r="BG159" s="211">
        <f>IF(N159="zákl. přenesená",J159,0)</f>
        <v>0</v>
      </c>
      <c r="BH159" s="211">
        <f>IF(N159="sníž. přenesená",J159,0)</f>
        <v>0</v>
      </c>
      <c r="BI159" s="211">
        <f>IF(N159="nulová",J159,0)</f>
        <v>0</v>
      </c>
      <c r="BJ159" s="13" t="s">
        <v>81</v>
      </c>
      <c r="BK159" s="211">
        <f>ROUND(I159*H159,2)</f>
        <v>0</v>
      </c>
      <c r="BL159" s="13" t="s">
        <v>398</v>
      </c>
      <c r="BM159" s="13" t="s">
        <v>955</v>
      </c>
    </row>
    <row r="160" spans="2:12" s="1" customFormat="1" ht="6.95" customHeight="1">
      <c r="B160" s="53"/>
      <c r="C160" s="54"/>
      <c r="D160" s="54"/>
      <c r="E160" s="54"/>
      <c r="F160" s="54"/>
      <c r="G160" s="54"/>
      <c r="H160" s="54"/>
      <c r="I160" s="150"/>
      <c r="J160" s="54"/>
      <c r="K160" s="54"/>
      <c r="L160" s="39"/>
    </row>
  </sheetData>
  <sheetProtection password="CC35" sheet="1" objects="1" scenarios="1" formatColumns="0" formatRows="0" autoFilter="0"/>
  <autoFilter ref="C93:K159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9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116</v>
      </c>
    </row>
    <row r="3" spans="2:46" ht="6.95" customHeight="1">
      <c r="B3" s="120"/>
      <c r="C3" s="121"/>
      <c r="D3" s="121"/>
      <c r="E3" s="121"/>
      <c r="F3" s="121"/>
      <c r="G3" s="121"/>
      <c r="H3" s="121"/>
      <c r="I3" s="122"/>
      <c r="J3" s="121"/>
      <c r="K3" s="121"/>
      <c r="L3" s="16"/>
      <c r="AT3" s="13" t="s">
        <v>83</v>
      </c>
    </row>
    <row r="4" spans="2:46" ht="24.95" customHeight="1">
      <c r="B4" s="16"/>
      <c r="D4" s="123" t="s">
        <v>117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24" t="s">
        <v>16</v>
      </c>
      <c r="L6" s="16"/>
    </row>
    <row r="7" spans="2:12" ht="16.5" customHeight="1">
      <c r="B7" s="16"/>
      <c r="E7" s="125" t="str">
        <f>'Rekapitulace stavby'!K6</f>
        <v>Odstraňování postradatelných objektů SŽDC - demolice (obvod OŘ PHA)</v>
      </c>
      <c r="F7" s="124"/>
      <c r="G7" s="124"/>
      <c r="H7" s="124"/>
      <c r="L7" s="16"/>
    </row>
    <row r="8" spans="2:12" s="1" customFormat="1" ht="12" customHeight="1">
      <c r="B8" s="39"/>
      <c r="D8" s="124" t="s">
        <v>118</v>
      </c>
      <c r="I8" s="126"/>
      <c r="L8" s="39"/>
    </row>
    <row r="9" spans="2:12" s="1" customFormat="1" ht="36.95" customHeight="1">
      <c r="B9" s="39"/>
      <c r="E9" s="127" t="s">
        <v>956</v>
      </c>
      <c r="F9" s="1"/>
      <c r="G9" s="1"/>
      <c r="H9" s="1"/>
      <c r="I9" s="126"/>
      <c r="L9" s="39"/>
    </row>
    <row r="10" spans="2:12" s="1" customFormat="1" ht="12">
      <c r="B10" s="39"/>
      <c r="I10" s="126"/>
      <c r="L10" s="39"/>
    </row>
    <row r="11" spans="2:12" s="1" customFormat="1" ht="12" customHeight="1">
      <c r="B11" s="39"/>
      <c r="D11" s="124" t="s">
        <v>18</v>
      </c>
      <c r="F11" s="13" t="s">
        <v>19</v>
      </c>
      <c r="I11" s="128" t="s">
        <v>20</v>
      </c>
      <c r="J11" s="13" t="s">
        <v>19</v>
      </c>
      <c r="L11" s="39"/>
    </row>
    <row r="12" spans="2:12" s="1" customFormat="1" ht="12" customHeight="1">
      <c r="B12" s="39"/>
      <c r="D12" s="124" t="s">
        <v>21</v>
      </c>
      <c r="F12" s="13" t="s">
        <v>867</v>
      </c>
      <c r="I12" s="128" t="s">
        <v>23</v>
      </c>
      <c r="J12" s="129" t="str">
        <f>'Rekapitulace stavby'!AN8</f>
        <v>7. 6. 2019</v>
      </c>
      <c r="L12" s="39"/>
    </row>
    <row r="13" spans="2:12" s="1" customFormat="1" ht="10.8" customHeight="1">
      <c r="B13" s="39"/>
      <c r="I13" s="126"/>
      <c r="L13" s="39"/>
    </row>
    <row r="14" spans="2:12" s="1" customFormat="1" ht="12" customHeight="1">
      <c r="B14" s="39"/>
      <c r="D14" s="124" t="s">
        <v>25</v>
      </c>
      <c r="I14" s="128" t="s">
        <v>26</v>
      </c>
      <c r="J14" s="13" t="s">
        <v>27</v>
      </c>
      <c r="L14" s="39"/>
    </row>
    <row r="15" spans="2:12" s="1" customFormat="1" ht="18" customHeight="1">
      <c r="B15" s="39"/>
      <c r="E15" s="13" t="s">
        <v>28</v>
      </c>
      <c r="I15" s="128" t="s">
        <v>29</v>
      </c>
      <c r="J15" s="13" t="s">
        <v>30</v>
      </c>
      <c r="L15" s="39"/>
    </row>
    <row r="16" spans="2:12" s="1" customFormat="1" ht="6.95" customHeight="1">
      <c r="B16" s="39"/>
      <c r="I16" s="126"/>
      <c r="L16" s="39"/>
    </row>
    <row r="17" spans="2:12" s="1" customFormat="1" ht="12" customHeight="1">
      <c r="B17" s="39"/>
      <c r="D17" s="124" t="s">
        <v>31</v>
      </c>
      <c r="I17" s="128" t="s">
        <v>26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8" t="s">
        <v>29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26"/>
      <c r="L19" s="39"/>
    </row>
    <row r="20" spans="2:12" s="1" customFormat="1" ht="12" customHeight="1">
      <c r="B20" s="39"/>
      <c r="D20" s="124" t="s">
        <v>33</v>
      </c>
      <c r="I20" s="128" t="s">
        <v>26</v>
      </c>
      <c r="J20" s="13" t="str">
        <f>IF('Rekapitulace stavby'!AN16="","",'Rekapitulace stavby'!AN16)</f>
        <v/>
      </c>
      <c r="L20" s="39"/>
    </row>
    <row r="21" spans="2:12" s="1" customFormat="1" ht="18" customHeight="1">
      <c r="B21" s="39"/>
      <c r="E21" s="13" t="str">
        <f>IF('Rekapitulace stavby'!E17="","",'Rekapitulace stavby'!E17)</f>
        <v xml:space="preserve"> </v>
      </c>
      <c r="I21" s="128" t="s">
        <v>29</v>
      </c>
      <c r="J21" s="13" t="str">
        <f>IF('Rekapitulace stavby'!AN17="","",'Rekapitulace stavby'!AN17)</f>
        <v/>
      </c>
      <c r="L21" s="39"/>
    </row>
    <row r="22" spans="2:12" s="1" customFormat="1" ht="6.95" customHeight="1">
      <c r="B22" s="39"/>
      <c r="I22" s="126"/>
      <c r="L22" s="39"/>
    </row>
    <row r="23" spans="2:12" s="1" customFormat="1" ht="12" customHeight="1">
      <c r="B23" s="39"/>
      <c r="D23" s="124" t="s">
        <v>35</v>
      </c>
      <c r="I23" s="128" t="s">
        <v>26</v>
      </c>
      <c r="J23" s="13" t="s">
        <v>19</v>
      </c>
      <c r="L23" s="39"/>
    </row>
    <row r="24" spans="2:12" s="1" customFormat="1" ht="18" customHeight="1">
      <c r="B24" s="39"/>
      <c r="E24" s="13" t="s">
        <v>121</v>
      </c>
      <c r="I24" s="128" t="s">
        <v>29</v>
      </c>
      <c r="J24" s="13" t="s">
        <v>19</v>
      </c>
      <c r="L24" s="39"/>
    </row>
    <row r="25" spans="2:12" s="1" customFormat="1" ht="6.95" customHeight="1">
      <c r="B25" s="39"/>
      <c r="I25" s="126"/>
      <c r="L25" s="39"/>
    </row>
    <row r="26" spans="2:12" s="1" customFormat="1" ht="12" customHeight="1">
      <c r="B26" s="39"/>
      <c r="D26" s="124" t="s">
        <v>37</v>
      </c>
      <c r="I26" s="126"/>
      <c r="L26" s="39"/>
    </row>
    <row r="27" spans="2:12" s="6" customFormat="1" ht="16.5" customHeight="1">
      <c r="B27" s="130"/>
      <c r="E27" s="131" t="s">
        <v>19</v>
      </c>
      <c r="F27" s="131"/>
      <c r="G27" s="131"/>
      <c r="H27" s="131"/>
      <c r="I27" s="132"/>
      <c r="L27" s="130"/>
    </row>
    <row r="28" spans="2:12" s="1" customFormat="1" ht="6.95" customHeight="1">
      <c r="B28" s="39"/>
      <c r="I28" s="126"/>
      <c r="L28" s="39"/>
    </row>
    <row r="29" spans="2:12" s="1" customFormat="1" ht="6.95" customHeight="1">
      <c r="B29" s="39"/>
      <c r="D29" s="67"/>
      <c r="E29" s="67"/>
      <c r="F29" s="67"/>
      <c r="G29" s="67"/>
      <c r="H29" s="67"/>
      <c r="I29" s="133"/>
      <c r="J29" s="67"/>
      <c r="K29" s="67"/>
      <c r="L29" s="39"/>
    </row>
    <row r="30" spans="2:12" s="1" customFormat="1" ht="25.4" customHeight="1">
      <c r="B30" s="39"/>
      <c r="D30" s="134" t="s">
        <v>39</v>
      </c>
      <c r="I30" s="126"/>
      <c r="J30" s="135">
        <f>ROUND(J92,2)</f>
        <v>0</v>
      </c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33"/>
      <c r="J31" s="67"/>
      <c r="K31" s="67"/>
      <c r="L31" s="39"/>
    </row>
    <row r="32" spans="2:12" s="1" customFormat="1" ht="14.4" customHeight="1">
      <c r="B32" s="39"/>
      <c r="F32" s="136" t="s">
        <v>41</v>
      </c>
      <c r="I32" s="137" t="s">
        <v>40</v>
      </c>
      <c r="J32" s="136" t="s">
        <v>42</v>
      </c>
      <c r="L32" s="39"/>
    </row>
    <row r="33" spans="2:12" s="1" customFormat="1" ht="14.4" customHeight="1">
      <c r="B33" s="39"/>
      <c r="D33" s="124" t="s">
        <v>43</v>
      </c>
      <c r="E33" s="124" t="s">
        <v>44</v>
      </c>
      <c r="F33" s="138">
        <f>ROUND((SUM(BE92:BE150)),2)</f>
        <v>0</v>
      </c>
      <c r="I33" s="139">
        <v>0.21</v>
      </c>
      <c r="J33" s="138">
        <f>ROUND(((SUM(BE92:BE150))*I33),2)</f>
        <v>0</v>
      </c>
      <c r="L33" s="39"/>
    </row>
    <row r="34" spans="2:12" s="1" customFormat="1" ht="14.4" customHeight="1">
      <c r="B34" s="39"/>
      <c r="E34" s="124" t="s">
        <v>45</v>
      </c>
      <c r="F34" s="138">
        <f>ROUND((SUM(BF92:BF150)),2)</f>
        <v>0</v>
      </c>
      <c r="I34" s="139">
        <v>0.15</v>
      </c>
      <c r="J34" s="138">
        <f>ROUND(((SUM(BF92:BF150))*I34),2)</f>
        <v>0</v>
      </c>
      <c r="L34" s="39"/>
    </row>
    <row r="35" spans="2:12" s="1" customFormat="1" ht="14.4" customHeight="1" hidden="1">
      <c r="B35" s="39"/>
      <c r="E35" s="124" t="s">
        <v>46</v>
      </c>
      <c r="F35" s="138">
        <f>ROUND((SUM(BG92:BG150)),2)</f>
        <v>0</v>
      </c>
      <c r="I35" s="139">
        <v>0.21</v>
      </c>
      <c r="J35" s="138">
        <f>0</f>
        <v>0</v>
      </c>
      <c r="L35" s="39"/>
    </row>
    <row r="36" spans="2:12" s="1" customFormat="1" ht="14.4" customHeight="1" hidden="1">
      <c r="B36" s="39"/>
      <c r="E36" s="124" t="s">
        <v>47</v>
      </c>
      <c r="F36" s="138">
        <f>ROUND((SUM(BH92:BH150)),2)</f>
        <v>0</v>
      </c>
      <c r="I36" s="139">
        <v>0.15</v>
      </c>
      <c r="J36" s="138">
        <f>0</f>
        <v>0</v>
      </c>
      <c r="L36" s="39"/>
    </row>
    <row r="37" spans="2:12" s="1" customFormat="1" ht="14.4" customHeight="1" hidden="1">
      <c r="B37" s="39"/>
      <c r="E37" s="124" t="s">
        <v>48</v>
      </c>
      <c r="F37" s="138">
        <f>ROUND((SUM(BI92:BI150)),2)</f>
        <v>0</v>
      </c>
      <c r="I37" s="139">
        <v>0</v>
      </c>
      <c r="J37" s="138">
        <f>0</f>
        <v>0</v>
      </c>
      <c r="L37" s="39"/>
    </row>
    <row r="38" spans="2:12" s="1" customFormat="1" ht="6.95" customHeight="1">
      <c r="B38" s="39"/>
      <c r="I38" s="126"/>
      <c r="L38" s="39"/>
    </row>
    <row r="39" spans="2:12" s="1" customFormat="1" ht="25.4" customHeight="1">
      <c r="B39" s="39"/>
      <c r="C39" s="140"/>
      <c r="D39" s="141" t="s">
        <v>49</v>
      </c>
      <c r="E39" s="142"/>
      <c r="F39" s="142"/>
      <c r="G39" s="143" t="s">
        <v>50</v>
      </c>
      <c r="H39" s="144" t="s">
        <v>51</v>
      </c>
      <c r="I39" s="145"/>
      <c r="J39" s="146">
        <f>SUM(J30:J37)</f>
        <v>0</v>
      </c>
      <c r="K39" s="147"/>
      <c r="L39" s="39"/>
    </row>
    <row r="40" spans="2:12" s="1" customFormat="1" ht="14.4" customHeight="1">
      <c r="B40" s="148"/>
      <c r="C40" s="149"/>
      <c r="D40" s="149"/>
      <c r="E40" s="149"/>
      <c r="F40" s="149"/>
      <c r="G40" s="149"/>
      <c r="H40" s="149"/>
      <c r="I40" s="150"/>
      <c r="J40" s="149"/>
      <c r="K40" s="149"/>
      <c r="L40" s="39"/>
    </row>
    <row r="44" spans="2:12" s="1" customFormat="1" ht="6.95" customHeight="1">
      <c r="B44" s="151"/>
      <c r="C44" s="152"/>
      <c r="D44" s="152"/>
      <c r="E44" s="152"/>
      <c r="F44" s="152"/>
      <c r="G44" s="152"/>
      <c r="H44" s="152"/>
      <c r="I44" s="153"/>
      <c r="J44" s="152"/>
      <c r="K44" s="152"/>
      <c r="L44" s="39"/>
    </row>
    <row r="45" spans="2:12" s="1" customFormat="1" ht="24.95" customHeight="1">
      <c r="B45" s="34"/>
      <c r="C45" s="19" t="s">
        <v>122</v>
      </c>
      <c r="D45" s="35"/>
      <c r="E45" s="35"/>
      <c r="F45" s="35"/>
      <c r="G45" s="35"/>
      <c r="H45" s="35"/>
      <c r="I45" s="126"/>
      <c r="J45" s="35"/>
      <c r="K45" s="35"/>
      <c r="L45" s="39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26"/>
      <c r="J46" s="35"/>
      <c r="K46" s="35"/>
      <c r="L46" s="39"/>
    </row>
    <row r="47" spans="2:12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6"/>
      <c r="J47" s="35"/>
      <c r="K47" s="35"/>
      <c r="L47" s="39"/>
    </row>
    <row r="48" spans="2:12" s="1" customFormat="1" ht="16.5" customHeight="1">
      <c r="B48" s="34"/>
      <c r="C48" s="35"/>
      <c r="D48" s="35"/>
      <c r="E48" s="154" t="str">
        <f>E7</f>
        <v>Odstraňování postradatelných objektů SŽDC - demolice (obvod OŘ PHA)</v>
      </c>
      <c r="F48" s="28"/>
      <c r="G48" s="28"/>
      <c r="H48" s="28"/>
      <c r="I48" s="126"/>
      <c r="J48" s="35"/>
      <c r="K48" s="35"/>
      <c r="L48" s="39"/>
    </row>
    <row r="49" spans="2:12" s="1" customFormat="1" ht="12" customHeight="1">
      <c r="B49" s="34"/>
      <c r="C49" s="28" t="s">
        <v>118</v>
      </c>
      <c r="D49" s="35"/>
      <c r="E49" s="35"/>
      <c r="F49" s="35"/>
      <c r="G49" s="35"/>
      <c r="H49" s="35"/>
      <c r="I49" s="126"/>
      <c r="J49" s="35"/>
      <c r="K49" s="35"/>
      <c r="L49" s="39"/>
    </row>
    <row r="50" spans="2:12" s="1" customFormat="1" ht="16.5" customHeight="1">
      <c r="B50" s="34"/>
      <c r="C50" s="35"/>
      <c r="D50" s="35"/>
      <c r="E50" s="60" t="str">
        <f>E9</f>
        <v>SO.12 - Slaný žst. - dílny a sklad TO (6000326379)</v>
      </c>
      <c r="F50" s="35"/>
      <c r="G50" s="35"/>
      <c r="H50" s="35"/>
      <c r="I50" s="126"/>
      <c r="J50" s="35"/>
      <c r="K50" s="35"/>
      <c r="L50" s="39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26"/>
      <c r="J51" s="35"/>
      <c r="K51" s="35"/>
      <c r="L51" s="39"/>
    </row>
    <row r="52" spans="2:12" s="1" customFormat="1" ht="12" customHeight="1">
      <c r="B52" s="34"/>
      <c r="C52" s="28" t="s">
        <v>21</v>
      </c>
      <c r="D52" s="35"/>
      <c r="E52" s="35"/>
      <c r="F52" s="23" t="str">
        <f>F12</f>
        <v>Slaný</v>
      </c>
      <c r="G52" s="35"/>
      <c r="H52" s="35"/>
      <c r="I52" s="128" t="s">
        <v>23</v>
      </c>
      <c r="J52" s="63" t="str">
        <f>IF(J12="","",J12)</f>
        <v>7. 6. 2019</v>
      </c>
      <c r="K52" s="35"/>
      <c r="L52" s="39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26"/>
      <c r="J53" s="35"/>
      <c r="K53" s="35"/>
      <c r="L53" s="39"/>
    </row>
    <row r="54" spans="2:12" s="1" customFormat="1" ht="13.65" customHeight="1">
      <c r="B54" s="34"/>
      <c r="C54" s="28" t="s">
        <v>25</v>
      </c>
      <c r="D54" s="35"/>
      <c r="E54" s="35"/>
      <c r="F54" s="23" t="str">
        <f>E15</f>
        <v>Správa železniční dopravní cesty, s.o.</v>
      </c>
      <c r="G54" s="35"/>
      <c r="H54" s="35"/>
      <c r="I54" s="128" t="s">
        <v>33</v>
      </c>
      <c r="J54" s="32" t="str">
        <f>E21</f>
        <v xml:space="preserve"> </v>
      </c>
      <c r="K54" s="35"/>
      <c r="L54" s="39"/>
    </row>
    <row r="55" spans="2:12" s="1" customFormat="1" ht="13.65" customHeight="1">
      <c r="B55" s="34"/>
      <c r="C55" s="28" t="s">
        <v>31</v>
      </c>
      <c r="D55" s="35"/>
      <c r="E55" s="35"/>
      <c r="F55" s="23" t="str">
        <f>IF(E18="","",E18)</f>
        <v>Vyplň údaj</v>
      </c>
      <c r="G55" s="35"/>
      <c r="H55" s="35"/>
      <c r="I55" s="128" t="s">
        <v>35</v>
      </c>
      <c r="J55" s="32" t="str">
        <f>E24</f>
        <v>K. Svobodová</v>
      </c>
      <c r="K55" s="35"/>
      <c r="L55" s="39"/>
    </row>
    <row r="56" spans="2:12" s="1" customFormat="1" ht="10.3" customHeight="1">
      <c r="B56" s="34"/>
      <c r="C56" s="35"/>
      <c r="D56" s="35"/>
      <c r="E56" s="35"/>
      <c r="F56" s="35"/>
      <c r="G56" s="35"/>
      <c r="H56" s="35"/>
      <c r="I56" s="126"/>
      <c r="J56" s="35"/>
      <c r="K56" s="35"/>
      <c r="L56" s="39"/>
    </row>
    <row r="57" spans="2:12" s="1" customFormat="1" ht="29.25" customHeight="1">
      <c r="B57" s="34"/>
      <c r="C57" s="155" t="s">
        <v>123</v>
      </c>
      <c r="D57" s="156"/>
      <c r="E57" s="156"/>
      <c r="F57" s="156"/>
      <c r="G57" s="156"/>
      <c r="H57" s="156"/>
      <c r="I57" s="157"/>
      <c r="J57" s="158" t="s">
        <v>124</v>
      </c>
      <c r="K57" s="156"/>
      <c r="L57" s="39"/>
    </row>
    <row r="58" spans="2:12" s="1" customFormat="1" ht="10.3" customHeight="1">
      <c r="B58" s="34"/>
      <c r="C58" s="35"/>
      <c r="D58" s="35"/>
      <c r="E58" s="35"/>
      <c r="F58" s="35"/>
      <c r="G58" s="35"/>
      <c r="H58" s="35"/>
      <c r="I58" s="126"/>
      <c r="J58" s="35"/>
      <c r="K58" s="35"/>
      <c r="L58" s="39"/>
    </row>
    <row r="59" spans="2:47" s="1" customFormat="1" ht="22.8" customHeight="1">
      <c r="B59" s="34"/>
      <c r="C59" s="159" t="s">
        <v>71</v>
      </c>
      <c r="D59" s="35"/>
      <c r="E59" s="35"/>
      <c r="F59" s="35"/>
      <c r="G59" s="35"/>
      <c r="H59" s="35"/>
      <c r="I59" s="126"/>
      <c r="J59" s="93">
        <f>J92</f>
        <v>0</v>
      </c>
      <c r="K59" s="35"/>
      <c r="L59" s="39"/>
      <c r="AU59" s="13" t="s">
        <v>125</v>
      </c>
    </row>
    <row r="60" spans="2:12" s="7" customFormat="1" ht="24.95" customHeight="1">
      <c r="B60" s="160"/>
      <c r="C60" s="161"/>
      <c r="D60" s="162" t="s">
        <v>126</v>
      </c>
      <c r="E60" s="163"/>
      <c r="F60" s="163"/>
      <c r="G60" s="163"/>
      <c r="H60" s="163"/>
      <c r="I60" s="164"/>
      <c r="J60" s="165">
        <f>J93</f>
        <v>0</v>
      </c>
      <c r="K60" s="161"/>
      <c r="L60" s="166"/>
    </row>
    <row r="61" spans="2:12" s="8" customFormat="1" ht="19.9" customHeight="1">
      <c r="B61" s="167"/>
      <c r="C61" s="168"/>
      <c r="D61" s="169" t="s">
        <v>127</v>
      </c>
      <c r="E61" s="170"/>
      <c r="F61" s="170"/>
      <c r="G61" s="170"/>
      <c r="H61" s="170"/>
      <c r="I61" s="171"/>
      <c r="J61" s="172">
        <f>J94</f>
        <v>0</v>
      </c>
      <c r="K61" s="168"/>
      <c r="L61" s="173"/>
    </row>
    <row r="62" spans="2:12" s="8" customFormat="1" ht="19.9" customHeight="1">
      <c r="B62" s="167"/>
      <c r="C62" s="168"/>
      <c r="D62" s="169" t="s">
        <v>128</v>
      </c>
      <c r="E62" s="170"/>
      <c r="F62" s="170"/>
      <c r="G62" s="170"/>
      <c r="H62" s="170"/>
      <c r="I62" s="171"/>
      <c r="J62" s="172">
        <f>J108</f>
        <v>0</v>
      </c>
      <c r="K62" s="168"/>
      <c r="L62" s="173"/>
    </row>
    <row r="63" spans="2:12" s="8" customFormat="1" ht="19.9" customHeight="1">
      <c r="B63" s="167"/>
      <c r="C63" s="168"/>
      <c r="D63" s="169" t="s">
        <v>957</v>
      </c>
      <c r="E63" s="170"/>
      <c r="F63" s="170"/>
      <c r="G63" s="170"/>
      <c r="H63" s="170"/>
      <c r="I63" s="171"/>
      <c r="J63" s="172">
        <f>J112</f>
        <v>0</v>
      </c>
      <c r="K63" s="168"/>
      <c r="L63" s="173"/>
    </row>
    <row r="64" spans="2:12" s="8" customFormat="1" ht="19.9" customHeight="1">
      <c r="B64" s="167"/>
      <c r="C64" s="168"/>
      <c r="D64" s="169" t="s">
        <v>129</v>
      </c>
      <c r="E64" s="170"/>
      <c r="F64" s="170"/>
      <c r="G64" s="170"/>
      <c r="H64" s="170"/>
      <c r="I64" s="171"/>
      <c r="J64" s="172">
        <f>J124</f>
        <v>0</v>
      </c>
      <c r="K64" s="168"/>
      <c r="L64" s="173"/>
    </row>
    <row r="65" spans="2:12" s="8" customFormat="1" ht="19.9" customHeight="1">
      <c r="B65" s="167"/>
      <c r="C65" s="168"/>
      <c r="D65" s="169" t="s">
        <v>130</v>
      </c>
      <c r="E65" s="170"/>
      <c r="F65" s="170"/>
      <c r="G65" s="170"/>
      <c r="H65" s="170"/>
      <c r="I65" s="171"/>
      <c r="J65" s="172">
        <f>J131</f>
        <v>0</v>
      </c>
      <c r="K65" s="168"/>
      <c r="L65" s="173"/>
    </row>
    <row r="66" spans="2:12" s="7" customFormat="1" ht="24.95" customHeight="1">
      <c r="B66" s="160"/>
      <c r="C66" s="161"/>
      <c r="D66" s="162" t="s">
        <v>131</v>
      </c>
      <c r="E66" s="163"/>
      <c r="F66" s="163"/>
      <c r="G66" s="163"/>
      <c r="H66" s="163"/>
      <c r="I66" s="164"/>
      <c r="J66" s="165">
        <f>J137</f>
        <v>0</v>
      </c>
      <c r="K66" s="161"/>
      <c r="L66" s="166"/>
    </row>
    <row r="67" spans="2:12" s="8" customFormat="1" ht="19.9" customHeight="1">
      <c r="B67" s="167"/>
      <c r="C67" s="168"/>
      <c r="D67" s="169" t="s">
        <v>134</v>
      </c>
      <c r="E67" s="170"/>
      <c r="F67" s="170"/>
      <c r="G67" s="170"/>
      <c r="H67" s="170"/>
      <c r="I67" s="171"/>
      <c r="J67" s="172">
        <f>J138</f>
        <v>0</v>
      </c>
      <c r="K67" s="168"/>
      <c r="L67" s="173"/>
    </row>
    <row r="68" spans="2:12" s="8" customFormat="1" ht="19.9" customHeight="1">
      <c r="B68" s="167"/>
      <c r="C68" s="168"/>
      <c r="D68" s="169" t="s">
        <v>958</v>
      </c>
      <c r="E68" s="170"/>
      <c r="F68" s="170"/>
      <c r="G68" s="170"/>
      <c r="H68" s="170"/>
      <c r="I68" s="171"/>
      <c r="J68" s="172">
        <f>J140</f>
        <v>0</v>
      </c>
      <c r="K68" s="168"/>
      <c r="L68" s="173"/>
    </row>
    <row r="69" spans="2:12" s="7" customFormat="1" ht="24.95" customHeight="1">
      <c r="B69" s="160"/>
      <c r="C69" s="161"/>
      <c r="D69" s="162" t="s">
        <v>138</v>
      </c>
      <c r="E69" s="163"/>
      <c r="F69" s="163"/>
      <c r="G69" s="163"/>
      <c r="H69" s="163"/>
      <c r="I69" s="164"/>
      <c r="J69" s="165">
        <f>J143</f>
        <v>0</v>
      </c>
      <c r="K69" s="161"/>
      <c r="L69" s="166"/>
    </row>
    <row r="70" spans="2:12" s="8" customFormat="1" ht="19.9" customHeight="1">
      <c r="B70" s="167"/>
      <c r="C70" s="168"/>
      <c r="D70" s="169" t="s">
        <v>139</v>
      </c>
      <c r="E70" s="170"/>
      <c r="F70" s="170"/>
      <c r="G70" s="170"/>
      <c r="H70" s="170"/>
      <c r="I70" s="171"/>
      <c r="J70" s="172">
        <f>J145</f>
        <v>0</v>
      </c>
      <c r="K70" s="168"/>
      <c r="L70" s="173"/>
    </row>
    <row r="71" spans="2:12" s="8" customFormat="1" ht="19.9" customHeight="1">
      <c r="B71" s="167"/>
      <c r="C71" s="168"/>
      <c r="D71" s="169" t="s">
        <v>140</v>
      </c>
      <c r="E71" s="170"/>
      <c r="F71" s="170"/>
      <c r="G71" s="170"/>
      <c r="H71" s="170"/>
      <c r="I71" s="171"/>
      <c r="J71" s="172">
        <f>J147</f>
        <v>0</v>
      </c>
      <c r="K71" s="168"/>
      <c r="L71" s="173"/>
    </row>
    <row r="72" spans="2:12" s="8" customFormat="1" ht="19.9" customHeight="1">
      <c r="B72" s="167"/>
      <c r="C72" s="168"/>
      <c r="D72" s="169" t="s">
        <v>141</v>
      </c>
      <c r="E72" s="170"/>
      <c r="F72" s="170"/>
      <c r="G72" s="170"/>
      <c r="H72" s="170"/>
      <c r="I72" s="171"/>
      <c r="J72" s="172">
        <f>J149</f>
        <v>0</v>
      </c>
      <c r="K72" s="168"/>
      <c r="L72" s="173"/>
    </row>
    <row r="73" spans="2:12" s="1" customFormat="1" ht="21.8" customHeight="1">
      <c r="B73" s="34"/>
      <c r="C73" s="35"/>
      <c r="D73" s="35"/>
      <c r="E73" s="35"/>
      <c r="F73" s="35"/>
      <c r="G73" s="35"/>
      <c r="H73" s="35"/>
      <c r="I73" s="126"/>
      <c r="J73" s="35"/>
      <c r="K73" s="35"/>
      <c r="L73" s="39"/>
    </row>
    <row r="74" spans="2:12" s="1" customFormat="1" ht="6.95" customHeight="1">
      <c r="B74" s="53"/>
      <c r="C74" s="54"/>
      <c r="D74" s="54"/>
      <c r="E74" s="54"/>
      <c r="F74" s="54"/>
      <c r="G74" s="54"/>
      <c r="H74" s="54"/>
      <c r="I74" s="150"/>
      <c r="J74" s="54"/>
      <c r="K74" s="54"/>
      <c r="L74" s="39"/>
    </row>
    <row r="78" spans="2:12" s="1" customFormat="1" ht="6.95" customHeight="1">
      <c r="B78" s="55"/>
      <c r="C78" s="56"/>
      <c r="D78" s="56"/>
      <c r="E78" s="56"/>
      <c r="F78" s="56"/>
      <c r="G78" s="56"/>
      <c r="H78" s="56"/>
      <c r="I78" s="153"/>
      <c r="J78" s="56"/>
      <c r="K78" s="56"/>
      <c r="L78" s="39"/>
    </row>
    <row r="79" spans="2:12" s="1" customFormat="1" ht="24.95" customHeight="1">
      <c r="B79" s="34"/>
      <c r="C79" s="19" t="s">
        <v>142</v>
      </c>
      <c r="D79" s="35"/>
      <c r="E79" s="35"/>
      <c r="F79" s="35"/>
      <c r="G79" s="35"/>
      <c r="H79" s="35"/>
      <c r="I79" s="126"/>
      <c r="J79" s="35"/>
      <c r="K79" s="35"/>
      <c r="L79" s="39"/>
    </row>
    <row r="80" spans="2:12" s="1" customFormat="1" ht="6.95" customHeight="1">
      <c r="B80" s="34"/>
      <c r="C80" s="35"/>
      <c r="D80" s="35"/>
      <c r="E80" s="35"/>
      <c r="F80" s="35"/>
      <c r="G80" s="35"/>
      <c r="H80" s="35"/>
      <c r="I80" s="126"/>
      <c r="J80" s="35"/>
      <c r="K80" s="35"/>
      <c r="L80" s="39"/>
    </row>
    <row r="81" spans="2:12" s="1" customFormat="1" ht="12" customHeight="1">
      <c r="B81" s="34"/>
      <c r="C81" s="28" t="s">
        <v>16</v>
      </c>
      <c r="D81" s="35"/>
      <c r="E81" s="35"/>
      <c r="F81" s="35"/>
      <c r="G81" s="35"/>
      <c r="H81" s="35"/>
      <c r="I81" s="126"/>
      <c r="J81" s="35"/>
      <c r="K81" s="35"/>
      <c r="L81" s="39"/>
    </row>
    <row r="82" spans="2:12" s="1" customFormat="1" ht="16.5" customHeight="1">
      <c r="B82" s="34"/>
      <c r="C82" s="35"/>
      <c r="D82" s="35"/>
      <c r="E82" s="154" t="str">
        <f>E7</f>
        <v>Odstraňování postradatelných objektů SŽDC - demolice (obvod OŘ PHA)</v>
      </c>
      <c r="F82" s="28"/>
      <c r="G82" s="28"/>
      <c r="H82" s="28"/>
      <c r="I82" s="126"/>
      <c r="J82" s="35"/>
      <c r="K82" s="35"/>
      <c r="L82" s="39"/>
    </row>
    <row r="83" spans="2:12" s="1" customFormat="1" ht="12" customHeight="1">
      <c r="B83" s="34"/>
      <c r="C83" s="28" t="s">
        <v>118</v>
      </c>
      <c r="D83" s="35"/>
      <c r="E83" s="35"/>
      <c r="F83" s="35"/>
      <c r="G83" s="35"/>
      <c r="H83" s="35"/>
      <c r="I83" s="126"/>
      <c r="J83" s="35"/>
      <c r="K83" s="35"/>
      <c r="L83" s="39"/>
    </row>
    <row r="84" spans="2:12" s="1" customFormat="1" ht="16.5" customHeight="1">
      <c r="B84" s="34"/>
      <c r="C84" s="35"/>
      <c r="D84" s="35"/>
      <c r="E84" s="60" t="str">
        <f>E9</f>
        <v>SO.12 - Slaný žst. - dílny a sklad TO (6000326379)</v>
      </c>
      <c r="F84" s="35"/>
      <c r="G84" s="35"/>
      <c r="H84" s="35"/>
      <c r="I84" s="126"/>
      <c r="J84" s="35"/>
      <c r="K84" s="35"/>
      <c r="L84" s="39"/>
    </row>
    <row r="85" spans="2:12" s="1" customFormat="1" ht="6.95" customHeight="1">
      <c r="B85" s="34"/>
      <c r="C85" s="35"/>
      <c r="D85" s="35"/>
      <c r="E85" s="35"/>
      <c r="F85" s="35"/>
      <c r="G85" s="35"/>
      <c r="H85" s="35"/>
      <c r="I85" s="126"/>
      <c r="J85" s="35"/>
      <c r="K85" s="35"/>
      <c r="L85" s="39"/>
    </row>
    <row r="86" spans="2:12" s="1" customFormat="1" ht="12" customHeight="1">
      <c r="B86" s="34"/>
      <c r="C86" s="28" t="s">
        <v>21</v>
      </c>
      <c r="D86" s="35"/>
      <c r="E86" s="35"/>
      <c r="F86" s="23" t="str">
        <f>F12</f>
        <v>Slaný</v>
      </c>
      <c r="G86" s="35"/>
      <c r="H86" s="35"/>
      <c r="I86" s="128" t="s">
        <v>23</v>
      </c>
      <c r="J86" s="63" t="str">
        <f>IF(J12="","",J12)</f>
        <v>7. 6. 2019</v>
      </c>
      <c r="K86" s="35"/>
      <c r="L86" s="39"/>
    </row>
    <row r="87" spans="2:12" s="1" customFormat="1" ht="6.95" customHeight="1">
      <c r="B87" s="34"/>
      <c r="C87" s="35"/>
      <c r="D87" s="35"/>
      <c r="E87" s="35"/>
      <c r="F87" s="35"/>
      <c r="G87" s="35"/>
      <c r="H87" s="35"/>
      <c r="I87" s="126"/>
      <c r="J87" s="35"/>
      <c r="K87" s="35"/>
      <c r="L87" s="39"/>
    </row>
    <row r="88" spans="2:12" s="1" customFormat="1" ht="13.65" customHeight="1">
      <c r="B88" s="34"/>
      <c r="C88" s="28" t="s">
        <v>25</v>
      </c>
      <c r="D88" s="35"/>
      <c r="E88" s="35"/>
      <c r="F88" s="23" t="str">
        <f>E15</f>
        <v>Správa železniční dopravní cesty, s.o.</v>
      </c>
      <c r="G88" s="35"/>
      <c r="H88" s="35"/>
      <c r="I88" s="128" t="s">
        <v>33</v>
      </c>
      <c r="J88" s="32" t="str">
        <f>E21</f>
        <v xml:space="preserve"> </v>
      </c>
      <c r="K88" s="35"/>
      <c r="L88" s="39"/>
    </row>
    <row r="89" spans="2:12" s="1" customFormat="1" ht="13.65" customHeight="1">
      <c r="B89" s="34"/>
      <c r="C89" s="28" t="s">
        <v>31</v>
      </c>
      <c r="D89" s="35"/>
      <c r="E89" s="35"/>
      <c r="F89" s="23" t="str">
        <f>IF(E18="","",E18)</f>
        <v>Vyplň údaj</v>
      </c>
      <c r="G89" s="35"/>
      <c r="H89" s="35"/>
      <c r="I89" s="128" t="s">
        <v>35</v>
      </c>
      <c r="J89" s="32" t="str">
        <f>E24</f>
        <v>K. Svobodová</v>
      </c>
      <c r="K89" s="35"/>
      <c r="L89" s="39"/>
    </row>
    <row r="90" spans="2:12" s="1" customFormat="1" ht="10.3" customHeight="1">
      <c r="B90" s="34"/>
      <c r="C90" s="35"/>
      <c r="D90" s="35"/>
      <c r="E90" s="35"/>
      <c r="F90" s="35"/>
      <c r="G90" s="35"/>
      <c r="H90" s="35"/>
      <c r="I90" s="126"/>
      <c r="J90" s="35"/>
      <c r="K90" s="35"/>
      <c r="L90" s="39"/>
    </row>
    <row r="91" spans="2:20" s="9" customFormat="1" ht="29.25" customHeight="1">
      <c r="B91" s="174"/>
      <c r="C91" s="175" t="s">
        <v>143</v>
      </c>
      <c r="D91" s="176" t="s">
        <v>58</v>
      </c>
      <c r="E91" s="176" t="s">
        <v>54</v>
      </c>
      <c r="F91" s="176" t="s">
        <v>55</v>
      </c>
      <c r="G91" s="176" t="s">
        <v>144</v>
      </c>
      <c r="H91" s="176" t="s">
        <v>145</v>
      </c>
      <c r="I91" s="177" t="s">
        <v>146</v>
      </c>
      <c r="J91" s="176" t="s">
        <v>124</v>
      </c>
      <c r="K91" s="178" t="s">
        <v>147</v>
      </c>
      <c r="L91" s="179"/>
      <c r="M91" s="83" t="s">
        <v>19</v>
      </c>
      <c r="N91" s="84" t="s">
        <v>43</v>
      </c>
      <c r="O91" s="84" t="s">
        <v>148</v>
      </c>
      <c r="P91" s="84" t="s">
        <v>149</v>
      </c>
      <c r="Q91" s="84" t="s">
        <v>150</v>
      </c>
      <c r="R91" s="84" t="s">
        <v>151</v>
      </c>
      <c r="S91" s="84" t="s">
        <v>152</v>
      </c>
      <c r="T91" s="85" t="s">
        <v>153</v>
      </c>
    </row>
    <row r="92" spans="2:63" s="1" customFormat="1" ht="22.8" customHeight="1">
      <c r="B92" s="34"/>
      <c r="C92" s="90" t="s">
        <v>154</v>
      </c>
      <c r="D92" s="35"/>
      <c r="E92" s="35"/>
      <c r="F92" s="35"/>
      <c r="G92" s="35"/>
      <c r="H92" s="35"/>
      <c r="I92" s="126"/>
      <c r="J92" s="180">
        <f>BK92</f>
        <v>0</v>
      </c>
      <c r="K92" s="35"/>
      <c r="L92" s="39"/>
      <c r="M92" s="86"/>
      <c r="N92" s="87"/>
      <c r="O92" s="87"/>
      <c r="P92" s="181">
        <f>P93+P137+P143</f>
        <v>0</v>
      </c>
      <c r="Q92" s="87"/>
      <c r="R92" s="181">
        <f>R93+R137+R143</f>
        <v>68.41961219000001</v>
      </c>
      <c r="S92" s="87"/>
      <c r="T92" s="182">
        <f>T93+T137+T143</f>
        <v>180.584054</v>
      </c>
      <c r="AT92" s="13" t="s">
        <v>72</v>
      </c>
      <c r="AU92" s="13" t="s">
        <v>125</v>
      </c>
      <c r="BK92" s="183">
        <f>BK93+BK137+BK143</f>
        <v>0</v>
      </c>
    </row>
    <row r="93" spans="2:63" s="10" customFormat="1" ht="25.9" customHeight="1">
      <c r="B93" s="184"/>
      <c r="C93" s="185"/>
      <c r="D93" s="186" t="s">
        <v>72</v>
      </c>
      <c r="E93" s="187" t="s">
        <v>155</v>
      </c>
      <c r="F93" s="187" t="s">
        <v>156</v>
      </c>
      <c r="G93" s="185"/>
      <c r="H93" s="185"/>
      <c r="I93" s="188"/>
      <c r="J93" s="189">
        <f>BK93</f>
        <v>0</v>
      </c>
      <c r="K93" s="185"/>
      <c r="L93" s="190"/>
      <c r="M93" s="191"/>
      <c r="N93" s="192"/>
      <c r="O93" s="192"/>
      <c r="P93" s="193">
        <f>P94+P108+P112+P124+P131</f>
        <v>0</v>
      </c>
      <c r="Q93" s="192"/>
      <c r="R93" s="193">
        <f>R94+R108+R112+R124+R131</f>
        <v>68.41432259000001</v>
      </c>
      <c r="S93" s="192"/>
      <c r="T93" s="194">
        <f>T94+T108+T112+T124+T131</f>
        <v>178.76285000000001</v>
      </c>
      <c r="AR93" s="195" t="s">
        <v>81</v>
      </c>
      <c r="AT93" s="196" t="s">
        <v>72</v>
      </c>
      <c r="AU93" s="196" t="s">
        <v>73</v>
      </c>
      <c r="AY93" s="195" t="s">
        <v>157</v>
      </c>
      <c r="BK93" s="197">
        <f>BK94+BK108+BK112+BK124+BK131</f>
        <v>0</v>
      </c>
    </row>
    <row r="94" spans="2:63" s="10" customFormat="1" ht="22.8" customHeight="1">
      <c r="B94" s="184"/>
      <c r="C94" s="185"/>
      <c r="D94" s="186" t="s">
        <v>72</v>
      </c>
      <c r="E94" s="198" t="s">
        <v>81</v>
      </c>
      <c r="F94" s="198" t="s">
        <v>158</v>
      </c>
      <c r="G94" s="185"/>
      <c r="H94" s="185"/>
      <c r="I94" s="188"/>
      <c r="J94" s="199">
        <f>BK94</f>
        <v>0</v>
      </c>
      <c r="K94" s="185"/>
      <c r="L94" s="190"/>
      <c r="M94" s="191"/>
      <c r="N94" s="192"/>
      <c r="O94" s="192"/>
      <c r="P94" s="193">
        <f>SUM(P95:P107)</f>
        <v>0</v>
      </c>
      <c r="Q94" s="192"/>
      <c r="R94" s="193">
        <f>SUM(R95:R107)</f>
        <v>64.19221200000001</v>
      </c>
      <c r="S94" s="192"/>
      <c r="T94" s="194">
        <f>SUM(T95:T107)</f>
        <v>0.8</v>
      </c>
      <c r="AR94" s="195" t="s">
        <v>81</v>
      </c>
      <c r="AT94" s="196" t="s">
        <v>72</v>
      </c>
      <c r="AU94" s="196" t="s">
        <v>81</v>
      </c>
      <c r="AY94" s="195" t="s">
        <v>157</v>
      </c>
      <c r="BK94" s="197">
        <f>SUM(BK95:BK107)</f>
        <v>0</v>
      </c>
    </row>
    <row r="95" spans="2:65" s="1" customFormat="1" ht="22.5" customHeight="1">
      <c r="B95" s="34"/>
      <c r="C95" s="200" t="s">
        <v>81</v>
      </c>
      <c r="D95" s="200" t="s">
        <v>159</v>
      </c>
      <c r="E95" s="201" t="s">
        <v>497</v>
      </c>
      <c r="F95" s="202" t="s">
        <v>607</v>
      </c>
      <c r="G95" s="203" t="s">
        <v>175</v>
      </c>
      <c r="H95" s="204">
        <v>80</v>
      </c>
      <c r="I95" s="205"/>
      <c r="J95" s="206">
        <f>ROUND(I95*H95,2)</f>
        <v>0</v>
      </c>
      <c r="K95" s="202" t="s">
        <v>163</v>
      </c>
      <c r="L95" s="39"/>
      <c r="M95" s="207" t="s">
        <v>19</v>
      </c>
      <c r="N95" s="208" t="s">
        <v>44</v>
      </c>
      <c r="O95" s="75"/>
      <c r="P95" s="209">
        <f>O95*H95</f>
        <v>0</v>
      </c>
      <c r="Q95" s="209">
        <v>0</v>
      </c>
      <c r="R95" s="209">
        <f>Q95*H95</f>
        <v>0</v>
      </c>
      <c r="S95" s="209">
        <v>0.01</v>
      </c>
      <c r="T95" s="210">
        <f>S95*H95</f>
        <v>0.8</v>
      </c>
      <c r="AR95" s="13" t="s">
        <v>164</v>
      </c>
      <c r="AT95" s="13" t="s">
        <v>159</v>
      </c>
      <c r="AU95" s="13" t="s">
        <v>83</v>
      </c>
      <c r="AY95" s="13" t="s">
        <v>157</v>
      </c>
      <c r="BE95" s="211">
        <f>IF(N95="základní",J95,0)</f>
        <v>0</v>
      </c>
      <c r="BF95" s="211">
        <f>IF(N95="snížená",J95,0)</f>
        <v>0</v>
      </c>
      <c r="BG95" s="211">
        <f>IF(N95="zákl. přenesená",J95,0)</f>
        <v>0</v>
      </c>
      <c r="BH95" s="211">
        <f>IF(N95="sníž. přenesená",J95,0)</f>
        <v>0</v>
      </c>
      <c r="BI95" s="211">
        <f>IF(N95="nulová",J95,0)</f>
        <v>0</v>
      </c>
      <c r="BJ95" s="13" t="s">
        <v>81</v>
      </c>
      <c r="BK95" s="211">
        <f>ROUND(I95*H95,2)</f>
        <v>0</v>
      </c>
      <c r="BL95" s="13" t="s">
        <v>164</v>
      </c>
      <c r="BM95" s="13" t="s">
        <v>959</v>
      </c>
    </row>
    <row r="96" spans="2:65" s="1" customFormat="1" ht="22.5" customHeight="1">
      <c r="B96" s="34"/>
      <c r="C96" s="200" t="s">
        <v>83</v>
      </c>
      <c r="D96" s="200" t="s">
        <v>159</v>
      </c>
      <c r="E96" s="201" t="s">
        <v>609</v>
      </c>
      <c r="F96" s="202" t="s">
        <v>610</v>
      </c>
      <c r="G96" s="203" t="s">
        <v>162</v>
      </c>
      <c r="H96" s="204">
        <v>30.21</v>
      </c>
      <c r="I96" s="205"/>
      <c r="J96" s="206">
        <f>ROUND(I96*H96,2)</f>
        <v>0</v>
      </c>
      <c r="K96" s="202" t="s">
        <v>163</v>
      </c>
      <c r="L96" s="39"/>
      <c r="M96" s="207" t="s">
        <v>19</v>
      </c>
      <c r="N96" s="208" t="s">
        <v>44</v>
      </c>
      <c r="O96" s="75"/>
      <c r="P96" s="209">
        <f>O96*H96</f>
        <v>0</v>
      </c>
      <c r="Q96" s="209">
        <v>0</v>
      </c>
      <c r="R96" s="209">
        <f>Q96*H96</f>
        <v>0</v>
      </c>
      <c r="S96" s="209">
        <v>0</v>
      </c>
      <c r="T96" s="210">
        <f>S96*H96</f>
        <v>0</v>
      </c>
      <c r="AR96" s="13" t="s">
        <v>164</v>
      </c>
      <c r="AT96" s="13" t="s">
        <v>159</v>
      </c>
      <c r="AU96" s="13" t="s">
        <v>83</v>
      </c>
      <c r="AY96" s="13" t="s">
        <v>157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13" t="s">
        <v>81</v>
      </c>
      <c r="BK96" s="211">
        <f>ROUND(I96*H96,2)</f>
        <v>0</v>
      </c>
      <c r="BL96" s="13" t="s">
        <v>164</v>
      </c>
      <c r="BM96" s="13" t="s">
        <v>960</v>
      </c>
    </row>
    <row r="97" spans="2:65" s="1" customFormat="1" ht="22.5" customHeight="1">
      <c r="B97" s="34"/>
      <c r="C97" s="200" t="s">
        <v>169</v>
      </c>
      <c r="D97" s="200" t="s">
        <v>159</v>
      </c>
      <c r="E97" s="201" t="s">
        <v>671</v>
      </c>
      <c r="F97" s="202" t="s">
        <v>672</v>
      </c>
      <c r="G97" s="203" t="s">
        <v>162</v>
      </c>
      <c r="H97" s="204">
        <v>30.21</v>
      </c>
      <c r="I97" s="205"/>
      <c r="J97" s="206">
        <f>ROUND(I97*H97,2)</f>
        <v>0</v>
      </c>
      <c r="K97" s="202" t="s">
        <v>163</v>
      </c>
      <c r="L97" s="39"/>
      <c r="M97" s="207" t="s">
        <v>19</v>
      </c>
      <c r="N97" s="208" t="s">
        <v>44</v>
      </c>
      <c r="O97" s="75"/>
      <c r="P97" s="209">
        <f>O97*H97</f>
        <v>0</v>
      </c>
      <c r="Q97" s="209">
        <v>0</v>
      </c>
      <c r="R97" s="209">
        <f>Q97*H97</f>
        <v>0</v>
      </c>
      <c r="S97" s="209">
        <v>0</v>
      </c>
      <c r="T97" s="210">
        <f>S97*H97</f>
        <v>0</v>
      </c>
      <c r="AR97" s="13" t="s">
        <v>164</v>
      </c>
      <c r="AT97" s="13" t="s">
        <v>159</v>
      </c>
      <c r="AU97" s="13" t="s">
        <v>83</v>
      </c>
      <c r="AY97" s="13" t="s">
        <v>157</v>
      </c>
      <c r="BE97" s="211">
        <f>IF(N97="základní",J97,0)</f>
        <v>0</v>
      </c>
      <c r="BF97" s="211">
        <f>IF(N97="snížená",J97,0)</f>
        <v>0</v>
      </c>
      <c r="BG97" s="211">
        <f>IF(N97="zákl. přenesená",J97,0)</f>
        <v>0</v>
      </c>
      <c r="BH97" s="211">
        <f>IF(N97="sníž. přenesená",J97,0)</f>
        <v>0</v>
      </c>
      <c r="BI97" s="211">
        <f>IF(N97="nulová",J97,0)</f>
        <v>0</v>
      </c>
      <c r="BJ97" s="13" t="s">
        <v>81</v>
      </c>
      <c r="BK97" s="211">
        <f>ROUND(I97*H97,2)</f>
        <v>0</v>
      </c>
      <c r="BL97" s="13" t="s">
        <v>164</v>
      </c>
      <c r="BM97" s="13" t="s">
        <v>961</v>
      </c>
    </row>
    <row r="98" spans="2:65" s="1" customFormat="1" ht="22.5" customHeight="1">
      <c r="B98" s="34"/>
      <c r="C98" s="200" t="s">
        <v>164</v>
      </c>
      <c r="D98" s="200" t="s">
        <v>159</v>
      </c>
      <c r="E98" s="201" t="s">
        <v>559</v>
      </c>
      <c r="F98" s="202" t="s">
        <v>614</v>
      </c>
      <c r="G98" s="203" t="s">
        <v>162</v>
      </c>
      <c r="H98" s="204">
        <v>604.2</v>
      </c>
      <c r="I98" s="205"/>
      <c r="J98" s="206">
        <f>ROUND(I98*H98,2)</f>
        <v>0</v>
      </c>
      <c r="K98" s="202" t="s">
        <v>163</v>
      </c>
      <c r="L98" s="39"/>
      <c r="M98" s="207" t="s">
        <v>19</v>
      </c>
      <c r="N98" s="208" t="s">
        <v>44</v>
      </c>
      <c r="O98" s="75"/>
      <c r="P98" s="209">
        <f>O98*H98</f>
        <v>0</v>
      </c>
      <c r="Q98" s="209">
        <v>0</v>
      </c>
      <c r="R98" s="209">
        <f>Q98*H98</f>
        <v>0</v>
      </c>
      <c r="S98" s="209">
        <v>0</v>
      </c>
      <c r="T98" s="210">
        <f>S98*H98</f>
        <v>0</v>
      </c>
      <c r="AR98" s="13" t="s">
        <v>164</v>
      </c>
      <c r="AT98" s="13" t="s">
        <v>159</v>
      </c>
      <c r="AU98" s="13" t="s">
        <v>83</v>
      </c>
      <c r="AY98" s="13" t="s">
        <v>157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13" t="s">
        <v>81</v>
      </c>
      <c r="BK98" s="211">
        <f>ROUND(I98*H98,2)</f>
        <v>0</v>
      </c>
      <c r="BL98" s="13" t="s">
        <v>164</v>
      </c>
      <c r="BM98" s="13" t="s">
        <v>962</v>
      </c>
    </row>
    <row r="99" spans="2:65" s="1" customFormat="1" ht="16.5" customHeight="1">
      <c r="B99" s="34"/>
      <c r="C99" s="200" t="s">
        <v>177</v>
      </c>
      <c r="D99" s="200" t="s">
        <v>159</v>
      </c>
      <c r="E99" s="201" t="s">
        <v>675</v>
      </c>
      <c r="F99" s="202" t="s">
        <v>676</v>
      </c>
      <c r="G99" s="203" t="s">
        <v>162</v>
      </c>
      <c r="H99" s="204">
        <v>30.21</v>
      </c>
      <c r="I99" s="205"/>
      <c r="J99" s="206">
        <f>ROUND(I99*H99,2)</f>
        <v>0</v>
      </c>
      <c r="K99" s="202" t="s">
        <v>163</v>
      </c>
      <c r="L99" s="39"/>
      <c r="M99" s="207" t="s">
        <v>19</v>
      </c>
      <c r="N99" s="208" t="s">
        <v>44</v>
      </c>
      <c r="O99" s="75"/>
      <c r="P99" s="209">
        <f>O99*H99</f>
        <v>0</v>
      </c>
      <c r="Q99" s="209">
        <v>0</v>
      </c>
      <c r="R99" s="209">
        <f>Q99*H99</f>
        <v>0</v>
      </c>
      <c r="S99" s="209">
        <v>0</v>
      </c>
      <c r="T99" s="210">
        <f>S99*H99</f>
        <v>0</v>
      </c>
      <c r="AR99" s="13" t="s">
        <v>164</v>
      </c>
      <c r="AT99" s="13" t="s">
        <v>159</v>
      </c>
      <c r="AU99" s="13" t="s">
        <v>83</v>
      </c>
      <c r="AY99" s="13" t="s">
        <v>157</v>
      </c>
      <c r="BE99" s="211">
        <f>IF(N99="základní",J99,0)</f>
        <v>0</v>
      </c>
      <c r="BF99" s="211">
        <f>IF(N99="snížená",J99,0)</f>
        <v>0</v>
      </c>
      <c r="BG99" s="211">
        <f>IF(N99="zákl. přenesená",J99,0)</f>
        <v>0</v>
      </c>
      <c r="BH99" s="211">
        <f>IF(N99="sníž. přenesená",J99,0)</f>
        <v>0</v>
      </c>
      <c r="BI99" s="211">
        <f>IF(N99="nulová",J99,0)</f>
        <v>0</v>
      </c>
      <c r="BJ99" s="13" t="s">
        <v>81</v>
      </c>
      <c r="BK99" s="211">
        <f>ROUND(I99*H99,2)</f>
        <v>0</v>
      </c>
      <c r="BL99" s="13" t="s">
        <v>164</v>
      </c>
      <c r="BM99" s="13" t="s">
        <v>963</v>
      </c>
    </row>
    <row r="100" spans="2:65" s="1" customFormat="1" ht="16.5" customHeight="1">
      <c r="B100" s="34"/>
      <c r="C100" s="200" t="s">
        <v>184</v>
      </c>
      <c r="D100" s="200" t="s">
        <v>159</v>
      </c>
      <c r="E100" s="201" t="s">
        <v>678</v>
      </c>
      <c r="F100" s="202" t="s">
        <v>679</v>
      </c>
      <c r="G100" s="203" t="s">
        <v>162</v>
      </c>
      <c r="H100" s="204">
        <v>30.21</v>
      </c>
      <c r="I100" s="205"/>
      <c r="J100" s="206">
        <f>ROUND(I100*H100,2)</f>
        <v>0</v>
      </c>
      <c r="K100" s="202" t="s">
        <v>680</v>
      </c>
      <c r="L100" s="39"/>
      <c r="M100" s="207" t="s">
        <v>19</v>
      </c>
      <c r="N100" s="208" t="s">
        <v>44</v>
      </c>
      <c r="O100" s="75"/>
      <c r="P100" s="209">
        <f>O100*H100</f>
        <v>0</v>
      </c>
      <c r="Q100" s="209">
        <v>0</v>
      </c>
      <c r="R100" s="209">
        <f>Q100*H100</f>
        <v>0</v>
      </c>
      <c r="S100" s="209">
        <v>0</v>
      </c>
      <c r="T100" s="210">
        <f>S100*H100</f>
        <v>0</v>
      </c>
      <c r="AR100" s="13" t="s">
        <v>164</v>
      </c>
      <c r="AT100" s="13" t="s">
        <v>159</v>
      </c>
      <c r="AU100" s="13" t="s">
        <v>83</v>
      </c>
      <c r="AY100" s="13" t="s">
        <v>157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13" t="s">
        <v>81</v>
      </c>
      <c r="BK100" s="211">
        <f>ROUND(I100*H100,2)</f>
        <v>0</v>
      </c>
      <c r="BL100" s="13" t="s">
        <v>164</v>
      </c>
      <c r="BM100" s="13" t="s">
        <v>964</v>
      </c>
    </row>
    <row r="101" spans="2:65" s="1" customFormat="1" ht="22.5" customHeight="1">
      <c r="B101" s="34"/>
      <c r="C101" s="200" t="s">
        <v>188</v>
      </c>
      <c r="D101" s="200" t="s">
        <v>159</v>
      </c>
      <c r="E101" s="201" t="s">
        <v>682</v>
      </c>
      <c r="F101" s="202" t="s">
        <v>683</v>
      </c>
      <c r="G101" s="203" t="s">
        <v>181</v>
      </c>
      <c r="H101" s="204">
        <v>60.42</v>
      </c>
      <c r="I101" s="205"/>
      <c r="J101" s="206">
        <f>ROUND(I101*H101,2)</f>
        <v>0</v>
      </c>
      <c r="K101" s="202" t="s">
        <v>163</v>
      </c>
      <c r="L101" s="39"/>
      <c r="M101" s="207" t="s">
        <v>19</v>
      </c>
      <c r="N101" s="208" t="s">
        <v>44</v>
      </c>
      <c r="O101" s="75"/>
      <c r="P101" s="209">
        <f>O101*H101</f>
        <v>0</v>
      </c>
      <c r="Q101" s="209">
        <v>0</v>
      </c>
      <c r="R101" s="209">
        <f>Q101*H101</f>
        <v>0</v>
      </c>
      <c r="S101" s="209">
        <v>0</v>
      </c>
      <c r="T101" s="210">
        <f>S101*H101</f>
        <v>0</v>
      </c>
      <c r="AR101" s="13" t="s">
        <v>164</v>
      </c>
      <c r="AT101" s="13" t="s">
        <v>159</v>
      </c>
      <c r="AU101" s="13" t="s">
        <v>83</v>
      </c>
      <c r="AY101" s="13" t="s">
        <v>157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13" t="s">
        <v>81</v>
      </c>
      <c r="BK101" s="211">
        <f>ROUND(I101*H101,2)</f>
        <v>0</v>
      </c>
      <c r="BL101" s="13" t="s">
        <v>164</v>
      </c>
      <c r="BM101" s="13" t="s">
        <v>965</v>
      </c>
    </row>
    <row r="102" spans="2:65" s="1" customFormat="1" ht="16.5" customHeight="1">
      <c r="B102" s="34"/>
      <c r="C102" s="200" t="s">
        <v>182</v>
      </c>
      <c r="D102" s="200" t="s">
        <v>159</v>
      </c>
      <c r="E102" s="201" t="s">
        <v>170</v>
      </c>
      <c r="F102" s="202" t="s">
        <v>171</v>
      </c>
      <c r="G102" s="203" t="s">
        <v>162</v>
      </c>
      <c r="H102" s="204">
        <v>52.5</v>
      </c>
      <c r="I102" s="205"/>
      <c r="J102" s="206">
        <f>ROUND(I102*H102,2)</f>
        <v>0</v>
      </c>
      <c r="K102" s="202" t="s">
        <v>163</v>
      </c>
      <c r="L102" s="39"/>
      <c r="M102" s="207" t="s">
        <v>19</v>
      </c>
      <c r="N102" s="208" t="s">
        <v>44</v>
      </c>
      <c r="O102" s="75"/>
      <c r="P102" s="209">
        <f>O102*H102</f>
        <v>0</v>
      </c>
      <c r="Q102" s="209">
        <v>0</v>
      </c>
      <c r="R102" s="209">
        <f>Q102*H102</f>
        <v>0</v>
      </c>
      <c r="S102" s="209">
        <v>0</v>
      </c>
      <c r="T102" s="210">
        <f>S102*H102</f>
        <v>0</v>
      </c>
      <c r="AR102" s="13" t="s">
        <v>164</v>
      </c>
      <c r="AT102" s="13" t="s">
        <v>159</v>
      </c>
      <c r="AU102" s="13" t="s">
        <v>83</v>
      </c>
      <c r="AY102" s="13" t="s">
        <v>157</v>
      </c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13" t="s">
        <v>81</v>
      </c>
      <c r="BK102" s="211">
        <f>ROUND(I102*H102,2)</f>
        <v>0</v>
      </c>
      <c r="BL102" s="13" t="s">
        <v>164</v>
      </c>
      <c r="BM102" s="13" t="s">
        <v>966</v>
      </c>
    </row>
    <row r="103" spans="2:65" s="1" customFormat="1" ht="22.5" customHeight="1">
      <c r="B103" s="34"/>
      <c r="C103" s="200" t="s">
        <v>198</v>
      </c>
      <c r="D103" s="200" t="s">
        <v>159</v>
      </c>
      <c r="E103" s="201" t="s">
        <v>173</v>
      </c>
      <c r="F103" s="202" t="s">
        <v>880</v>
      </c>
      <c r="G103" s="203" t="s">
        <v>175</v>
      </c>
      <c r="H103" s="204">
        <v>118.8</v>
      </c>
      <c r="I103" s="205"/>
      <c r="J103" s="206">
        <f>ROUND(I103*H103,2)</f>
        <v>0</v>
      </c>
      <c r="K103" s="202" t="s">
        <v>680</v>
      </c>
      <c r="L103" s="39"/>
      <c r="M103" s="207" t="s">
        <v>19</v>
      </c>
      <c r="N103" s="208" t="s">
        <v>44</v>
      </c>
      <c r="O103" s="75"/>
      <c r="P103" s="209">
        <f>O103*H103</f>
        <v>0</v>
      </c>
      <c r="Q103" s="209">
        <v>0</v>
      </c>
      <c r="R103" s="209">
        <f>Q103*H103</f>
        <v>0</v>
      </c>
      <c r="S103" s="209">
        <v>0</v>
      </c>
      <c r="T103" s="210">
        <f>S103*H103</f>
        <v>0</v>
      </c>
      <c r="AR103" s="13" t="s">
        <v>164</v>
      </c>
      <c r="AT103" s="13" t="s">
        <v>159</v>
      </c>
      <c r="AU103" s="13" t="s">
        <v>83</v>
      </c>
      <c r="AY103" s="13" t="s">
        <v>157</v>
      </c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13" t="s">
        <v>81</v>
      </c>
      <c r="BK103" s="211">
        <f>ROUND(I103*H103,2)</f>
        <v>0</v>
      </c>
      <c r="BL103" s="13" t="s">
        <v>164</v>
      </c>
      <c r="BM103" s="13" t="s">
        <v>967</v>
      </c>
    </row>
    <row r="104" spans="2:65" s="1" customFormat="1" ht="16.5" customHeight="1">
      <c r="B104" s="34"/>
      <c r="C104" s="212" t="s">
        <v>203</v>
      </c>
      <c r="D104" s="212" t="s">
        <v>178</v>
      </c>
      <c r="E104" s="213" t="s">
        <v>179</v>
      </c>
      <c r="F104" s="214" t="s">
        <v>180</v>
      </c>
      <c r="G104" s="215" t="s">
        <v>181</v>
      </c>
      <c r="H104" s="216">
        <v>64.152</v>
      </c>
      <c r="I104" s="217"/>
      <c r="J104" s="218">
        <f>ROUND(I104*H104,2)</f>
        <v>0</v>
      </c>
      <c r="K104" s="214" t="s">
        <v>163</v>
      </c>
      <c r="L104" s="219"/>
      <c r="M104" s="220" t="s">
        <v>19</v>
      </c>
      <c r="N104" s="221" t="s">
        <v>44</v>
      </c>
      <c r="O104" s="75"/>
      <c r="P104" s="209">
        <f>O104*H104</f>
        <v>0</v>
      </c>
      <c r="Q104" s="209">
        <v>1</v>
      </c>
      <c r="R104" s="209">
        <f>Q104*H104</f>
        <v>64.152</v>
      </c>
      <c r="S104" s="209">
        <v>0</v>
      </c>
      <c r="T104" s="210">
        <f>S104*H104</f>
        <v>0</v>
      </c>
      <c r="AR104" s="13" t="s">
        <v>182</v>
      </c>
      <c r="AT104" s="13" t="s">
        <v>178</v>
      </c>
      <c r="AU104" s="13" t="s">
        <v>83</v>
      </c>
      <c r="AY104" s="13" t="s">
        <v>157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13" t="s">
        <v>81</v>
      </c>
      <c r="BK104" s="211">
        <f>ROUND(I104*H104,2)</f>
        <v>0</v>
      </c>
      <c r="BL104" s="13" t="s">
        <v>164</v>
      </c>
      <c r="BM104" s="13" t="s">
        <v>968</v>
      </c>
    </row>
    <row r="105" spans="2:65" s="1" customFormat="1" ht="22.5" customHeight="1">
      <c r="B105" s="34"/>
      <c r="C105" s="200" t="s">
        <v>207</v>
      </c>
      <c r="D105" s="200" t="s">
        <v>159</v>
      </c>
      <c r="E105" s="201" t="s">
        <v>883</v>
      </c>
      <c r="F105" s="202" t="s">
        <v>884</v>
      </c>
      <c r="G105" s="203" t="s">
        <v>175</v>
      </c>
      <c r="H105" s="204">
        <v>118.8</v>
      </c>
      <c r="I105" s="205"/>
      <c r="J105" s="206">
        <f>ROUND(I105*H105,2)</f>
        <v>0</v>
      </c>
      <c r="K105" s="202" t="s">
        <v>163</v>
      </c>
      <c r="L105" s="39"/>
      <c r="M105" s="207" t="s">
        <v>19</v>
      </c>
      <c r="N105" s="208" t="s">
        <v>44</v>
      </c>
      <c r="O105" s="75"/>
      <c r="P105" s="209">
        <f>O105*H105</f>
        <v>0</v>
      </c>
      <c r="Q105" s="209">
        <v>0</v>
      </c>
      <c r="R105" s="209">
        <f>Q105*H105</f>
        <v>0</v>
      </c>
      <c r="S105" s="209">
        <v>0</v>
      </c>
      <c r="T105" s="210">
        <f>S105*H105</f>
        <v>0</v>
      </c>
      <c r="AR105" s="13" t="s">
        <v>164</v>
      </c>
      <c r="AT105" s="13" t="s">
        <v>159</v>
      </c>
      <c r="AU105" s="13" t="s">
        <v>83</v>
      </c>
      <c r="AY105" s="13" t="s">
        <v>157</v>
      </c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13" t="s">
        <v>81</v>
      </c>
      <c r="BK105" s="211">
        <f>ROUND(I105*H105,2)</f>
        <v>0</v>
      </c>
      <c r="BL105" s="13" t="s">
        <v>164</v>
      </c>
      <c r="BM105" s="13" t="s">
        <v>969</v>
      </c>
    </row>
    <row r="106" spans="2:65" s="1" customFormat="1" ht="16.5" customHeight="1">
      <c r="B106" s="34"/>
      <c r="C106" s="212" t="s">
        <v>211</v>
      </c>
      <c r="D106" s="212" t="s">
        <v>178</v>
      </c>
      <c r="E106" s="213" t="s">
        <v>189</v>
      </c>
      <c r="F106" s="214" t="s">
        <v>190</v>
      </c>
      <c r="G106" s="215" t="s">
        <v>191</v>
      </c>
      <c r="H106" s="216">
        <v>1.782</v>
      </c>
      <c r="I106" s="217"/>
      <c r="J106" s="218">
        <f>ROUND(I106*H106,2)</f>
        <v>0</v>
      </c>
      <c r="K106" s="214" t="s">
        <v>163</v>
      </c>
      <c r="L106" s="219"/>
      <c r="M106" s="220" t="s">
        <v>19</v>
      </c>
      <c r="N106" s="221" t="s">
        <v>44</v>
      </c>
      <c r="O106" s="75"/>
      <c r="P106" s="209">
        <f>O106*H106</f>
        <v>0</v>
      </c>
      <c r="Q106" s="209">
        <v>0.001</v>
      </c>
      <c r="R106" s="209">
        <f>Q106*H106</f>
        <v>0.0017820000000000002</v>
      </c>
      <c r="S106" s="209">
        <v>0</v>
      </c>
      <c r="T106" s="210">
        <f>S106*H106</f>
        <v>0</v>
      </c>
      <c r="AR106" s="13" t="s">
        <v>182</v>
      </c>
      <c r="AT106" s="13" t="s">
        <v>178</v>
      </c>
      <c r="AU106" s="13" t="s">
        <v>83</v>
      </c>
      <c r="AY106" s="13" t="s">
        <v>157</v>
      </c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13" t="s">
        <v>81</v>
      </c>
      <c r="BK106" s="211">
        <f>ROUND(I106*H106,2)</f>
        <v>0</v>
      </c>
      <c r="BL106" s="13" t="s">
        <v>164</v>
      </c>
      <c r="BM106" s="13" t="s">
        <v>970</v>
      </c>
    </row>
    <row r="107" spans="2:65" s="1" customFormat="1" ht="22.5" customHeight="1">
      <c r="B107" s="34"/>
      <c r="C107" s="200" t="s">
        <v>215</v>
      </c>
      <c r="D107" s="200" t="s">
        <v>159</v>
      </c>
      <c r="E107" s="201" t="s">
        <v>193</v>
      </c>
      <c r="F107" s="202" t="s">
        <v>194</v>
      </c>
      <c r="G107" s="203" t="s">
        <v>195</v>
      </c>
      <c r="H107" s="204">
        <v>3</v>
      </c>
      <c r="I107" s="205"/>
      <c r="J107" s="206">
        <f>ROUND(I107*H107,2)</f>
        <v>0</v>
      </c>
      <c r="K107" s="202" t="s">
        <v>163</v>
      </c>
      <c r="L107" s="39"/>
      <c r="M107" s="207" t="s">
        <v>19</v>
      </c>
      <c r="N107" s="208" t="s">
        <v>44</v>
      </c>
      <c r="O107" s="75"/>
      <c r="P107" s="209">
        <f>O107*H107</f>
        <v>0</v>
      </c>
      <c r="Q107" s="209">
        <v>0.01281</v>
      </c>
      <c r="R107" s="209">
        <f>Q107*H107</f>
        <v>0.03843</v>
      </c>
      <c r="S107" s="209">
        <v>0</v>
      </c>
      <c r="T107" s="210">
        <f>S107*H107</f>
        <v>0</v>
      </c>
      <c r="AR107" s="13" t="s">
        <v>164</v>
      </c>
      <c r="AT107" s="13" t="s">
        <v>159</v>
      </c>
      <c r="AU107" s="13" t="s">
        <v>83</v>
      </c>
      <c r="AY107" s="13" t="s">
        <v>157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13" t="s">
        <v>81</v>
      </c>
      <c r="BK107" s="211">
        <f>ROUND(I107*H107,2)</f>
        <v>0</v>
      </c>
      <c r="BL107" s="13" t="s">
        <v>164</v>
      </c>
      <c r="BM107" s="13" t="s">
        <v>971</v>
      </c>
    </row>
    <row r="108" spans="2:63" s="10" customFormat="1" ht="22.8" customHeight="1">
      <c r="B108" s="184"/>
      <c r="C108" s="185"/>
      <c r="D108" s="186" t="s">
        <v>72</v>
      </c>
      <c r="E108" s="198" t="s">
        <v>83</v>
      </c>
      <c r="F108" s="198" t="s">
        <v>197</v>
      </c>
      <c r="G108" s="185"/>
      <c r="H108" s="185"/>
      <c r="I108" s="188"/>
      <c r="J108" s="199">
        <f>BK108</f>
        <v>0</v>
      </c>
      <c r="K108" s="185"/>
      <c r="L108" s="190"/>
      <c r="M108" s="191"/>
      <c r="N108" s="192"/>
      <c r="O108" s="192"/>
      <c r="P108" s="193">
        <f>SUM(P109:P111)</f>
        <v>0</v>
      </c>
      <c r="Q108" s="192"/>
      <c r="R108" s="193">
        <f>SUM(R109:R111)</f>
        <v>0.95180384</v>
      </c>
      <c r="S108" s="192"/>
      <c r="T108" s="194">
        <f>SUM(T109:T111)</f>
        <v>0</v>
      </c>
      <c r="AR108" s="195" t="s">
        <v>81</v>
      </c>
      <c r="AT108" s="196" t="s">
        <v>72</v>
      </c>
      <c r="AU108" s="196" t="s">
        <v>81</v>
      </c>
      <c r="AY108" s="195" t="s">
        <v>157</v>
      </c>
      <c r="BK108" s="197">
        <f>SUM(BK109:BK111)</f>
        <v>0</v>
      </c>
    </row>
    <row r="109" spans="2:65" s="1" customFormat="1" ht="16.5" customHeight="1">
      <c r="B109" s="34"/>
      <c r="C109" s="200" t="s">
        <v>220</v>
      </c>
      <c r="D109" s="200" t="s">
        <v>159</v>
      </c>
      <c r="E109" s="201" t="s">
        <v>972</v>
      </c>
      <c r="F109" s="202" t="s">
        <v>973</v>
      </c>
      <c r="G109" s="203" t="s">
        <v>175</v>
      </c>
      <c r="H109" s="204">
        <v>4.533</v>
      </c>
      <c r="I109" s="205"/>
      <c r="J109" s="206">
        <f>ROUND(I109*H109,2)</f>
        <v>0</v>
      </c>
      <c r="K109" s="202" t="s">
        <v>163</v>
      </c>
      <c r="L109" s="39"/>
      <c r="M109" s="207" t="s">
        <v>19</v>
      </c>
      <c r="N109" s="208" t="s">
        <v>44</v>
      </c>
      <c r="O109" s="75"/>
      <c r="P109" s="209">
        <f>O109*H109</f>
        <v>0</v>
      </c>
      <c r="Q109" s="209">
        <v>0.00269</v>
      </c>
      <c r="R109" s="209">
        <f>Q109*H109</f>
        <v>0.012193770000000001</v>
      </c>
      <c r="S109" s="209">
        <v>0</v>
      </c>
      <c r="T109" s="210">
        <f>S109*H109</f>
        <v>0</v>
      </c>
      <c r="AR109" s="13" t="s">
        <v>164</v>
      </c>
      <c r="AT109" s="13" t="s">
        <v>159</v>
      </c>
      <c r="AU109" s="13" t="s">
        <v>83</v>
      </c>
      <c r="AY109" s="13" t="s">
        <v>157</v>
      </c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13" t="s">
        <v>81</v>
      </c>
      <c r="BK109" s="211">
        <f>ROUND(I109*H109,2)</f>
        <v>0</v>
      </c>
      <c r="BL109" s="13" t="s">
        <v>164</v>
      </c>
      <c r="BM109" s="13" t="s">
        <v>974</v>
      </c>
    </row>
    <row r="110" spans="2:65" s="1" customFormat="1" ht="16.5" customHeight="1">
      <c r="B110" s="34"/>
      <c r="C110" s="200" t="s">
        <v>8</v>
      </c>
      <c r="D110" s="200" t="s">
        <v>159</v>
      </c>
      <c r="E110" s="201" t="s">
        <v>975</v>
      </c>
      <c r="F110" s="202" t="s">
        <v>976</v>
      </c>
      <c r="G110" s="203" t="s">
        <v>175</v>
      </c>
      <c r="H110" s="204">
        <v>4.533</v>
      </c>
      <c r="I110" s="205"/>
      <c r="J110" s="206">
        <f>ROUND(I110*H110,2)</f>
        <v>0</v>
      </c>
      <c r="K110" s="202" t="s">
        <v>163</v>
      </c>
      <c r="L110" s="39"/>
      <c r="M110" s="207" t="s">
        <v>19</v>
      </c>
      <c r="N110" s="208" t="s">
        <v>44</v>
      </c>
      <c r="O110" s="75"/>
      <c r="P110" s="209">
        <f>O110*H110</f>
        <v>0</v>
      </c>
      <c r="Q110" s="209">
        <v>0</v>
      </c>
      <c r="R110" s="209">
        <f>Q110*H110</f>
        <v>0</v>
      </c>
      <c r="S110" s="209">
        <v>0</v>
      </c>
      <c r="T110" s="210">
        <f>S110*H110</f>
        <v>0</v>
      </c>
      <c r="AR110" s="13" t="s">
        <v>164</v>
      </c>
      <c r="AT110" s="13" t="s">
        <v>159</v>
      </c>
      <c r="AU110" s="13" t="s">
        <v>83</v>
      </c>
      <c r="AY110" s="13" t="s">
        <v>157</v>
      </c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13" t="s">
        <v>81</v>
      </c>
      <c r="BK110" s="211">
        <f>ROUND(I110*H110,2)</f>
        <v>0</v>
      </c>
      <c r="BL110" s="13" t="s">
        <v>164</v>
      </c>
      <c r="BM110" s="13" t="s">
        <v>977</v>
      </c>
    </row>
    <row r="111" spans="2:65" s="1" customFormat="1" ht="22.5" customHeight="1">
      <c r="B111" s="34"/>
      <c r="C111" s="200" t="s">
        <v>227</v>
      </c>
      <c r="D111" s="200" t="s">
        <v>159</v>
      </c>
      <c r="E111" s="201" t="s">
        <v>978</v>
      </c>
      <c r="F111" s="202" t="s">
        <v>979</v>
      </c>
      <c r="G111" s="203" t="s">
        <v>162</v>
      </c>
      <c r="H111" s="204">
        <v>0.383</v>
      </c>
      <c r="I111" s="205"/>
      <c r="J111" s="206">
        <f>ROUND(I111*H111,2)</f>
        <v>0</v>
      </c>
      <c r="K111" s="202" t="s">
        <v>163</v>
      </c>
      <c r="L111" s="39"/>
      <c r="M111" s="207" t="s">
        <v>19</v>
      </c>
      <c r="N111" s="208" t="s">
        <v>44</v>
      </c>
      <c r="O111" s="75"/>
      <c r="P111" s="209">
        <f>O111*H111</f>
        <v>0</v>
      </c>
      <c r="Q111" s="209">
        <v>2.45329</v>
      </c>
      <c r="R111" s="209">
        <f>Q111*H111</f>
        <v>0.93961007</v>
      </c>
      <c r="S111" s="209">
        <v>0</v>
      </c>
      <c r="T111" s="210">
        <f>S111*H111</f>
        <v>0</v>
      </c>
      <c r="AR111" s="13" t="s">
        <v>164</v>
      </c>
      <c r="AT111" s="13" t="s">
        <v>159</v>
      </c>
      <c r="AU111" s="13" t="s">
        <v>83</v>
      </c>
      <c r="AY111" s="13" t="s">
        <v>157</v>
      </c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13" t="s">
        <v>81</v>
      </c>
      <c r="BK111" s="211">
        <f>ROUND(I111*H111,2)</f>
        <v>0</v>
      </c>
      <c r="BL111" s="13" t="s">
        <v>164</v>
      </c>
      <c r="BM111" s="13" t="s">
        <v>980</v>
      </c>
    </row>
    <row r="112" spans="2:63" s="10" customFormat="1" ht="22.8" customHeight="1">
      <c r="B112" s="184"/>
      <c r="C112" s="185"/>
      <c r="D112" s="186" t="s">
        <v>72</v>
      </c>
      <c r="E112" s="198" t="s">
        <v>169</v>
      </c>
      <c r="F112" s="198" t="s">
        <v>981</v>
      </c>
      <c r="G112" s="185"/>
      <c r="H112" s="185"/>
      <c r="I112" s="188"/>
      <c r="J112" s="199">
        <f>BK112</f>
        <v>0</v>
      </c>
      <c r="K112" s="185"/>
      <c r="L112" s="190"/>
      <c r="M112" s="191"/>
      <c r="N112" s="192"/>
      <c r="O112" s="192"/>
      <c r="P112" s="193">
        <f>SUM(P113:P123)</f>
        <v>0</v>
      </c>
      <c r="Q112" s="192"/>
      <c r="R112" s="193">
        <f>SUM(R113:R123)</f>
        <v>3.27030675</v>
      </c>
      <c r="S112" s="192"/>
      <c r="T112" s="194">
        <f>SUM(T113:T123)</f>
        <v>0</v>
      </c>
      <c r="AR112" s="195" t="s">
        <v>81</v>
      </c>
      <c r="AT112" s="196" t="s">
        <v>72</v>
      </c>
      <c r="AU112" s="196" t="s">
        <v>81</v>
      </c>
      <c r="AY112" s="195" t="s">
        <v>157</v>
      </c>
      <c r="BK112" s="197">
        <f>SUM(BK113:BK123)</f>
        <v>0</v>
      </c>
    </row>
    <row r="113" spans="2:65" s="1" customFormat="1" ht="16.5" customHeight="1">
      <c r="B113" s="34"/>
      <c r="C113" s="200" t="s">
        <v>231</v>
      </c>
      <c r="D113" s="200" t="s">
        <v>159</v>
      </c>
      <c r="E113" s="201" t="s">
        <v>982</v>
      </c>
      <c r="F113" s="202" t="s">
        <v>983</v>
      </c>
      <c r="G113" s="203" t="s">
        <v>175</v>
      </c>
      <c r="H113" s="204">
        <v>12.775</v>
      </c>
      <c r="I113" s="205"/>
      <c r="J113" s="206">
        <f>ROUND(I113*H113,2)</f>
        <v>0</v>
      </c>
      <c r="K113" s="202" t="s">
        <v>163</v>
      </c>
      <c r="L113" s="39"/>
      <c r="M113" s="207" t="s">
        <v>19</v>
      </c>
      <c r="N113" s="208" t="s">
        <v>44</v>
      </c>
      <c r="O113" s="75"/>
      <c r="P113" s="209">
        <f>O113*H113</f>
        <v>0</v>
      </c>
      <c r="Q113" s="209">
        <v>0.02857</v>
      </c>
      <c r="R113" s="209">
        <f>Q113*H113</f>
        <v>0.36498175000000005</v>
      </c>
      <c r="S113" s="209">
        <v>0</v>
      </c>
      <c r="T113" s="210">
        <f>S113*H113</f>
        <v>0</v>
      </c>
      <c r="AR113" s="13" t="s">
        <v>164</v>
      </c>
      <c r="AT113" s="13" t="s">
        <v>159</v>
      </c>
      <c r="AU113" s="13" t="s">
        <v>83</v>
      </c>
      <c r="AY113" s="13" t="s">
        <v>157</v>
      </c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13" t="s">
        <v>81</v>
      </c>
      <c r="BK113" s="211">
        <f>ROUND(I113*H113,2)</f>
        <v>0</v>
      </c>
      <c r="BL113" s="13" t="s">
        <v>164</v>
      </c>
      <c r="BM113" s="13" t="s">
        <v>984</v>
      </c>
    </row>
    <row r="114" spans="2:65" s="1" customFormat="1" ht="22.5" customHeight="1">
      <c r="B114" s="34"/>
      <c r="C114" s="200" t="s">
        <v>235</v>
      </c>
      <c r="D114" s="200" t="s">
        <v>159</v>
      </c>
      <c r="E114" s="201" t="s">
        <v>985</v>
      </c>
      <c r="F114" s="202" t="s">
        <v>986</v>
      </c>
      <c r="G114" s="203" t="s">
        <v>195</v>
      </c>
      <c r="H114" s="204">
        <v>16</v>
      </c>
      <c r="I114" s="205"/>
      <c r="J114" s="206">
        <f>ROUND(I114*H114,2)</f>
        <v>0</v>
      </c>
      <c r="K114" s="202" t="s">
        <v>163</v>
      </c>
      <c r="L114" s="39"/>
      <c r="M114" s="207" t="s">
        <v>19</v>
      </c>
      <c r="N114" s="208" t="s">
        <v>44</v>
      </c>
      <c r="O114" s="75"/>
      <c r="P114" s="209">
        <f>O114*H114</f>
        <v>0</v>
      </c>
      <c r="Q114" s="209">
        <v>0.17489</v>
      </c>
      <c r="R114" s="209">
        <f>Q114*H114</f>
        <v>2.79824</v>
      </c>
      <c r="S114" s="209">
        <v>0</v>
      </c>
      <c r="T114" s="210">
        <f>S114*H114</f>
        <v>0</v>
      </c>
      <c r="AR114" s="13" t="s">
        <v>164</v>
      </c>
      <c r="AT114" s="13" t="s">
        <v>159</v>
      </c>
      <c r="AU114" s="13" t="s">
        <v>83</v>
      </c>
      <c r="AY114" s="13" t="s">
        <v>157</v>
      </c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13" t="s">
        <v>81</v>
      </c>
      <c r="BK114" s="211">
        <f>ROUND(I114*H114,2)</f>
        <v>0</v>
      </c>
      <c r="BL114" s="13" t="s">
        <v>164</v>
      </c>
      <c r="BM114" s="13" t="s">
        <v>987</v>
      </c>
    </row>
    <row r="115" spans="2:65" s="1" customFormat="1" ht="16.5" customHeight="1">
      <c r="B115" s="34"/>
      <c r="C115" s="212" t="s">
        <v>239</v>
      </c>
      <c r="D115" s="212" t="s">
        <v>178</v>
      </c>
      <c r="E115" s="213" t="s">
        <v>988</v>
      </c>
      <c r="F115" s="214" t="s">
        <v>989</v>
      </c>
      <c r="G115" s="215" t="s">
        <v>195</v>
      </c>
      <c r="H115" s="216">
        <v>4</v>
      </c>
      <c r="I115" s="217"/>
      <c r="J115" s="218">
        <f>ROUND(I115*H115,2)</f>
        <v>0</v>
      </c>
      <c r="K115" s="214" t="s">
        <v>163</v>
      </c>
      <c r="L115" s="219"/>
      <c r="M115" s="220" t="s">
        <v>19</v>
      </c>
      <c r="N115" s="221" t="s">
        <v>44</v>
      </c>
      <c r="O115" s="75"/>
      <c r="P115" s="209">
        <f>O115*H115</f>
        <v>0</v>
      </c>
      <c r="Q115" s="209">
        <v>0.0036</v>
      </c>
      <c r="R115" s="209">
        <f>Q115*H115</f>
        <v>0.0144</v>
      </c>
      <c r="S115" s="209">
        <v>0</v>
      </c>
      <c r="T115" s="210">
        <f>S115*H115</f>
        <v>0</v>
      </c>
      <c r="AR115" s="13" t="s">
        <v>182</v>
      </c>
      <c r="AT115" s="13" t="s">
        <v>178</v>
      </c>
      <c r="AU115" s="13" t="s">
        <v>83</v>
      </c>
      <c r="AY115" s="13" t="s">
        <v>157</v>
      </c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13" t="s">
        <v>81</v>
      </c>
      <c r="BK115" s="211">
        <f>ROUND(I115*H115,2)</f>
        <v>0</v>
      </c>
      <c r="BL115" s="13" t="s">
        <v>164</v>
      </c>
      <c r="BM115" s="13" t="s">
        <v>990</v>
      </c>
    </row>
    <row r="116" spans="2:65" s="1" customFormat="1" ht="16.5" customHeight="1">
      <c r="B116" s="34"/>
      <c r="C116" s="212" t="s">
        <v>243</v>
      </c>
      <c r="D116" s="212" t="s">
        <v>178</v>
      </c>
      <c r="E116" s="213" t="s">
        <v>991</v>
      </c>
      <c r="F116" s="214" t="s">
        <v>992</v>
      </c>
      <c r="G116" s="215" t="s">
        <v>195</v>
      </c>
      <c r="H116" s="216">
        <v>6</v>
      </c>
      <c r="I116" s="217"/>
      <c r="J116" s="218">
        <f>ROUND(I116*H116,2)</f>
        <v>0</v>
      </c>
      <c r="K116" s="214" t="s">
        <v>163</v>
      </c>
      <c r="L116" s="219"/>
      <c r="M116" s="220" t="s">
        <v>19</v>
      </c>
      <c r="N116" s="221" t="s">
        <v>44</v>
      </c>
      <c r="O116" s="75"/>
      <c r="P116" s="209">
        <f>O116*H116</f>
        <v>0</v>
      </c>
      <c r="Q116" s="209">
        <v>0.0029</v>
      </c>
      <c r="R116" s="209">
        <f>Q116*H116</f>
        <v>0.0174</v>
      </c>
      <c r="S116" s="209">
        <v>0</v>
      </c>
      <c r="T116" s="210">
        <f>S116*H116</f>
        <v>0</v>
      </c>
      <c r="AR116" s="13" t="s">
        <v>182</v>
      </c>
      <c r="AT116" s="13" t="s">
        <v>178</v>
      </c>
      <c r="AU116" s="13" t="s">
        <v>83</v>
      </c>
      <c r="AY116" s="13" t="s">
        <v>157</v>
      </c>
      <c r="BE116" s="211">
        <f>IF(N116="základní",J116,0)</f>
        <v>0</v>
      </c>
      <c r="BF116" s="211">
        <f>IF(N116="snížená",J116,0)</f>
        <v>0</v>
      </c>
      <c r="BG116" s="211">
        <f>IF(N116="zákl. přenesená",J116,0)</f>
        <v>0</v>
      </c>
      <c r="BH116" s="211">
        <f>IF(N116="sníž. přenesená",J116,0)</f>
        <v>0</v>
      </c>
      <c r="BI116" s="211">
        <f>IF(N116="nulová",J116,0)</f>
        <v>0</v>
      </c>
      <c r="BJ116" s="13" t="s">
        <v>81</v>
      </c>
      <c r="BK116" s="211">
        <f>ROUND(I116*H116,2)</f>
        <v>0</v>
      </c>
      <c r="BL116" s="13" t="s">
        <v>164</v>
      </c>
      <c r="BM116" s="13" t="s">
        <v>993</v>
      </c>
    </row>
    <row r="117" spans="2:65" s="1" customFormat="1" ht="16.5" customHeight="1">
      <c r="B117" s="34"/>
      <c r="C117" s="212" t="s">
        <v>7</v>
      </c>
      <c r="D117" s="212" t="s">
        <v>178</v>
      </c>
      <c r="E117" s="213" t="s">
        <v>994</v>
      </c>
      <c r="F117" s="214" t="s">
        <v>995</v>
      </c>
      <c r="G117" s="215" t="s">
        <v>195</v>
      </c>
      <c r="H117" s="216">
        <v>6</v>
      </c>
      <c r="I117" s="217"/>
      <c r="J117" s="218">
        <f>ROUND(I117*H117,2)</f>
        <v>0</v>
      </c>
      <c r="K117" s="214" t="s">
        <v>163</v>
      </c>
      <c r="L117" s="219"/>
      <c r="M117" s="220" t="s">
        <v>19</v>
      </c>
      <c r="N117" s="221" t="s">
        <v>44</v>
      </c>
      <c r="O117" s="75"/>
      <c r="P117" s="209">
        <f>O117*H117</f>
        <v>0</v>
      </c>
      <c r="Q117" s="209">
        <v>0.0027</v>
      </c>
      <c r="R117" s="209">
        <f>Q117*H117</f>
        <v>0.0162</v>
      </c>
      <c r="S117" s="209">
        <v>0</v>
      </c>
      <c r="T117" s="210">
        <f>S117*H117</f>
        <v>0</v>
      </c>
      <c r="AR117" s="13" t="s">
        <v>182</v>
      </c>
      <c r="AT117" s="13" t="s">
        <v>178</v>
      </c>
      <c r="AU117" s="13" t="s">
        <v>83</v>
      </c>
      <c r="AY117" s="13" t="s">
        <v>157</v>
      </c>
      <c r="BE117" s="211">
        <f>IF(N117="základní",J117,0)</f>
        <v>0</v>
      </c>
      <c r="BF117" s="211">
        <f>IF(N117="snížená",J117,0)</f>
        <v>0</v>
      </c>
      <c r="BG117" s="211">
        <f>IF(N117="zákl. přenesená",J117,0)</f>
        <v>0</v>
      </c>
      <c r="BH117" s="211">
        <f>IF(N117="sníž. přenesená",J117,0)</f>
        <v>0</v>
      </c>
      <c r="BI117" s="211">
        <f>IF(N117="nulová",J117,0)</f>
        <v>0</v>
      </c>
      <c r="BJ117" s="13" t="s">
        <v>81</v>
      </c>
      <c r="BK117" s="211">
        <f>ROUND(I117*H117,2)</f>
        <v>0</v>
      </c>
      <c r="BL117" s="13" t="s">
        <v>164</v>
      </c>
      <c r="BM117" s="13" t="s">
        <v>996</v>
      </c>
    </row>
    <row r="118" spans="2:65" s="1" customFormat="1" ht="16.5" customHeight="1">
      <c r="B118" s="34"/>
      <c r="C118" s="200" t="s">
        <v>250</v>
      </c>
      <c r="D118" s="200" t="s">
        <v>159</v>
      </c>
      <c r="E118" s="201" t="s">
        <v>997</v>
      </c>
      <c r="F118" s="202" t="s">
        <v>998</v>
      </c>
      <c r="G118" s="203" t="s">
        <v>201</v>
      </c>
      <c r="H118" s="204">
        <v>26.5</v>
      </c>
      <c r="I118" s="205"/>
      <c r="J118" s="206">
        <f>ROUND(I118*H118,2)</f>
        <v>0</v>
      </c>
      <c r="K118" s="202" t="s">
        <v>163</v>
      </c>
      <c r="L118" s="39"/>
      <c r="M118" s="207" t="s">
        <v>19</v>
      </c>
      <c r="N118" s="208" t="s">
        <v>44</v>
      </c>
      <c r="O118" s="75"/>
      <c r="P118" s="209">
        <f>O118*H118</f>
        <v>0</v>
      </c>
      <c r="Q118" s="209">
        <v>0</v>
      </c>
      <c r="R118" s="209">
        <f>Q118*H118</f>
        <v>0</v>
      </c>
      <c r="S118" s="209">
        <v>0</v>
      </c>
      <c r="T118" s="210">
        <f>S118*H118</f>
        <v>0</v>
      </c>
      <c r="AR118" s="13" t="s">
        <v>164</v>
      </c>
      <c r="AT118" s="13" t="s">
        <v>159</v>
      </c>
      <c r="AU118" s="13" t="s">
        <v>83</v>
      </c>
      <c r="AY118" s="13" t="s">
        <v>157</v>
      </c>
      <c r="BE118" s="211">
        <f>IF(N118="základní",J118,0)</f>
        <v>0</v>
      </c>
      <c r="BF118" s="211">
        <f>IF(N118="snížená",J118,0)</f>
        <v>0</v>
      </c>
      <c r="BG118" s="211">
        <f>IF(N118="zákl. přenesená",J118,0)</f>
        <v>0</v>
      </c>
      <c r="BH118" s="211">
        <f>IF(N118="sníž. přenesená",J118,0)</f>
        <v>0</v>
      </c>
      <c r="BI118" s="211">
        <f>IF(N118="nulová",J118,0)</f>
        <v>0</v>
      </c>
      <c r="BJ118" s="13" t="s">
        <v>81</v>
      </c>
      <c r="BK118" s="211">
        <f>ROUND(I118*H118,2)</f>
        <v>0</v>
      </c>
      <c r="BL118" s="13" t="s">
        <v>164</v>
      </c>
      <c r="BM118" s="13" t="s">
        <v>999</v>
      </c>
    </row>
    <row r="119" spans="2:65" s="1" customFormat="1" ht="16.5" customHeight="1">
      <c r="B119" s="34"/>
      <c r="C119" s="212" t="s">
        <v>254</v>
      </c>
      <c r="D119" s="212" t="s">
        <v>178</v>
      </c>
      <c r="E119" s="213" t="s">
        <v>1000</v>
      </c>
      <c r="F119" s="214" t="s">
        <v>1001</v>
      </c>
      <c r="G119" s="215" t="s">
        <v>201</v>
      </c>
      <c r="H119" s="216">
        <v>26.5</v>
      </c>
      <c r="I119" s="217"/>
      <c r="J119" s="218">
        <f>ROUND(I119*H119,2)</f>
        <v>0</v>
      </c>
      <c r="K119" s="214" t="s">
        <v>163</v>
      </c>
      <c r="L119" s="219"/>
      <c r="M119" s="220" t="s">
        <v>19</v>
      </c>
      <c r="N119" s="221" t="s">
        <v>44</v>
      </c>
      <c r="O119" s="75"/>
      <c r="P119" s="209">
        <f>O119*H119</f>
        <v>0</v>
      </c>
      <c r="Q119" s="209">
        <v>0.00198</v>
      </c>
      <c r="R119" s="209">
        <f>Q119*H119</f>
        <v>0.05247</v>
      </c>
      <c r="S119" s="209">
        <v>0</v>
      </c>
      <c r="T119" s="210">
        <f>S119*H119</f>
        <v>0</v>
      </c>
      <c r="AR119" s="13" t="s">
        <v>182</v>
      </c>
      <c r="AT119" s="13" t="s">
        <v>178</v>
      </c>
      <c r="AU119" s="13" t="s">
        <v>83</v>
      </c>
      <c r="AY119" s="13" t="s">
        <v>157</v>
      </c>
      <c r="BE119" s="211">
        <f>IF(N119="základní",J119,0)</f>
        <v>0</v>
      </c>
      <c r="BF119" s="211">
        <f>IF(N119="snížená",J119,0)</f>
        <v>0</v>
      </c>
      <c r="BG119" s="211">
        <f>IF(N119="zákl. přenesená",J119,0)</f>
        <v>0</v>
      </c>
      <c r="BH119" s="211">
        <f>IF(N119="sníž. přenesená",J119,0)</f>
        <v>0</v>
      </c>
      <c r="BI119" s="211">
        <f>IF(N119="nulová",J119,0)</f>
        <v>0</v>
      </c>
      <c r="BJ119" s="13" t="s">
        <v>81</v>
      </c>
      <c r="BK119" s="211">
        <f>ROUND(I119*H119,2)</f>
        <v>0</v>
      </c>
      <c r="BL119" s="13" t="s">
        <v>164</v>
      </c>
      <c r="BM119" s="13" t="s">
        <v>1002</v>
      </c>
    </row>
    <row r="120" spans="2:65" s="1" customFormat="1" ht="16.5" customHeight="1">
      <c r="B120" s="34"/>
      <c r="C120" s="200" t="s">
        <v>258</v>
      </c>
      <c r="D120" s="200" t="s">
        <v>159</v>
      </c>
      <c r="E120" s="201" t="s">
        <v>1003</v>
      </c>
      <c r="F120" s="202" t="s">
        <v>1004</v>
      </c>
      <c r="G120" s="203" t="s">
        <v>201</v>
      </c>
      <c r="H120" s="204">
        <v>73.5</v>
      </c>
      <c r="I120" s="205"/>
      <c r="J120" s="206">
        <f>ROUND(I120*H120,2)</f>
        <v>0</v>
      </c>
      <c r="K120" s="202" t="s">
        <v>163</v>
      </c>
      <c r="L120" s="39"/>
      <c r="M120" s="207" t="s">
        <v>19</v>
      </c>
      <c r="N120" s="208" t="s">
        <v>44</v>
      </c>
      <c r="O120" s="75"/>
      <c r="P120" s="209">
        <f>O120*H120</f>
        <v>0</v>
      </c>
      <c r="Q120" s="209">
        <v>0</v>
      </c>
      <c r="R120" s="209">
        <f>Q120*H120</f>
        <v>0</v>
      </c>
      <c r="S120" s="209">
        <v>0</v>
      </c>
      <c r="T120" s="210">
        <f>S120*H120</f>
        <v>0</v>
      </c>
      <c r="AR120" s="13" t="s">
        <v>164</v>
      </c>
      <c r="AT120" s="13" t="s">
        <v>159</v>
      </c>
      <c r="AU120" s="13" t="s">
        <v>83</v>
      </c>
      <c r="AY120" s="13" t="s">
        <v>157</v>
      </c>
      <c r="BE120" s="211">
        <f>IF(N120="základní",J120,0)</f>
        <v>0</v>
      </c>
      <c r="BF120" s="211">
        <f>IF(N120="snížená",J120,0)</f>
        <v>0</v>
      </c>
      <c r="BG120" s="211">
        <f>IF(N120="zákl. přenesená",J120,0)</f>
        <v>0</v>
      </c>
      <c r="BH120" s="211">
        <f>IF(N120="sníž. přenesená",J120,0)</f>
        <v>0</v>
      </c>
      <c r="BI120" s="211">
        <f>IF(N120="nulová",J120,0)</f>
        <v>0</v>
      </c>
      <c r="BJ120" s="13" t="s">
        <v>81</v>
      </c>
      <c r="BK120" s="211">
        <f>ROUND(I120*H120,2)</f>
        <v>0</v>
      </c>
      <c r="BL120" s="13" t="s">
        <v>164</v>
      </c>
      <c r="BM120" s="13" t="s">
        <v>1005</v>
      </c>
    </row>
    <row r="121" spans="2:65" s="1" customFormat="1" ht="16.5" customHeight="1">
      <c r="B121" s="34"/>
      <c r="C121" s="212" t="s">
        <v>262</v>
      </c>
      <c r="D121" s="212" t="s">
        <v>178</v>
      </c>
      <c r="E121" s="213" t="s">
        <v>1006</v>
      </c>
      <c r="F121" s="214" t="s">
        <v>1007</v>
      </c>
      <c r="G121" s="215" t="s">
        <v>201</v>
      </c>
      <c r="H121" s="216">
        <v>73.5</v>
      </c>
      <c r="I121" s="217"/>
      <c r="J121" s="218">
        <f>ROUND(I121*H121,2)</f>
        <v>0</v>
      </c>
      <c r="K121" s="214" t="s">
        <v>163</v>
      </c>
      <c r="L121" s="219"/>
      <c r="M121" s="220" t="s">
        <v>19</v>
      </c>
      <c r="N121" s="221" t="s">
        <v>44</v>
      </c>
      <c r="O121" s="75"/>
      <c r="P121" s="209">
        <f>O121*H121</f>
        <v>0</v>
      </c>
      <c r="Q121" s="209">
        <v>5E-05</v>
      </c>
      <c r="R121" s="209">
        <f>Q121*H121</f>
        <v>0.0036750000000000003</v>
      </c>
      <c r="S121" s="209">
        <v>0</v>
      </c>
      <c r="T121" s="210">
        <f>S121*H121</f>
        <v>0</v>
      </c>
      <c r="AR121" s="13" t="s">
        <v>182</v>
      </c>
      <c r="AT121" s="13" t="s">
        <v>178</v>
      </c>
      <c r="AU121" s="13" t="s">
        <v>83</v>
      </c>
      <c r="AY121" s="13" t="s">
        <v>157</v>
      </c>
      <c r="BE121" s="211">
        <f>IF(N121="základní",J121,0)</f>
        <v>0</v>
      </c>
      <c r="BF121" s="211">
        <f>IF(N121="snížená",J121,0)</f>
        <v>0</v>
      </c>
      <c r="BG121" s="211">
        <f>IF(N121="zákl. přenesená",J121,0)</f>
        <v>0</v>
      </c>
      <c r="BH121" s="211">
        <f>IF(N121="sníž. přenesená",J121,0)</f>
        <v>0</v>
      </c>
      <c r="BI121" s="211">
        <f>IF(N121="nulová",J121,0)</f>
        <v>0</v>
      </c>
      <c r="BJ121" s="13" t="s">
        <v>81</v>
      </c>
      <c r="BK121" s="211">
        <f>ROUND(I121*H121,2)</f>
        <v>0</v>
      </c>
      <c r="BL121" s="13" t="s">
        <v>164</v>
      </c>
      <c r="BM121" s="13" t="s">
        <v>1008</v>
      </c>
    </row>
    <row r="122" spans="2:65" s="1" customFormat="1" ht="16.5" customHeight="1">
      <c r="B122" s="34"/>
      <c r="C122" s="200" t="s">
        <v>268</v>
      </c>
      <c r="D122" s="200" t="s">
        <v>159</v>
      </c>
      <c r="E122" s="201" t="s">
        <v>1009</v>
      </c>
      <c r="F122" s="202" t="s">
        <v>1010</v>
      </c>
      <c r="G122" s="203" t="s">
        <v>201</v>
      </c>
      <c r="H122" s="204">
        <v>73.5</v>
      </c>
      <c r="I122" s="205"/>
      <c r="J122" s="206">
        <f>ROUND(I122*H122,2)</f>
        <v>0</v>
      </c>
      <c r="K122" s="202" t="s">
        <v>163</v>
      </c>
      <c r="L122" s="39"/>
      <c r="M122" s="207" t="s">
        <v>19</v>
      </c>
      <c r="N122" s="208" t="s">
        <v>44</v>
      </c>
      <c r="O122" s="75"/>
      <c r="P122" s="209">
        <f>O122*H122</f>
        <v>0</v>
      </c>
      <c r="Q122" s="209">
        <v>0</v>
      </c>
      <c r="R122" s="209">
        <f>Q122*H122</f>
        <v>0</v>
      </c>
      <c r="S122" s="209">
        <v>0</v>
      </c>
      <c r="T122" s="210">
        <f>S122*H122</f>
        <v>0</v>
      </c>
      <c r="AR122" s="13" t="s">
        <v>164</v>
      </c>
      <c r="AT122" s="13" t="s">
        <v>159</v>
      </c>
      <c r="AU122" s="13" t="s">
        <v>83</v>
      </c>
      <c r="AY122" s="13" t="s">
        <v>157</v>
      </c>
      <c r="BE122" s="211">
        <f>IF(N122="základní",J122,0)</f>
        <v>0</v>
      </c>
      <c r="BF122" s="211">
        <f>IF(N122="snížená",J122,0)</f>
        <v>0</v>
      </c>
      <c r="BG122" s="211">
        <f>IF(N122="zákl. přenesená",J122,0)</f>
        <v>0</v>
      </c>
      <c r="BH122" s="211">
        <f>IF(N122="sníž. přenesená",J122,0)</f>
        <v>0</v>
      </c>
      <c r="BI122" s="211">
        <f>IF(N122="nulová",J122,0)</f>
        <v>0</v>
      </c>
      <c r="BJ122" s="13" t="s">
        <v>81</v>
      </c>
      <c r="BK122" s="211">
        <f>ROUND(I122*H122,2)</f>
        <v>0</v>
      </c>
      <c r="BL122" s="13" t="s">
        <v>164</v>
      </c>
      <c r="BM122" s="13" t="s">
        <v>1011</v>
      </c>
    </row>
    <row r="123" spans="2:65" s="1" customFormat="1" ht="16.5" customHeight="1">
      <c r="B123" s="34"/>
      <c r="C123" s="212" t="s">
        <v>272</v>
      </c>
      <c r="D123" s="212" t="s">
        <v>178</v>
      </c>
      <c r="E123" s="213" t="s">
        <v>1012</v>
      </c>
      <c r="F123" s="214" t="s">
        <v>1013</v>
      </c>
      <c r="G123" s="215" t="s">
        <v>191</v>
      </c>
      <c r="H123" s="216">
        <v>2.94</v>
      </c>
      <c r="I123" s="217"/>
      <c r="J123" s="218">
        <f>ROUND(I123*H123,2)</f>
        <v>0</v>
      </c>
      <c r="K123" s="214" t="s">
        <v>163</v>
      </c>
      <c r="L123" s="219"/>
      <c r="M123" s="220" t="s">
        <v>19</v>
      </c>
      <c r="N123" s="221" t="s">
        <v>44</v>
      </c>
      <c r="O123" s="75"/>
      <c r="P123" s="209">
        <f>O123*H123</f>
        <v>0</v>
      </c>
      <c r="Q123" s="209">
        <v>0.001</v>
      </c>
      <c r="R123" s="209">
        <f>Q123*H123</f>
        <v>0.00294</v>
      </c>
      <c r="S123" s="209">
        <v>0</v>
      </c>
      <c r="T123" s="210">
        <f>S123*H123</f>
        <v>0</v>
      </c>
      <c r="AR123" s="13" t="s">
        <v>182</v>
      </c>
      <c r="AT123" s="13" t="s">
        <v>178</v>
      </c>
      <c r="AU123" s="13" t="s">
        <v>83</v>
      </c>
      <c r="AY123" s="13" t="s">
        <v>157</v>
      </c>
      <c r="BE123" s="211">
        <f>IF(N123="základní",J123,0)</f>
        <v>0</v>
      </c>
      <c r="BF123" s="211">
        <f>IF(N123="snížená",J123,0)</f>
        <v>0</v>
      </c>
      <c r="BG123" s="211">
        <f>IF(N123="zákl. přenesená",J123,0)</f>
        <v>0</v>
      </c>
      <c r="BH123" s="211">
        <f>IF(N123="sníž. přenesená",J123,0)</f>
        <v>0</v>
      </c>
      <c r="BI123" s="211">
        <f>IF(N123="nulová",J123,0)</f>
        <v>0</v>
      </c>
      <c r="BJ123" s="13" t="s">
        <v>81</v>
      </c>
      <c r="BK123" s="211">
        <f>ROUND(I123*H123,2)</f>
        <v>0</v>
      </c>
      <c r="BL123" s="13" t="s">
        <v>164</v>
      </c>
      <c r="BM123" s="13" t="s">
        <v>1014</v>
      </c>
    </row>
    <row r="124" spans="2:63" s="10" customFormat="1" ht="22.8" customHeight="1">
      <c r="B124" s="184"/>
      <c r="C124" s="185"/>
      <c r="D124" s="186" t="s">
        <v>72</v>
      </c>
      <c r="E124" s="198" t="s">
        <v>198</v>
      </c>
      <c r="F124" s="198" t="s">
        <v>219</v>
      </c>
      <c r="G124" s="185"/>
      <c r="H124" s="185"/>
      <c r="I124" s="188"/>
      <c r="J124" s="199">
        <f>BK124</f>
        <v>0</v>
      </c>
      <c r="K124" s="185"/>
      <c r="L124" s="190"/>
      <c r="M124" s="191"/>
      <c r="N124" s="192"/>
      <c r="O124" s="192"/>
      <c r="P124" s="193">
        <f>SUM(P125:P130)</f>
        <v>0</v>
      </c>
      <c r="Q124" s="192"/>
      <c r="R124" s="193">
        <f>SUM(R125:R130)</f>
        <v>0</v>
      </c>
      <c r="S124" s="192"/>
      <c r="T124" s="194">
        <f>SUM(T125:T130)</f>
        <v>177.96285</v>
      </c>
      <c r="AR124" s="195" t="s">
        <v>81</v>
      </c>
      <c r="AT124" s="196" t="s">
        <v>72</v>
      </c>
      <c r="AU124" s="196" t="s">
        <v>81</v>
      </c>
      <c r="AY124" s="195" t="s">
        <v>157</v>
      </c>
      <c r="BK124" s="197">
        <f>SUM(BK125:BK130)</f>
        <v>0</v>
      </c>
    </row>
    <row r="125" spans="2:65" s="1" customFormat="1" ht="16.5" customHeight="1">
      <c r="B125" s="34"/>
      <c r="C125" s="200" t="s">
        <v>276</v>
      </c>
      <c r="D125" s="200" t="s">
        <v>159</v>
      </c>
      <c r="E125" s="201" t="s">
        <v>702</v>
      </c>
      <c r="F125" s="202" t="s">
        <v>703</v>
      </c>
      <c r="G125" s="203" t="s">
        <v>181</v>
      </c>
      <c r="H125" s="204">
        <v>8</v>
      </c>
      <c r="I125" s="205"/>
      <c r="J125" s="206">
        <f>ROUND(I125*H125,2)</f>
        <v>0</v>
      </c>
      <c r="K125" s="202" t="s">
        <v>19</v>
      </c>
      <c r="L125" s="39"/>
      <c r="M125" s="207" t="s">
        <v>19</v>
      </c>
      <c r="N125" s="208" t="s">
        <v>44</v>
      </c>
      <c r="O125" s="75"/>
      <c r="P125" s="209">
        <f>O125*H125</f>
        <v>0</v>
      </c>
      <c r="Q125" s="209">
        <v>0</v>
      </c>
      <c r="R125" s="209">
        <f>Q125*H125</f>
        <v>0</v>
      </c>
      <c r="S125" s="209">
        <v>1</v>
      </c>
      <c r="T125" s="210">
        <f>S125*H125</f>
        <v>8</v>
      </c>
      <c r="AR125" s="13" t="s">
        <v>164</v>
      </c>
      <c r="AT125" s="13" t="s">
        <v>159</v>
      </c>
      <c r="AU125" s="13" t="s">
        <v>83</v>
      </c>
      <c r="AY125" s="13" t="s">
        <v>157</v>
      </c>
      <c r="BE125" s="211">
        <f>IF(N125="základní",J125,0)</f>
        <v>0</v>
      </c>
      <c r="BF125" s="211">
        <f>IF(N125="snížená",J125,0)</f>
        <v>0</v>
      </c>
      <c r="BG125" s="211">
        <f>IF(N125="zákl. přenesená",J125,0)</f>
        <v>0</v>
      </c>
      <c r="BH125" s="211">
        <f>IF(N125="sníž. přenesená",J125,0)</f>
        <v>0</v>
      </c>
      <c r="BI125" s="211">
        <f>IF(N125="nulová",J125,0)</f>
        <v>0</v>
      </c>
      <c r="BJ125" s="13" t="s">
        <v>81</v>
      </c>
      <c r="BK125" s="211">
        <f>ROUND(I125*H125,2)</f>
        <v>0</v>
      </c>
      <c r="BL125" s="13" t="s">
        <v>164</v>
      </c>
      <c r="BM125" s="13" t="s">
        <v>1015</v>
      </c>
    </row>
    <row r="126" spans="2:65" s="1" customFormat="1" ht="16.5" customHeight="1">
      <c r="B126" s="34"/>
      <c r="C126" s="200" t="s">
        <v>284</v>
      </c>
      <c r="D126" s="200" t="s">
        <v>159</v>
      </c>
      <c r="E126" s="201" t="s">
        <v>1016</v>
      </c>
      <c r="F126" s="202" t="s">
        <v>1017</v>
      </c>
      <c r="G126" s="203" t="s">
        <v>175</v>
      </c>
      <c r="H126" s="204">
        <v>3.6</v>
      </c>
      <c r="I126" s="205"/>
      <c r="J126" s="206">
        <f>ROUND(I126*H126,2)</f>
        <v>0</v>
      </c>
      <c r="K126" s="202" t="s">
        <v>163</v>
      </c>
      <c r="L126" s="39"/>
      <c r="M126" s="207" t="s">
        <v>19</v>
      </c>
      <c r="N126" s="208" t="s">
        <v>44</v>
      </c>
      <c r="O126" s="75"/>
      <c r="P126" s="209">
        <f>O126*H126</f>
        <v>0</v>
      </c>
      <c r="Q126" s="209">
        <v>0</v>
      </c>
      <c r="R126" s="209">
        <f>Q126*H126</f>
        <v>0</v>
      </c>
      <c r="S126" s="209">
        <v>0.06</v>
      </c>
      <c r="T126" s="210">
        <f>S126*H126</f>
        <v>0.216</v>
      </c>
      <c r="AR126" s="13" t="s">
        <v>164</v>
      </c>
      <c r="AT126" s="13" t="s">
        <v>159</v>
      </c>
      <c r="AU126" s="13" t="s">
        <v>83</v>
      </c>
      <c r="AY126" s="13" t="s">
        <v>157</v>
      </c>
      <c r="BE126" s="211">
        <f>IF(N126="základní",J126,0)</f>
        <v>0</v>
      </c>
      <c r="BF126" s="211">
        <f>IF(N126="snížená",J126,0)</f>
        <v>0</v>
      </c>
      <c r="BG126" s="211">
        <f>IF(N126="zákl. přenesená",J126,0)</f>
        <v>0</v>
      </c>
      <c r="BH126" s="211">
        <f>IF(N126="sníž. přenesená",J126,0)</f>
        <v>0</v>
      </c>
      <c r="BI126" s="211">
        <f>IF(N126="nulová",J126,0)</f>
        <v>0</v>
      </c>
      <c r="BJ126" s="13" t="s">
        <v>81</v>
      </c>
      <c r="BK126" s="211">
        <f>ROUND(I126*H126,2)</f>
        <v>0</v>
      </c>
      <c r="BL126" s="13" t="s">
        <v>164</v>
      </c>
      <c r="BM126" s="13" t="s">
        <v>1018</v>
      </c>
    </row>
    <row r="127" spans="2:65" s="1" customFormat="1" ht="22.5" customHeight="1">
      <c r="B127" s="34"/>
      <c r="C127" s="200" t="s">
        <v>14</v>
      </c>
      <c r="D127" s="200" t="s">
        <v>159</v>
      </c>
      <c r="E127" s="201" t="s">
        <v>1019</v>
      </c>
      <c r="F127" s="202" t="s">
        <v>1020</v>
      </c>
      <c r="G127" s="203" t="s">
        <v>175</v>
      </c>
      <c r="H127" s="204">
        <v>2.7</v>
      </c>
      <c r="I127" s="205"/>
      <c r="J127" s="206">
        <f>ROUND(I127*H127,2)</f>
        <v>0</v>
      </c>
      <c r="K127" s="202" t="s">
        <v>163</v>
      </c>
      <c r="L127" s="39"/>
      <c r="M127" s="207" t="s">
        <v>19</v>
      </c>
      <c r="N127" s="208" t="s">
        <v>44</v>
      </c>
      <c r="O127" s="75"/>
      <c r="P127" s="209">
        <f>O127*H127</f>
        <v>0</v>
      </c>
      <c r="Q127" s="209">
        <v>0</v>
      </c>
      <c r="R127" s="209">
        <f>Q127*H127</f>
        <v>0</v>
      </c>
      <c r="S127" s="209">
        <v>0.041</v>
      </c>
      <c r="T127" s="210">
        <f>S127*H127</f>
        <v>0.1107</v>
      </c>
      <c r="AR127" s="13" t="s">
        <v>164</v>
      </c>
      <c r="AT127" s="13" t="s">
        <v>159</v>
      </c>
      <c r="AU127" s="13" t="s">
        <v>83</v>
      </c>
      <c r="AY127" s="13" t="s">
        <v>157</v>
      </c>
      <c r="BE127" s="211">
        <f>IF(N127="základní",J127,0)</f>
        <v>0</v>
      </c>
      <c r="BF127" s="211">
        <f>IF(N127="snížená",J127,0)</f>
        <v>0</v>
      </c>
      <c r="BG127" s="211">
        <f>IF(N127="zákl. přenesená",J127,0)</f>
        <v>0</v>
      </c>
      <c r="BH127" s="211">
        <f>IF(N127="sníž. přenesená",J127,0)</f>
        <v>0</v>
      </c>
      <c r="BI127" s="211">
        <f>IF(N127="nulová",J127,0)</f>
        <v>0</v>
      </c>
      <c r="BJ127" s="13" t="s">
        <v>81</v>
      </c>
      <c r="BK127" s="211">
        <f>ROUND(I127*H127,2)</f>
        <v>0</v>
      </c>
      <c r="BL127" s="13" t="s">
        <v>164</v>
      </c>
      <c r="BM127" s="13" t="s">
        <v>1021</v>
      </c>
    </row>
    <row r="128" spans="2:65" s="1" customFormat="1" ht="22.5" customHeight="1">
      <c r="B128" s="34"/>
      <c r="C128" s="200" t="s">
        <v>291</v>
      </c>
      <c r="D128" s="200" t="s">
        <v>159</v>
      </c>
      <c r="E128" s="201" t="s">
        <v>1022</v>
      </c>
      <c r="F128" s="202" t="s">
        <v>1023</v>
      </c>
      <c r="G128" s="203" t="s">
        <v>175</v>
      </c>
      <c r="H128" s="204">
        <v>2.475</v>
      </c>
      <c r="I128" s="205"/>
      <c r="J128" s="206">
        <f>ROUND(I128*H128,2)</f>
        <v>0</v>
      </c>
      <c r="K128" s="202" t="s">
        <v>163</v>
      </c>
      <c r="L128" s="39"/>
      <c r="M128" s="207" t="s">
        <v>19</v>
      </c>
      <c r="N128" s="208" t="s">
        <v>44</v>
      </c>
      <c r="O128" s="75"/>
      <c r="P128" s="209">
        <f>O128*H128</f>
        <v>0</v>
      </c>
      <c r="Q128" s="209">
        <v>0</v>
      </c>
      <c r="R128" s="209">
        <f>Q128*H128</f>
        <v>0</v>
      </c>
      <c r="S128" s="209">
        <v>0.034</v>
      </c>
      <c r="T128" s="210">
        <f>S128*H128</f>
        <v>0.08415</v>
      </c>
      <c r="AR128" s="13" t="s">
        <v>164</v>
      </c>
      <c r="AT128" s="13" t="s">
        <v>159</v>
      </c>
      <c r="AU128" s="13" t="s">
        <v>83</v>
      </c>
      <c r="AY128" s="13" t="s">
        <v>157</v>
      </c>
      <c r="BE128" s="211">
        <f>IF(N128="základní",J128,0)</f>
        <v>0</v>
      </c>
      <c r="BF128" s="211">
        <f>IF(N128="snížená",J128,0)</f>
        <v>0</v>
      </c>
      <c r="BG128" s="211">
        <f>IF(N128="zákl. přenesená",J128,0)</f>
        <v>0</v>
      </c>
      <c r="BH128" s="211">
        <f>IF(N128="sníž. přenesená",J128,0)</f>
        <v>0</v>
      </c>
      <c r="BI128" s="211">
        <f>IF(N128="nulová",J128,0)</f>
        <v>0</v>
      </c>
      <c r="BJ128" s="13" t="s">
        <v>81</v>
      </c>
      <c r="BK128" s="211">
        <f>ROUND(I128*H128,2)</f>
        <v>0</v>
      </c>
      <c r="BL128" s="13" t="s">
        <v>164</v>
      </c>
      <c r="BM128" s="13" t="s">
        <v>1024</v>
      </c>
    </row>
    <row r="129" spans="2:65" s="1" customFormat="1" ht="22.5" customHeight="1">
      <c r="B129" s="34"/>
      <c r="C129" s="200" t="s">
        <v>295</v>
      </c>
      <c r="D129" s="200" t="s">
        <v>159</v>
      </c>
      <c r="E129" s="201" t="s">
        <v>1025</v>
      </c>
      <c r="F129" s="202" t="s">
        <v>1026</v>
      </c>
      <c r="G129" s="203" t="s">
        <v>195</v>
      </c>
      <c r="H129" s="204">
        <v>16</v>
      </c>
      <c r="I129" s="205"/>
      <c r="J129" s="206">
        <f>ROUND(I129*H129,2)</f>
        <v>0</v>
      </c>
      <c r="K129" s="202" t="s">
        <v>163</v>
      </c>
      <c r="L129" s="39"/>
      <c r="M129" s="207" t="s">
        <v>19</v>
      </c>
      <c r="N129" s="208" t="s">
        <v>44</v>
      </c>
      <c r="O129" s="75"/>
      <c r="P129" s="209">
        <f>O129*H129</f>
        <v>0</v>
      </c>
      <c r="Q129" s="209">
        <v>0</v>
      </c>
      <c r="R129" s="209">
        <f>Q129*H129</f>
        <v>0</v>
      </c>
      <c r="S129" s="209">
        <v>0.022</v>
      </c>
      <c r="T129" s="210">
        <f>S129*H129</f>
        <v>0.352</v>
      </c>
      <c r="AR129" s="13" t="s">
        <v>164</v>
      </c>
      <c r="AT129" s="13" t="s">
        <v>159</v>
      </c>
      <c r="AU129" s="13" t="s">
        <v>83</v>
      </c>
      <c r="AY129" s="13" t="s">
        <v>157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13" t="s">
        <v>81</v>
      </c>
      <c r="BK129" s="211">
        <f>ROUND(I129*H129,2)</f>
        <v>0</v>
      </c>
      <c r="BL129" s="13" t="s">
        <v>164</v>
      </c>
      <c r="BM129" s="13" t="s">
        <v>1027</v>
      </c>
    </row>
    <row r="130" spans="2:65" s="1" customFormat="1" ht="22.5" customHeight="1">
      <c r="B130" s="34"/>
      <c r="C130" s="200" t="s">
        <v>280</v>
      </c>
      <c r="D130" s="200" t="s">
        <v>159</v>
      </c>
      <c r="E130" s="201" t="s">
        <v>900</v>
      </c>
      <c r="F130" s="202" t="s">
        <v>901</v>
      </c>
      <c r="G130" s="203" t="s">
        <v>162</v>
      </c>
      <c r="H130" s="204">
        <v>376</v>
      </c>
      <c r="I130" s="205"/>
      <c r="J130" s="206">
        <f>ROUND(I130*H130,2)</f>
        <v>0</v>
      </c>
      <c r="K130" s="202" t="s">
        <v>163</v>
      </c>
      <c r="L130" s="39"/>
      <c r="M130" s="207" t="s">
        <v>19</v>
      </c>
      <c r="N130" s="208" t="s">
        <v>44</v>
      </c>
      <c r="O130" s="75"/>
      <c r="P130" s="209">
        <f>O130*H130</f>
        <v>0</v>
      </c>
      <c r="Q130" s="209">
        <v>0</v>
      </c>
      <c r="R130" s="209">
        <f>Q130*H130</f>
        <v>0</v>
      </c>
      <c r="S130" s="209">
        <v>0.45</v>
      </c>
      <c r="T130" s="210">
        <f>S130*H130</f>
        <v>169.20000000000002</v>
      </c>
      <c r="AR130" s="13" t="s">
        <v>164</v>
      </c>
      <c r="AT130" s="13" t="s">
        <v>159</v>
      </c>
      <c r="AU130" s="13" t="s">
        <v>83</v>
      </c>
      <c r="AY130" s="13" t="s">
        <v>157</v>
      </c>
      <c r="BE130" s="211">
        <f>IF(N130="základní",J130,0)</f>
        <v>0</v>
      </c>
      <c r="BF130" s="211">
        <f>IF(N130="snížená",J130,0)</f>
        <v>0</v>
      </c>
      <c r="BG130" s="211">
        <f>IF(N130="zákl. přenesená",J130,0)</f>
        <v>0</v>
      </c>
      <c r="BH130" s="211">
        <f>IF(N130="sníž. přenesená",J130,0)</f>
        <v>0</v>
      </c>
      <c r="BI130" s="211">
        <f>IF(N130="nulová",J130,0)</f>
        <v>0</v>
      </c>
      <c r="BJ130" s="13" t="s">
        <v>81</v>
      </c>
      <c r="BK130" s="211">
        <f>ROUND(I130*H130,2)</f>
        <v>0</v>
      </c>
      <c r="BL130" s="13" t="s">
        <v>164</v>
      </c>
      <c r="BM130" s="13" t="s">
        <v>1028</v>
      </c>
    </row>
    <row r="131" spans="2:63" s="10" customFormat="1" ht="22.8" customHeight="1">
      <c r="B131" s="184"/>
      <c r="C131" s="185"/>
      <c r="D131" s="186" t="s">
        <v>72</v>
      </c>
      <c r="E131" s="198" t="s">
        <v>266</v>
      </c>
      <c r="F131" s="198" t="s">
        <v>267</v>
      </c>
      <c r="G131" s="185"/>
      <c r="H131" s="185"/>
      <c r="I131" s="188"/>
      <c r="J131" s="199">
        <f>BK131</f>
        <v>0</v>
      </c>
      <c r="K131" s="185"/>
      <c r="L131" s="190"/>
      <c r="M131" s="191"/>
      <c r="N131" s="192"/>
      <c r="O131" s="192"/>
      <c r="P131" s="193">
        <f>SUM(P132:P136)</f>
        <v>0</v>
      </c>
      <c r="Q131" s="192"/>
      <c r="R131" s="193">
        <f>SUM(R132:R136)</f>
        <v>0</v>
      </c>
      <c r="S131" s="192"/>
      <c r="T131" s="194">
        <f>SUM(T132:T136)</f>
        <v>0</v>
      </c>
      <c r="AR131" s="195" t="s">
        <v>81</v>
      </c>
      <c r="AT131" s="196" t="s">
        <v>72</v>
      </c>
      <c r="AU131" s="196" t="s">
        <v>81</v>
      </c>
      <c r="AY131" s="195" t="s">
        <v>157</v>
      </c>
      <c r="BK131" s="197">
        <f>SUM(BK132:BK136)</f>
        <v>0</v>
      </c>
    </row>
    <row r="132" spans="2:65" s="1" customFormat="1" ht="16.5" customHeight="1">
      <c r="B132" s="34"/>
      <c r="C132" s="200" t="s">
        <v>303</v>
      </c>
      <c r="D132" s="200" t="s">
        <v>159</v>
      </c>
      <c r="E132" s="201" t="s">
        <v>273</v>
      </c>
      <c r="F132" s="202" t="s">
        <v>274</v>
      </c>
      <c r="G132" s="203" t="s">
        <v>181</v>
      </c>
      <c r="H132" s="204">
        <v>180.584</v>
      </c>
      <c r="I132" s="205"/>
      <c r="J132" s="206">
        <f>ROUND(I132*H132,2)</f>
        <v>0</v>
      </c>
      <c r="K132" s="202" t="s">
        <v>163</v>
      </c>
      <c r="L132" s="39"/>
      <c r="M132" s="207" t="s">
        <v>19</v>
      </c>
      <c r="N132" s="208" t="s">
        <v>44</v>
      </c>
      <c r="O132" s="75"/>
      <c r="P132" s="209">
        <f>O132*H132</f>
        <v>0</v>
      </c>
      <c r="Q132" s="209">
        <v>0</v>
      </c>
      <c r="R132" s="209">
        <f>Q132*H132</f>
        <v>0</v>
      </c>
      <c r="S132" s="209">
        <v>0</v>
      </c>
      <c r="T132" s="210">
        <f>S132*H132</f>
        <v>0</v>
      </c>
      <c r="AR132" s="13" t="s">
        <v>164</v>
      </c>
      <c r="AT132" s="13" t="s">
        <v>159</v>
      </c>
      <c r="AU132" s="13" t="s">
        <v>83</v>
      </c>
      <c r="AY132" s="13" t="s">
        <v>157</v>
      </c>
      <c r="BE132" s="211">
        <f>IF(N132="základní",J132,0)</f>
        <v>0</v>
      </c>
      <c r="BF132" s="211">
        <f>IF(N132="snížená",J132,0)</f>
        <v>0</v>
      </c>
      <c r="BG132" s="211">
        <f>IF(N132="zákl. přenesená",J132,0)</f>
        <v>0</v>
      </c>
      <c r="BH132" s="211">
        <f>IF(N132="sníž. přenesená",J132,0)</f>
        <v>0</v>
      </c>
      <c r="BI132" s="211">
        <f>IF(N132="nulová",J132,0)</f>
        <v>0</v>
      </c>
      <c r="BJ132" s="13" t="s">
        <v>81</v>
      </c>
      <c r="BK132" s="211">
        <f>ROUND(I132*H132,2)</f>
        <v>0</v>
      </c>
      <c r="BL132" s="13" t="s">
        <v>164</v>
      </c>
      <c r="BM132" s="13" t="s">
        <v>1029</v>
      </c>
    </row>
    <row r="133" spans="2:65" s="1" customFormat="1" ht="22.5" customHeight="1">
      <c r="B133" s="34"/>
      <c r="C133" s="200" t="s">
        <v>307</v>
      </c>
      <c r="D133" s="200" t="s">
        <v>159</v>
      </c>
      <c r="E133" s="201" t="s">
        <v>277</v>
      </c>
      <c r="F133" s="202" t="s">
        <v>278</v>
      </c>
      <c r="G133" s="203" t="s">
        <v>181</v>
      </c>
      <c r="H133" s="204">
        <v>2708.76</v>
      </c>
      <c r="I133" s="205"/>
      <c r="J133" s="206">
        <f>ROUND(I133*H133,2)</f>
        <v>0</v>
      </c>
      <c r="K133" s="202" t="s">
        <v>163</v>
      </c>
      <c r="L133" s="39"/>
      <c r="M133" s="207" t="s">
        <v>19</v>
      </c>
      <c r="N133" s="208" t="s">
        <v>44</v>
      </c>
      <c r="O133" s="75"/>
      <c r="P133" s="209">
        <f>O133*H133</f>
        <v>0</v>
      </c>
      <c r="Q133" s="209">
        <v>0</v>
      </c>
      <c r="R133" s="209">
        <f>Q133*H133</f>
        <v>0</v>
      </c>
      <c r="S133" s="209">
        <v>0</v>
      </c>
      <c r="T133" s="210">
        <f>S133*H133</f>
        <v>0</v>
      </c>
      <c r="AR133" s="13" t="s">
        <v>164</v>
      </c>
      <c r="AT133" s="13" t="s">
        <v>159</v>
      </c>
      <c r="AU133" s="13" t="s">
        <v>83</v>
      </c>
      <c r="AY133" s="13" t="s">
        <v>157</v>
      </c>
      <c r="BE133" s="211">
        <f>IF(N133="základní",J133,0)</f>
        <v>0</v>
      </c>
      <c r="BF133" s="211">
        <f>IF(N133="snížená",J133,0)</f>
        <v>0</v>
      </c>
      <c r="BG133" s="211">
        <f>IF(N133="zákl. přenesená",J133,0)</f>
        <v>0</v>
      </c>
      <c r="BH133" s="211">
        <f>IF(N133="sníž. přenesená",J133,0)</f>
        <v>0</v>
      </c>
      <c r="BI133" s="211">
        <f>IF(N133="nulová",J133,0)</f>
        <v>0</v>
      </c>
      <c r="BJ133" s="13" t="s">
        <v>81</v>
      </c>
      <c r="BK133" s="211">
        <f>ROUND(I133*H133,2)</f>
        <v>0</v>
      </c>
      <c r="BL133" s="13" t="s">
        <v>164</v>
      </c>
      <c r="BM133" s="13" t="s">
        <v>1030</v>
      </c>
    </row>
    <row r="134" spans="2:65" s="1" customFormat="1" ht="16.5" customHeight="1">
      <c r="B134" s="34"/>
      <c r="C134" s="200" t="s">
        <v>311</v>
      </c>
      <c r="D134" s="200" t="s">
        <v>159</v>
      </c>
      <c r="E134" s="201" t="s">
        <v>907</v>
      </c>
      <c r="F134" s="202" t="s">
        <v>908</v>
      </c>
      <c r="G134" s="203" t="s">
        <v>181</v>
      </c>
      <c r="H134" s="204">
        <v>8</v>
      </c>
      <c r="I134" s="205"/>
      <c r="J134" s="206">
        <f>ROUND(I134*H134,2)</f>
        <v>0</v>
      </c>
      <c r="K134" s="202" t="s">
        <v>19</v>
      </c>
      <c r="L134" s="39"/>
      <c r="M134" s="207" t="s">
        <v>19</v>
      </c>
      <c r="N134" s="208" t="s">
        <v>44</v>
      </c>
      <c r="O134" s="75"/>
      <c r="P134" s="209">
        <f>O134*H134</f>
        <v>0</v>
      </c>
      <c r="Q134" s="209">
        <v>0</v>
      </c>
      <c r="R134" s="209">
        <f>Q134*H134</f>
        <v>0</v>
      </c>
      <c r="S134" s="209">
        <v>0</v>
      </c>
      <c r="T134" s="210">
        <f>S134*H134</f>
        <v>0</v>
      </c>
      <c r="AR134" s="13" t="s">
        <v>164</v>
      </c>
      <c r="AT134" s="13" t="s">
        <v>159</v>
      </c>
      <c r="AU134" s="13" t="s">
        <v>83</v>
      </c>
      <c r="AY134" s="13" t="s">
        <v>157</v>
      </c>
      <c r="BE134" s="211">
        <f>IF(N134="základní",J134,0)</f>
        <v>0</v>
      </c>
      <c r="BF134" s="211">
        <f>IF(N134="snížená",J134,0)</f>
        <v>0</v>
      </c>
      <c r="BG134" s="211">
        <f>IF(N134="zákl. přenesená",J134,0)</f>
        <v>0</v>
      </c>
      <c r="BH134" s="211">
        <f>IF(N134="sníž. přenesená",J134,0)</f>
        <v>0</v>
      </c>
      <c r="BI134" s="211">
        <f>IF(N134="nulová",J134,0)</f>
        <v>0</v>
      </c>
      <c r="BJ134" s="13" t="s">
        <v>81</v>
      </c>
      <c r="BK134" s="211">
        <f>ROUND(I134*H134,2)</f>
        <v>0</v>
      </c>
      <c r="BL134" s="13" t="s">
        <v>164</v>
      </c>
      <c r="BM134" s="13" t="s">
        <v>1031</v>
      </c>
    </row>
    <row r="135" spans="2:65" s="1" customFormat="1" ht="22.5" customHeight="1">
      <c r="B135" s="34"/>
      <c r="C135" s="200" t="s">
        <v>317</v>
      </c>
      <c r="D135" s="200" t="s">
        <v>159</v>
      </c>
      <c r="E135" s="201" t="s">
        <v>910</v>
      </c>
      <c r="F135" s="202" t="s">
        <v>289</v>
      </c>
      <c r="G135" s="203" t="s">
        <v>181</v>
      </c>
      <c r="H135" s="204">
        <v>1.821</v>
      </c>
      <c r="I135" s="205"/>
      <c r="J135" s="206">
        <f>ROUND(I135*H135,2)</f>
        <v>0</v>
      </c>
      <c r="K135" s="202" t="s">
        <v>19</v>
      </c>
      <c r="L135" s="39"/>
      <c r="M135" s="207" t="s">
        <v>19</v>
      </c>
      <c r="N135" s="208" t="s">
        <v>44</v>
      </c>
      <c r="O135" s="75"/>
      <c r="P135" s="209">
        <f>O135*H135</f>
        <v>0</v>
      </c>
      <c r="Q135" s="209">
        <v>0</v>
      </c>
      <c r="R135" s="209">
        <f>Q135*H135</f>
        <v>0</v>
      </c>
      <c r="S135" s="209">
        <v>0</v>
      </c>
      <c r="T135" s="210">
        <f>S135*H135</f>
        <v>0</v>
      </c>
      <c r="AR135" s="13" t="s">
        <v>164</v>
      </c>
      <c r="AT135" s="13" t="s">
        <v>159</v>
      </c>
      <c r="AU135" s="13" t="s">
        <v>83</v>
      </c>
      <c r="AY135" s="13" t="s">
        <v>157</v>
      </c>
      <c r="BE135" s="211">
        <f>IF(N135="základní",J135,0)</f>
        <v>0</v>
      </c>
      <c r="BF135" s="211">
        <f>IF(N135="snížená",J135,0)</f>
        <v>0</v>
      </c>
      <c r="BG135" s="211">
        <f>IF(N135="zákl. přenesená",J135,0)</f>
        <v>0</v>
      </c>
      <c r="BH135" s="211">
        <f>IF(N135="sníž. přenesená",J135,0)</f>
        <v>0</v>
      </c>
      <c r="BI135" s="211">
        <f>IF(N135="nulová",J135,0)</f>
        <v>0</v>
      </c>
      <c r="BJ135" s="13" t="s">
        <v>81</v>
      </c>
      <c r="BK135" s="211">
        <f>ROUND(I135*H135,2)</f>
        <v>0</v>
      </c>
      <c r="BL135" s="13" t="s">
        <v>164</v>
      </c>
      <c r="BM135" s="13" t="s">
        <v>1032</v>
      </c>
    </row>
    <row r="136" spans="2:65" s="1" customFormat="1" ht="22.5" customHeight="1">
      <c r="B136" s="34"/>
      <c r="C136" s="200" t="s">
        <v>321</v>
      </c>
      <c r="D136" s="200" t="s">
        <v>159</v>
      </c>
      <c r="E136" s="201" t="s">
        <v>296</v>
      </c>
      <c r="F136" s="202" t="s">
        <v>297</v>
      </c>
      <c r="G136" s="203" t="s">
        <v>181</v>
      </c>
      <c r="H136" s="204">
        <v>170.727</v>
      </c>
      <c r="I136" s="205"/>
      <c r="J136" s="206">
        <f>ROUND(I136*H136,2)</f>
        <v>0</v>
      </c>
      <c r="K136" s="202" t="s">
        <v>163</v>
      </c>
      <c r="L136" s="39"/>
      <c r="M136" s="207" t="s">
        <v>19</v>
      </c>
      <c r="N136" s="208" t="s">
        <v>44</v>
      </c>
      <c r="O136" s="75"/>
      <c r="P136" s="209">
        <f>O136*H136</f>
        <v>0</v>
      </c>
      <c r="Q136" s="209">
        <v>0</v>
      </c>
      <c r="R136" s="209">
        <f>Q136*H136</f>
        <v>0</v>
      </c>
      <c r="S136" s="209">
        <v>0</v>
      </c>
      <c r="T136" s="210">
        <f>S136*H136</f>
        <v>0</v>
      </c>
      <c r="AR136" s="13" t="s">
        <v>164</v>
      </c>
      <c r="AT136" s="13" t="s">
        <v>159</v>
      </c>
      <c r="AU136" s="13" t="s">
        <v>83</v>
      </c>
      <c r="AY136" s="13" t="s">
        <v>157</v>
      </c>
      <c r="BE136" s="211">
        <f>IF(N136="základní",J136,0)</f>
        <v>0</v>
      </c>
      <c r="BF136" s="211">
        <f>IF(N136="snížená",J136,0)</f>
        <v>0</v>
      </c>
      <c r="BG136" s="211">
        <f>IF(N136="zákl. přenesená",J136,0)</f>
        <v>0</v>
      </c>
      <c r="BH136" s="211">
        <f>IF(N136="sníž. přenesená",J136,0)</f>
        <v>0</v>
      </c>
      <c r="BI136" s="211">
        <f>IF(N136="nulová",J136,0)</f>
        <v>0</v>
      </c>
      <c r="BJ136" s="13" t="s">
        <v>81</v>
      </c>
      <c r="BK136" s="211">
        <f>ROUND(I136*H136,2)</f>
        <v>0</v>
      </c>
      <c r="BL136" s="13" t="s">
        <v>164</v>
      </c>
      <c r="BM136" s="13" t="s">
        <v>1033</v>
      </c>
    </row>
    <row r="137" spans="2:63" s="10" customFormat="1" ht="25.9" customHeight="1">
      <c r="B137" s="184"/>
      <c r="C137" s="185"/>
      <c r="D137" s="186" t="s">
        <v>72</v>
      </c>
      <c r="E137" s="187" t="s">
        <v>299</v>
      </c>
      <c r="F137" s="187" t="s">
        <v>300</v>
      </c>
      <c r="G137" s="185"/>
      <c r="H137" s="185"/>
      <c r="I137" s="188"/>
      <c r="J137" s="189">
        <f>BK137</f>
        <v>0</v>
      </c>
      <c r="K137" s="185"/>
      <c r="L137" s="190"/>
      <c r="M137" s="191"/>
      <c r="N137" s="192"/>
      <c r="O137" s="192"/>
      <c r="P137" s="193">
        <f>P138+P140</f>
        <v>0</v>
      </c>
      <c r="Q137" s="192"/>
      <c r="R137" s="193">
        <f>R138+R140</f>
        <v>0.0052896</v>
      </c>
      <c r="S137" s="192"/>
      <c r="T137" s="194">
        <f>T138+T140</f>
        <v>1.821204</v>
      </c>
      <c r="AR137" s="195" t="s">
        <v>83</v>
      </c>
      <c r="AT137" s="196" t="s">
        <v>72</v>
      </c>
      <c r="AU137" s="196" t="s">
        <v>73</v>
      </c>
      <c r="AY137" s="195" t="s">
        <v>157</v>
      </c>
      <c r="BK137" s="197">
        <f>BK138+BK140</f>
        <v>0</v>
      </c>
    </row>
    <row r="138" spans="2:63" s="10" customFormat="1" ht="22.8" customHeight="1">
      <c r="B138" s="184"/>
      <c r="C138" s="185"/>
      <c r="D138" s="186" t="s">
        <v>72</v>
      </c>
      <c r="E138" s="198" t="s">
        <v>329</v>
      </c>
      <c r="F138" s="198" t="s">
        <v>330</v>
      </c>
      <c r="G138" s="185"/>
      <c r="H138" s="185"/>
      <c r="I138" s="188"/>
      <c r="J138" s="199">
        <f>BK138</f>
        <v>0</v>
      </c>
      <c r="K138" s="185"/>
      <c r="L138" s="190"/>
      <c r="M138" s="191"/>
      <c r="N138" s="192"/>
      <c r="O138" s="192"/>
      <c r="P138" s="193">
        <f>P139</f>
        <v>0</v>
      </c>
      <c r="Q138" s="192"/>
      <c r="R138" s="193">
        <f>R139</f>
        <v>0</v>
      </c>
      <c r="S138" s="192"/>
      <c r="T138" s="194">
        <f>T139</f>
        <v>1.821204</v>
      </c>
      <c r="AR138" s="195" t="s">
        <v>83</v>
      </c>
      <c r="AT138" s="196" t="s">
        <v>72</v>
      </c>
      <c r="AU138" s="196" t="s">
        <v>81</v>
      </c>
      <c r="AY138" s="195" t="s">
        <v>157</v>
      </c>
      <c r="BK138" s="197">
        <f>BK139</f>
        <v>0</v>
      </c>
    </row>
    <row r="139" spans="2:65" s="1" customFormat="1" ht="16.5" customHeight="1">
      <c r="B139" s="34"/>
      <c r="C139" s="200" t="s">
        <v>325</v>
      </c>
      <c r="D139" s="200" t="s">
        <v>159</v>
      </c>
      <c r="E139" s="201" t="s">
        <v>332</v>
      </c>
      <c r="F139" s="202" t="s">
        <v>333</v>
      </c>
      <c r="G139" s="203" t="s">
        <v>175</v>
      </c>
      <c r="H139" s="204">
        <v>118.8</v>
      </c>
      <c r="I139" s="205"/>
      <c r="J139" s="206">
        <f>ROUND(I139*H139,2)</f>
        <v>0</v>
      </c>
      <c r="K139" s="202" t="s">
        <v>163</v>
      </c>
      <c r="L139" s="39"/>
      <c r="M139" s="207" t="s">
        <v>19</v>
      </c>
      <c r="N139" s="208" t="s">
        <v>44</v>
      </c>
      <c r="O139" s="75"/>
      <c r="P139" s="209">
        <f>O139*H139</f>
        <v>0</v>
      </c>
      <c r="Q139" s="209">
        <v>0</v>
      </c>
      <c r="R139" s="209">
        <f>Q139*H139</f>
        <v>0</v>
      </c>
      <c r="S139" s="209">
        <v>0.01533</v>
      </c>
      <c r="T139" s="210">
        <f>S139*H139</f>
        <v>1.821204</v>
      </c>
      <c r="AR139" s="13" t="s">
        <v>227</v>
      </c>
      <c r="AT139" s="13" t="s">
        <v>159</v>
      </c>
      <c r="AU139" s="13" t="s">
        <v>83</v>
      </c>
      <c r="AY139" s="13" t="s">
        <v>157</v>
      </c>
      <c r="BE139" s="211">
        <f>IF(N139="základní",J139,0)</f>
        <v>0</v>
      </c>
      <c r="BF139" s="211">
        <f>IF(N139="snížená",J139,0)</f>
        <v>0</v>
      </c>
      <c r="BG139" s="211">
        <f>IF(N139="zákl. přenesená",J139,0)</f>
        <v>0</v>
      </c>
      <c r="BH139" s="211">
        <f>IF(N139="sníž. přenesená",J139,0)</f>
        <v>0</v>
      </c>
      <c r="BI139" s="211">
        <f>IF(N139="nulová",J139,0)</f>
        <v>0</v>
      </c>
      <c r="BJ139" s="13" t="s">
        <v>81</v>
      </c>
      <c r="BK139" s="211">
        <f>ROUND(I139*H139,2)</f>
        <v>0</v>
      </c>
      <c r="BL139" s="13" t="s">
        <v>227</v>
      </c>
      <c r="BM139" s="13" t="s">
        <v>1034</v>
      </c>
    </row>
    <row r="140" spans="2:63" s="10" customFormat="1" ht="22.8" customHeight="1">
      <c r="B140" s="184"/>
      <c r="C140" s="185"/>
      <c r="D140" s="186" t="s">
        <v>72</v>
      </c>
      <c r="E140" s="198" t="s">
        <v>1035</v>
      </c>
      <c r="F140" s="198" t="s">
        <v>1036</v>
      </c>
      <c r="G140" s="185"/>
      <c r="H140" s="185"/>
      <c r="I140" s="188"/>
      <c r="J140" s="199">
        <f>BK140</f>
        <v>0</v>
      </c>
      <c r="K140" s="185"/>
      <c r="L140" s="190"/>
      <c r="M140" s="191"/>
      <c r="N140" s="192"/>
      <c r="O140" s="192"/>
      <c r="P140" s="193">
        <f>SUM(P141:P142)</f>
        <v>0</v>
      </c>
      <c r="Q140" s="192"/>
      <c r="R140" s="193">
        <f>SUM(R141:R142)</f>
        <v>0.0052896</v>
      </c>
      <c r="S140" s="192"/>
      <c r="T140" s="194">
        <f>SUM(T141:T142)</f>
        <v>0</v>
      </c>
      <c r="AR140" s="195" t="s">
        <v>83</v>
      </c>
      <c r="AT140" s="196" t="s">
        <v>72</v>
      </c>
      <c r="AU140" s="196" t="s">
        <v>81</v>
      </c>
      <c r="AY140" s="195" t="s">
        <v>157</v>
      </c>
      <c r="BK140" s="197">
        <f>SUM(BK141:BK142)</f>
        <v>0</v>
      </c>
    </row>
    <row r="141" spans="2:65" s="1" customFormat="1" ht="16.5" customHeight="1">
      <c r="B141" s="34"/>
      <c r="C141" s="200" t="s">
        <v>331</v>
      </c>
      <c r="D141" s="200" t="s">
        <v>159</v>
      </c>
      <c r="E141" s="201" t="s">
        <v>1037</v>
      </c>
      <c r="F141" s="202" t="s">
        <v>1038</v>
      </c>
      <c r="G141" s="203" t="s">
        <v>175</v>
      </c>
      <c r="H141" s="204">
        <v>22.04</v>
      </c>
      <c r="I141" s="205"/>
      <c r="J141" s="206">
        <f>ROUND(I141*H141,2)</f>
        <v>0</v>
      </c>
      <c r="K141" s="202" t="s">
        <v>163</v>
      </c>
      <c r="L141" s="39"/>
      <c r="M141" s="207" t="s">
        <v>19</v>
      </c>
      <c r="N141" s="208" t="s">
        <v>44</v>
      </c>
      <c r="O141" s="75"/>
      <c r="P141" s="209">
        <f>O141*H141</f>
        <v>0</v>
      </c>
      <c r="Q141" s="209">
        <v>0.0001</v>
      </c>
      <c r="R141" s="209">
        <f>Q141*H141</f>
        <v>0.0022040000000000002</v>
      </c>
      <c r="S141" s="209">
        <v>0</v>
      </c>
      <c r="T141" s="210">
        <f>S141*H141</f>
        <v>0</v>
      </c>
      <c r="AR141" s="13" t="s">
        <v>227</v>
      </c>
      <c r="AT141" s="13" t="s">
        <v>159</v>
      </c>
      <c r="AU141" s="13" t="s">
        <v>83</v>
      </c>
      <c r="AY141" s="13" t="s">
        <v>157</v>
      </c>
      <c r="BE141" s="211">
        <f>IF(N141="základní",J141,0)</f>
        <v>0</v>
      </c>
      <c r="BF141" s="211">
        <f>IF(N141="snížená",J141,0)</f>
        <v>0</v>
      </c>
      <c r="BG141" s="211">
        <f>IF(N141="zákl. přenesená",J141,0)</f>
        <v>0</v>
      </c>
      <c r="BH141" s="211">
        <f>IF(N141="sníž. přenesená",J141,0)</f>
        <v>0</v>
      </c>
      <c r="BI141" s="211">
        <f>IF(N141="nulová",J141,0)</f>
        <v>0</v>
      </c>
      <c r="BJ141" s="13" t="s">
        <v>81</v>
      </c>
      <c r="BK141" s="211">
        <f>ROUND(I141*H141,2)</f>
        <v>0</v>
      </c>
      <c r="BL141" s="13" t="s">
        <v>227</v>
      </c>
      <c r="BM141" s="13" t="s">
        <v>1039</v>
      </c>
    </row>
    <row r="142" spans="2:65" s="1" customFormat="1" ht="16.5" customHeight="1">
      <c r="B142" s="34"/>
      <c r="C142" s="200" t="s">
        <v>335</v>
      </c>
      <c r="D142" s="200" t="s">
        <v>159</v>
      </c>
      <c r="E142" s="201" t="s">
        <v>1040</v>
      </c>
      <c r="F142" s="202" t="s">
        <v>1041</v>
      </c>
      <c r="G142" s="203" t="s">
        <v>175</v>
      </c>
      <c r="H142" s="204">
        <v>22.04</v>
      </c>
      <c r="I142" s="205"/>
      <c r="J142" s="206">
        <f>ROUND(I142*H142,2)</f>
        <v>0</v>
      </c>
      <c r="K142" s="202" t="s">
        <v>163</v>
      </c>
      <c r="L142" s="39"/>
      <c r="M142" s="207" t="s">
        <v>19</v>
      </c>
      <c r="N142" s="208" t="s">
        <v>44</v>
      </c>
      <c r="O142" s="75"/>
      <c r="P142" s="209">
        <f>O142*H142</f>
        <v>0</v>
      </c>
      <c r="Q142" s="209">
        <v>0.00014</v>
      </c>
      <c r="R142" s="209">
        <f>Q142*H142</f>
        <v>0.0030855999999999995</v>
      </c>
      <c r="S142" s="209">
        <v>0</v>
      </c>
      <c r="T142" s="210">
        <f>S142*H142</f>
        <v>0</v>
      </c>
      <c r="AR142" s="13" t="s">
        <v>227</v>
      </c>
      <c r="AT142" s="13" t="s">
        <v>159</v>
      </c>
      <c r="AU142" s="13" t="s">
        <v>83</v>
      </c>
      <c r="AY142" s="13" t="s">
        <v>157</v>
      </c>
      <c r="BE142" s="211">
        <f>IF(N142="základní",J142,0)</f>
        <v>0</v>
      </c>
      <c r="BF142" s="211">
        <f>IF(N142="snížená",J142,0)</f>
        <v>0</v>
      </c>
      <c r="BG142" s="211">
        <f>IF(N142="zákl. přenesená",J142,0)</f>
        <v>0</v>
      </c>
      <c r="BH142" s="211">
        <f>IF(N142="sníž. přenesená",J142,0)</f>
        <v>0</v>
      </c>
      <c r="BI142" s="211">
        <f>IF(N142="nulová",J142,0)</f>
        <v>0</v>
      </c>
      <c r="BJ142" s="13" t="s">
        <v>81</v>
      </c>
      <c r="BK142" s="211">
        <f>ROUND(I142*H142,2)</f>
        <v>0</v>
      </c>
      <c r="BL142" s="13" t="s">
        <v>227</v>
      </c>
      <c r="BM142" s="13" t="s">
        <v>1042</v>
      </c>
    </row>
    <row r="143" spans="2:63" s="10" customFormat="1" ht="25.9" customHeight="1">
      <c r="B143" s="184"/>
      <c r="C143" s="185"/>
      <c r="D143" s="186" t="s">
        <v>72</v>
      </c>
      <c r="E143" s="187" t="s">
        <v>391</v>
      </c>
      <c r="F143" s="187" t="s">
        <v>392</v>
      </c>
      <c r="G143" s="185"/>
      <c r="H143" s="185"/>
      <c r="I143" s="188"/>
      <c r="J143" s="189">
        <f>BK143</f>
        <v>0</v>
      </c>
      <c r="K143" s="185"/>
      <c r="L143" s="190"/>
      <c r="M143" s="191"/>
      <c r="N143" s="192"/>
      <c r="O143" s="192"/>
      <c r="P143" s="193">
        <f>P144+P145+P147+P149</f>
        <v>0</v>
      </c>
      <c r="Q143" s="192"/>
      <c r="R143" s="193">
        <f>R144+R145+R147+R149</f>
        <v>0</v>
      </c>
      <c r="S143" s="192"/>
      <c r="T143" s="194">
        <f>T144+T145+T147+T149</f>
        <v>0</v>
      </c>
      <c r="AR143" s="195" t="s">
        <v>177</v>
      </c>
      <c r="AT143" s="196" t="s">
        <v>72</v>
      </c>
      <c r="AU143" s="196" t="s">
        <v>73</v>
      </c>
      <c r="AY143" s="195" t="s">
        <v>157</v>
      </c>
      <c r="BK143" s="197">
        <f>BK144+BK145+BK147+BK149</f>
        <v>0</v>
      </c>
    </row>
    <row r="144" spans="2:65" s="1" customFormat="1" ht="16.5" customHeight="1">
      <c r="B144" s="34"/>
      <c r="C144" s="200" t="s">
        <v>341</v>
      </c>
      <c r="D144" s="200" t="s">
        <v>159</v>
      </c>
      <c r="E144" s="201" t="s">
        <v>946</v>
      </c>
      <c r="F144" s="202" t="s">
        <v>947</v>
      </c>
      <c r="G144" s="203" t="s">
        <v>348</v>
      </c>
      <c r="H144" s="204">
        <v>1</v>
      </c>
      <c r="I144" s="205"/>
      <c r="J144" s="206">
        <f>ROUND(I144*H144,2)</f>
        <v>0</v>
      </c>
      <c r="K144" s="202" t="s">
        <v>163</v>
      </c>
      <c r="L144" s="39"/>
      <c r="M144" s="207" t="s">
        <v>19</v>
      </c>
      <c r="N144" s="208" t="s">
        <v>44</v>
      </c>
      <c r="O144" s="75"/>
      <c r="P144" s="209">
        <f>O144*H144</f>
        <v>0</v>
      </c>
      <c r="Q144" s="209">
        <v>0</v>
      </c>
      <c r="R144" s="209">
        <f>Q144*H144</f>
        <v>0</v>
      </c>
      <c r="S144" s="209">
        <v>0</v>
      </c>
      <c r="T144" s="210">
        <f>S144*H144</f>
        <v>0</v>
      </c>
      <c r="AR144" s="13" t="s">
        <v>398</v>
      </c>
      <c r="AT144" s="13" t="s">
        <v>159</v>
      </c>
      <c r="AU144" s="13" t="s">
        <v>81</v>
      </c>
      <c r="AY144" s="13" t="s">
        <v>157</v>
      </c>
      <c r="BE144" s="211">
        <f>IF(N144="základní",J144,0)</f>
        <v>0</v>
      </c>
      <c r="BF144" s="211">
        <f>IF(N144="snížená",J144,0)</f>
        <v>0</v>
      </c>
      <c r="BG144" s="211">
        <f>IF(N144="zákl. přenesená",J144,0)</f>
        <v>0</v>
      </c>
      <c r="BH144" s="211">
        <f>IF(N144="sníž. přenesená",J144,0)</f>
        <v>0</v>
      </c>
      <c r="BI144" s="211">
        <f>IF(N144="nulová",J144,0)</f>
        <v>0</v>
      </c>
      <c r="BJ144" s="13" t="s">
        <v>81</v>
      </c>
      <c r="BK144" s="211">
        <f>ROUND(I144*H144,2)</f>
        <v>0</v>
      </c>
      <c r="BL144" s="13" t="s">
        <v>398</v>
      </c>
      <c r="BM144" s="13" t="s">
        <v>1043</v>
      </c>
    </row>
    <row r="145" spans="2:63" s="10" customFormat="1" ht="22.8" customHeight="1">
      <c r="B145" s="184"/>
      <c r="C145" s="185"/>
      <c r="D145" s="186" t="s">
        <v>72</v>
      </c>
      <c r="E145" s="198" t="s">
        <v>393</v>
      </c>
      <c r="F145" s="198" t="s">
        <v>394</v>
      </c>
      <c r="G145" s="185"/>
      <c r="H145" s="185"/>
      <c r="I145" s="188"/>
      <c r="J145" s="199">
        <f>BK145</f>
        <v>0</v>
      </c>
      <c r="K145" s="185"/>
      <c r="L145" s="190"/>
      <c r="M145" s="191"/>
      <c r="N145" s="192"/>
      <c r="O145" s="192"/>
      <c r="P145" s="193">
        <f>P146</f>
        <v>0</v>
      </c>
      <c r="Q145" s="192"/>
      <c r="R145" s="193">
        <f>R146</f>
        <v>0</v>
      </c>
      <c r="S145" s="192"/>
      <c r="T145" s="194">
        <f>T146</f>
        <v>0</v>
      </c>
      <c r="AR145" s="195" t="s">
        <v>177</v>
      </c>
      <c r="AT145" s="196" t="s">
        <v>72</v>
      </c>
      <c r="AU145" s="196" t="s">
        <v>81</v>
      </c>
      <c r="AY145" s="195" t="s">
        <v>157</v>
      </c>
      <c r="BK145" s="197">
        <f>BK146</f>
        <v>0</v>
      </c>
    </row>
    <row r="146" spans="2:65" s="1" customFormat="1" ht="16.5" customHeight="1">
      <c r="B146" s="34"/>
      <c r="C146" s="200" t="s">
        <v>345</v>
      </c>
      <c r="D146" s="200" t="s">
        <v>159</v>
      </c>
      <c r="E146" s="201" t="s">
        <v>949</v>
      </c>
      <c r="F146" s="202" t="s">
        <v>950</v>
      </c>
      <c r="G146" s="203" t="s">
        <v>348</v>
      </c>
      <c r="H146" s="204">
        <v>1</v>
      </c>
      <c r="I146" s="205"/>
      <c r="J146" s="206">
        <f>ROUND(I146*H146,2)</f>
        <v>0</v>
      </c>
      <c r="K146" s="202" t="s">
        <v>163</v>
      </c>
      <c r="L146" s="39"/>
      <c r="M146" s="207" t="s">
        <v>19</v>
      </c>
      <c r="N146" s="208" t="s">
        <v>44</v>
      </c>
      <c r="O146" s="75"/>
      <c r="P146" s="209">
        <f>O146*H146</f>
        <v>0</v>
      </c>
      <c r="Q146" s="209">
        <v>0</v>
      </c>
      <c r="R146" s="209">
        <f>Q146*H146</f>
        <v>0</v>
      </c>
      <c r="S146" s="209">
        <v>0</v>
      </c>
      <c r="T146" s="210">
        <f>S146*H146</f>
        <v>0</v>
      </c>
      <c r="AR146" s="13" t="s">
        <v>398</v>
      </c>
      <c r="AT146" s="13" t="s">
        <v>159</v>
      </c>
      <c r="AU146" s="13" t="s">
        <v>83</v>
      </c>
      <c r="AY146" s="13" t="s">
        <v>157</v>
      </c>
      <c r="BE146" s="211">
        <f>IF(N146="základní",J146,0)</f>
        <v>0</v>
      </c>
      <c r="BF146" s="211">
        <f>IF(N146="snížená",J146,0)</f>
        <v>0</v>
      </c>
      <c r="BG146" s="211">
        <f>IF(N146="zákl. přenesená",J146,0)</f>
        <v>0</v>
      </c>
      <c r="BH146" s="211">
        <f>IF(N146="sníž. přenesená",J146,0)</f>
        <v>0</v>
      </c>
      <c r="BI146" s="211">
        <f>IF(N146="nulová",J146,0)</f>
        <v>0</v>
      </c>
      <c r="BJ146" s="13" t="s">
        <v>81</v>
      </c>
      <c r="BK146" s="211">
        <f>ROUND(I146*H146,2)</f>
        <v>0</v>
      </c>
      <c r="BL146" s="13" t="s">
        <v>398</v>
      </c>
      <c r="BM146" s="13" t="s">
        <v>1044</v>
      </c>
    </row>
    <row r="147" spans="2:63" s="10" customFormat="1" ht="22.8" customHeight="1">
      <c r="B147" s="184"/>
      <c r="C147" s="185"/>
      <c r="D147" s="186" t="s">
        <v>72</v>
      </c>
      <c r="E147" s="198" t="s">
        <v>400</v>
      </c>
      <c r="F147" s="198" t="s">
        <v>401</v>
      </c>
      <c r="G147" s="185"/>
      <c r="H147" s="185"/>
      <c r="I147" s="188"/>
      <c r="J147" s="199">
        <f>BK147</f>
        <v>0</v>
      </c>
      <c r="K147" s="185"/>
      <c r="L147" s="190"/>
      <c r="M147" s="191"/>
      <c r="N147" s="192"/>
      <c r="O147" s="192"/>
      <c r="P147" s="193">
        <f>P148</f>
        <v>0</v>
      </c>
      <c r="Q147" s="192"/>
      <c r="R147" s="193">
        <f>R148</f>
        <v>0</v>
      </c>
      <c r="S147" s="192"/>
      <c r="T147" s="194">
        <f>T148</f>
        <v>0</v>
      </c>
      <c r="AR147" s="195" t="s">
        <v>177</v>
      </c>
      <c r="AT147" s="196" t="s">
        <v>72</v>
      </c>
      <c r="AU147" s="196" t="s">
        <v>81</v>
      </c>
      <c r="AY147" s="195" t="s">
        <v>157</v>
      </c>
      <c r="BK147" s="197">
        <f>BK148</f>
        <v>0</v>
      </c>
    </row>
    <row r="148" spans="2:65" s="1" customFormat="1" ht="22.5" customHeight="1">
      <c r="B148" s="34"/>
      <c r="C148" s="200" t="s">
        <v>350</v>
      </c>
      <c r="D148" s="200" t="s">
        <v>159</v>
      </c>
      <c r="E148" s="201" t="s">
        <v>757</v>
      </c>
      <c r="F148" s="202" t="s">
        <v>758</v>
      </c>
      <c r="G148" s="203" t="s">
        <v>348</v>
      </c>
      <c r="H148" s="204">
        <v>1</v>
      </c>
      <c r="I148" s="205"/>
      <c r="J148" s="206">
        <f>ROUND(I148*H148,2)</f>
        <v>0</v>
      </c>
      <c r="K148" s="202" t="s">
        <v>163</v>
      </c>
      <c r="L148" s="39"/>
      <c r="M148" s="207" t="s">
        <v>19</v>
      </c>
      <c r="N148" s="208" t="s">
        <v>44</v>
      </c>
      <c r="O148" s="75"/>
      <c r="P148" s="209">
        <f>O148*H148</f>
        <v>0</v>
      </c>
      <c r="Q148" s="209">
        <v>0</v>
      </c>
      <c r="R148" s="209">
        <f>Q148*H148</f>
        <v>0</v>
      </c>
      <c r="S148" s="209">
        <v>0</v>
      </c>
      <c r="T148" s="210">
        <f>S148*H148</f>
        <v>0</v>
      </c>
      <c r="AR148" s="13" t="s">
        <v>398</v>
      </c>
      <c r="AT148" s="13" t="s">
        <v>159</v>
      </c>
      <c r="AU148" s="13" t="s">
        <v>83</v>
      </c>
      <c r="AY148" s="13" t="s">
        <v>157</v>
      </c>
      <c r="BE148" s="211">
        <f>IF(N148="základní",J148,0)</f>
        <v>0</v>
      </c>
      <c r="BF148" s="211">
        <f>IF(N148="snížená",J148,0)</f>
        <v>0</v>
      </c>
      <c r="BG148" s="211">
        <f>IF(N148="zákl. přenesená",J148,0)</f>
        <v>0</v>
      </c>
      <c r="BH148" s="211">
        <f>IF(N148="sníž. přenesená",J148,0)</f>
        <v>0</v>
      </c>
      <c r="BI148" s="211">
        <f>IF(N148="nulová",J148,0)</f>
        <v>0</v>
      </c>
      <c r="BJ148" s="13" t="s">
        <v>81</v>
      </c>
      <c r="BK148" s="211">
        <f>ROUND(I148*H148,2)</f>
        <v>0</v>
      </c>
      <c r="BL148" s="13" t="s">
        <v>398</v>
      </c>
      <c r="BM148" s="13" t="s">
        <v>1045</v>
      </c>
    </row>
    <row r="149" spans="2:63" s="10" customFormat="1" ht="22.8" customHeight="1">
      <c r="B149" s="184"/>
      <c r="C149" s="185"/>
      <c r="D149" s="186" t="s">
        <v>72</v>
      </c>
      <c r="E149" s="198" t="s">
        <v>406</v>
      </c>
      <c r="F149" s="198" t="s">
        <v>407</v>
      </c>
      <c r="G149" s="185"/>
      <c r="H149" s="185"/>
      <c r="I149" s="188"/>
      <c r="J149" s="199">
        <f>BK149</f>
        <v>0</v>
      </c>
      <c r="K149" s="185"/>
      <c r="L149" s="190"/>
      <c r="M149" s="191"/>
      <c r="N149" s="192"/>
      <c r="O149" s="192"/>
      <c r="P149" s="193">
        <f>P150</f>
        <v>0</v>
      </c>
      <c r="Q149" s="192"/>
      <c r="R149" s="193">
        <f>R150</f>
        <v>0</v>
      </c>
      <c r="S149" s="192"/>
      <c r="T149" s="194">
        <f>T150</f>
        <v>0</v>
      </c>
      <c r="AR149" s="195" t="s">
        <v>177</v>
      </c>
      <c r="AT149" s="196" t="s">
        <v>72</v>
      </c>
      <c r="AU149" s="196" t="s">
        <v>81</v>
      </c>
      <c r="AY149" s="195" t="s">
        <v>157</v>
      </c>
      <c r="BK149" s="197">
        <f>BK150</f>
        <v>0</v>
      </c>
    </row>
    <row r="150" spans="2:65" s="1" customFormat="1" ht="16.5" customHeight="1">
      <c r="B150" s="34"/>
      <c r="C150" s="200" t="s">
        <v>358</v>
      </c>
      <c r="D150" s="200" t="s">
        <v>159</v>
      </c>
      <c r="E150" s="201" t="s">
        <v>409</v>
      </c>
      <c r="F150" s="202" t="s">
        <v>662</v>
      </c>
      <c r="G150" s="203" t="s">
        <v>348</v>
      </c>
      <c r="H150" s="204">
        <v>1</v>
      </c>
      <c r="I150" s="205"/>
      <c r="J150" s="206">
        <f>ROUND(I150*H150,2)</f>
        <v>0</v>
      </c>
      <c r="K150" s="202" t="s">
        <v>163</v>
      </c>
      <c r="L150" s="39"/>
      <c r="M150" s="222" t="s">
        <v>19</v>
      </c>
      <c r="N150" s="223" t="s">
        <v>44</v>
      </c>
      <c r="O150" s="224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AR150" s="13" t="s">
        <v>398</v>
      </c>
      <c r="AT150" s="13" t="s">
        <v>159</v>
      </c>
      <c r="AU150" s="13" t="s">
        <v>83</v>
      </c>
      <c r="AY150" s="13" t="s">
        <v>157</v>
      </c>
      <c r="BE150" s="211">
        <f>IF(N150="základní",J150,0)</f>
        <v>0</v>
      </c>
      <c r="BF150" s="211">
        <f>IF(N150="snížená",J150,0)</f>
        <v>0</v>
      </c>
      <c r="BG150" s="211">
        <f>IF(N150="zákl. přenesená",J150,0)</f>
        <v>0</v>
      </c>
      <c r="BH150" s="211">
        <f>IF(N150="sníž. přenesená",J150,0)</f>
        <v>0</v>
      </c>
      <c r="BI150" s="211">
        <f>IF(N150="nulová",J150,0)</f>
        <v>0</v>
      </c>
      <c r="BJ150" s="13" t="s">
        <v>81</v>
      </c>
      <c r="BK150" s="211">
        <f>ROUND(I150*H150,2)</f>
        <v>0</v>
      </c>
      <c r="BL150" s="13" t="s">
        <v>398</v>
      </c>
      <c r="BM150" s="13" t="s">
        <v>1046</v>
      </c>
    </row>
    <row r="151" spans="2:12" s="1" customFormat="1" ht="6.95" customHeight="1">
      <c r="B151" s="53"/>
      <c r="C151" s="54"/>
      <c r="D151" s="54"/>
      <c r="E151" s="54"/>
      <c r="F151" s="54"/>
      <c r="G151" s="54"/>
      <c r="H151" s="54"/>
      <c r="I151" s="150"/>
      <c r="J151" s="54"/>
      <c r="K151" s="54"/>
      <c r="L151" s="39"/>
    </row>
  </sheetData>
  <sheetProtection password="CC35" sheet="1" objects="1" scenarios="1" formatColumns="0" formatRows="0" autoFilter="0"/>
  <autoFilter ref="C91:K150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27" customWidth="1"/>
    <col min="2" max="2" width="1.7109375" style="227" customWidth="1"/>
    <col min="3" max="4" width="5.00390625" style="227" customWidth="1"/>
    <col min="5" max="5" width="11.7109375" style="227" customWidth="1"/>
    <col min="6" max="6" width="9.140625" style="227" customWidth="1"/>
    <col min="7" max="7" width="5.00390625" style="227" customWidth="1"/>
    <col min="8" max="8" width="77.8515625" style="227" customWidth="1"/>
    <col min="9" max="10" width="20.00390625" style="227" customWidth="1"/>
    <col min="11" max="11" width="1.7109375" style="227" customWidth="1"/>
  </cols>
  <sheetData>
    <row r="1" ht="37.5" customHeight="1"/>
    <row r="2" spans="2:11" ht="7.5" customHeight="1">
      <c r="B2" s="228"/>
      <c r="C2" s="229"/>
      <c r="D2" s="229"/>
      <c r="E2" s="229"/>
      <c r="F2" s="229"/>
      <c r="G2" s="229"/>
      <c r="H2" s="229"/>
      <c r="I2" s="229"/>
      <c r="J2" s="229"/>
      <c r="K2" s="230"/>
    </row>
    <row r="3" spans="2:11" s="11" customFormat="1" ht="45" customHeight="1">
      <c r="B3" s="231"/>
      <c r="C3" s="232" t="s">
        <v>1047</v>
      </c>
      <c r="D3" s="232"/>
      <c r="E3" s="232"/>
      <c r="F3" s="232"/>
      <c r="G3" s="232"/>
      <c r="H3" s="232"/>
      <c r="I3" s="232"/>
      <c r="J3" s="232"/>
      <c r="K3" s="233"/>
    </row>
    <row r="4" spans="2:11" ht="25.5" customHeight="1">
      <c r="B4" s="234"/>
      <c r="C4" s="235" t="s">
        <v>1048</v>
      </c>
      <c r="D4" s="235"/>
      <c r="E4" s="235"/>
      <c r="F4" s="235"/>
      <c r="G4" s="235"/>
      <c r="H4" s="235"/>
      <c r="I4" s="235"/>
      <c r="J4" s="235"/>
      <c r="K4" s="236"/>
    </row>
    <row r="5" spans="2:11" ht="5.25" customHeight="1">
      <c r="B5" s="234"/>
      <c r="C5" s="237"/>
      <c r="D5" s="237"/>
      <c r="E5" s="237"/>
      <c r="F5" s="237"/>
      <c r="G5" s="237"/>
      <c r="H5" s="237"/>
      <c r="I5" s="237"/>
      <c r="J5" s="237"/>
      <c r="K5" s="236"/>
    </row>
    <row r="6" spans="2:11" ht="15" customHeight="1">
      <c r="B6" s="234"/>
      <c r="C6" s="238" t="s">
        <v>1049</v>
      </c>
      <c r="D6" s="238"/>
      <c r="E6" s="238"/>
      <c r="F6" s="238"/>
      <c r="G6" s="238"/>
      <c r="H6" s="238"/>
      <c r="I6" s="238"/>
      <c r="J6" s="238"/>
      <c r="K6" s="236"/>
    </row>
    <row r="7" spans="2:11" ht="15" customHeight="1">
      <c r="B7" s="239"/>
      <c r="C7" s="238" t="s">
        <v>1050</v>
      </c>
      <c r="D7" s="238"/>
      <c r="E7" s="238"/>
      <c r="F7" s="238"/>
      <c r="G7" s="238"/>
      <c r="H7" s="238"/>
      <c r="I7" s="238"/>
      <c r="J7" s="238"/>
      <c r="K7" s="236"/>
    </row>
    <row r="8" spans="2:11" ht="12.75" customHeight="1">
      <c r="B8" s="239"/>
      <c r="C8" s="238"/>
      <c r="D8" s="238"/>
      <c r="E8" s="238"/>
      <c r="F8" s="238"/>
      <c r="G8" s="238"/>
      <c r="H8" s="238"/>
      <c r="I8" s="238"/>
      <c r="J8" s="238"/>
      <c r="K8" s="236"/>
    </row>
    <row r="9" spans="2:11" ht="15" customHeight="1">
      <c r="B9" s="239"/>
      <c r="C9" s="238" t="s">
        <v>1051</v>
      </c>
      <c r="D9" s="238"/>
      <c r="E9" s="238"/>
      <c r="F9" s="238"/>
      <c r="G9" s="238"/>
      <c r="H9" s="238"/>
      <c r="I9" s="238"/>
      <c r="J9" s="238"/>
      <c r="K9" s="236"/>
    </row>
    <row r="10" spans="2:11" ht="15" customHeight="1">
      <c r="B10" s="239"/>
      <c r="C10" s="238"/>
      <c r="D10" s="238" t="s">
        <v>1052</v>
      </c>
      <c r="E10" s="238"/>
      <c r="F10" s="238"/>
      <c r="G10" s="238"/>
      <c r="H10" s="238"/>
      <c r="I10" s="238"/>
      <c r="J10" s="238"/>
      <c r="K10" s="236"/>
    </row>
    <row r="11" spans="2:11" ht="15" customHeight="1">
      <c r="B11" s="239"/>
      <c r="C11" s="240"/>
      <c r="D11" s="238" t="s">
        <v>1053</v>
      </c>
      <c r="E11" s="238"/>
      <c r="F11" s="238"/>
      <c r="G11" s="238"/>
      <c r="H11" s="238"/>
      <c r="I11" s="238"/>
      <c r="J11" s="238"/>
      <c r="K11" s="236"/>
    </row>
    <row r="12" spans="2:11" ht="15" customHeight="1">
      <c r="B12" s="239"/>
      <c r="C12" s="240"/>
      <c r="D12" s="238"/>
      <c r="E12" s="238"/>
      <c r="F12" s="238"/>
      <c r="G12" s="238"/>
      <c r="H12" s="238"/>
      <c r="I12" s="238"/>
      <c r="J12" s="238"/>
      <c r="K12" s="236"/>
    </row>
    <row r="13" spans="2:11" ht="15" customHeight="1">
      <c r="B13" s="239"/>
      <c r="C13" s="240"/>
      <c r="D13" s="241" t="s">
        <v>1054</v>
      </c>
      <c r="E13" s="238"/>
      <c r="F13" s="238"/>
      <c r="G13" s="238"/>
      <c r="H13" s="238"/>
      <c r="I13" s="238"/>
      <c r="J13" s="238"/>
      <c r="K13" s="236"/>
    </row>
    <row r="14" spans="2:11" ht="12.75" customHeight="1">
      <c r="B14" s="239"/>
      <c r="C14" s="240"/>
      <c r="D14" s="240"/>
      <c r="E14" s="240"/>
      <c r="F14" s="240"/>
      <c r="G14" s="240"/>
      <c r="H14" s="240"/>
      <c r="I14" s="240"/>
      <c r="J14" s="240"/>
      <c r="K14" s="236"/>
    </row>
    <row r="15" spans="2:11" ht="15" customHeight="1">
      <c r="B15" s="239"/>
      <c r="C15" s="240"/>
      <c r="D15" s="238" t="s">
        <v>1055</v>
      </c>
      <c r="E15" s="238"/>
      <c r="F15" s="238"/>
      <c r="G15" s="238"/>
      <c r="H15" s="238"/>
      <c r="I15" s="238"/>
      <c r="J15" s="238"/>
      <c r="K15" s="236"/>
    </row>
    <row r="16" spans="2:11" ht="15" customHeight="1">
      <c r="B16" s="239"/>
      <c r="C16" s="240"/>
      <c r="D16" s="238" t="s">
        <v>1056</v>
      </c>
      <c r="E16" s="238"/>
      <c r="F16" s="238"/>
      <c r="G16" s="238"/>
      <c r="H16" s="238"/>
      <c r="I16" s="238"/>
      <c r="J16" s="238"/>
      <c r="K16" s="236"/>
    </row>
    <row r="17" spans="2:11" ht="15" customHeight="1">
      <c r="B17" s="239"/>
      <c r="C17" s="240"/>
      <c r="D17" s="238" t="s">
        <v>1057</v>
      </c>
      <c r="E17" s="238"/>
      <c r="F17" s="238"/>
      <c r="G17" s="238"/>
      <c r="H17" s="238"/>
      <c r="I17" s="238"/>
      <c r="J17" s="238"/>
      <c r="K17" s="236"/>
    </row>
    <row r="18" spans="2:11" ht="15" customHeight="1">
      <c r="B18" s="239"/>
      <c r="C18" s="240"/>
      <c r="D18" s="240"/>
      <c r="E18" s="242" t="s">
        <v>80</v>
      </c>
      <c r="F18" s="238" t="s">
        <v>1058</v>
      </c>
      <c r="G18" s="238"/>
      <c r="H18" s="238"/>
      <c r="I18" s="238"/>
      <c r="J18" s="238"/>
      <c r="K18" s="236"/>
    </row>
    <row r="19" spans="2:11" ht="15" customHeight="1">
      <c r="B19" s="239"/>
      <c r="C19" s="240"/>
      <c r="D19" s="240"/>
      <c r="E19" s="242" t="s">
        <v>1059</v>
      </c>
      <c r="F19" s="238" t="s">
        <v>1060</v>
      </c>
      <c r="G19" s="238"/>
      <c r="H19" s="238"/>
      <c r="I19" s="238"/>
      <c r="J19" s="238"/>
      <c r="K19" s="236"/>
    </row>
    <row r="20" spans="2:11" ht="15" customHeight="1">
      <c r="B20" s="239"/>
      <c r="C20" s="240"/>
      <c r="D20" s="240"/>
      <c r="E20" s="242" t="s">
        <v>1061</v>
      </c>
      <c r="F20" s="238" t="s">
        <v>1062</v>
      </c>
      <c r="G20" s="238"/>
      <c r="H20" s="238"/>
      <c r="I20" s="238"/>
      <c r="J20" s="238"/>
      <c r="K20" s="236"/>
    </row>
    <row r="21" spans="2:11" ht="15" customHeight="1">
      <c r="B21" s="239"/>
      <c r="C21" s="240"/>
      <c r="D21" s="240"/>
      <c r="E21" s="242" t="s">
        <v>1063</v>
      </c>
      <c r="F21" s="238" t="s">
        <v>1064</v>
      </c>
      <c r="G21" s="238"/>
      <c r="H21" s="238"/>
      <c r="I21" s="238"/>
      <c r="J21" s="238"/>
      <c r="K21" s="236"/>
    </row>
    <row r="22" spans="2:11" ht="15" customHeight="1">
      <c r="B22" s="239"/>
      <c r="C22" s="240"/>
      <c r="D22" s="240"/>
      <c r="E22" s="242" t="s">
        <v>1065</v>
      </c>
      <c r="F22" s="238" t="s">
        <v>493</v>
      </c>
      <c r="G22" s="238"/>
      <c r="H22" s="238"/>
      <c r="I22" s="238"/>
      <c r="J22" s="238"/>
      <c r="K22" s="236"/>
    </row>
    <row r="23" spans="2:11" ht="15" customHeight="1">
      <c r="B23" s="239"/>
      <c r="C23" s="240"/>
      <c r="D23" s="240"/>
      <c r="E23" s="242" t="s">
        <v>1066</v>
      </c>
      <c r="F23" s="238" t="s">
        <v>1067</v>
      </c>
      <c r="G23" s="238"/>
      <c r="H23" s="238"/>
      <c r="I23" s="238"/>
      <c r="J23" s="238"/>
      <c r="K23" s="236"/>
    </row>
    <row r="24" spans="2:11" ht="12.75" customHeight="1">
      <c r="B24" s="239"/>
      <c r="C24" s="240"/>
      <c r="D24" s="240"/>
      <c r="E24" s="240"/>
      <c r="F24" s="240"/>
      <c r="G24" s="240"/>
      <c r="H24" s="240"/>
      <c r="I24" s="240"/>
      <c r="J24" s="240"/>
      <c r="K24" s="236"/>
    </row>
    <row r="25" spans="2:11" ht="15" customHeight="1">
      <c r="B25" s="239"/>
      <c r="C25" s="238" t="s">
        <v>1068</v>
      </c>
      <c r="D25" s="238"/>
      <c r="E25" s="238"/>
      <c r="F25" s="238"/>
      <c r="G25" s="238"/>
      <c r="H25" s="238"/>
      <c r="I25" s="238"/>
      <c r="J25" s="238"/>
      <c r="K25" s="236"/>
    </row>
    <row r="26" spans="2:11" ht="15" customHeight="1">
      <c r="B26" s="239"/>
      <c r="C26" s="238" t="s">
        <v>1069</v>
      </c>
      <c r="D26" s="238"/>
      <c r="E26" s="238"/>
      <c r="F26" s="238"/>
      <c r="G26" s="238"/>
      <c r="H26" s="238"/>
      <c r="I26" s="238"/>
      <c r="J26" s="238"/>
      <c r="K26" s="236"/>
    </row>
    <row r="27" spans="2:11" ht="15" customHeight="1">
      <c r="B27" s="239"/>
      <c r="C27" s="238"/>
      <c r="D27" s="238" t="s">
        <v>1070</v>
      </c>
      <c r="E27" s="238"/>
      <c r="F27" s="238"/>
      <c r="G27" s="238"/>
      <c r="H27" s="238"/>
      <c r="I27" s="238"/>
      <c r="J27" s="238"/>
      <c r="K27" s="236"/>
    </row>
    <row r="28" spans="2:11" ht="15" customHeight="1">
      <c r="B28" s="239"/>
      <c r="C28" s="240"/>
      <c r="D28" s="238" t="s">
        <v>1071</v>
      </c>
      <c r="E28" s="238"/>
      <c r="F28" s="238"/>
      <c r="G28" s="238"/>
      <c r="H28" s="238"/>
      <c r="I28" s="238"/>
      <c r="J28" s="238"/>
      <c r="K28" s="236"/>
    </row>
    <row r="29" spans="2:11" ht="12.75" customHeight="1">
      <c r="B29" s="239"/>
      <c r="C29" s="240"/>
      <c r="D29" s="240"/>
      <c r="E29" s="240"/>
      <c r="F29" s="240"/>
      <c r="G29" s="240"/>
      <c r="H29" s="240"/>
      <c r="I29" s="240"/>
      <c r="J29" s="240"/>
      <c r="K29" s="236"/>
    </row>
    <row r="30" spans="2:11" ht="15" customHeight="1">
      <c r="B30" s="239"/>
      <c r="C30" s="240"/>
      <c r="D30" s="238" t="s">
        <v>1072</v>
      </c>
      <c r="E30" s="238"/>
      <c r="F30" s="238"/>
      <c r="G30" s="238"/>
      <c r="H30" s="238"/>
      <c r="I30" s="238"/>
      <c r="J30" s="238"/>
      <c r="K30" s="236"/>
    </row>
    <row r="31" spans="2:11" ht="15" customHeight="1">
      <c r="B31" s="239"/>
      <c r="C31" s="240"/>
      <c r="D31" s="238" t="s">
        <v>1073</v>
      </c>
      <c r="E31" s="238"/>
      <c r="F31" s="238"/>
      <c r="G31" s="238"/>
      <c r="H31" s="238"/>
      <c r="I31" s="238"/>
      <c r="J31" s="238"/>
      <c r="K31" s="236"/>
    </row>
    <row r="32" spans="2:11" ht="12.75" customHeight="1">
      <c r="B32" s="239"/>
      <c r="C32" s="240"/>
      <c r="D32" s="240"/>
      <c r="E32" s="240"/>
      <c r="F32" s="240"/>
      <c r="G32" s="240"/>
      <c r="H32" s="240"/>
      <c r="I32" s="240"/>
      <c r="J32" s="240"/>
      <c r="K32" s="236"/>
    </row>
    <row r="33" spans="2:11" ht="15" customHeight="1">
      <c r="B33" s="239"/>
      <c r="C33" s="240"/>
      <c r="D33" s="238" t="s">
        <v>1074</v>
      </c>
      <c r="E33" s="238"/>
      <c r="F33" s="238"/>
      <c r="G33" s="238"/>
      <c r="H33" s="238"/>
      <c r="I33" s="238"/>
      <c r="J33" s="238"/>
      <c r="K33" s="236"/>
    </row>
    <row r="34" spans="2:11" ht="15" customHeight="1">
      <c r="B34" s="239"/>
      <c r="C34" s="240"/>
      <c r="D34" s="238" t="s">
        <v>1075</v>
      </c>
      <c r="E34" s="238"/>
      <c r="F34" s="238"/>
      <c r="G34" s="238"/>
      <c r="H34" s="238"/>
      <c r="I34" s="238"/>
      <c r="J34" s="238"/>
      <c r="K34" s="236"/>
    </row>
    <row r="35" spans="2:11" ht="15" customHeight="1">
      <c r="B35" s="239"/>
      <c r="C35" s="240"/>
      <c r="D35" s="238" t="s">
        <v>1076</v>
      </c>
      <c r="E35" s="238"/>
      <c r="F35" s="238"/>
      <c r="G35" s="238"/>
      <c r="H35" s="238"/>
      <c r="I35" s="238"/>
      <c r="J35" s="238"/>
      <c r="K35" s="236"/>
    </row>
    <row r="36" spans="2:11" ht="15" customHeight="1">
      <c r="B36" s="239"/>
      <c r="C36" s="240"/>
      <c r="D36" s="238"/>
      <c r="E36" s="241" t="s">
        <v>143</v>
      </c>
      <c r="F36" s="238"/>
      <c r="G36" s="238" t="s">
        <v>1077</v>
      </c>
      <c r="H36" s="238"/>
      <c r="I36" s="238"/>
      <c r="J36" s="238"/>
      <c r="K36" s="236"/>
    </row>
    <row r="37" spans="2:11" ht="30.75" customHeight="1">
      <c r="B37" s="239"/>
      <c r="C37" s="240"/>
      <c r="D37" s="238"/>
      <c r="E37" s="241" t="s">
        <v>1078</v>
      </c>
      <c r="F37" s="238"/>
      <c r="G37" s="238" t="s">
        <v>1079</v>
      </c>
      <c r="H37" s="238"/>
      <c r="I37" s="238"/>
      <c r="J37" s="238"/>
      <c r="K37" s="236"/>
    </row>
    <row r="38" spans="2:11" ht="15" customHeight="1">
      <c r="B38" s="239"/>
      <c r="C38" s="240"/>
      <c r="D38" s="238"/>
      <c r="E38" s="241" t="s">
        <v>54</v>
      </c>
      <c r="F38" s="238"/>
      <c r="G38" s="238" t="s">
        <v>1080</v>
      </c>
      <c r="H38" s="238"/>
      <c r="I38" s="238"/>
      <c r="J38" s="238"/>
      <c r="K38" s="236"/>
    </row>
    <row r="39" spans="2:11" ht="15" customHeight="1">
      <c r="B39" s="239"/>
      <c r="C39" s="240"/>
      <c r="D39" s="238"/>
      <c r="E39" s="241" t="s">
        <v>55</v>
      </c>
      <c r="F39" s="238"/>
      <c r="G39" s="238" t="s">
        <v>1081</v>
      </c>
      <c r="H39" s="238"/>
      <c r="I39" s="238"/>
      <c r="J39" s="238"/>
      <c r="K39" s="236"/>
    </row>
    <row r="40" spans="2:11" ht="15" customHeight="1">
      <c r="B40" s="239"/>
      <c r="C40" s="240"/>
      <c r="D40" s="238"/>
      <c r="E40" s="241" t="s">
        <v>144</v>
      </c>
      <c r="F40" s="238"/>
      <c r="G40" s="238" t="s">
        <v>1082</v>
      </c>
      <c r="H40" s="238"/>
      <c r="I40" s="238"/>
      <c r="J40" s="238"/>
      <c r="K40" s="236"/>
    </row>
    <row r="41" spans="2:11" ht="15" customHeight="1">
      <c r="B41" s="239"/>
      <c r="C41" s="240"/>
      <c r="D41" s="238"/>
      <c r="E41" s="241" t="s">
        <v>145</v>
      </c>
      <c r="F41" s="238"/>
      <c r="G41" s="238" t="s">
        <v>1083</v>
      </c>
      <c r="H41" s="238"/>
      <c r="I41" s="238"/>
      <c r="J41" s="238"/>
      <c r="K41" s="236"/>
    </row>
    <row r="42" spans="2:11" ht="15" customHeight="1">
      <c r="B42" s="239"/>
      <c r="C42" s="240"/>
      <c r="D42" s="238"/>
      <c r="E42" s="241" t="s">
        <v>1084</v>
      </c>
      <c r="F42" s="238"/>
      <c r="G42" s="238" t="s">
        <v>1085</v>
      </c>
      <c r="H42" s="238"/>
      <c r="I42" s="238"/>
      <c r="J42" s="238"/>
      <c r="K42" s="236"/>
    </row>
    <row r="43" spans="2:11" ht="15" customHeight="1">
      <c r="B43" s="239"/>
      <c r="C43" s="240"/>
      <c r="D43" s="238"/>
      <c r="E43" s="241"/>
      <c r="F43" s="238"/>
      <c r="G43" s="238" t="s">
        <v>1086</v>
      </c>
      <c r="H43" s="238"/>
      <c r="I43" s="238"/>
      <c r="J43" s="238"/>
      <c r="K43" s="236"/>
    </row>
    <row r="44" spans="2:11" ht="15" customHeight="1">
      <c r="B44" s="239"/>
      <c r="C44" s="240"/>
      <c r="D44" s="238"/>
      <c r="E44" s="241" t="s">
        <v>1087</v>
      </c>
      <c r="F44" s="238"/>
      <c r="G44" s="238" t="s">
        <v>1088</v>
      </c>
      <c r="H44" s="238"/>
      <c r="I44" s="238"/>
      <c r="J44" s="238"/>
      <c r="K44" s="236"/>
    </row>
    <row r="45" spans="2:11" ht="15" customHeight="1">
      <c r="B45" s="239"/>
      <c r="C45" s="240"/>
      <c r="D45" s="238"/>
      <c r="E45" s="241" t="s">
        <v>147</v>
      </c>
      <c r="F45" s="238"/>
      <c r="G45" s="238" t="s">
        <v>1089</v>
      </c>
      <c r="H45" s="238"/>
      <c r="I45" s="238"/>
      <c r="J45" s="238"/>
      <c r="K45" s="236"/>
    </row>
    <row r="46" spans="2:11" ht="12.75" customHeight="1">
      <c r="B46" s="239"/>
      <c r="C46" s="240"/>
      <c r="D46" s="238"/>
      <c r="E46" s="238"/>
      <c r="F46" s="238"/>
      <c r="G46" s="238"/>
      <c r="H46" s="238"/>
      <c r="I46" s="238"/>
      <c r="J46" s="238"/>
      <c r="K46" s="236"/>
    </row>
    <row r="47" spans="2:11" ht="15" customHeight="1">
      <c r="B47" s="239"/>
      <c r="C47" s="240"/>
      <c r="D47" s="238" t="s">
        <v>1090</v>
      </c>
      <c r="E47" s="238"/>
      <c r="F47" s="238"/>
      <c r="G47" s="238"/>
      <c r="H47" s="238"/>
      <c r="I47" s="238"/>
      <c r="J47" s="238"/>
      <c r="K47" s="236"/>
    </row>
    <row r="48" spans="2:11" ht="15" customHeight="1">
      <c r="B48" s="239"/>
      <c r="C48" s="240"/>
      <c r="D48" s="240"/>
      <c r="E48" s="238" t="s">
        <v>1091</v>
      </c>
      <c r="F48" s="238"/>
      <c r="G48" s="238"/>
      <c r="H48" s="238"/>
      <c r="I48" s="238"/>
      <c r="J48" s="238"/>
      <c r="K48" s="236"/>
    </row>
    <row r="49" spans="2:11" ht="15" customHeight="1">
      <c r="B49" s="239"/>
      <c r="C49" s="240"/>
      <c r="D49" s="240"/>
      <c r="E49" s="238" t="s">
        <v>1092</v>
      </c>
      <c r="F49" s="238"/>
      <c r="G49" s="238"/>
      <c r="H49" s="238"/>
      <c r="I49" s="238"/>
      <c r="J49" s="238"/>
      <c r="K49" s="236"/>
    </row>
    <row r="50" spans="2:11" ht="15" customHeight="1">
      <c r="B50" s="239"/>
      <c r="C50" s="240"/>
      <c r="D50" s="240"/>
      <c r="E50" s="238" t="s">
        <v>1093</v>
      </c>
      <c r="F50" s="238"/>
      <c r="G50" s="238"/>
      <c r="H50" s="238"/>
      <c r="I50" s="238"/>
      <c r="J50" s="238"/>
      <c r="K50" s="236"/>
    </row>
    <row r="51" spans="2:11" ht="15" customHeight="1">
      <c r="B51" s="239"/>
      <c r="C51" s="240"/>
      <c r="D51" s="238" t="s">
        <v>1094</v>
      </c>
      <c r="E51" s="238"/>
      <c r="F51" s="238"/>
      <c r="G51" s="238"/>
      <c r="H51" s="238"/>
      <c r="I51" s="238"/>
      <c r="J51" s="238"/>
      <c r="K51" s="236"/>
    </row>
    <row r="52" spans="2:11" ht="25.5" customHeight="1">
      <c r="B52" s="234"/>
      <c r="C52" s="235" t="s">
        <v>1095</v>
      </c>
      <c r="D52" s="235"/>
      <c r="E52" s="235"/>
      <c r="F52" s="235"/>
      <c r="G52" s="235"/>
      <c r="H52" s="235"/>
      <c r="I52" s="235"/>
      <c r="J52" s="235"/>
      <c r="K52" s="236"/>
    </row>
    <row r="53" spans="2:11" ht="5.25" customHeight="1">
      <c r="B53" s="234"/>
      <c r="C53" s="237"/>
      <c r="D53" s="237"/>
      <c r="E53" s="237"/>
      <c r="F53" s="237"/>
      <c r="G53" s="237"/>
      <c r="H53" s="237"/>
      <c r="I53" s="237"/>
      <c r="J53" s="237"/>
      <c r="K53" s="236"/>
    </row>
    <row r="54" spans="2:11" ht="15" customHeight="1">
      <c r="B54" s="234"/>
      <c r="C54" s="238" t="s">
        <v>1096</v>
      </c>
      <c r="D54" s="238"/>
      <c r="E54" s="238"/>
      <c r="F54" s="238"/>
      <c r="G54" s="238"/>
      <c r="H54" s="238"/>
      <c r="I54" s="238"/>
      <c r="J54" s="238"/>
      <c r="K54" s="236"/>
    </row>
    <row r="55" spans="2:11" ht="15" customHeight="1">
      <c r="B55" s="234"/>
      <c r="C55" s="238" t="s">
        <v>1097</v>
      </c>
      <c r="D55" s="238"/>
      <c r="E55" s="238"/>
      <c r="F55" s="238"/>
      <c r="G55" s="238"/>
      <c r="H55" s="238"/>
      <c r="I55" s="238"/>
      <c r="J55" s="238"/>
      <c r="K55" s="236"/>
    </row>
    <row r="56" spans="2:11" ht="12.75" customHeight="1">
      <c r="B56" s="234"/>
      <c r="C56" s="238"/>
      <c r="D56" s="238"/>
      <c r="E56" s="238"/>
      <c r="F56" s="238"/>
      <c r="G56" s="238"/>
      <c r="H56" s="238"/>
      <c r="I56" s="238"/>
      <c r="J56" s="238"/>
      <c r="K56" s="236"/>
    </row>
    <row r="57" spans="2:11" ht="15" customHeight="1">
      <c r="B57" s="234"/>
      <c r="C57" s="238" t="s">
        <v>1098</v>
      </c>
      <c r="D57" s="238"/>
      <c r="E57" s="238"/>
      <c r="F57" s="238"/>
      <c r="G57" s="238"/>
      <c r="H57" s="238"/>
      <c r="I57" s="238"/>
      <c r="J57" s="238"/>
      <c r="K57" s="236"/>
    </row>
    <row r="58" spans="2:11" ht="15" customHeight="1">
      <c r="B58" s="234"/>
      <c r="C58" s="240"/>
      <c r="D58" s="238" t="s">
        <v>1099</v>
      </c>
      <c r="E58" s="238"/>
      <c r="F58" s="238"/>
      <c r="G58" s="238"/>
      <c r="H58" s="238"/>
      <c r="I58" s="238"/>
      <c r="J58" s="238"/>
      <c r="K58" s="236"/>
    </row>
    <row r="59" spans="2:11" ht="15" customHeight="1">
      <c r="B59" s="234"/>
      <c r="C59" s="240"/>
      <c r="D59" s="238" t="s">
        <v>1100</v>
      </c>
      <c r="E59" s="238"/>
      <c r="F59" s="238"/>
      <c r="G59" s="238"/>
      <c r="H59" s="238"/>
      <c r="I59" s="238"/>
      <c r="J59" s="238"/>
      <c r="K59" s="236"/>
    </row>
    <row r="60" spans="2:11" ht="15" customHeight="1">
      <c r="B60" s="234"/>
      <c r="C60" s="240"/>
      <c r="D60" s="238" t="s">
        <v>1101</v>
      </c>
      <c r="E60" s="238"/>
      <c r="F60" s="238"/>
      <c r="G60" s="238"/>
      <c r="H60" s="238"/>
      <c r="I60" s="238"/>
      <c r="J60" s="238"/>
      <c r="K60" s="236"/>
    </row>
    <row r="61" spans="2:11" ht="15" customHeight="1">
      <c r="B61" s="234"/>
      <c r="C61" s="240"/>
      <c r="D61" s="238" t="s">
        <v>1102</v>
      </c>
      <c r="E61" s="238"/>
      <c r="F61" s="238"/>
      <c r="G61" s="238"/>
      <c r="H61" s="238"/>
      <c r="I61" s="238"/>
      <c r="J61" s="238"/>
      <c r="K61" s="236"/>
    </row>
    <row r="62" spans="2:11" ht="15" customHeight="1">
      <c r="B62" s="234"/>
      <c r="C62" s="240"/>
      <c r="D62" s="243" t="s">
        <v>1103</v>
      </c>
      <c r="E62" s="243"/>
      <c r="F62" s="243"/>
      <c r="G62" s="243"/>
      <c r="H62" s="243"/>
      <c r="I62" s="243"/>
      <c r="J62" s="243"/>
      <c r="K62" s="236"/>
    </row>
    <row r="63" spans="2:11" ht="15" customHeight="1">
      <c r="B63" s="234"/>
      <c r="C63" s="240"/>
      <c r="D63" s="238" t="s">
        <v>1104</v>
      </c>
      <c r="E63" s="238"/>
      <c r="F63" s="238"/>
      <c r="G63" s="238"/>
      <c r="H63" s="238"/>
      <c r="I63" s="238"/>
      <c r="J63" s="238"/>
      <c r="K63" s="236"/>
    </row>
    <row r="64" spans="2:11" ht="12.75" customHeight="1">
      <c r="B64" s="234"/>
      <c r="C64" s="240"/>
      <c r="D64" s="240"/>
      <c r="E64" s="244"/>
      <c r="F64" s="240"/>
      <c r="G64" s="240"/>
      <c r="H64" s="240"/>
      <c r="I64" s="240"/>
      <c r="J64" s="240"/>
      <c r="K64" s="236"/>
    </row>
    <row r="65" spans="2:11" ht="15" customHeight="1">
      <c r="B65" s="234"/>
      <c r="C65" s="240"/>
      <c r="D65" s="238" t="s">
        <v>1105</v>
      </c>
      <c r="E65" s="238"/>
      <c r="F65" s="238"/>
      <c r="G65" s="238"/>
      <c r="H65" s="238"/>
      <c r="I65" s="238"/>
      <c r="J65" s="238"/>
      <c r="K65" s="236"/>
    </row>
    <row r="66" spans="2:11" ht="15" customHeight="1">
      <c r="B66" s="234"/>
      <c r="C66" s="240"/>
      <c r="D66" s="243" t="s">
        <v>1106</v>
      </c>
      <c r="E66" s="243"/>
      <c r="F66" s="243"/>
      <c r="G66" s="243"/>
      <c r="H66" s="243"/>
      <c r="I66" s="243"/>
      <c r="J66" s="243"/>
      <c r="K66" s="236"/>
    </row>
    <row r="67" spans="2:11" ht="15" customHeight="1">
      <c r="B67" s="234"/>
      <c r="C67" s="240"/>
      <c r="D67" s="238" t="s">
        <v>1107</v>
      </c>
      <c r="E67" s="238"/>
      <c r="F67" s="238"/>
      <c r="G67" s="238"/>
      <c r="H67" s="238"/>
      <c r="I67" s="238"/>
      <c r="J67" s="238"/>
      <c r="K67" s="236"/>
    </row>
    <row r="68" spans="2:11" ht="15" customHeight="1">
      <c r="B68" s="234"/>
      <c r="C68" s="240"/>
      <c r="D68" s="238" t="s">
        <v>1108</v>
      </c>
      <c r="E68" s="238"/>
      <c r="F68" s="238"/>
      <c r="G68" s="238"/>
      <c r="H68" s="238"/>
      <c r="I68" s="238"/>
      <c r="J68" s="238"/>
      <c r="K68" s="236"/>
    </row>
    <row r="69" spans="2:11" ht="15" customHeight="1">
      <c r="B69" s="234"/>
      <c r="C69" s="240"/>
      <c r="D69" s="238" t="s">
        <v>1109</v>
      </c>
      <c r="E69" s="238"/>
      <c r="F69" s="238"/>
      <c r="G69" s="238"/>
      <c r="H69" s="238"/>
      <c r="I69" s="238"/>
      <c r="J69" s="238"/>
      <c r="K69" s="236"/>
    </row>
    <row r="70" spans="2:11" ht="15" customHeight="1">
      <c r="B70" s="234"/>
      <c r="C70" s="240"/>
      <c r="D70" s="238" t="s">
        <v>1110</v>
      </c>
      <c r="E70" s="238"/>
      <c r="F70" s="238"/>
      <c r="G70" s="238"/>
      <c r="H70" s="238"/>
      <c r="I70" s="238"/>
      <c r="J70" s="238"/>
      <c r="K70" s="236"/>
    </row>
    <row r="71" spans="2:11" ht="12.75" customHeight="1">
      <c r="B71" s="245"/>
      <c r="C71" s="246"/>
      <c r="D71" s="246"/>
      <c r="E71" s="246"/>
      <c r="F71" s="246"/>
      <c r="G71" s="246"/>
      <c r="H71" s="246"/>
      <c r="I71" s="246"/>
      <c r="J71" s="246"/>
      <c r="K71" s="247"/>
    </row>
    <row r="72" spans="2:11" ht="18.75" customHeight="1">
      <c r="B72" s="248"/>
      <c r="C72" s="248"/>
      <c r="D72" s="248"/>
      <c r="E72" s="248"/>
      <c r="F72" s="248"/>
      <c r="G72" s="248"/>
      <c r="H72" s="248"/>
      <c r="I72" s="248"/>
      <c r="J72" s="248"/>
      <c r="K72" s="249"/>
    </row>
    <row r="73" spans="2:11" ht="18.75" customHeight="1">
      <c r="B73" s="249"/>
      <c r="C73" s="249"/>
      <c r="D73" s="249"/>
      <c r="E73" s="249"/>
      <c r="F73" s="249"/>
      <c r="G73" s="249"/>
      <c r="H73" s="249"/>
      <c r="I73" s="249"/>
      <c r="J73" s="249"/>
      <c r="K73" s="249"/>
    </row>
    <row r="74" spans="2:11" ht="7.5" customHeight="1">
      <c r="B74" s="250"/>
      <c r="C74" s="251"/>
      <c r="D74" s="251"/>
      <c r="E74" s="251"/>
      <c r="F74" s="251"/>
      <c r="G74" s="251"/>
      <c r="H74" s="251"/>
      <c r="I74" s="251"/>
      <c r="J74" s="251"/>
      <c r="K74" s="252"/>
    </row>
    <row r="75" spans="2:11" ht="45" customHeight="1">
      <c r="B75" s="253"/>
      <c r="C75" s="254" t="s">
        <v>1111</v>
      </c>
      <c r="D75" s="254"/>
      <c r="E75" s="254"/>
      <c r="F75" s="254"/>
      <c r="G75" s="254"/>
      <c r="H75" s="254"/>
      <c r="I75" s="254"/>
      <c r="J75" s="254"/>
      <c r="K75" s="255"/>
    </row>
    <row r="76" spans="2:11" ht="17.25" customHeight="1">
      <c r="B76" s="253"/>
      <c r="C76" s="256" t="s">
        <v>1112</v>
      </c>
      <c r="D76" s="256"/>
      <c r="E76" s="256"/>
      <c r="F76" s="256" t="s">
        <v>1113</v>
      </c>
      <c r="G76" s="257"/>
      <c r="H76" s="256" t="s">
        <v>55</v>
      </c>
      <c r="I76" s="256" t="s">
        <v>58</v>
      </c>
      <c r="J76" s="256" t="s">
        <v>1114</v>
      </c>
      <c r="K76" s="255"/>
    </row>
    <row r="77" spans="2:11" ht="17.25" customHeight="1">
      <c r="B77" s="253"/>
      <c r="C77" s="258" t="s">
        <v>1115</v>
      </c>
      <c r="D77" s="258"/>
      <c r="E77" s="258"/>
      <c r="F77" s="259" t="s">
        <v>1116</v>
      </c>
      <c r="G77" s="260"/>
      <c r="H77" s="258"/>
      <c r="I77" s="258"/>
      <c r="J77" s="258" t="s">
        <v>1117</v>
      </c>
      <c r="K77" s="255"/>
    </row>
    <row r="78" spans="2:11" ht="5.25" customHeight="1">
      <c r="B78" s="253"/>
      <c r="C78" s="261"/>
      <c r="D78" s="261"/>
      <c r="E78" s="261"/>
      <c r="F78" s="261"/>
      <c r="G78" s="262"/>
      <c r="H78" s="261"/>
      <c r="I78" s="261"/>
      <c r="J78" s="261"/>
      <c r="K78" s="255"/>
    </row>
    <row r="79" spans="2:11" ht="15" customHeight="1">
      <c r="B79" s="253"/>
      <c r="C79" s="241" t="s">
        <v>54</v>
      </c>
      <c r="D79" s="261"/>
      <c r="E79" s="261"/>
      <c r="F79" s="263" t="s">
        <v>1118</v>
      </c>
      <c r="G79" s="262"/>
      <c r="H79" s="241" t="s">
        <v>1119</v>
      </c>
      <c r="I79" s="241" t="s">
        <v>1120</v>
      </c>
      <c r="J79" s="241">
        <v>20</v>
      </c>
      <c r="K79" s="255"/>
    </row>
    <row r="80" spans="2:11" ht="15" customHeight="1">
      <c r="B80" s="253"/>
      <c r="C80" s="241" t="s">
        <v>1121</v>
      </c>
      <c r="D80" s="241"/>
      <c r="E80" s="241"/>
      <c r="F80" s="263" t="s">
        <v>1118</v>
      </c>
      <c r="G80" s="262"/>
      <c r="H80" s="241" t="s">
        <v>1122</v>
      </c>
      <c r="I80" s="241" t="s">
        <v>1120</v>
      </c>
      <c r="J80" s="241">
        <v>120</v>
      </c>
      <c r="K80" s="255"/>
    </row>
    <row r="81" spans="2:11" ht="15" customHeight="1">
      <c r="B81" s="264"/>
      <c r="C81" s="241" t="s">
        <v>1123</v>
      </c>
      <c r="D81" s="241"/>
      <c r="E81" s="241"/>
      <c r="F81" s="263" t="s">
        <v>1124</v>
      </c>
      <c r="G81" s="262"/>
      <c r="H81" s="241" t="s">
        <v>1125</v>
      </c>
      <c r="I81" s="241" t="s">
        <v>1120</v>
      </c>
      <c r="J81" s="241">
        <v>50</v>
      </c>
      <c r="K81" s="255"/>
    </row>
    <row r="82" spans="2:11" ht="15" customHeight="1">
      <c r="B82" s="264"/>
      <c r="C82" s="241" t="s">
        <v>1126</v>
      </c>
      <c r="D82" s="241"/>
      <c r="E82" s="241"/>
      <c r="F82" s="263" t="s">
        <v>1118</v>
      </c>
      <c r="G82" s="262"/>
      <c r="H82" s="241" t="s">
        <v>1127</v>
      </c>
      <c r="I82" s="241" t="s">
        <v>1128</v>
      </c>
      <c r="J82" s="241"/>
      <c r="K82" s="255"/>
    </row>
    <row r="83" spans="2:11" ht="15" customHeight="1">
      <c r="B83" s="264"/>
      <c r="C83" s="265" t="s">
        <v>1129</v>
      </c>
      <c r="D83" s="265"/>
      <c r="E83" s="265"/>
      <c r="F83" s="266" t="s">
        <v>1124</v>
      </c>
      <c r="G83" s="265"/>
      <c r="H83" s="265" t="s">
        <v>1130</v>
      </c>
      <c r="I83" s="265" t="s">
        <v>1120</v>
      </c>
      <c r="J83" s="265">
        <v>15</v>
      </c>
      <c r="K83" s="255"/>
    </row>
    <row r="84" spans="2:11" ht="15" customHeight="1">
      <c r="B84" s="264"/>
      <c r="C84" s="265" t="s">
        <v>1131</v>
      </c>
      <c r="D84" s="265"/>
      <c r="E84" s="265"/>
      <c r="F84" s="266" t="s">
        <v>1124</v>
      </c>
      <c r="G84" s="265"/>
      <c r="H84" s="265" t="s">
        <v>1132</v>
      </c>
      <c r="I84" s="265" t="s">
        <v>1120</v>
      </c>
      <c r="J84" s="265">
        <v>15</v>
      </c>
      <c r="K84" s="255"/>
    </row>
    <row r="85" spans="2:11" ht="15" customHeight="1">
      <c r="B85" s="264"/>
      <c r="C85" s="265" t="s">
        <v>1133</v>
      </c>
      <c r="D85" s="265"/>
      <c r="E85" s="265"/>
      <c r="F85" s="266" t="s">
        <v>1124</v>
      </c>
      <c r="G85" s="265"/>
      <c r="H85" s="265" t="s">
        <v>1134</v>
      </c>
      <c r="I85" s="265" t="s">
        <v>1120</v>
      </c>
      <c r="J85" s="265">
        <v>20</v>
      </c>
      <c r="K85" s="255"/>
    </row>
    <row r="86" spans="2:11" ht="15" customHeight="1">
      <c r="B86" s="264"/>
      <c r="C86" s="265" t="s">
        <v>1135</v>
      </c>
      <c r="D86" s="265"/>
      <c r="E86" s="265"/>
      <c r="F86" s="266" t="s">
        <v>1124</v>
      </c>
      <c r="G86" s="265"/>
      <c r="H86" s="265" t="s">
        <v>1136</v>
      </c>
      <c r="I86" s="265" t="s">
        <v>1120</v>
      </c>
      <c r="J86" s="265">
        <v>20</v>
      </c>
      <c r="K86" s="255"/>
    </row>
    <row r="87" spans="2:11" ht="15" customHeight="1">
      <c r="B87" s="264"/>
      <c r="C87" s="241" t="s">
        <v>1137</v>
      </c>
      <c r="D87" s="241"/>
      <c r="E87" s="241"/>
      <c r="F87" s="263" t="s">
        <v>1124</v>
      </c>
      <c r="G87" s="262"/>
      <c r="H87" s="241" t="s">
        <v>1138</v>
      </c>
      <c r="I87" s="241" t="s">
        <v>1120</v>
      </c>
      <c r="J87" s="241">
        <v>50</v>
      </c>
      <c r="K87" s="255"/>
    </row>
    <row r="88" spans="2:11" ht="15" customHeight="1">
      <c r="B88" s="264"/>
      <c r="C88" s="241" t="s">
        <v>1139</v>
      </c>
      <c r="D88" s="241"/>
      <c r="E88" s="241"/>
      <c r="F88" s="263" t="s">
        <v>1124</v>
      </c>
      <c r="G88" s="262"/>
      <c r="H88" s="241" t="s">
        <v>1140</v>
      </c>
      <c r="I88" s="241" t="s">
        <v>1120</v>
      </c>
      <c r="J88" s="241">
        <v>20</v>
      </c>
      <c r="K88" s="255"/>
    </row>
    <row r="89" spans="2:11" ht="15" customHeight="1">
      <c r="B89" s="264"/>
      <c r="C89" s="241" t="s">
        <v>1141</v>
      </c>
      <c r="D89" s="241"/>
      <c r="E89" s="241"/>
      <c r="F89" s="263" t="s">
        <v>1124</v>
      </c>
      <c r="G89" s="262"/>
      <c r="H89" s="241" t="s">
        <v>1142</v>
      </c>
      <c r="I89" s="241" t="s">
        <v>1120</v>
      </c>
      <c r="J89" s="241">
        <v>20</v>
      </c>
      <c r="K89" s="255"/>
    </row>
    <row r="90" spans="2:11" ht="15" customHeight="1">
      <c r="B90" s="264"/>
      <c r="C90" s="241" t="s">
        <v>1143</v>
      </c>
      <c r="D90" s="241"/>
      <c r="E90" s="241"/>
      <c r="F90" s="263" t="s">
        <v>1124</v>
      </c>
      <c r="G90" s="262"/>
      <c r="H90" s="241" t="s">
        <v>1144</v>
      </c>
      <c r="I90" s="241" t="s">
        <v>1120</v>
      </c>
      <c r="J90" s="241">
        <v>50</v>
      </c>
      <c r="K90" s="255"/>
    </row>
    <row r="91" spans="2:11" ht="15" customHeight="1">
      <c r="B91" s="264"/>
      <c r="C91" s="241" t="s">
        <v>1145</v>
      </c>
      <c r="D91" s="241"/>
      <c r="E91" s="241"/>
      <c r="F91" s="263" t="s">
        <v>1124</v>
      </c>
      <c r="G91" s="262"/>
      <c r="H91" s="241" t="s">
        <v>1145</v>
      </c>
      <c r="I91" s="241" t="s">
        <v>1120</v>
      </c>
      <c r="J91" s="241">
        <v>50</v>
      </c>
      <c r="K91" s="255"/>
    </row>
    <row r="92" spans="2:11" ht="15" customHeight="1">
      <c r="B92" s="264"/>
      <c r="C92" s="241" t="s">
        <v>1146</v>
      </c>
      <c r="D92" s="241"/>
      <c r="E92" s="241"/>
      <c r="F92" s="263" t="s">
        <v>1124</v>
      </c>
      <c r="G92" s="262"/>
      <c r="H92" s="241" t="s">
        <v>1147</v>
      </c>
      <c r="I92" s="241" t="s">
        <v>1120</v>
      </c>
      <c r="J92" s="241">
        <v>255</v>
      </c>
      <c r="K92" s="255"/>
    </row>
    <row r="93" spans="2:11" ht="15" customHeight="1">
      <c r="B93" s="264"/>
      <c r="C93" s="241" t="s">
        <v>1148</v>
      </c>
      <c r="D93" s="241"/>
      <c r="E93" s="241"/>
      <c r="F93" s="263" t="s">
        <v>1118</v>
      </c>
      <c r="G93" s="262"/>
      <c r="H93" s="241" t="s">
        <v>1149</v>
      </c>
      <c r="I93" s="241" t="s">
        <v>1150</v>
      </c>
      <c r="J93" s="241"/>
      <c r="K93" s="255"/>
    </row>
    <row r="94" spans="2:11" ht="15" customHeight="1">
      <c r="B94" s="264"/>
      <c r="C94" s="241" t="s">
        <v>1151</v>
      </c>
      <c r="D94" s="241"/>
      <c r="E94" s="241"/>
      <c r="F94" s="263" t="s">
        <v>1118</v>
      </c>
      <c r="G94" s="262"/>
      <c r="H94" s="241" t="s">
        <v>1152</v>
      </c>
      <c r="I94" s="241" t="s">
        <v>1153</v>
      </c>
      <c r="J94" s="241"/>
      <c r="K94" s="255"/>
    </row>
    <row r="95" spans="2:11" ht="15" customHeight="1">
      <c r="B95" s="264"/>
      <c r="C95" s="241" t="s">
        <v>1154</v>
      </c>
      <c r="D95" s="241"/>
      <c r="E95" s="241"/>
      <c r="F95" s="263" t="s">
        <v>1118</v>
      </c>
      <c r="G95" s="262"/>
      <c r="H95" s="241" t="s">
        <v>1154</v>
      </c>
      <c r="I95" s="241" t="s">
        <v>1153</v>
      </c>
      <c r="J95" s="241"/>
      <c r="K95" s="255"/>
    </row>
    <row r="96" spans="2:11" ht="15" customHeight="1">
      <c r="B96" s="264"/>
      <c r="C96" s="241" t="s">
        <v>39</v>
      </c>
      <c r="D96" s="241"/>
      <c r="E96" s="241"/>
      <c r="F96" s="263" t="s">
        <v>1118</v>
      </c>
      <c r="G96" s="262"/>
      <c r="H96" s="241" t="s">
        <v>1155</v>
      </c>
      <c r="I96" s="241" t="s">
        <v>1153</v>
      </c>
      <c r="J96" s="241"/>
      <c r="K96" s="255"/>
    </row>
    <row r="97" spans="2:11" ht="15" customHeight="1">
      <c r="B97" s="264"/>
      <c r="C97" s="241" t="s">
        <v>49</v>
      </c>
      <c r="D97" s="241"/>
      <c r="E97" s="241"/>
      <c r="F97" s="263" t="s">
        <v>1118</v>
      </c>
      <c r="G97" s="262"/>
      <c r="H97" s="241" t="s">
        <v>1156</v>
      </c>
      <c r="I97" s="241" t="s">
        <v>1153</v>
      </c>
      <c r="J97" s="241"/>
      <c r="K97" s="255"/>
    </row>
    <row r="98" spans="2:11" ht="15" customHeight="1">
      <c r="B98" s="267"/>
      <c r="C98" s="268"/>
      <c r="D98" s="268"/>
      <c r="E98" s="268"/>
      <c r="F98" s="268"/>
      <c r="G98" s="268"/>
      <c r="H98" s="268"/>
      <c r="I98" s="268"/>
      <c r="J98" s="268"/>
      <c r="K98" s="269"/>
    </row>
    <row r="99" spans="2:11" ht="18.75" customHeight="1">
      <c r="B99" s="270"/>
      <c r="C99" s="271"/>
      <c r="D99" s="271"/>
      <c r="E99" s="271"/>
      <c r="F99" s="271"/>
      <c r="G99" s="271"/>
      <c r="H99" s="271"/>
      <c r="I99" s="271"/>
      <c r="J99" s="271"/>
      <c r="K99" s="270"/>
    </row>
    <row r="100" spans="2:11" ht="18.75" customHeight="1"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</row>
    <row r="101" spans="2:11" ht="7.5" customHeight="1">
      <c r="B101" s="250"/>
      <c r="C101" s="251"/>
      <c r="D101" s="251"/>
      <c r="E101" s="251"/>
      <c r="F101" s="251"/>
      <c r="G101" s="251"/>
      <c r="H101" s="251"/>
      <c r="I101" s="251"/>
      <c r="J101" s="251"/>
      <c r="K101" s="252"/>
    </row>
    <row r="102" spans="2:11" ht="45" customHeight="1">
      <c r="B102" s="253"/>
      <c r="C102" s="254" t="s">
        <v>1157</v>
      </c>
      <c r="D102" s="254"/>
      <c r="E102" s="254"/>
      <c r="F102" s="254"/>
      <c r="G102" s="254"/>
      <c r="H102" s="254"/>
      <c r="I102" s="254"/>
      <c r="J102" s="254"/>
      <c r="K102" s="255"/>
    </row>
    <row r="103" spans="2:11" ht="17.25" customHeight="1">
      <c r="B103" s="253"/>
      <c r="C103" s="256" t="s">
        <v>1112</v>
      </c>
      <c r="D103" s="256"/>
      <c r="E103" s="256"/>
      <c r="F103" s="256" t="s">
        <v>1113</v>
      </c>
      <c r="G103" s="257"/>
      <c r="H103" s="256" t="s">
        <v>55</v>
      </c>
      <c r="I103" s="256" t="s">
        <v>58</v>
      </c>
      <c r="J103" s="256" t="s">
        <v>1114</v>
      </c>
      <c r="K103" s="255"/>
    </row>
    <row r="104" spans="2:11" ht="17.25" customHeight="1">
      <c r="B104" s="253"/>
      <c r="C104" s="258" t="s">
        <v>1115</v>
      </c>
      <c r="D104" s="258"/>
      <c r="E104" s="258"/>
      <c r="F104" s="259" t="s">
        <v>1116</v>
      </c>
      <c r="G104" s="260"/>
      <c r="H104" s="258"/>
      <c r="I104" s="258"/>
      <c r="J104" s="258" t="s">
        <v>1117</v>
      </c>
      <c r="K104" s="255"/>
    </row>
    <row r="105" spans="2:11" ht="5.25" customHeight="1">
      <c r="B105" s="253"/>
      <c r="C105" s="256"/>
      <c r="D105" s="256"/>
      <c r="E105" s="256"/>
      <c r="F105" s="256"/>
      <c r="G105" s="272"/>
      <c r="H105" s="256"/>
      <c r="I105" s="256"/>
      <c r="J105" s="256"/>
      <c r="K105" s="255"/>
    </row>
    <row r="106" spans="2:11" ht="15" customHeight="1">
      <c r="B106" s="253"/>
      <c r="C106" s="241" t="s">
        <v>54</v>
      </c>
      <c r="D106" s="261"/>
      <c r="E106" s="261"/>
      <c r="F106" s="263" t="s">
        <v>1118</v>
      </c>
      <c r="G106" s="272"/>
      <c r="H106" s="241" t="s">
        <v>1158</v>
      </c>
      <c r="I106" s="241" t="s">
        <v>1120</v>
      </c>
      <c r="J106" s="241">
        <v>20</v>
      </c>
      <c r="K106" s="255"/>
    </row>
    <row r="107" spans="2:11" ht="15" customHeight="1">
      <c r="B107" s="253"/>
      <c r="C107" s="241" t="s">
        <v>1121</v>
      </c>
      <c r="D107" s="241"/>
      <c r="E107" s="241"/>
      <c r="F107" s="263" t="s">
        <v>1118</v>
      </c>
      <c r="G107" s="241"/>
      <c r="H107" s="241" t="s">
        <v>1158</v>
      </c>
      <c r="I107" s="241" t="s">
        <v>1120</v>
      </c>
      <c r="J107" s="241">
        <v>120</v>
      </c>
      <c r="K107" s="255"/>
    </row>
    <row r="108" spans="2:11" ht="15" customHeight="1">
      <c r="B108" s="264"/>
      <c r="C108" s="241" t="s">
        <v>1123</v>
      </c>
      <c r="D108" s="241"/>
      <c r="E108" s="241"/>
      <c r="F108" s="263" t="s">
        <v>1124</v>
      </c>
      <c r="G108" s="241"/>
      <c r="H108" s="241" t="s">
        <v>1158</v>
      </c>
      <c r="I108" s="241" t="s">
        <v>1120</v>
      </c>
      <c r="J108" s="241">
        <v>50</v>
      </c>
      <c r="K108" s="255"/>
    </row>
    <row r="109" spans="2:11" ht="15" customHeight="1">
      <c r="B109" s="264"/>
      <c r="C109" s="241" t="s">
        <v>1126</v>
      </c>
      <c r="D109" s="241"/>
      <c r="E109" s="241"/>
      <c r="F109" s="263" t="s">
        <v>1118</v>
      </c>
      <c r="G109" s="241"/>
      <c r="H109" s="241" t="s">
        <v>1158</v>
      </c>
      <c r="I109" s="241" t="s">
        <v>1128</v>
      </c>
      <c r="J109" s="241"/>
      <c r="K109" s="255"/>
    </row>
    <row r="110" spans="2:11" ht="15" customHeight="1">
      <c r="B110" s="264"/>
      <c r="C110" s="241" t="s">
        <v>1137</v>
      </c>
      <c r="D110" s="241"/>
      <c r="E110" s="241"/>
      <c r="F110" s="263" t="s">
        <v>1124</v>
      </c>
      <c r="G110" s="241"/>
      <c r="H110" s="241" t="s">
        <v>1158</v>
      </c>
      <c r="I110" s="241" t="s">
        <v>1120</v>
      </c>
      <c r="J110" s="241">
        <v>50</v>
      </c>
      <c r="K110" s="255"/>
    </row>
    <row r="111" spans="2:11" ht="15" customHeight="1">
      <c r="B111" s="264"/>
      <c r="C111" s="241" t="s">
        <v>1145</v>
      </c>
      <c r="D111" s="241"/>
      <c r="E111" s="241"/>
      <c r="F111" s="263" t="s">
        <v>1124</v>
      </c>
      <c r="G111" s="241"/>
      <c r="H111" s="241" t="s">
        <v>1158</v>
      </c>
      <c r="I111" s="241" t="s">
        <v>1120</v>
      </c>
      <c r="J111" s="241">
        <v>50</v>
      </c>
      <c r="K111" s="255"/>
    </row>
    <row r="112" spans="2:11" ht="15" customHeight="1">
      <c r="B112" s="264"/>
      <c r="C112" s="241" t="s">
        <v>1143</v>
      </c>
      <c r="D112" s="241"/>
      <c r="E112" s="241"/>
      <c r="F112" s="263" t="s">
        <v>1124</v>
      </c>
      <c r="G112" s="241"/>
      <c r="H112" s="241" t="s">
        <v>1158</v>
      </c>
      <c r="I112" s="241" t="s">
        <v>1120</v>
      </c>
      <c r="J112" s="241">
        <v>50</v>
      </c>
      <c r="K112" s="255"/>
    </row>
    <row r="113" spans="2:11" ht="15" customHeight="1">
      <c r="B113" s="264"/>
      <c r="C113" s="241" t="s">
        <v>54</v>
      </c>
      <c r="D113" s="241"/>
      <c r="E113" s="241"/>
      <c r="F113" s="263" t="s">
        <v>1118</v>
      </c>
      <c r="G113" s="241"/>
      <c r="H113" s="241" t="s">
        <v>1159</v>
      </c>
      <c r="I113" s="241" t="s">
        <v>1120</v>
      </c>
      <c r="J113" s="241">
        <v>20</v>
      </c>
      <c r="K113" s="255"/>
    </row>
    <row r="114" spans="2:11" ht="15" customHeight="1">
      <c r="B114" s="264"/>
      <c r="C114" s="241" t="s">
        <v>1160</v>
      </c>
      <c r="D114" s="241"/>
      <c r="E114" s="241"/>
      <c r="F114" s="263" t="s">
        <v>1118</v>
      </c>
      <c r="G114" s="241"/>
      <c r="H114" s="241" t="s">
        <v>1161</v>
      </c>
      <c r="I114" s="241" t="s">
        <v>1120</v>
      </c>
      <c r="J114" s="241">
        <v>120</v>
      </c>
      <c r="K114" s="255"/>
    </row>
    <row r="115" spans="2:11" ht="15" customHeight="1">
      <c r="B115" s="264"/>
      <c r="C115" s="241" t="s">
        <v>39</v>
      </c>
      <c r="D115" s="241"/>
      <c r="E115" s="241"/>
      <c r="F115" s="263" t="s">
        <v>1118</v>
      </c>
      <c r="G115" s="241"/>
      <c r="H115" s="241" t="s">
        <v>1162</v>
      </c>
      <c r="I115" s="241" t="s">
        <v>1153</v>
      </c>
      <c r="J115" s="241"/>
      <c r="K115" s="255"/>
    </row>
    <row r="116" spans="2:11" ht="15" customHeight="1">
      <c r="B116" s="264"/>
      <c r="C116" s="241" t="s">
        <v>49</v>
      </c>
      <c r="D116" s="241"/>
      <c r="E116" s="241"/>
      <c r="F116" s="263" t="s">
        <v>1118</v>
      </c>
      <c r="G116" s="241"/>
      <c r="H116" s="241" t="s">
        <v>1163</v>
      </c>
      <c r="I116" s="241" t="s">
        <v>1153</v>
      </c>
      <c r="J116" s="241"/>
      <c r="K116" s="255"/>
    </row>
    <row r="117" spans="2:11" ht="15" customHeight="1">
      <c r="B117" s="264"/>
      <c r="C117" s="241" t="s">
        <v>58</v>
      </c>
      <c r="D117" s="241"/>
      <c r="E117" s="241"/>
      <c r="F117" s="263" t="s">
        <v>1118</v>
      </c>
      <c r="G117" s="241"/>
      <c r="H117" s="241" t="s">
        <v>1164</v>
      </c>
      <c r="I117" s="241" t="s">
        <v>1165</v>
      </c>
      <c r="J117" s="241"/>
      <c r="K117" s="255"/>
    </row>
    <row r="118" spans="2:11" ht="15" customHeight="1">
      <c r="B118" s="267"/>
      <c r="C118" s="273"/>
      <c r="D118" s="273"/>
      <c r="E118" s="273"/>
      <c r="F118" s="273"/>
      <c r="G118" s="273"/>
      <c r="H118" s="273"/>
      <c r="I118" s="273"/>
      <c r="J118" s="273"/>
      <c r="K118" s="269"/>
    </row>
    <row r="119" spans="2:11" ht="18.75" customHeight="1">
      <c r="B119" s="274"/>
      <c r="C119" s="238"/>
      <c r="D119" s="238"/>
      <c r="E119" s="238"/>
      <c r="F119" s="275"/>
      <c r="G119" s="238"/>
      <c r="H119" s="238"/>
      <c r="I119" s="238"/>
      <c r="J119" s="238"/>
      <c r="K119" s="274"/>
    </row>
    <row r="120" spans="2:11" ht="18.75" customHeight="1"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</row>
    <row r="121" spans="2:11" ht="7.5" customHeight="1">
      <c r="B121" s="276"/>
      <c r="C121" s="277"/>
      <c r="D121" s="277"/>
      <c r="E121" s="277"/>
      <c r="F121" s="277"/>
      <c r="G121" s="277"/>
      <c r="H121" s="277"/>
      <c r="I121" s="277"/>
      <c r="J121" s="277"/>
      <c r="K121" s="278"/>
    </row>
    <row r="122" spans="2:11" ht="45" customHeight="1">
      <c r="B122" s="279"/>
      <c r="C122" s="232" t="s">
        <v>1166</v>
      </c>
      <c r="D122" s="232"/>
      <c r="E122" s="232"/>
      <c r="F122" s="232"/>
      <c r="G122" s="232"/>
      <c r="H122" s="232"/>
      <c r="I122" s="232"/>
      <c r="J122" s="232"/>
      <c r="K122" s="280"/>
    </row>
    <row r="123" spans="2:11" ht="17.25" customHeight="1">
      <c r="B123" s="281"/>
      <c r="C123" s="256" t="s">
        <v>1112</v>
      </c>
      <c r="D123" s="256"/>
      <c r="E123" s="256"/>
      <c r="F123" s="256" t="s">
        <v>1113</v>
      </c>
      <c r="G123" s="257"/>
      <c r="H123" s="256" t="s">
        <v>55</v>
      </c>
      <c r="I123" s="256" t="s">
        <v>58</v>
      </c>
      <c r="J123" s="256" t="s">
        <v>1114</v>
      </c>
      <c r="K123" s="282"/>
    </row>
    <row r="124" spans="2:11" ht="17.25" customHeight="1">
      <c r="B124" s="281"/>
      <c r="C124" s="258" t="s">
        <v>1115</v>
      </c>
      <c r="D124" s="258"/>
      <c r="E124" s="258"/>
      <c r="F124" s="259" t="s">
        <v>1116</v>
      </c>
      <c r="G124" s="260"/>
      <c r="H124" s="258"/>
      <c r="I124" s="258"/>
      <c r="J124" s="258" t="s">
        <v>1117</v>
      </c>
      <c r="K124" s="282"/>
    </row>
    <row r="125" spans="2:11" ht="5.25" customHeight="1">
      <c r="B125" s="283"/>
      <c r="C125" s="261"/>
      <c r="D125" s="261"/>
      <c r="E125" s="261"/>
      <c r="F125" s="261"/>
      <c r="G125" s="241"/>
      <c r="H125" s="261"/>
      <c r="I125" s="261"/>
      <c r="J125" s="261"/>
      <c r="K125" s="284"/>
    </row>
    <row r="126" spans="2:11" ht="15" customHeight="1">
      <c r="B126" s="283"/>
      <c r="C126" s="241" t="s">
        <v>1121</v>
      </c>
      <c r="D126" s="261"/>
      <c r="E126" s="261"/>
      <c r="F126" s="263" t="s">
        <v>1118</v>
      </c>
      <c r="G126" s="241"/>
      <c r="H126" s="241" t="s">
        <v>1158</v>
      </c>
      <c r="I126" s="241" t="s">
        <v>1120</v>
      </c>
      <c r="J126" s="241">
        <v>120</v>
      </c>
      <c r="K126" s="285"/>
    </row>
    <row r="127" spans="2:11" ht="15" customHeight="1">
      <c r="B127" s="283"/>
      <c r="C127" s="241" t="s">
        <v>1167</v>
      </c>
      <c r="D127" s="241"/>
      <c r="E127" s="241"/>
      <c r="F127" s="263" t="s">
        <v>1118</v>
      </c>
      <c r="G127" s="241"/>
      <c r="H127" s="241" t="s">
        <v>1168</v>
      </c>
      <c r="I127" s="241" t="s">
        <v>1120</v>
      </c>
      <c r="J127" s="241" t="s">
        <v>1169</v>
      </c>
      <c r="K127" s="285"/>
    </row>
    <row r="128" spans="2:11" ht="15" customHeight="1">
      <c r="B128" s="283"/>
      <c r="C128" s="241" t="s">
        <v>1066</v>
      </c>
      <c r="D128" s="241"/>
      <c r="E128" s="241"/>
      <c r="F128" s="263" t="s">
        <v>1118</v>
      </c>
      <c r="G128" s="241"/>
      <c r="H128" s="241" t="s">
        <v>1170</v>
      </c>
      <c r="I128" s="241" t="s">
        <v>1120</v>
      </c>
      <c r="J128" s="241" t="s">
        <v>1169</v>
      </c>
      <c r="K128" s="285"/>
    </row>
    <row r="129" spans="2:11" ht="15" customHeight="1">
      <c r="B129" s="283"/>
      <c r="C129" s="241" t="s">
        <v>1129</v>
      </c>
      <c r="D129" s="241"/>
      <c r="E129" s="241"/>
      <c r="F129" s="263" t="s">
        <v>1124</v>
      </c>
      <c r="G129" s="241"/>
      <c r="H129" s="241" t="s">
        <v>1130</v>
      </c>
      <c r="I129" s="241" t="s">
        <v>1120</v>
      </c>
      <c r="J129" s="241">
        <v>15</v>
      </c>
      <c r="K129" s="285"/>
    </row>
    <row r="130" spans="2:11" ht="15" customHeight="1">
      <c r="B130" s="283"/>
      <c r="C130" s="265" t="s">
        <v>1131</v>
      </c>
      <c r="D130" s="265"/>
      <c r="E130" s="265"/>
      <c r="F130" s="266" t="s">
        <v>1124</v>
      </c>
      <c r="G130" s="265"/>
      <c r="H130" s="265" t="s">
        <v>1132</v>
      </c>
      <c r="I130" s="265" t="s">
        <v>1120</v>
      </c>
      <c r="J130" s="265">
        <v>15</v>
      </c>
      <c r="K130" s="285"/>
    </row>
    <row r="131" spans="2:11" ht="15" customHeight="1">
      <c r="B131" s="283"/>
      <c r="C131" s="265" t="s">
        <v>1133</v>
      </c>
      <c r="D131" s="265"/>
      <c r="E131" s="265"/>
      <c r="F131" s="266" t="s">
        <v>1124</v>
      </c>
      <c r="G131" s="265"/>
      <c r="H131" s="265" t="s">
        <v>1134</v>
      </c>
      <c r="I131" s="265" t="s">
        <v>1120</v>
      </c>
      <c r="J131" s="265">
        <v>20</v>
      </c>
      <c r="K131" s="285"/>
    </row>
    <row r="132" spans="2:11" ht="15" customHeight="1">
      <c r="B132" s="283"/>
      <c r="C132" s="265" t="s">
        <v>1135</v>
      </c>
      <c r="D132" s="265"/>
      <c r="E132" s="265"/>
      <c r="F132" s="266" t="s">
        <v>1124</v>
      </c>
      <c r="G132" s="265"/>
      <c r="H132" s="265" t="s">
        <v>1136</v>
      </c>
      <c r="I132" s="265" t="s">
        <v>1120</v>
      </c>
      <c r="J132" s="265">
        <v>20</v>
      </c>
      <c r="K132" s="285"/>
    </row>
    <row r="133" spans="2:11" ht="15" customHeight="1">
      <c r="B133" s="283"/>
      <c r="C133" s="241" t="s">
        <v>1123</v>
      </c>
      <c r="D133" s="241"/>
      <c r="E133" s="241"/>
      <c r="F133" s="263" t="s">
        <v>1124</v>
      </c>
      <c r="G133" s="241"/>
      <c r="H133" s="241" t="s">
        <v>1158</v>
      </c>
      <c r="I133" s="241" t="s">
        <v>1120</v>
      </c>
      <c r="J133" s="241">
        <v>50</v>
      </c>
      <c r="K133" s="285"/>
    </row>
    <row r="134" spans="2:11" ht="15" customHeight="1">
      <c r="B134" s="283"/>
      <c r="C134" s="241" t="s">
        <v>1137</v>
      </c>
      <c r="D134" s="241"/>
      <c r="E134" s="241"/>
      <c r="F134" s="263" t="s">
        <v>1124</v>
      </c>
      <c r="G134" s="241"/>
      <c r="H134" s="241" t="s">
        <v>1158</v>
      </c>
      <c r="I134" s="241" t="s">
        <v>1120</v>
      </c>
      <c r="J134" s="241">
        <v>50</v>
      </c>
      <c r="K134" s="285"/>
    </row>
    <row r="135" spans="2:11" ht="15" customHeight="1">
      <c r="B135" s="283"/>
      <c r="C135" s="241" t="s">
        <v>1143</v>
      </c>
      <c r="D135" s="241"/>
      <c r="E135" s="241"/>
      <c r="F135" s="263" t="s">
        <v>1124</v>
      </c>
      <c r="G135" s="241"/>
      <c r="H135" s="241" t="s">
        <v>1158</v>
      </c>
      <c r="I135" s="241" t="s">
        <v>1120</v>
      </c>
      <c r="J135" s="241">
        <v>50</v>
      </c>
      <c r="K135" s="285"/>
    </row>
    <row r="136" spans="2:11" ht="15" customHeight="1">
      <c r="B136" s="283"/>
      <c r="C136" s="241" t="s">
        <v>1145</v>
      </c>
      <c r="D136" s="241"/>
      <c r="E136" s="241"/>
      <c r="F136" s="263" t="s">
        <v>1124</v>
      </c>
      <c r="G136" s="241"/>
      <c r="H136" s="241" t="s">
        <v>1158</v>
      </c>
      <c r="I136" s="241" t="s">
        <v>1120</v>
      </c>
      <c r="J136" s="241">
        <v>50</v>
      </c>
      <c r="K136" s="285"/>
    </row>
    <row r="137" spans="2:11" ht="15" customHeight="1">
      <c r="B137" s="283"/>
      <c r="C137" s="241" t="s">
        <v>1146</v>
      </c>
      <c r="D137" s="241"/>
      <c r="E137" s="241"/>
      <c r="F137" s="263" t="s">
        <v>1124</v>
      </c>
      <c r="G137" s="241"/>
      <c r="H137" s="241" t="s">
        <v>1171</v>
      </c>
      <c r="I137" s="241" t="s">
        <v>1120</v>
      </c>
      <c r="J137" s="241">
        <v>255</v>
      </c>
      <c r="K137" s="285"/>
    </row>
    <row r="138" spans="2:11" ht="15" customHeight="1">
      <c r="B138" s="283"/>
      <c r="C138" s="241" t="s">
        <v>1148</v>
      </c>
      <c r="D138" s="241"/>
      <c r="E138" s="241"/>
      <c r="F138" s="263" t="s">
        <v>1118</v>
      </c>
      <c r="G138" s="241"/>
      <c r="H138" s="241" t="s">
        <v>1172</v>
      </c>
      <c r="I138" s="241" t="s">
        <v>1150</v>
      </c>
      <c r="J138" s="241"/>
      <c r="K138" s="285"/>
    </row>
    <row r="139" spans="2:11" ht="15" customHeight="1">
      <c r="B139" s="283"/>
      <c r="C139" s="241" t="s">
        <v>1151</v>
      </c>
      <c r="D139" s="241"/>
      <c r="E139" s="241"/>
      <c r="F139" s="263" t="s">
        <v>1118</v>
      </c>
      <c r="G139" s="241"/>
      <c r="H139" s="241" t="s">
        <v>1173</v>
      </c>
      <c r="I139" s="241" t="s">
        <v>1153</v>
      </c>
      <c r="J139" s="241"/>
      <c r="K139" s="285"/>
    </row>
    <row r="140" spans="2:11" ht="15" customHeight="1">
      <c r="B140" s="283"/>
      <c r="C140" s="241" t="s">
        <v>1154</v>
      </c>
      <c r="D140" s="241"/>
      <c r="E140" s="241"/>
      <c r="F140" s="263" t="s">
        <v>1118</v>
      </c>
      <c r="G140" s="241"/>
      <c r="H140" s="241" t="s">
        <v>1154</v>
      </c>
      <c r="I140" s="241" t="s">
        <v>1153</v>
      </c>
      <c r="J140" s="241"/>
      <c r="K140" s="285"/>
    </row>
    <row r="141" spans="2:11" ht="15" customHeight="1">
      <c r="B141" s="283"/>
      <c r="C141" s="241" t="s">
        <v>39</v>
      </c>
      <c r="D141" s="241"/>
      <c r="E141" s="241"/>
      <c r="F141" s="263" t="s">
        <v>1118</v>
      </c>
      <c r="G141" s="241"/>
      <c r="H141" s="241" t="s">
        <v>1174</v>
      </c>
      <c r="I141" s="241" t="s">
        <v>1153</v>
      </c>
      <c r="J141" s="241"/>
      <c r="K141" s="285"/>
    </row>
    <row r="142" spans="2:11" ht="15" customHeight="1">
      <c r="B142" s="283"/>
      <c r="C142" s="241" t="s">
        <v>1175</v>
      </c>
      <c r="D142" s="241"/>
      <c r="E142" s="241"/>
      <c r="F142" s="263" t="s">
        <v>1118</v>
      </c>
      <c r="G142" s="241"/>
      <c r="H142" s="241" t="s">
        <v>1176</v>
      </c>
      <c r="I142" s="241" t="s">
        <v>1153</v>
      </c>
      <c r="J142" s="241"/>
      <c r="K142" s="285"/>
    </row>
    <row r="143" spans="2:11" ht="15" customHeight="1">
      <c r="B143" s="286"/>
      <c r="C143" s="287"/>
      <c r="D143" s="287"/>
      <c r="E143" s="287"/>
      <c r="F143" s="287"/>
      <c r="G143" s="287"/>
      <c r="H143" s="287"/>
      <c r="I143" s="287"/>
      <c r="J143" s="287"/>
      <c r="K143" s="288"/>
    </row>
    <row r="144" spans="2:11" ht="18.75" customHeight="1">
      <c r="B144" s="238"/>
      <c r="C144" s="238"/>
      <c r="D144" s="238"/>
      <c r="E144" s="238"/>
      <c r="F144" s="275"/>
      <c r="G144" s="238"/>
      <c r="H144" s="238"/>
      <c r="I144" s="238"/>
      <c r="J144" s="238"/>
      <c r="K144" s="238"/>
    </row>
    <row r="145" spans="2:11" ht="18.75" customHeight="1"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</row>
    <row r="146" spans="2:11" ht="7.5" customHeight="1">
      <c r="B146" s="250"/>
      <c r="C146" s="251"/>
      <c r="D146" s="251"/>
      <c r="E146" s="251"/>
      <c r="F146" s="251"/>
      <c r="G146" s="251"/>
      <c r="H146" s="251"/>
      <c r="I146" s="251"/>
      <c r="J146" s="251"/>
      <c r="K146" s="252"/>
    </row>
    <row r="147" spans="2:11" ht="45" customHeight="1">
      <c r="B147" s="253"/>
      <c r="C147" s="254" t="s">
        <v>1177</v>
      </c>
      <c r="D147" s="254"/>
      <c r="E147" s="254"/>
      <c r="F147" s="254"/>
      <c r="G147" s="254"/>
      <c r="H147" s="254"/>
      <c r="I147" s="254"/>
      <c r="J147" s="254"/>
      <c r="K147" s="255"/>
    </row>
    <row r="148" spans="2:11" ht="17.25" customHeight="1">
      <c r="B148" s="253"/>
      <c r="C148" s="256" t="s">
        <v>1112</v>
      </c>
      <c r="D148" s="256"/>
      <c r="E148" s="256"/>
      <c r="F148" s="256" t="s">
        <v>1113</v>
      </c>
      <c r="G148" s="257"/>
      <c r="H148" s="256" t="s">
        <v>55</v>
      </c>
      <c r="I148" s="256" t="s">
        <v>58</v>
      </c>
      <c r="J148" s="256" t="s">
        <v>1114</v>
      </c>
      <c r="K148" s="255"/>
    </row>
    <row r="149" spans="2:11" ht="17.25" customHeight="1">
      <c r="B149" s="253"/>
      <c r="C149" s="258" t="s">
        <v>1115</v>
      </c>
      <c r="D149" s="258"/>
      <c r="E149" s="258"/>
      <c r="F149" s="259" t="s">
        <v>1116</v>
      </c>
      <c r="G149" s="260"/>
      <c r="H149" s="258"/>
      <c r="I149" s="258"/>
      <c r="J149" s="258" t="s">
        <v>1117</v>
      </c>
      <c r="K149" s="255"/>
    </row>
    <row r="150" spans="2:11" ht="5.25" customHeight="1">
      <c r="B150" s="264"/>
      <c r="C150" s="261"/>
      <c r="D150" s="261"/>
      <c r="E150" s="261"/>
      <c r="F150" s="261"/>
      <c r="G150" s="262"/>
      <c r="H150" s="261"/>
      <c r="I150" s="261"/>
      <c r="J150" s="261"/>
      <c r="K150" s="285"/>
    </row>
    <row r="151" spans="2:11" ht="15" customHeight="1">
      <c r="B151" s="264"/>
      <c r="C151" s="289" t="s">
        <v>1121</v>
      </c>
      <c r="D151" s="241"/>
      <c r="E151" s="241"/>
      <c r="F151" s="290" t="s">
        <v>1118</v>
      </c>
      <c r="G151" s="241"/>
      <c r="H151" s="289" t="s">
        <v>1158</v>
      </c>
      <c r="I151" s="289" t="s">
        <v>1120</v>
      </c>
      <c r="J151" s="289">
        <v>120</v>
      </c>
      <c r="K151" s="285"/>
    </row>
    <row r="152" spans="2:11" ht="15" customHeight="1">
      <c r="B152" s="264"/>
      <c r="C152" s="289" t="s">
        <v>1167</v>
      </c>
      <c r="D152" s="241"/>
      <c r="E152" s="241"/>
      <c r="F152" s="290" t="s">
        <v>1118</v>
      </c>
      <c r="G152" s="241"/>
      <c r="H152" s="289" t="s">
        <v>1178</v>
      </c>
      <c r="I152" s="289" t="s">
        <v>1120</v>
      </c>
      <c r="J152" s="289" t="s">
        <v>1169</v>
      </c>
      <c r="K152" s="285"/>
    </row>
    <row r="153" spans="2:11" ht="15" customHeight="1">
      <c r="B153" s="264"/>
      <c r="C153" s="289" t="s">
        <v>1066</v>
      </c>
      <c r="D153" s="241"/>
      <c r="E153" s="241"/>
      <c r="F153" s="290" t="s">
        <v>1118</v>
      </c>
      <c r="G153" s="241"/>
      <c r="H153" s="289" t="s">
        <v>1179</v>
      </c>
      <c r="I153" s="289" t="s">
        <v>1120</v>
      </c>
      <c r="J153" s="289" t="s">
        <v>1169</v>
      </c>
      <c r="K153" s="285"/>
    </row>
    <row r="154" spans="2:11" ht="15" customHeight="1">
      <c r="B154" s="264"/>
      <c r="C154" s="289" t="s">
        <v>1123</v>
      </c>
      <c r="D154" s="241"/>
      <c r="E154" s="241"/>
      <c r="F154" s="290" t="s">
        <v>1124</v>
      </c>
      <c r="G154" s="241"/>
      <c r="H154" s="289" t="s">
        <v>1158</v>
      </c>
      <c r="I154" s="289" t="s">
        <v>1120</v>
      </c>
      <c r="J154" s="289">
        <v>50</v>
      </c>
      <c r="K154" s="285"/>
    </row>
    <row r="155" spans="2:11" ht="15" customHeight="1">
      <c r="B155" s="264"/>
      <c r="C155" s="289" t="s">
        <v>1126</v>
      </c>
      <c r="D155" s="241"/>
      <c r="E155" s="241"/>
      <c r="F155" s="290" t="s">
        <v>1118</v>
      </c>
      <c r="G155" s="241"/>
      <c r="H155" s="289" t="s">
        <v>1158</v>
      </c>
      <c r="I155" s="289" t="s">
        <v>1128</v>
      </c>
      <c r="J155" s="289"/>
      <c r="K155" s="285"/>
    </row>
    <row r="156" spans="2:11" ht="15" customHeight="1">
      <c r="B156" s="264"/>
      <c r="C156" s="289" t="s">
        <v>1137</v>
      </c>
      <c r="D156" s="241"/>
      <c r="E156" s="241"/>
      <c r="F156" s="290" t="s">
        <v>1124</v>
      </c>
      <c r="G156" s="241"/>
      <c r="H156" s="289" t="s">
        <v>1158</v>
      </c>
      <c r="I156" s="289" t="s">
        <v>1120</v>
      </c>
      <c r="J156" s="289">
        <v>50</v>
      </c>
      <c r="K156" s="285"/>
    </row>
    <row r="157" spans="2:11" ht="15" customHeight="1">
      <c r="B157" s="264"/>
      <c r="C157" s="289" t="s">
        <v>1145</v>
      </c>
      <c r="D157" s="241"/>
      <c r="E157" s="241"/>
      <c r="F157" s="290" t="s">
        <v>1124</v>
      </c>
      <c r="G157" s="241"/>
      <c r="H157" s="289" t="s">
        <v>1158</v>
      </c>
      <c r="I157" s="289" t="s">
        <v>1120</v>
      </c>
      <c r="J157" s="289">
        <v>50</v>
      </c>
      <c r="K157" s="285"/>
    </row>
    <row r="158" spans="2:11" ht="15" customHeight="1">
      <c r="B158" s="264"/>
      <c r="C158" s="289" t="s">
        <v>1143</v>
      </c>
      <c r="D158" s="241"/>
      <c r="E158" s="241"/>
      <c r="F158" s="290" t="s">
        <v>1124</v>
      </c>
      <c r="G158" s="241"/>
      <c r="H158" s="289" t="s">
        <v>1158</v>
      </c>
      <c r="I158" s="289" t="s">
        <v>1120</v>
      </c>
      <c r="J158" s="289">
        <v>50</v>
      </c>
      <c r="K158" s="285"/>
    </row>
    <row r="159" spans="2:11" ht="15" customHeight="1">
      <c r="B159" s="264"/>
      <c r="C159" s="289" t="s">
        <v>123</v>
      </c>
      <c r="D159" s="241"/>
      <c r="E159" s="241"/>
      <c r="F159" s="290" t="s">
        <v>1118</v>
      </c>
      <c r="G159" s="241"/>
      <c r="H159" s="289" t="s">
        <v>1180</v>
      </c>
      <c r="I159" s="289" t="s">
        <v>1120</v>
      </c>
      <c r="J159" s="289" t="s">
        <v>1181</v>
      </c>
      <c r="K159" s="285"/>
    </row>
    <row r="160" spans="2:11" ht="15" customHeight="1">
      <c r="B160" s="264"/>
      <c r="C160" s="289" t="s">
        <v>1182</v>
      </c>
      <c r="D160" s="241"/>
      <c r="E160" s="241"/>
      <c r="F160" s="290" t="s">
        <v>1118</v>
      </c>
      <c r="G160" s="241"/>
      <c r="H160" s="289" t="s">
        <v>1183</v>
      </c>
      <c r="I160" s="289" t="s">
        <v>1153</v>
      </c>
      <c r="J160" s="289"/>
      <c r="K160" s="285"/>
    </row>
    <row r="161" spans="2:11" ht="15" customHeight="1">
      <c r="B161" s="291"/>
      <c r="C161" s="273"/>
      <c r="D161" s="273"/>
      <c r="E161" s="273"/>
      <c r="F161" s="273"/>
      <c r="G161" s="273"/>
      <c r="H161" s="273"/>
      <c r="I161" s="273"/>
      <c r="J161" s="273"/>
      <c r="K161" s="292"/>
    </row>
    <row r="162" spans="2:11" ht="18.75" customHeight="1">
      <c r="B162" s="238"/>
      <c r="C162" s="241"/>
      <c r="D162" s="241"/>
      <c r="E162" s="241"/>
      <c r="F162" s="263"/>
      <c r="G162" s="241"/>
      <c r="H162" s="241"/>
      <c r="I162" s="241"/>
      <c r="J162" s="241"/>
      <c r="K162" s="238"/>
    </row>
    <row r="163" spans="2:11" ht="18.75" customHeight="1"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</row>
    <row r="164" spans="2:11" ht="7.5" customHeight="1">
      <c r="B164" s="228"/>
      <c r="C164" s="229"/>
      <c r="D164" s="229"/>
      <c r="E164" s="229"/>
      <c r="F164" s="229"/>
      <c r="G164" s="229"/>
      <c r="H164" s="229"/>
      <c r="I164" s="229"/>
      <c r="J164" s="229"/>
      <c r="K164" s="230"/>
    </row>
    <row r="165" spans="2:11" ht="45" customHeight="1">
      <c r="B165" s="231"/>
      <c r="C165" s="232" t="s">
        <v>1184</v>
      </c>
      <c r="D165" s="232"/>
      <c r="E165" s="232"/>
      <c r="F165" s="232"/>
      <c r="G165" s="232"/>
      <c r="H165" s="232"/>
      <c r="I165" s="232"/>
      <c r="J165" s="232"/>
      <c r="K165" s="233"/>
    </row>
    <row r="166" spans="2:11" ht="17.25" customHeight="1">
      <c r="B166" s="231"/>
      <c r="C166" s="256" t="s">
        <v>1112</v>
      </c>
      <c r="D166" s="256"/>
      <c r="E166" s="256"/>
      <c r="F166" s="256" t="s">
        <v>1113</v>
      </c>
      <c r="G166" s="293"/>
      <c r="H166" s="294" t="s">
        <v>55</v>
      </c>
      <c r="I166" s="294" t="s">
        <v>58</v>
      </c>
      <c r="J166" s="256" t="s">
        <v>1114</v>
      </c>
      <c r="K166" s="233"/>
    </row>
    <row r="167" spans="2:11" ht="17.25" customHeight="1">
      <c r="B167" s="234"/>
      <c r="C167" s="258" t="s">
        <v>1115</v>
      </c>
      <c r="D167" s="258"/>
      <c r="E167" s="258"/>
      <c r="F167" s="259" t="s">
        <v>1116</v>
      </c>
      <c r="G167" s="295"/>
      <c r="H167" s="296"/>
      <c r="I167" s="296"/>
      <c r="J167" s="258" t="s">
        <v>1117</v>
      </c>
      <c r="K167" s="236"/>
    </row>
    <row r="168" spans="2:11" ht="5.25" customHeight="1">
      <c r="B168" s="264"/>
      <c r="C168" s="261"/>
      <c r="D168" s="261"/>
      <c r="E168" s="261"/>
      <c r="F168" s="261"/>
      <c r="G168" s="262"/>
      <c r="H168" s="261"/>
      <c r="I168" s="261"/>
      <c r="J168" s="261"/>
      <c r="K168" s="285"/>
    </row>
    <row r="169" spans="2:11" ht="15" customHeight="1">
      <c r="B169" s="264"/>
      <c r="C169" s="241" t="s">
        <v>1121</v>
      </c>
      <c r="D169" s="241"/>
      <c r="E169" s="241"/>
      <c r="F169" s="263" t="s">
        <v>1118</v>
      </c>
      <c r="G169" s="241"/>
      <c r="H169" s="241" t="s">
        <v>1158</v>
      </c>
      <c r="I169" s="241" t="s">
        <v>1120</v>
      </c>
      <c r="J169" s="241">
        <v>120</v>
      </c>
      <c r="K169" s="285"/>
    </row>
    <row r="170" spans="2:11" ht="15" customHeight="1">
      <c r="B170" s="264"/>
      <c r="C170" s="241" t="s">
        <v>1167</v>
      </c>
      <c r="D170" s="241"/>
      <c r="E170" s="241"/>
      <c r="F170" s="263" t="s">
        <v>1118</v>
      </c>
      <c r="G170" s="241"/>
      <c r="H170" s="241" t="s">
        <v>1168</v>
      </c>
      <c r="I170" s="241" t="s">
        <v>1120</v>
      </c>
      <c r="J170" s="241" t="s">
        <v>1169</v>
      </c>
      <c r="K170" s="285"/>
    </row>
    <row r="171" spans="2:11" ht="15" customHeight="1">
      <c r="B171" s="264"/>
      <c r="C171" s="241" t="s">
        <v>1066</v>
      </c>
      <c r="D171" s="241"/>
      <c r="E171" s="241"/>
      <c r="F171" s="263" t="s">
        <v>1118</v>
      </c>
      <c r="G171" s="241"/>
      <c r="H171" s="241" t="s">
        <v>1185</v>
      </c>
      <c r="I171" s="241" t="s">
        <v>1120</v>
      </c>
      <c r="J171" s="241" t="s">
        <v>1169</v>
      </c>
      <c r="K171" s="285"/>
    </row>
    <row r="172" spans="2:11" ht="15" customHeight="1">
      <c r="B172" s="264"/>
      <c r="C172" s="241" t="s">
        <v>1123</v>
      </c>
      <c r="D172" s="241"/>
      <c r="E172" s="241"/>
      <c r="F172" s="263" t="s">
        <v>1124</v>
      </c>
      <c r="G172" s="241"/>
      <c r="H172" s="241" t="s">
        <v>1185</v>
      </c>
      <c r="I172" s="241" t="s">
        <v>1120</v>
      </c>
      <c r="J172" s="241">
        <v>50</v>
      </c>
      <c r="K172" s="285"/>
    </row>
    <row r="173" spans="2:11" ht="15" customHeight="1">
      <c r="B173" s="264"/>
      <c r="C173" s="241" t="s">
        <v>1126</v>
      </c>
      <c r="D173" s="241"/>
      <c r="E173" s="241"/>
      <c r="F173" s="263" t="s">
        <v>1118</v>
      </c>
      <c r="G173" s="241"/>
      <c r="H173" s="241" t="s">
        <v>1185</v>
      </c>
      <c r="I173" s="241" t="s">
        <v>1128</v>
      </c>
      <c r="J173" s="241"/>
      <c r="K173" s="285"/>
    </row>
    <row r="174" spans="2:11" ht="15" customHeight="1">
      <c r="B174" s="264"/>
      <c r="C174" s="241" t="s">
        <v>1137</v>
      </c>
      <c r="D174" s="241"/>
      <c r="E174" s="241"/>
      <c r="F174" s="263" t="s">
        <v>1124</v>
      </c>
      <c r="G174" s="241"/>
      <c r="H174" s="241" t="s">
        <v>1185</v>
      </c>
      <c r="I174" s="241" t="s">
        <v>1120</v>
      </c>
      <c r="J174" s="241">
        <v>50</v>
      </c>
      <c r="K174" s="285"/>
    </row>
    <row r="175" spans="2:11" ht="15" customHeight="1">
      <c r="B175" s="264"/>
      <c r="C175" s="241" t="s">
        <v>1145</v>
      </c>
      <c r="D175" s="241"/>
      <c r="E175" s="241"/>
      <c r="F175" s="263" t="s">
        <v>1124</v>
      </c>
      <c r="G175" s="241"/>
      <c r="H175" s="241" t="s">
        <v>1185</v>
      </c>
      <c r="I175" s="241" t="s">
        <v>1120</v>
      </c>
      <c r="J175" s="241">
        <v>50</v>
      </c>
      <c r="K175" s="285"/>
    </row>
    <row r="176" spans="2:11" ht="15" customHeight="1">
      <c r="B176" s="264"/>
      <c r="C176" s="241" t="s">
        <v>1143</v>
      </c>
      <c r="D176" s="241"/>
      <c r="E176" s="241"/>
      <c r="F176" s="263" t="s">
        <v>1124</v>
      </c>
      <c r="G176" s="241"/>
      <c r="H176" s="241" t="s">
        <v>1185</v>
      </c>
      <c r="I176" s="241" t="s">
        <v>1120</v>
      </c>
      <c r="J176" s="241">
        <v>50</v>
      </c>
      <c r="K176" s="285"/>
    </row>
    <row r="177" spans="2:11" ht="15" customHeight="1">
      <c r="B177" s="264"/>
      <c r="C177" s="241" t="s">
        <v>143</v>
      </c>
      <c r="D177" s="241"/>
      <c r="E177" s="241"/>
      <c r="F177" s="263" t="s">
        <v>1118</v>
      </c>
      <c r="G177" s="241"/>
      <c r="H177" s="241" t="s">
        <v>1186</v>
      </c>
      <c r="I177" s="241" t="s">
        <v>1187</v>
      </c>
      <c r="J177" s="241"/>
      <c r="K177" s="285"/>
    </row>
    <row r="178" spans="2:11" ht="15" customHeight="1">
      <c r="B178" s="264"/>
      <c r="C178" s="241" t="s">
        <v>58</v>
      </c>
      <c r="D178" s="241"/>
      <c r="E178" s="241"/>
      <c r="F178" s="263" t="s">
        <v>1118</v>
      </c>
      <c r="G178" s="241"/>
      <c r="H178" s="241" t="s">
        <v>1188</v>
      </c>
      <c r="I178" s="241" t="s">
        <v>1189</v>
      </c>
      <c r="J178" s="241">
        <v>1</v>
      </c>
      <c r="K178" s="285"/>
    </row>
    <row r="179" spans="2:11" ht="15" customHeight="1">
      <c r="B179" s="264"/>
      <c r="C179" s="241" t="s">
        <v>54</v>
      </c>
      <c r="D179" s="241"/>
      <c r="E179" s="241"/>
      <c r="F179" s="263" t="s">
        <v>1118</v>
      </c>
      <c r="G179" s="241"/>
      <c r="H179" s="241" t="s">
        <v>1190</v>
      </c>
      <c r="I179" s="241" t="s">
        <v>1120</v>
      </c>
      <c r="J179" s="241">
        <v>20</v>
      </c>
      <c r="K179" s="285"/>
    </row>
    <row r="180" spans="2:11" ht="15" customHeight="1">
      <c r="B180" s="264"/>
      <c r="C180" s="241" t="s">
        <v>55</v>
      </c>
      <c r="D180" s="241"/>
      <c r="E180" s="241"/>
      <c r="F180" s="263" t="s">
        <v>1118</v>
      </c>
      <c r="G180" s="241"/>
      <c r="H180" s="241" t="s">
        <v>1191</v>
      </c>
      <c r="I180" s="241" t="s">
        <v>1120</v>
      </c>
      <c r="J180" s="241">
        <v>255</v>
      </c>
      <c r="K180" s="285"/>
    </row>
    <row r="181" spans="2:11" ht="15" customHeight="1">
      <c r="B181" s="264"/>
      <c r="C181" s="241" t="s">
        <v>144</v>
      </c>
      <c r="D181" s="241"/>
      <c r="E181" s="241"/>
      <c r="F181" s="263" t="s">
        <v>1118</v>
      </c>
      <c r="G181" s="241"/>
      <c r="H181" s="241" t="s">
        <v>1082</v>
      </c>
      <c r="I181" s="241" t="s">
        <v>1120</v>
      </c>
      <c r="J181" s="241">
        <v>10</v>
      </c>
      <c r="K181" s="285"/>
    </row>
    <row r="182" spans="2:11" ht="15" customHeight="1">
      <c r="B182" s="264"/>
      <c r="C182" s="241" t="s">
        <v>145</v>
      </c>
      <c r="D182" s="241"/>
      <c r="E182" s="241"/>
      <c r="F182" s="263" t="s">
        <v>1118</v>
      </c>
      <c r="G182" s="241"/>
      <c r="H182" s="241" t="s">
        <v>1192</v>
      </c>
      <c r="I182" s="241" t="s">
        <v>1153</v>
      </c>
      <c r="J182" s="241"/>
      <c r="K182" s="285"/>
    </row>
    <row r="183" spans="2:11" ht="15" customHeight="1">
      <c r="B183" s="264"/>
      <c r="C183" s="241" t="s">
        <v>1193</v>
      </c>
      <c r="D183" s="241"/>
      <c r="E183" s="241"/>
      <c r="F183" s="263" t="s">
        <v>1118</v>
      </c>
      <c r="G183" s="241"/>
      <c r="H183" s="241" t="s">
        <v>1194</v>
      </c>
      <c r="I183" s="241" t="s">
        <v>1153</v>
      </c>
      <c r="J183" s="241"/>
      <c r="K183" s="285"/>
    </row>
    <row r="184" spans="2:11" ht="15" customHeight="1">
      <c r="B184" s="264"/>
      <c r="C184" s="241" t="s">
        <v>1182</v>
      </c>
      <c r="D184" s="241"/>
      <c r="E184" s="241"/>
      <c r="F184" s="263" t="s">
        <v>1118</v>
      </c>
      <c r="G184" s="241"/>
      <c r="H184" s="241" t="s">
        <v>1195</v>
      </c>
      <c r="I184" s="241" t="s">
        <v>1153</v>
      </c>
      <c r="J184" s="241"/>
      <c r="K184" s="285"/>
    </row>
    <row r="185" spans="2:11" ht="15" customHeight="1">
      <c r="B185" s="264"/>
      <c r="C185" s="241" t="s">
        <v>147</v>
      </c>
      <c r="D185" s="241"/>
      <c r="E185" s="241"/>
      <c r="F185" s="263" t="s">
        <v>1124</v>
      </c>
      <c r="G185" s="241"/>
      <c r="H185" s="241" t="s">
        <v>1196</v>
      </c>
      <c r="I185" s="241" t="s">
        <v>1120</v>
      </c>
      <c r="J185" s="241">
        <v>50</v>
      </c>
      <c r="K185" s="285"/>
    </row>
    <row r="186" spans="2:11" ht="15" customHeight="1">
      <c r="B186" s="264"/>
      <c r="C186" s="241" t="s">
        <v>1197</v>
      </c>
      <c r="D186" s="241"/>
      <c r="E186" s="241"/>
      <c r="F186" s="263" t="s">
        <v>1124</v>
      </c>
      <c r="G186" s="241"/>
      <c r="H186" s="241" t="s">
        <v>1198</v>
      </c>
      <c r="I186" s="241" t="s">
        <v>1199</v>
      </c>
      <c r="J186" s="241"/>
      <c r="K186" s="285"/>
    </row>
    <row r="187" spans="2:11" ht="15" customHeight="1">
      <c r="B187" s="264"/>
      <c r="C187" s="241" t="s">
        <v>1200</v>
      </c>
      <c r="D187" s="241"/>
      <c r="E187" s="241"/>
      <c r="F187" s="263" t="s">
        <v>1124</v>
      </c>
      <c r="G187" s="241"/>
      <c r="H187" s="241" t="s">
        <v>1201</v>
      </c>
      <c r="I187" s="241" t="s">
        <v>1199</v>
      </c>
      <c r="J187" s="241"/>
      <c r="K187" s="285"/>
    </row>
    <row r="188" spans="2:11" ht="15" customHeight="1">
      <c r="B188" s="264"/>
      <c r="C188" s="241" t="s">
        <v>1202</v>
      </c>
      <c r="D188" s="241"/>
      <c r="E188" s="241"/>
      <c r="F188" s="263" t="s">
        <v>1124</v>
      </c>
      <c r="G188" s="241"/>
      <c r="H188" s="241" t="s">
        <v>1203</v>
      </c>
      <c r="I188" s="241" t="s">
        <v>1199</v>
      </c>
      <c r="J188" s="241"/>
      <c r="K188" s="285"/>
    </row>
    <row r="189" spans="2:11" ht="15" customHeight="1">
      <c r="B189" s="264"/>
      <c r="C189" s="297" t="s">
        <v>1204</v>
      </c>
      <c r="D189" s="241"/>
      <c r="E189" s="241"/>
      <c r="F189" s="263" t="s">
        <v>1124</v>
      </c>
      <c r="G189" s="241"/>
      <c r="H189" s="241" t="s">
        <v>1205</v>
      </c>
      <c r="I189" s="241" t="s">
        <v>1206</v>
      </c>
      <c r="J189" s="298" t="s">
        <v>1207</v>
      </c>
      <c r="K189" s="285"/>
    </row>
    <row r="190" spans="2:11" ht="15" customHeight="1">
      <c r="B190" s="264"/>
      <c r="C190" s="248" t="s">
        <v>43</v>
      </c>
      <c r="D190" s="241"/>
      <c r="E190" s="241"/>
      <c r="F190" s="263" t="s">
        <v>1118</v>
      </c>
      <c r="G190" s="241"/>
      <c r="H190" s="238" t="s">
        <v>1208</v>
      </c>
      <c r="I190" s="241" t="s">
        <v>1209</v>
      </c>
      <c r="J190" s="241"/>
      <c r="K190" s="285"/>
    </row>
    <row r="191" spans="2:11" ht="15" customHeight="1">
      <c r="B191" s="264"/>
      <c r="C191" s="248" t="s">
        <v>1210</v>
      </c>
      <c r="D191" s="241"/>
      <c r="E191" s="241"/>
      <c r="F191" s="263" t="s">
        <v>1118</v>
      </c>
      <c r="G191" s="241"/>
      <c r="H191" s="241" t="s">
        <v>1211</v>
      </c>
      <c r="I191" s="241" t="s">
        <v>1153</v>
      </c>
      <c r="J191" s="241"/>
      <c r="K191" s="285"/>
    </row>
    <row r="192" spans="2:11" ht="15" customHeight="1">
      <c r="B192" s="264"/>
      <c r="C192" s="248" t="s">
        <v>1212</v>
      </c>
      <c r="D192" s="241"/>
      <c r="E192" s="241"/>
      <c r="F192" s="263" t="s">
        <v>1118</v>
      </c>
      <c r="G192" s="241"/>
      <c r="H192" s="241" t="s">
        <v>1213</v>
      </c>
      <c r="I192" s="241" t="s">
        <v>1153</v>
      </c>
      <c r="J192" s="241"/>
      <c r="K192" s="285"/>
    </row>
    <row r="193" spans="2:11" ht="15" customHeight="1">
      <c r="B193" s="264"/>
      <c r="C193" s="248" t="s">
        <v>1214</v>
      </c>
      <c r="D193" s="241"/>
      <c r="E193" s="241"/>
      <c r="F193" s="263" t="s">
        <v>1124</v>
      </c>
      <c r="G193" s="241"/>
      <c r="H193" s="241" t="s">
        <v>1215</v>
      </c>
      <c r="I193" s="241" t="s">
        <v>1153</v>
      </c>
      <c r="J193" s="241"/>
      <c r="K193" s="285"/>
    </row>
    <row r="194" spans="2:11" ht="15" customHeight="1">
      <c r="B194" s="291"/>
      <c r="C194" s="299"/>
      <c r="D194" s="273"/>
      <c r="E194" s="273"/>
      <c r="F194" s="273"/>
      <c r="G194" s="273"/>
      <c r="H194" s="273"/>
      <c r="I194" s="273"/>
      <c r="J194" s="273"/>
      <c r="K194" s="292"/>
    </row>
    <row r="195" spans="2:11" ht="18.75" customHeight="1">
      <c r="B195" s="238"/>
      <c r="C195" s="241"/>
      <c r="D195" s="241"/>
      <c r="E195" s="241"/>
      <c r="F195" s="263"/>
      <c r="G195" s="241"/>
      <c r="H195" s="241"/>
      <c r="I195" s="241"/>
      <c r="J195" s="241"/>
      <c r="K195" s="238"/>
    </row>
    <row r="196" spans="2:11" ht="18.75" customHeight="1">
      <c r="B196" s="238"/>
      <c r="C196" s="241"/>
      <c r="D196" s="241"/>
      <c r="E196" s="241"/>
      <c r="F196" s="263"/>
      <c r="G196" s="241"/>
      <c r="H196" s="241"/>
      <c r="I196" s="241"/>
      <c r="J196" s="241"/>
      <c r="K196" s="238"/>
    </row>
    <row r="197" spans="2:11" ht="18.75" customHeight="1"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</row>
    <row r="198" spans="2:11" ht="13.5">
      <c r="B198" s="228"/>
      <c r="C198" s="229"/>
      <c r="D198" s="229"/>
      <c r="E198" s="229"/>
      <c r="F198" s="229"/>
      <c r="G198" s="229"/>
      <c r="H198" s="229"/>
      <c r="I198" s="229"/>
      <c r="J198" s="229"/>
      <c r="K198" s="230"/>
    </row>
    <row r="199" spans="2:11" ht="21">
      <c r="B199" s="231"/>
      <c r="C199" s="232" t="s">
        <v>1216</v>
      </c>
      <c r="D199" s="232"/>
      <c r="E199" s="232"/>
      <c r="F199" s="232"/>
      <c r="G199" s="232"/>
      <c r="H199" s="232"/>
      <c r="I199" s="232"/>
      <c r="J199" s="232"/>
      <c r="K199" s="233"/>
    </row>
    <row r="200" spans="2:11" ht="25.5" customHeight="1">
      <c r="B200" s="231"/>
      <c r="C200" s="300" t="s">
        <v>1217</v>
      </c>
      <c r="D200" s="300"/>
      <c r="E200" s="300"/>
      <c r="F200" s="300" t="s">
        <v>1218</v>
      </c>
      <c r="G200" s="301"/>
      <c r="H200" s="300" t="s">
        <v>1219</v>
      </c>
      <c r="I200" s="300"/>
      <c r="J200" s="300"/>
      <c r="K200" s="233"/>
    </row>
    <row r="201" spans="2:11" ht="5.25" customHeight="1">
      <c r="B201" s="264"/>
      <c r="C201" s="261"/>
      <c r="D201" s="261"/>
      <c r="E201" s="261"/>
      <c r="F201" s="261"/>
      <c r="G201" s="241"/>
      <c r="H201" s="261"/>
      <c r="I201" s="261"/>
      <c r="J201" s="261"/>
      <c r="K201" s="285"/>
    </row>
    <row r="202" spans="2:11" ht="15" customHeight="1">
      <c r="B202" s="264"/>
      <c r="C202" s="241" t="s">
        <v>1209</v>
      </c>
      <c r="D202" s="241"/>
      <c r="E202" s="241"/>
      <c r="F202" s="263" t="s">
        <v>44</v>
      </c>
      <c r="G202" s="241"/>
      <c r="H202" s="241" t="s">
        <v>1220</v>
      </c>
      <c r="I202" s="241"/>
      <c r="J202" s="241"/>
      <c r="K202" s="285"/>
    </row>
    <row r="203" spans="2:11" ht="15" customHeight="1">
      <c r="B203" s="264"/>
      <c r="C203" s="270"/>
      <c r="D203" s="241"/>
      <c r="E203" s="241"/>
      <c r="F203" s="263" t="s">
        <v>45</v>
      </c>
      <c r="G203" s="241"/>
      <c r="H203" s="241" t="s">
        <v>1221</v>
      </c>
      <c r="I203" s="241"/>
      <c r="J203" s="241"/>
      <c r="K203" s="285"/>
    </row>
    <row r="204" spans="2:11" ht="15" customHeight="1">
      <c r="B204" s="264"/>
      <c r="C204" s="270"/>
      <c r="D204" s="241"/>
      <c r="E204" s="241"/>
      <c r="F204" s="263" t="s">
        <v>48</v>
      </c>
      <c r="G204" s="241"/>
      <c r="H204" s="241" t="s">
        <v>1222</v>
      </c>
      <c r="I204" s="241"/>
      <c r="J204" s="241"/>
      <c r="K204" s="285"/>
    </row>
    <row r="205" spans="2:11" ht="15" customHeight="1">
      <c r="B205" s="264"/>
      <c r="C205" s="241"/>
      <c r="D205" s="241"/>
      <c r="E205" s="241"/>
      <c r="F205" s="263" t="s">
        <v>46</v>
      </c>
      <c r="G205" s="241"/>
      <c r="H205" s="241" t="s">
        <v>1223</v>
      </c>
      <c r="I205" s="241"/>
      <c r="J205" s="241"/>
      <c r="K205" s="285"/>
    </row>
    <row r="206" spans="2:11" ht="15" customHeight="1">
      <c r="B206" s="264"/>
      <c r="C206" s="241"/>
      <c r="D206" s="241"/>
      <c r="E206" s="241"/>
      <c r="F206" s="263" t="s">
        <v>47</v>
      </c>
      <c r="G206" s="241"/>
      <c r="H206" s="241" t="s">
        <v>1224</v>
      </c>
      <c r="I206" s="241"/>
      <c r="J206" s="241"/>
      <c r="K206" s="285"/>
    </row>
    <row r="207" spans="2:11" ht="15" customHeight="1">
      <c r="B207" s="264"/>
      <c r="C207" s="241"/>
      <c r="D207" s="241"/>
      <c r="E207" s="241"/>
      <c r="F207" s="263"/>
      <c r="G207" s="241"/>
      <c r="H207" s="241"/>
      <c r="I207" s="241"/>
      <c r="J207" s="241"/>
      <c r="K207" s="285"/>
    </row>
    <row r="208" spans="2:11" ht="15" customHeight="1">
      <c r="B208" s="264"/>
      <c r="C208" s="241" t="s">
        <v>1165</v>
      </c>
      <c r="D208" s="241"/>
      <c r="E208" s="241"/>
      <c r="F208" s="263" t="s">
        <v>80</v>
      </c>
      <c r="G208" s="241"/>
      <c r="H208" s="241" t="s">
        <v>1225</v>
      </c>
      <c r="I208" s="241"/>
      <c r="J208" s="241"/>
      <c r="K208" s="285"/>
    </row>
    <row r="209" spans="2:11" ht="15" customHeight="1">
      <c r="B209" s="264"/>
      <c r="C209" s="270"/>
      <c r="D209" s="241"/>
      <c r="E209" s="241"/>
      <c r="F209" s="263" t="s">
        <v>1061</v>
      </c>
      <c r="G209" s="241"/>
      <c r="H209" s="241" t="s">
        <v>1062</v>
      </c>
      <c r="I209" s="241"/>
      <c r="J209" s="241"/>
      <c r="K209" s="285"/>
    </row>
    <row r="210" spans="2:11" ht="15" customHeight="1">
      <c r="B210" s="264"/>
      <c r="C210" s="241"/>
      <c r="D210" s="241"/>
      <c r="E210" s="241"/>
      <c r="F210" s="263" t="s">
        <v>1059</v>
      </c>
      <c r="G210" s="241"/>
      <c r="H210" s="241" t="s">
        <v>1226</v>
      </c>
      <c r="I210" s="241"/>
      <c r="J210" s="241"/>
      <c r="K210" s="285"/>
    </row>
    <row r="211" spans="2:11" ht="15" customHeight="1">
      <c r="B211" s="302"/>
      <c r="C211" s="270"/>
      <c r="D211" s="270"/>
      <c r="E211" s="270"/>
      <c r="F211" s="263" t="s">
        <v>1063</v>
      </c>
      <c r="G211" s="248"/>
      <c r="H211" s="289" t="s">
        <v>1064</v>
      </c>
      <c r="I211" s="289"/>
      <c r="J211" s="289"/>
      <c r="K211" s="303"/>
    </row>
    <row r="212" spans="2:11" ht="15" customHeight="1">
      <c r="B212" s="302"/>
      <c r="C212" s="270"/>
      <c r="D212" s="270"/>
      <c r="E212" s="270"/>
      <c r="F212" s="263" t="s">
        <v>1065</v>
      </c>
      <c r="G212" s="248"/>
      <c r="H212" s="289" t="s">
        <v>462</v>
      </c>
      <c r="I212" s="289"/>
      <c r="J212" s="289"/>
      <c r="K212" s="303"/>
    </row>
    <row r="213" spans="2:11" ht="15" customHeight="1">
      <c r="B213" s="302"/>
      <c r="C213" s="270"/>
      <c r="D213" s="270"/>
      <c r="E213" s="270"/>
      <c r="F213" s="304"/>
      <c r="G213" s="248"/>
      <c r="H213" s="305"/>
      <c r="I213" s="305"/>
      <c r="J213" s="305"/>
      <c r="K213" s="303"/>
    </row>
    <row r="214" spans="2:11" ht="15" customHeight="1">
      <c r="B214" s="302"/>
      <c r="C214" s="241" t="s">
        <v>1189</v>
      </c>
      <c r="D214" s="270"/>
      <c r="E214" s="270"/>
      <c r="F214" s="263">
        <v>1</v>
      </c>
      <c r="G214" s="248"/>
      <c r="H214" s="289" t="s">
        <v>1227</v>
      </c>
      <c r="I214" s="289"/>
      <c r="J214" s="289"/>
      <c r="K214" s="303"/>
    </row>
    <row r="215" spans="2:11" ht="15" customHeight="1">
      <c r="B215" s="302"/>
      <c r="C215" s="270"/>
      <c r="D215" s="270"/>
      <c r="E215" s="270"/>
      <c r="F215" s="263">
        <v>2</v>
      </c>
      <c r="G215" s="248"/>
      <c r="H215" s="289" t="s">
        <v>1228</v>
      </c>
      <c r="I215" s="289"/>
      <c r="J215" s="289"/>
      <c r="K215" s="303"/>
    </row>
    <row r="216" spans="2:11" ht="15" customHeight="1">
      <c r="B216" s="302"/>
      <c r="C216" s="270"/>
      <c r="D216" s="270"/>
      <c r="E216" s="270"/>
      <c r="F216" s="263">
        <v>3</v>
      </c>
      <c r="G216" s="248"/>
      <c r="H216" s="289" t="s">
        <v>1229</v>
      </c>
      <c r="I216" s="289"/>
      <c r="J216" s="289"/>
      <c r="K216" s="303"/>
    </row>
    <row r="217" spans="2:11" ht="15" customHeight="1">
      <c r="B217" s="302"/>
      <c r="C217" s="270"/>
      <c r="D217" s="270"/>
      <c r="E217" s="270"/>
      <c r="F217" s="263">
        <v>4</v>
      </c>
      <c r="G217" s="248"/>
      <c r="H217" s="289" t="s">
        <v>1230</v>
      </c>
      <c r="I217" s="289"/>
      <c r="J217" s="289"/>
      <c r="K217" s="303"/>
    </row>
    <row r="218" spans="2:11" ht="12.75" customHeight="1">
      <c r="B218" s="306"/>
      <c r="C218" s="307"/>
      <c r="D218" s="307"/>
      <c r="E218" s="307"/>
      <c r="F218" s="307"/>
      <c r="G218" s="307"/>
      <c r="H218" s="307"/>
      <c r="I218" s="307"/>
      <c r="J218" s="307"/>
      <c r="K218" s="308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9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82</v>
      </c>
    </row>
    <row r="3" spans="2:46" ht="6.95" customHeight="1">
      <c r="B3" s="120"/>
      <c r="C3" s="121"/>
      <c r="D3" s="121"/>
      <c r="E3" s="121"/>
      <c r="F3" s="121"/>
      <c r="G3" s="121"/>
      <c r="H3" s="121"/>
      <c r="I3" s="122"/>
      <c r="J3" s="121"/>
      <c r="K3" s="121"/>
      <c r="L3" s="16"/>
      <c r="AT3" s="13" t="s">
        <v>83</v>
      </c>
    </row>
    <row r="4" spans="2:46" ht="24.95" customHeight="1">
      <c r="B4" s="16"/>
      <c r="D4" s="123" t="s">
        <v>117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24" t="s">
        <v>16</v>
      </c>
      <c r="L6" s="16"/>
    </row>
    <row r="7" spans="2:12" ht="16.5" customHeight="1">
      <c r="B7" s="16"/>
      <c r="E7" s="125" t="str">
        <f>'Rekapitulace stavby'!K6</f>
        <v>Odstraňování postradatelných objektů SŽDC - demolice (obvod OŘ PHA)</v>
      </c>
      <c r="F7" s="124"/>
      <c r="G7" s="124"/>
      <c r="H7" s="124"/>
      <c r="L7" s="16"/>
    </row>
    <row r="8" spans="2:12" s="1" customFormat="1" ht="12" customHeight="1">
      <c r="B8" s="39"/>
      <c r="D8" s="124" t="s">
        <v>118</v>
      </c>
      <c r="I8" s="126"/>
      <c r="L8" s="39"/>
    </row>
    <row r="9" spans="2:12" s="1" customFormat="1" ht="36.95" customHeight="1">
      <c r="B9" s="39"/>
      <c r="E9" s="127" t="s">
        <v>119</v>
      </c>
      <c r="F9" s="1"/>
      <c r="G9" s="1"/>
      <c r="H9" s="1"/>
      <c r="I9" s="126"/>
      <c r="L9" s="39"/>
    </row>
    <row r="10" spans="2:12" s="1" customFormat="1" ht="12">
      <c r="B10" s="39"/>
      <c r="I10" s="126"/>
      <c r="L10" s="39"/>
    </row>
    <row r="11" spans="2:12" s="1" customFormat="1" ht="12" customHeight="1">
      <c r="B11" s="39"/>
      <c r="D11" s="124" t="s">
        <v>18</v>
      </c>
      <c r="F11" s="13" t="s">
        <v>19</v>
      </c>
      <c r="I11" s="128" t="s">
        <v>20</v>
      </c>
      <c r="J11" s="13" t="s">
        <v>19</v>
      </c>
      <c r="L11" s="39"/>
    </row>
    <row r="12" spans="2:12" s="1" customFormat="1" ht="12" customHeight="1">
      <c r="B12" s="39"/>
      <c r="D12" s="124" t="s">
        <v>21</v>
      </c>
      <c r="F12" s="13" t="s">
        <v>120</v>
      </c>
      <c r="I12" s="128" t="s">
        <v>23</v>
      </c>
      <c r="J12" s="129" t="str">
        <f>'Rekapitulace stavby'!AN8</f>
        <v>7. 6. 2019</v>
      </c>
      <c r="L12" s="39"/>
    </row>
    <row r="13" spans="2:12" s="1" customFormat="1" ht="10.8" customHeight="1">
      <c r="B13" s="39"/>
      <c r="I13" s="126"/>
      <c r="L13" s="39"/>
    </row>
    <row r="14" spans="2:12" s="1" customFormat="1" ht="12" customHeight="1">
      <c r="B14" s="39"/>
      <c r="D14" s="124" t="s">
        <v>25</v>
      </c>
      <c r="I14" s="128" t="s">
        <v>26</v>
      </c>
      <c r="J14" s="13" t="s">
        <v>27</v>
      </c>
      <c r="L14" s="39"/>
    </row>
    <row r="15" spans="2:12" s="1" customFormat="1" ht="18" customHeight="1">
      <c r="B15" s="39"/>
      <c r="E15" s="13" t="s">
        <v>28</v>
      </c>
      <c r="I15" s="128" t="s">
        <v>29</v>
      </c>
      <c r="J15" s="13" t="s">
        <v>30</v>
      </c>
      <c r="L15" s="39"/>
    </row>
    <row r="16" spans="2:12" s="1" customFormat="1" ht="6.95" customHeight="1">
      <c r="B16" s="39"/>
      <c r="I16" s="126"/>
      <c r="L16" s="39"/>
    </row>
    <row r="17" spans="2:12" s="1" customFormat="1" ht="12" customHeight="1">
      <c r="B17" s="39"/>
      <c r="D17" s="124" t="s">
        <v>31</v>
      </c>
      <c r="I17" s="128" t="s">
        <v>26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8" t="s">
        <v>29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26"/>
      <c r="L19" s="39"/>
    </row>
    <row r="20" spans="2:12" s="1" customFormat="1" ht="12" customHeight="1">
      <c r="B20" s="39"/>
      <c r="D20" s="124" t="s">
        <v>33</v>
      </c>
      <c r="I20" s="128" t="s">
        <v>26</v>
      </c>
      <c r="J20" s="13" t="str">
        <f>IF('Rekapitulace stavby'!AN16="","",'Rekapitulace stavby'!AN16)</f>
        <v/>
      </c>
      <c r="L20" s="39"/>
    </row>
    <row r="21" spans="2:12" s="1" customFormat="1" ht="18" customHeight="1">
      <c r="B21" s="39"/>
      <c r="E21" s="13" t="str">
        <f>IF('Rekapitulace stavby'!E17="","",'Rekapitulace stavby'!E17)</f>
        <v xml:space="preserve"> </v>
      </c>
      <c r="I21" s="128" t="s">
        <v>29</v>
      </c>
      <c r="J21" s="13" t="str">
        <f>IF('Rekapitulace stavby'!AN17="","",'Rekapitulace stavby'!AN17)</f>
        <v/>
      </c>
      <c r="L21" s="39"/>
    </row>
    <row r="22" spans="2:12" s="1" customFormat="1" ht="6.95" customHeight="1">
      <c r="B22" s="39"/>
      <c r="I22" s="126"/>
      <c r="L22" s="39"/>
    </row>
    <row r="23" spans="2:12" s="1" customFormat="1" ht="12" customHeight="1">
      <c r="B23" s="39"/>
      <c r="D23" s="124" t="s">
        <v>35</v>
      </c>
      <c r="I23" s="128" t="s">
        <v>26</v>
      </c>
      <c r="J23" s="13" t="s">
        <v>19</v>
      </c>
      <c r="L23" s="39"/>
    </row>
    <row r="24" spans="2:12" s="1" customFormat="1" ht="18" customHeight="1">
      <c r="B24" s="39"/>
      <c r="E24" s="13" t="s">
        <v>121</v>
      </c>
      <c r="I24" s="128" t="s">
        <v>29</v>
      </c>
      <c r="J24" s="13" t="s">
        <v>19</v>
      </c>
      <c r="L24" s="39"/>
    </row>
    <row r="25" spans="2:12" s="1" customFormat="1" ht="6.95" customHeight="1">
      <c r="B25" s="39"/>
      <c r="I25" s="126"/>
      <c r="L25" s="39"/>
    </row>
    <row r="26" spans="2:12" s="1" customFormat="1" ht="12" customHeight="1">
      <c r="B26" s="39"/>
      <c r="D26" s="124" t="s">
        <v>37</v>
      </c>
      <c r="I26" s="126"/>
      <c r="L26" s="39"/>
    </row>
    <row r="27" spans="2:12" s="6" customFormat="1" ht="16.5" customHeight="1">
      <c r="B27" s="130"/>
      <c r="E27" s="131" t="s">
        <v>19</v>
      </c>
      <c r="F27" s="131"/>
      <c r="G27" s="131"/>
      <c r="H27" s="131"/>
      <c r="I27" s="132"/>
      <c r="L27" s="130"/>
    </row>
    <row r="28" spans="2:12" s="1" customFormat="1" ht="6.95" customHeight="1">
      <c r="B28" s="39"/>
      <c r="I28" s="126"/>
      <c r="L28" s="39"/>
    </row>
    <row r="29" spans="2:12" s="1" customFormat="1" ht="6.95" customHeight="1">
      <c r="B29" s="39"/>
      <c r="D29" s="67"/>
      <c r="E29" s="67"/>
      <c r="F29" s="67"/>
      <c r="G29" s="67"/>
      <c r="H29" s="67"/>
      <c r="I29" s="133"/>
      <c r="J29" s="67"/>
      <c r="K29" s="67"/>
      <c r="L29" s="39"/>
    </row>
    <row r="30" spans="2:12" s="1" customFormat="1" ht="25.4" customHeight="1">
      <c r="B30" s="39"/>
      <c r="D30" s="134" t="s">
        <v>39</v>
      </c>
      <c r="I30" s="126"/>
      <c r="J30" s="135">
        <f>ROUND(J95,2)</f>
        <v>0</v>
      </c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33"/>
      <c r="J31" s="67"/>
      <c r="K31" s="67"/>
      <c r="L31" s="39"/>
    </row>
    <row r="32" spans="2:12" s="1" customFormat="1" ht="14.4" customHeight="1">
      <c r="B32" s="39"/>
      <c r="F32" s="136" t="s">
        <v>41</v>
      </c>
      <c r="I32" s="137" t="s">
        <v>40</v>
      </c>
      <c r="J32" s="136" t="s">
        <v>42</v>
      </c>
      <c r="L32" s="39"/>
    </row>
    <row r="33" spans="2:12" s="1" customFormat="1" ht="14.4" customHeight="1">
      <c r="B33" s="39"/>
      <c r="D33" s="124" t="s">
        <v>43</v>
      </c>
      <c r="E33" s="124" t="s">
        <v>44</v>
      </c>
      <c r="F33" s="138">
        <f>ROUND((SUM(BE95:BE166)),2)</f>
        <v>0</v>
      </c>
      <c r="I33" s="139">
        <v>0.21</v>
      </c>
      <c r="J33" s="138">
        <f>ROUND(((SUM(BE95:BE166))*I33),2)</f>
        <v>0</v>
      </c>
      <c r="L33" s="39"/>
    </row>
    <row r="34" spans="2:12" s="1" customFormat="1" ht="14.4" customHeight="1">
      <c r="B34" s="39"/>
      <c r="E34" s="124" t="s">
        <v>45</v>
      </c>
      <c r="F34" s="138">
        <f>ROUND((SUM(BF95:BF166)),2)</f>
        <v>0</v>
      </c>
      <c r="I34" s="139">
        <v>0.15</v>
      </c>
      <c r="J34" s="138">
        <f>ROUND(((SUM(BF95:BF166))*I34),2)</f>
        <v>0</v>
      </c>
      <c r="L34" s="39"/>
    </row>
    <row r="35" spans="2:12" s="1" customFormat="1" ht="14.4" customHeight="1" hidden="1">
      <c r="B35" s="39"/>
      <c r="E35" s="124" t="s">
        <v>46</v>
      </c>
      <c r="F35" s="138">
        <f>ROUND((SUM(BG95:BG166)),2)</f>
        <v>0</v>
      </c>
      <c r="I35" s="139">
        <v>0.21</v>
      </c>
      <c r="J35" s="138">
        <f>0</f>
        <v>0</v>
      </c>
      <c r="L35" s="39"/>
    </row>
    <row r="36" spans="2:12" s="1" customFormat="1" ht="14.4" customHeight="1" hidden="1">
      <c r="B36" s="39"/>
      <c r="E36" s="124" t="s">
        <v>47</v>
      </c>
      <c r="F36" s="138">
        <f>ROUND((SUM(BH95:BH166)),2)</f>
        <v>0</v>
      </c>
      <c r="I36" s="139">
        <v>0.15</v>
      </c>
      <c r="J36" s="138">
        <f>0</f>
        <v>0</v>
      </c>
      <c r="L36" s="39"/>
    </row>
    <row r="37" spans="2:12" s="1" customFormat="1" ht="14.4" customHeight="1" hidden="1">
      <c r="B37" s="39"/>
      <c r="E37" s="124" t="s">
        <v>48</v>
      </c>
      <c r="F37" s="138">
        <f>ROUND((SUM(BI95:BI166)),2)</f>
        <v>0</v>
      </c>
      <c r="I37" s="139">
        <v>0</v>
      </c>
      <c r="J37" s="138">
        <f>0</f>
        <v>0</v>
      </c>
      <c r="L37" s="39"/>
    </row>
    <row r="38" spans="2:12" s="1" customFormat="1" ht="6.95" customHeight="1">
      <c r="B38" s="39"/>
      <c r="I38" s="126"/>
      <c r="L38" s="39"/>
    </row>
    <row r="39" spans="2:12" s="1" customFormat="1" ht="25.4" customHeight="1">
      <c r="B39" s="39"/>
      <c r="C39" s="140"/>
      <c r="D39" s="141" t="s">
        <v>49</v>
      </c>
      <c r="E39" s="142"/>
      <c r="F39" s="142"/>
      <c r="G39" s="143" t="s">
        <v>50</v>
      </c>
      <c r="H39" s="144" t="s">
        <v>51</v>
      </c>
      <c r="I39" s="145"/>
      <c r="J39" s="146">
        <f>SUM(J30:J37)</f>
        <v>0</v>
      </c>
      <c r="K39" s="147"/>
      <c r="L39" s="39"/>
    </row>
    <row r="40" spans="2:12" s="1" customFormat="1" ht="14.4" customHeight="1">
      <c r="B40" s="148"/>
      <c r="C40" s="149"/>
      <c r="D40" s="149"/>
      <c r="E40" s="149"/>
      <c r="F40" s="149"/>
      <c r="G40" s="149"/>
      <c r="H40" s="149"/>
      <c r="I40" s="150"/>
      <c r="J40" s="149"/>
      <c r="K40" s="149"/>
      <c r="L40" s="39"/>
    </row>
    <row r="44" spans="2:12" s="1" customFormat="1" ht="6.95" customHeight="1">
      <c r="B44" s="151"/>
      <c r="C44" s="152"/>
      <c r="D44" s="152"/>
      <c r="E44" s="152"/>
      <c r="F44" s="152"/>
      <c r="G44" s="152"/>
      <c r="H44" s="152"/>
      <c r="I44" s="153"/>
      <c r="J44" s="152"/>
      <c r="K44" s="152"/>
      <c r="L44" s="39"/>
    </row>
    <row r="45" spans="2:12" s="1" customFormat="1" ht="24.95" customHeight="1">
      <c r="B45" s="34"/>
      <c r="C45" s="19" t="s">
        <v>122</v>
      </c>
      <c r="D45" s="35"/>
      <c r="E45" s="35"/>
      <c r="F45" s="35"/>
      <c r="G45" s="35"/>
      <c r="H45" s="35"/>
      <c r="I45" s="126"/>
      <c r="J45" s="35"/>
      <c r="K45" s="35"/>
      <c r="L45" s="39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26"/>
      <c r="J46" s="35"/>
      <c r="K46" s="35"/>
      <c r="L46" s="39"/>
    </row>
    <row r="47" spans="2:12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6"/>
      <c r="J47" s="35"/>
      <c r="K47" s="35"/>
      <c r="L47" s="39"/>
    </row>
    <row r="48" spans="2:12" s="1" customFormat="1" ht="16.5" customHeight="1">
      <c r="B48" s="34"/>
      <c r="C48" s="35"/>
      <c r="D48" s="35"/>
      <c r="E48" s="154" t="str">
        <f>E7</f>
        <v>Odstraňování postradatelných objektů SŽDC - demolice (obvod OŘ PHA)</v>
      </c>
      <c r="F48" s="28"/>
      <c r="G48" s="28"/>
      <c r="H48" s="28"/>
      <c r="I48" s="126"/>
      <c r="J48" s="35"/>
      <c r="K48" s="35"/>
      <c r="L48" s="39"/>
    </row>
    <row r="49" spans="2:12" s="1" customFormat="1" ht="12" customHeight="1">
      <c r="B49" s="34"/>
      <c r="C49" s="28" t="s">
        <v>118</v>
      </c>
      <c r="D49" s="35"/>
      <c r="E49" s="35"/>
      <c r="F49" s="35"/>
      <c r="G49" s="35"/>
      <c r="H49" s="35"/>
      <c r="I49" s="126"/>
      <c r="J49" s="35"/>
      <c r="K49" s="35"/>
      <c r="L49" s="39"/>
    </row>
    <row r="50" spans="2:12" s="1" customFormat="1" ht="16.5" customHeight="1">
      <c r="B50" s="34"/>
      <c r="C50" s="35"/>
      <c r="D50" s="35"/>
      <c r="E50" s="60" t="str">
        <f>E9</f>
        <v>SO.01 - Benešov Mariánovice str. d. čp. 23 (5000190534) a Jírovice hradlo (5000190837)</v>
      </c>
      <c r="F50" s="35"/>
      <c r="G50" s="35"/>
      <c r="H50" s="35"/>
      <c r="I50" s="126"/>
      <c r="J50" s="35"/>
      <c r="K50" s="35"/>
      <c r="L50" s="39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26"/>
      <c r="J51" s="35"/>
      <c r="K51" s="35"/>
      <c r="L51" s="39"/>
    </row>
    <row r="52" spans="2:12" s="1" customFormat="1" ht="12" customHeight="1">
      <c r="B52" s="34"/>
      <c r="C52" s="28" t="s">
        <v>21</v>
      </c>
      <c r="D52" s="35"/>
      <c r="E52" s="35"/>
      <c r="F52" s="23" t="str">
        <f>F12</f>
        <v>Benešov</v>
      </c>
      <c r="G52" s="35"/>
      <c r="H52" s="35"/>
      <c r="I52" s="128" t="s">
        <v>23</v>
      </c>
      <c r="J52" s="63" t="str">
        <f>IF(J12="","",J12)</f>
        <v>7. 6. 2019</v>
      </c>
      <c r="K52" s="35"/>
      <c r="L52" s="39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26"/>
      <c r="J53" s="35"/>
      <c r="K53" s="35"/>
      <c r="L53" s="39"/>
    </row>
    <row r="54" spans="2:12" s="1" customFormat="1" ht="13.65" customHeight="1">
      <c r="B54" s="34"/>
      <c r="C54" s="28" t="s">
        <v>25</v>
      </c>
      <c r="D54" s="35"/>
      <c r="E54" s="35"/>
      <c r="F54" s="23" t="str">
        <f>E15</f>
        <v>Správa železniční dopravní cesty, s.o.</v>
      </c>
      <c r="G54" s="35"/>
      <c r="H54" s="35"/>
      <c r="I54" s="128" t="s">
        <v>33</v>
      </c>
      <c r="J54" s="32" t="str">
        <f>E21</f>
        <v xml:space="preserve"> </v>
      </c>
      <c r="K54" s="35"/>
      <c r="L54" s="39"/>
    </row>
    <row r="55" spans="2:12" s="1" customFormat="1" ht="13.65" customHeight="1">
      <c r="B55" s="34"/>
      <c r="C55" s="28" t="s">
        <v>31</v>
      </c>
      <c r="D55" s="35"/>
      <c r="E55" s="35"/>
      <c r="F55" s="23" t="str">
        <f>IF(E18="","",E18)</f>
        <v>Vyplň údaj</v>
      </c>
      <c r="G55" s="35"/>
      <c r="H55" s="35"/>
      <c r="I55" s="128" t="s">
        <v>35</v>
      </c>
      <c r="J55" s="32" t="str">
        <f>E24</f>
        <v>K. Svobodová</v>
      </c>
      <c r="K55" s="35"/>
      <c r="L55" s="39"/>
    </row>
    <row r="56" spans="2:12" s="1" customFormat="1" ht="10.3" customHeight="1">
      <c r="B56" s="34"/>
      <c r="C56" s="35"/>
      <c r="D56" s="35"/>
      <c r="E56" s="35"/>
      <c r="F56" s="35"/>
      <c r="G56" s="35"/>
      <c r="H56" s="35"/>
      <c r="I56" s="126"/>
      <c r="J56" s="35"/>
      <c r="K56" s="35"/>
      <c r="L56" s="39"/>
    </row>
    <row r="57" spans="2:12" s="1" customFormat="1" ht="29.25" customHeight="1">
      <c r="B57" s="34"/>
      <c r="C57" s="155" t="s">
        <v>123</v>
      </c>
      <c r="D57" s="156"/>
      <c r="E57" s="156"/>
      <c r="F57" s="156"/>
      <c r="G57" s="156"/>
      <c r="H57" s="156"/>
      <c r="I57" s="157"/>
      <c r="J57" s="158" t="s">
        <v>124</v>
      </c>
      <c r="K57" s="156"/>
      <c r="L57" s="39"/>
    </row>
    <row r="58" spans="2:12" s="1" customFormat="1" ht="10.3" customHeight="1">
      <c r="B58" s="34"/>
      <c r="C58" s="35"/>
      <c r="D58" s="35"/>
      <c r="E58" s="35"/>
      <c r="F58" s="35"/>
      <c r="G58" s="35"/>
      <c r="H58" s="35"/>
      <c r="I58" s="126"/>
      <c r="J58" s="35"/>
      <c r="K58" s="35"/>
      <c r="L58" s="39"/>
    </row>
    <row r="59" spans="2:47" s="1" customFormat="1" ht="22.8" customHeight="1">
      <c r="B59" s="34"/>
      <c r="C59" s="159" t="s">
        <v>71</v>
      </c>
      <c r="D59" s="35"/>
      <c r="E59" s="35"/>
      <c r="F59" s="35"/>
      <c r="G59" s="35"/>
      <c r="H59" s="35"/>
      <c r="I59" s="126"/>
      <c r="J59" s="93">
        <f>J95</f>
        <v>0</v>
      </c>
      <c r="K59" s="35"/>
      <c r="L59" s="39"/>
      <c r="AU59" s="13" t="s">
        <v>125</v>
      </c>
    </row>
    <row r="60" spans="2:12" s="7" customFormat="1" ht="24.95" customHeight="1">
      <c r="B60" s="160"/>
      <c r="C60" s="161"/>
      <c r="D60" s="162" t="s">
        <v>126</v>
      </c>
      <c r="E60" s="163"/>
      <c r="F60" s="163"/>
      <c r="G60" s="163"/>
      <c r="H60" s="163"/>
      <c r="I60" s="164"/>
      <c r="J60" s="165">
        <f>J96</f>
        <v>0</v>
      </c>
      <c r="K60" s="161"/>
      <c r="L60" s="166"/>
    </row>
    <row r="61" spans="2:12" s="8" customFormat="1" ht="19.9" customHeight="1">
      <c r="B61" s="167"/>
      <c r="C61" s="168"/>
      <c r="D61" s="169" t="s">
        <v>127</v>
      </c>
      <c r="E61" s="170"/>
      <c r="F61" s="170"/>
      <c r="G61" s="170"/>
      <c r="H61" s="170"/>
      <c r="I61" s="171"/>
      <c r="J61" s="172">
        <f>J97</f>
        <v>0</v>
      </c>
      <c r="K61" s="168"/>
      <c r="L61" s="173"/>
    </row>
    <row r="62" spans="2:12" s="8" customFormat="1" ht="19.9" customHeight="1">
      <c r="B62" s="167"/>
      <c r="C62" s="168"/>
      <c r="D62" s="169" t="s">
        <v>128</v>
      </c>
      <c r="E62" s="170"/>
      <c r="F62" s="170"/>
      <c r="G62" s="170"/>
      <c r="H62" s="170"/>
      <c r="I62" s="171"/>
      <c r="J62" s="172">
        <f>J106</f>
        <v>0</v>
      </c>
      <c r="K62" s="168"/>
      <c r="L62" s="173"/>
    </row>
    <row r="63" spans="2:12" s="8" customFormat="1" ht="19.9" customHeight="1">
      <c r="B63" s="167"/>
      <c r="C63" s="168"/>
      <c r="D63" s="169" t="s">
        <v>129</v>
      </c>
      <c r="E63" s="170"/>
      <c r="F63" s="170"/>
      <c r="G63" s="170"/>
      <c r="H63" s="170"/>
      <c r="I63" s="171"/>
      <c r="J63" s="172">
        <f>J112</f>
        <v>0</v>
      </c>
      <c r="K63" s="168"/>
      <c r="L63" s="173"/>
    </row>
    <row r="64" spans="2:12" s="8" customFormat="1" ht="19.9" customHeight="1">
      <c r="B64" s="167"/>
      <c r="C64" s="168"/>
      <c r="D64" s="169" t="s">
        <v>130</v>
      </c>
      <c r="E64" s="170"/>
      <c r="F64" s="170"/>
      <c r="G64" s="170"/>
      <c r="H64" s="170"/>
      <c r="I64" s="171"/>
      <c r="J64" s="172">
        <f>J125</f>
        <v>0</v>
      </c>
      <c r="K64" s="168"/>
      <c r="L64" s="173"/>
    </row>
    <row r="65" spans="2:12" s="7" customFormat="1" ht="24.95" customHeight="1">
      <c r="B65" s="160"/>
      <c r="C65" s="161"/>
      <c r="D65" s="162" t="s">
        <v>131</v>
      </c>
      <c r="E65" s="163"/>
      <c r="F65" s="163"/>
      <c r="G65" s="163"/>
      <c r="H65" s="163"/>
      <c r="I65" s="164"/>
      <c r="J65" s="165">
        <f>J134</f>
        <v>0</v>
      </c>
      <c r="K65" s="161"/>
      <c r="L65" s="166"/>
    </row>
    <row r="66" spans="2:12" s="8" customFormat="1" ht="19.9" customHeight="1">
      <c r="B66" s="167"/>
      <c r="C66" s="168"/>
      <c r="D66" s="169" t="s">
        <v>132</v>
      </c>
      <c r="E66" s="170"/>
      <c r="F66" s="170"/>
      <c r="G66" s="170"/>
      <c r="H66" s="170"/>
      <c r="I66" s="171"/>
      <c r="J66" s="172">
        <f>J135</f>
        <v>0</v>
      </c>
      <c r="K66" s="168"/>
      <c r="L66" s="173"/>
    </row>
    <row r="67" spans="2:12" s="8" customFormat="1" ht="19.9" customHeight="1">
      <c r="B67" s="167"/>
      <c r="C67" s="168"/>
      <c r="D67" s="169" t="s">
        <v>133</v>
      </c>
      <c r="E67" s="170"/>
      <c r="F67" s="170"/>
      <c r="G67" s="170"/>
      <c r="H67" s="170"/>
      <c r="I67" s="171"/>
      <c r="J67" s="172">
        <f>J139</f>
        <v>0</v>
      </c>
      <c r="K67" s="168"/>
      <c r="L67" s="173"/>
    </row>
    <row r="68" spans="2:12" s="8" customFormat="1" ht="19.9" customHeight="1">
      <c r="B68" s="167"/>
      <c r="C68" s="168"/>
      <c r="D68" s="169" t="s">
        <v>134</v>
      </c>
      <c r="E68" s="170"/>
      <c r="F68" s="170"/>
      <c r="G68" s="170"/>
      <c r="H68" s="170"/>
      <c r="I68" s="171"/>
      <c r="J68" s="172">
        <f>J143</f>
        <v>0</v>
      </c>
      <c r="K68" s="168"/>
      <c r="L68" s="173"/>
    </row>
    <row r="69" spans="2:12" s="8" customFormat="1" ht="19.9" customHeight="1">
      <c r="B69" s="167"/>
      <c r="C69" s="168"/>
      <c r="D69" s="169" t="s">
        <v>135</v>
      </c>
      <c r="E69" s="170"/>
      <c r="F69" s="170"/>
      <c r="G69" s="170"/>
      <c r="H69" s="170"/>
      <c r="I69" s="171"/>
      <c r="J69" s="172">
        <f>J146</f>
        <v>0</v>
      </c>
      <c r="K69" s="168"/>
      <c r="L69" s="173"/>
    </row>
    <row r="70" spans="2:12" s="7" customFormat="1" ht="24.95" customHeight="1">
      <c r="B70" s="160"/>
      <c r="C70" s="161"/>
      <c r="D70" s="162" t="s">
        <v>136</v>
      </c>
      <c r="E70" s="163"/>
      <c r="F70" s="163"/>
      <c r="G70" s="163"/>
      <c r="H70" s="163"/>
      <c r="I70" s="164"/>
      <c r="J70" s="165">
        <f>J150</f>
        <v>0</v>
      </c>
      <c r="K70" s="161"/>
      <c r="L70" s="166"/>
    </row>
    <row r="71" spans="2:12" s="8" customFormat="1" ht="19.9" customHeight="1">
      <c r="B71" s="167"/>
      <c r="C71" s="168"/>
      <c r="D71" s="169" t="s">
        <v>137</v>
      </c>
      <c r="E71" s="170"/>
      <c r="F71" s="170"/>
      <c r="G71" s="170"/>
      <c r="H71" s="170"/>
      <c r="I71" s="171"/>
      <c r="J71" s="172">
        <f>J151</f>
        <v>0</v>
      </c>
      <c r="K71" s="168"/>
      <c r="L71" s="173"/>
    </row>
    <row r="72" spans="2:12" s="7" customFormat="1" ht="24.95" customHeight="1">
      <c r="B72" s="160"/>
      <c r="C72" s="161"/>
      <c r="D72" s="162" t="s">
        <v>138</v>
      </c>
      <c r="E72" s="163"/>
      <c r="F72" s="163"/>
      <c r="G72" s="163"/>
      <c r="H72" s="163"/>
      <c r="I72" s="164"/>
      <c r="J72" s="165">
        <f>J160</f>
        <v>0</v>
      </c>
      <c r="K72" s="161"/>
      <c r="L72" s="166"/>
    </row>
    <row r="73" spans="2:12" s="8" customFormat="1" ht="19.9" customHeight="1">
      <c r="B73" s="167"/>
      <c r="C73" s="168"/>
      <c r="D73" s="169" t="s">
        <v>139</v>
      </c>
      <c r="E73" s="170"/>
      <c r="F73" s="170"/>
      <c r="G73" s="170"/>
      <c r="H73" s="170"/>
      <c r="I73" s="171"/>
      <c r="J73" s="172">
        <f>J161</f>
        <v>0</v>
      </c>
      <c r="K73" s="168"/>
      <c r="L73" s="173"/>
    </row>
    <row r="74" spans="2:12" s="8" customFormat="1" ht="19.9" customHeight="1">
      <c r="B74" s="167"/>
      <c r="C74" s="168"/>
      <c r="D74" s="169" t="s">
        <v>140</v>
      </c>
      <c r="E74" s="170"/>
      <c r="F74" s="170"/>
      <c r="G74" s="170"/>
      <c r="H74" s="170"/>
      <c r="I74" s="171"/>
      <c r="J74" s="172">
        <f>J163</f>
        <v>0</v>
      </c>
      <c r="K74" s="168"/>
      <c r="L74" s="173"/>
    </row>
    <row r="75" spans="2:12" s="8" customFormat="1" ht="19.9" customHeight="1">
      <c r="B75" s="167"/>
      <c r="C75" s="168"/>
      <c r="D75" s="169" t="s">
        <v>141</v>
      </c>
      <c r="E75" s="170"/>
      <c r="F75" s="170"/>
      <c r="G75" s="170"/>
      <c r="H75" s="170"/>
      <c r="I75" s="171"/>
      <c r="J75" s="172">
        <f>J165</f>
        <v>0</v>
      </c>
      <c r="K75" s="168"/>
      <c r="L75" s="173"/>
    </row>
    <row r="76" spans="2:12" s="1" customFormat="1" ht="21.8" customHeight="1">
      <c r="B76" s="34"/>
      <c r="C76" s="35"/>
      <c r="D76" s="35"/>
      <c r="E76" s="35"/>
      <c r="F76" s="35"/>
      <c r="G76" s="35"/>
      <c r="H76" s="35"/>
      <c r="I76" s="126"/>
      <c r="J76" s="35"/>
      <c r="K76" s="35"/>
      <c r="L76" s="39"/>
    </row>
    <row r="77" spans="2:12" s="1" customFormat="1" ht="6.95" customHeight="1">
      <c r="B77" s="53"/>
      <c r="C77" s="54"/>
      <c r="D77" s="54"/>
      <c r="E77" s="54"/>
      <c r="F77" s="54"/>
      <c r="G77" s="54"/>
      <c r="H77" s="54"/>
      <c r="I77" s="150"/>
      <c r="J77" s="54"/>
      <c r="K77" s="54"/>
      <c r="L77" s="39"/>
    </row>
    <row r="81" spans="2:12" s="1" customFormat="1" ht="6.95" customHeight="1">
      <c r="B81" s="55"/>
      <c r="C81" s="56"/>
      <c r="D81" s="56"/>
      <c r="E81" s="56"/>
      <c r="F81" s="56"/>
      <c r="G81" s="56"/>
      <c r="H81" s="56"/>
      <c r="I81" s="153"/>
      <c r="J81" s="56"/>
      <c r="K81" s="56"/>
      <c r="L81" s="39"/>
    </row>
    <row r="82" spans="2:12" s="1" customFormat="1" ht="24.95" customHeight="1">
      <c r="B82" s="34"/>
      <c r="C82" s="19" t="s">
        <v>142</v>
      </c>
      <c r="D82" s="35"/>
      <c r="E82" s="35"/>
      <c r="F82" s="35"/>
      <c r="G82" s="35"/>
      <c r="H82" s="35"/>
      <c r="I82" s="126"/>
      <c r="J82" s="35"/>
      <c r="K82" s="35"/>
      <c r="L82" s="39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26"/>
      <c r="J83" s="35"/>
      <c r="K83" s="35"/>
      <c r="L83" s="39"/>
    </row>
    <row r="84" spans="2:12" s="1" customFormat="1" ht="12" customHeight="1">
      <c r="B84" s="34"/>
      <c r="C84" s="28" t="s">
        <v>16</v>
      </c>
      <c r="D84" s="35"/>
      <c r="E84" s="35"/>
      <c r="F84" s="35"/>
      <c r="G84" s="35"/>
      <c r="H84" s="35"/>
      <c r="I84" s="126"/>
      <c r="J84" s="35"/>
      <c r="K84" s="35"/>
      <c r="L84" s="39"/>
    </row>
    <row r="85" spans="2:12" s="1" customFormat="1" ht="16.5" customHeight="1">
      <c r="B85" s="34"/>
      <c r="C85" s="35"/>
      <c r="D85" s="35"/>
      <c r="E85" s="154" t="str">
        <f>E7</f>
        <v>Odstraňování postradatelných objektů SŽDC - demolice (obvod OŘ PHA)</v>
      </c>
      <c r="F85" s="28"/>
      <c r="G85" s="28"/>
      <c r="H85" s="28"/>
      <c r="I85" s="126"/>
      <c r="J85" s="35"/>
      <c r="K85" s="35"/>
      <c r="L85" s="39"/>
    </row>
    <row r="86" spans="2:12" s="1" customFormat="1" ht="12" customHeight="1">
      <c r="B86" s="34"/>
      <c r="C86" s="28" t="s">
        <v>118</v>
      </c>
      <c r="D86" s="35"/>
      <c r="E86" s="35"/>
      <c r="F86" s="35"/>
      <c r="G86" s="35"/>
      <c r="H86" s="35"/>
      <c r="I86" s="126"/>
      <c r="J86" s="35"/>
      <c r="K86" s="35"/>
      <c r="L86" s="39"/>
    </row>
    <row r="87" spans="2:12" s="1" customFormat="1" ht="16.5" customHeight="1">
      <c r="B87" s="34"/>
      <c r="C87" s="35"/>
      <c r="D87" s="35"/>
      <c r="E87" s="60" t="str">
        <f>E9</f>
        <v>SO.01 - Benešov Mariánovice str. d. čp. 23 (5000190534) a Jírovice hradlo (5000190837)</v>
      </c>
      <c r="F87" s="35"/>
      <c r="G87" s="35"/>
      <c r="H87" s="35"/>
      <c r="I87" s="126"/>
      <c r="J87" s="35"/>
      <c r="K87" s="35"/>
      <c r="L87" s="39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26"/>
      <c r="J88" s="35"/>
      <c r="K88" s="35"/>
      <c r="L88" s="39"/>
    </row>
    <row r="89" spans="2:12" s="1" customFormat="1" ht="12" customHeight="1">
      <c r="B89" s="34"/>
      <c r="C89" s="28" t="s">
        <v>21</v>
      </c>
      <c r="D89" s="35"/>
      <c r="E89" s="35"/>
      <c r="F89" s="23" t="str">
        <f>F12</f>
        <v>Benešov</v>
      </c>
      <c r="G89" s="35"/>
      <c r="H89" s="35"/>
      <c r="I89" s="128" t="s">
        <v>23</v>
      </c>
      <c r="J89" s="63" t="str">
        <f>IF(J12="","",J12)</f>
        <v>7. 6. 2019</v>
      </c>
      <c r="K89" s="35"/>
      <c r="L89" s="39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26"/>
      <c r="J90" s="35"/>
      <c r="K90" s="35"/>
      <c r="L90" s="39"/>
    </row>
    <row r="91" spans="2:12" s="1" customFormat="1" ht="13.65" customHeight="1">
      <c r="B91" s="34"/>
      <c r="C91" s="28" t="s">
        <v>25</v>
      </c>
      <c r="D91" s="35"/>
      <c r="E91" s="35"/>
      <c r="F91" s="23" t="str">
        <f>E15</f>
        <v>Správa železniční dopravní cesty, s.o.</v>
      </c>
      <c r="G91" s="35"/>
      <c r="H91" s="35"/>
      <c r="I91" s="128" t="s">
        <v>33</v>
      </c>
      <c r="J91" s="32" t="str">
        <f>E21</f>
        <v xml:space="preserve"> </v>
      </c>
      <c r="K91" s="35"/>
      <c r="L91" s="39"/>
    </row>
    <row r="92" spans="2:12" s="1" customFormat="1" ht="13.65" customHeight="1">
      <c r="B92" s="34"/>
      <c r="C92" s="28" t="s">
        <v>31</v>
      </c>
      <c r="D92" s="35"/>
      <c r="E92" s="35"/>
      <c r="F92" s="23" t="str">
        <f>IF(E18="","",E18)</f>
        <v>Vyplň údaj</v>
      </c>
      <c r="G92" s="35"/>
      <c r="H92" s="35"/>
      <c r="I92" s="128" t="s">
        <v>35</v>
      </c>
      <c r="J92" s="32" t="str">
        <f>E24</f>
        <v>K. Svobodová</v>
      </c>
      <c r="K92" s="35"/>
      <c r="L92" s="39"/>
    </row>
    <row r="93" spans="2:12" s="1" customFormat="1" ht="10.3" customHeight="1">
      <c r="B93" s="34"/>
      <c r="C93" s="35"/>
      <c r="D93" s="35"/>
      <c r="E93" s="35"/>
      <c r="F93" s="35"/>
      <c r="G93" s="35"/>
      <c r="H93" s="35"/>
      <c r="I93" s="126"/>
      <c r="J93" s="35"/>
      <c r="K93" s="35"/>
      <c r="L93" s="39"/>
    </row>
    <row r="94" spans="2:20" s="9" customFormat="1" ht="29.25" customHeight="1">
      <c r="B94" s="174"/>
      <c r="C94" s="175" t="s">
        <v>143</v>
      </c>
      <c r="D94" s="176" t="s">
        <v>58</v>
      </c>
      <c r="E94" s="176" t="s">
        <v>54</v>
      </c>
      <c r="F94" s="176" t="s">
        <v>55</v>
      </c>
      <c r="G94" s="176" t="s">
        <v>144</v>
      </c>
      <c r="H94" s="176" t="s">
        <v>145</v>
      </c>
      <c r="I94" s="177" t="s">
        <v>146</v>
      </c>
      <c r="J94" s="176" t="s">
        <v>124</v>
      </c>
      <c r="K94" s="178" t="s">
        <v>147</v>
      </c>
      <c r="L94" s="179"/>
      <c r="M94" s="83" t="s">
        <v>19</v>
      </c>
      <c r="N94" s="84" t="s">
        <v>43</v>
      </c>
      <c r="O94" s="84" t="s">
        <v>148</v>
      </c>
      <c r="P94" s="84" t="s">
        <v>149</v>
      </c>
      <c r="Q94" s="84" t="s">
        <v>150</v>
      </c>
      <c r="R94" s="84" t="s">
        <v>151</v>
      </c>
      <c r="S94" s="84" t="s">
        <v>152</v>
      </c>
      <c r="T94" s="85" t="s">
        <v>153</v>
      </c>
    </row>
    <row r="95" spans="2:63" s="1" customFormat="1" ht="22.8" customHeight="1">
      <c r="B95" s="34"/>
      <c r="C95" s="90" t="s">
        <v>154</v>
      </c>
      <c r="D95" s="35"/>
      <c r="E95" s="35"/>
      <c r="F95" s="35"/>
      <c r="G95" s="35"/>
      <c r="H95" s="35"/>
      <c r="I95" s="126"/>
      <c r="J95" s="180">
        <f>BK95</f>
        <v>0</v>
      </c>
      <c r="K95" s="35"/>
      <c r="L95" s="39"/>
      <c r="M95" s="86"/>
      <c r="N95" s="87"/>
      <c r="O95" s="87"/>
      <c r="P95" s="181">
        <f>P96+P134+P150+P160</f>
        <v>0</v>
      </c>
      <c r="Q95" s="87"/>
      <c r="R95" s="181">
        <f>R96+R134+R150+R160</f>
        <v>34.13000900000001</v>
      </c>
      <c r="S95" s="87"/>
      <c r="T95" s="182">
        <f>T96+T134+T150+T160</f>
        <v>1118.0666925</v>
      </c>
      <c r="AT95" s="13" t="s">
        <v>72</v>
      </c>
      <c r="AU95" s="13" t="s">
        <v>125</v>
      </c>
      <c r="BK95" s="183">
        <f>BK96+BK134+BK150+BK160</f>
        <v>0</v>
      </c>
    </row>
    <row r="96" spans="2:63" s="10" customFormat="1" ht="25.9" customHeight="1">
      <c r="B96" s="184"/>
      <c r="C96" s="185"/>
      <c r="D96" s="186" t="s">
        <v>72</v>
      </c>
      <c r="E96" s="187" t="s">
        <v>155</v>
      </c>
      <c r="F96" s="187" t="s">
        <v>156</v>
      </c>
      <c r="G96" s="185"/>
      <c r="H96" s="185"/>
      <c r="I96" s="188"/>
      <c r="J96" s="189">
        <f>BK96</f>
        <v>0</v>
      </c>
      <c r="K96" s="185"/>
      <c r="L96" s="190"/>
      <c r="M96" s="191"/>
      <c r="N96" s="192"/>
      <c r="O96" s="192"/>
      <c r="P96" s="193">
        <f>P97+P106+P112+P125</f>
        <v>0</v>
      </c>
      <c r="Q96" s="192"/>
      <c r="R96" s="193">
        <f>R97+R106+R112+R125</f>
        <v>34.12995900000001</v>
      </c>
      <c r="S96" s="192"/>
      <c r="T96" s="194">
        <f>T97+T106+T112+T125</f>
        <v>1113.662444</v>
      </c>
      <c r="AR96" s="195" t="s">
        <v>81</v>
      </c>
      <c r="AT96" s="196" t="s">
        <v>72</v>
      </c>
      <c r="AU96" s="196" t="s">
        <v>73</v>
      </c>
      <c r="AY96" s="195" t="s">
        <v>157</v>
      </c>
      <c r="BK96" s="197">
        <f>BK97+BK106+BK112+BK125</f>
        <v>0</v>
      </c>
    </row>
    <row r="97" spans="2:63" s="10" customFormat="1" ht="22.8" customHeight="1">
      <c r="B97" s="184"/>
      <c r="C97" s="185"/>
      <c r="D97" s="186" t="s">
        <v>72</v>
      </c>
      <c r="E97" s="198" t="s">
        <v>81</v>
      </c>
      <c r="F97" s="198" t="s">
        <v>158</v>
      </c>
      <c r="G97" s="185"/>
      <c r="H97" s="185"/>
      <c r="I97" s="188"/>
      <c r="J97" s="199">
        <f>BK97</f>
        <v>0</v>
      </c>
      <c r="K97" s="185"/>
      <c r="L97" s="190"/>
      <c r="M97" s="191"/>
      <c r="N97" s="192"/>
      <c r="O97" s="192"/>
      <c r="P97" s="193">
        <f>SUM(P98:P105)</f>
        <v>0</v>
      </c>
      <c r="Q97" s="192"/>
      <c r="R97" s="193">
        <f>SUM(R98:R105)</f>
        <v>33.072340000000004</v>
      </c>
      <c r="S97" s="192"/>
      <c r="T97" s="194">
        <f>SUM(T98:T105)</f>
        <v>286</v>
      </c>
      <c r="AR97" s="195" t="s">
        <v>81</v>
      </c>
      <c r="AT97" s="196" t="s">
        <v>72</v>
      </c>
      <c r="AU97" s="196" t="s">
        <v>81</v>
      </c>
      <c r="AY97" s="195" t="s">
        <v>157</v>
      </c>
      <c r="BK97" s="197">
        <f>SUM(BK98:BK105)</f>
        <v>0</v>
      </c>
    </row>
    <row r="98" spans="2:65" s="1" customFormat="1" ht="22.5" customHeight="1">
      <c r="B98" s="34"/>
      <c r="C98" s="200" t="s">
        <v>81</v>
      </c>
      <c r="D98" s="200" t="s">
        <v>159</v>
      </c>
      <c r="E98" s="201" t="s">
        <v>160</v>
      </c>
      <c r="F98" s="202" t="s">
        <v>161</v>
      </c>
      <c r="G98" s="203" t="s">
        <v>162</v>
      </c>
      <c r="H98" s="204">
        <v>220</v>
      </c>
      <c r="I98" s="205"/>
      <c r="J98" s="206">
        <f>ROUND(I98*H98,2)</f>
        <v>0</v>
      </c>
      <c r="K98" s="202" t="s">
        <v>163</v>
      </c>
      <c r="L98" s="39"/>
      <c r="M98" s="207" t="s">
        <v>19</v>
      </c>
      <c r="N98" s="208" t="s">
        <v>44</v>
      </c>
      <c r="O98" s="75"/>
      <c r="P98" s="209">
        <f>O98*H98</f>
        <v>0</v>
      </c>
      <c r="Q98" s="209">
        <v>0</v>
      </c>
      <c r="R98" s="209">
        <f>Q98*H98</f>
        <v>0</v>
      </c>
      <c r="S98" s="209">
        <v>1.3</v>
      </c>
      <c r="T98" s="210">
        <f>S98*H98</f>
        <v>286</v>
      </c>
      <c r="AR98" s="13" t="s">
        <v>164</v>
      </c>
      <c r="AT98" s="13" t="s">
        <v>159</v>
      </c>
      <c r="AU98" s="13" t="s">
        <v>83</v>
      </c>
      <c r="AY98" s="13" t="s">
        <v>157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13" t="s">
        <v>81</v>
      </c>
      <c r="BK98" s="211">
        <f>ROUND(I98*H98,2)</f>
        <v>0</v>
      </c>
      <c r="BL98" s="13" t="s">
        <v>164</v>
      </c>
      <c r="BM98" s="13" t="s">
        <v>165</v>
      </c>
    </row>
    <row r="99" spans="2:65" s="1" customFormat="1" ht="22.5" customHeight="1">
      <c r="B99" s="34"/>
      <c r="C99" s="200" t="s">
        <v>83</v>
      </c>
      <c r="D99" s="200" t="s">
        <v>159</v>
      </c>
      <c r="E99" s="201" t="s">
        <v>166</v>
      </c>
      <c r="F99" s="202" t="s">
        <v>167</v>
      </c>
      <c r="G99" s="203" t="s">
        <v>162</v>
      </c>
      <c r="H99" s="204">
        <v>80.6</v>
      </c>
      <c r="I99" s="205"/>
      <c r="J99" s="206">
        <f>ROUND(I99*H99,2)</f>
        <v>0</v>
      </c>
      <c r="K99" s="202" t="s">
        <v>163</v>
      </c>
      <c r="L99" s="39"/>
      <c r="M99" s="207" t="s">
        <v>19</v>
      </c>
      <c r="N99" s="208" t="s">
        <v>44</v>
      </c>
      <c r="O99" s="75"/>
      <c r="P99" s="209">
        <f>O99*H99</f>
        <v>0</v>
      </c>
      <c r="Q99" s="209">
        <v>0</v>
      </c>
      <c r="R99" s="209">
        <f>Q99*H99</f>
        <v>0</v>
      </c>
      <c r="S99" s="209">
        <v>0</v>
      </c>
      <c r="T99" s="210">
        <f>S99*H99</f>
        <v>0</v>
      </c>
      <c r="AR99" s="13" t="s">
        <v>164</v>
      </c>
      <c r="AT99" s="13" t="s">
        <v>159</v>
      </c>
      <c r="AU99" s="13" t="s">
        <v>83</v>
      </c>
      <c r="AY99" s="13" t="s">
        <v>157</v>
      </c>
      <c r="BE99" s="211">
        <f>IF(N99="základní",J99,0)</f>
        <v>0</v>
      </c>
      <c r="BF99" s="211">
        <f>IF(N99="snížená",J99,0)</f>
        <v>0</v>
      </c>
      <c r="BG99" s="211">
        <f>IF(N99="zákl. přenesená",J99,0)</f>
        <v>0</v>
      </c>
      <c r="BH99" s="211">
        <f>IF(N99="sníž. přenesená",J99,0)</f>
        <v>0</v>
      </c>
      <c r="BI99" s="211">
        <f>IF(N99="nulová",J99,0)</f>
        <v>0</v>
      </c>
      <c r="BJ99" s="13" t="s">
        <v>81</v>
      </c>
      <c r="BK99" s="211">
        <f>ROUND(I99*H99,2)</f>
        <v>0</v>
      </c>
      <c r="BL99" s="13" t="s">
        <v>164</v>
      </c>
      <c r="BM99" s="13" t="s">
        <v>168</v>
      </c>
    </row>
    <row r="100" spans="2:65" s="1" customFormat="1" ht="16.5" customHeight="1">
      <c r="B100" s="34"/>
      <c r="C100" s="200" t="s">
        <v>169</v>
      </c>
      <c r="D100" s="200" t="s">
        <v>159</v>
      </c>
      <c r="E100" s="201" t="s">
        <v>170</v>
      </c>
      <c r="F100" s="202" t="s">
        <v>171</v>
      </c>
      <c r="G100" s="203" t="s">
        <v>162</v>
      </c>
      <c r="H100" s="204">
        <v>125.1</v>
      </c>
      <c r="I100" s="205"/>
      <c r="J100" s="206">
        <f>ROUND(I100*H100,2)</f>
        <v>0</v>
      </c>
      <c r="K100" s="202" t="s">
        <v>163</v>
      </c>
      <c r="L100" s="39"/>
      <c r="M100" s="207" t="s">
        <v>19</v>
      </c>
      <c r="N100" s="208" t="s">
        <v>44</v>
      </c>
      <c r="O100" s="75"/>
      <c r="P100" s="209">
        <f>O100*H100</f>
        <v>0</v>
      </c>
      <c r="Q100" s="209">
        <v>0</v>
      </c>
      <c r="R100" s="209">
        <f>Q100*H100</f>
        <v>0</v>
      </c>
      <c r="S100" s="209">
        <v>0</v>
      </c>
      <c r="T100" s="210">
        <f>S100*H100</f>
        <v>0</v>
      </c>
      <c r="AR100" s="13" t="s">
        <v>164</v>
      </c>
      <c r="AT100" s="13" t="s">
        <v>159</v>
      </c>
      <c r="AU100" s="13" t="s">
        <v>83</v>
      </c>
      <c r="AY100" s="13" t="s">
        <v>157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13" t="s">
        <v>81</v>
      </c>
      <c r="BK100" s="211">
        <f>ROUND(I100*H100,2)</f>
        <v>0</v>
      </c>
      <c r="BL100" s="13" t="s">
        <v>164</v>
      </c>
      <c r="BM100" s="13" t="s">
        <v>172</v>
      </c>
    </row>
    <row r="101" spans="2:65" s="1" customFormat="1" ht="22.5" customHeight="1">
      <c r="B101" s="34"/>
      <c r="C101" s="200" t="s">
        <v>164</v>
      </c>
      <c r="D101" s="200" t="s">
        <v>159</v>
      </c>
      <c r="E101" s="201" t="s">
        <v>173</v>
      </c>
      <c r="F101" s="202" t="s">
        <v>174</v>
      </c>
      <c r="G101" s="203" t="s">
        <v>175</v>
      </c>
      <c r="H101" s="204">
        <v>220</v>
      </c>
      <c r="I101" s="205"/>
      <c r="J101" s="206">
        <f>ROUND(I101*H101,2)</f>
        <v>0</v>
      </c>
      <c r="K101" s="202" t="s">
        <v>163</v>
      </c>
      <c r="L101" s="39"/>
      <c r="M101" s="207" t="s">
        <v>19</v>
      </c>
      <c r="N101" s="208" t="s">
        <v>44</v>
      </c>
      <c r="O101" s="75"/>
      <c r="P101" s="209">
        <f>O101*H101</f>
        <v>0</v>
      </c>
      <c r="Q101" s="209">
        <v>0</v>
      </c>
      <c r="R101" s="209">
        <f>Q101*H101</f>
        <v>0</v>
      </c>
      <c r="S101" s="209">
        <v>0</v>
      </c>
      <c r="T101" s="210">
        <f>S101*H101</f>
        <v>0</v>
      </c>
      <c r="AR101" s="13" t="s">
        <v>164</v>
      </c>
      <c r="AT101" s="13" t="s">
        <v>159</v>
      </c>
      <c r="AU101" s="13" t="s">
        <v>83</v>
      </c>
      <c r="AY101" s="13" t="s">
        <v>157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13" t="s">
        <v>81</v>
      </c>
      <c r="BK101" s="211">
        <f>ROUND(I101*H101,2)</f>
        <v>0</v>
      </c>
      <c r="BL101" s="13" t="s">
        <v>164</v>
      </c>
      <c r="BM101" s="13" t="s">
        <v>176</v>
      </c>
    </row>
    <row r="102" spans="2:65" s="1" customFormat="1" ht="16.5" customHeight="1">
      <c r="B102" s="34"/>
      <c r="C102" s="212" t="s">
        <v>177</v>
      </c>
      <c r="D102" s="212" t="s">
        <v>178</v>
      </c>
      <c r="E102" s="213" t="s">
        <v>179</v>
      </c>
      <c r="F102" s="214" t="s">
        <v>180</v>
      </c>
      <c r="G102" s="215" t="s">
        <v>181</v>
      </c>
      <c r="H102" s="216">
        <v>33</v>
      </c>
      <c r="I102" s="217"/>
      <c r="J102" s="218">
        <f>ROUND(I102*H102,2)</f>
        <v>0</v>
      </c>
      <c r="K102" s="214" t="s">
        <v>163</v>
      </c>
      <c r="L102" s="219"/>
      <c r="M102" s="220" t="s">
        <v>19</v>
      </c>
      <c r="N102" s="221" t="s">
        <v>44</v>
      </c>
      <c r="O102" s="75"/>
      <c r="P102" s="209">
        <f>O102*H102</f>
        <v>0</v>
      </c>
      <c r="Q102" s="209">
        <v>1</v>
      </c>
      <c r="R102" s="209">
        <f>Q102*H102</f>
        <v>33</v>
      </c>
      <c r="S102" s="209">
        <v>0</v>
      </c>
      <c r="T102" s="210">
        <f>S102*H102</f>
        <v>0</v>
      </c>
      <c r="AR102" s="13" t="s">
        <v>182</v>
      </c>
      <c r="AT102" s="13" t="s">
        <v>178</v>
      </c>
      <c r="AU102" s="13" t="s">
        <v>83</v>
      </c>
      <c r="AY102" s="13" t="s">
        <v>157</v>
      </c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13" t="s">
        <v>81</v>
      </c>
      <c r="BK102" s="211">
        <f>ROUND(I102*H102,2)</f>
        <v>0</v>
      </c>
      <c r="BL102" s="13" t="s">
        <v>164</v>
      </c>
      <c r="BM102" s="13" t="s">
        <v>183</v>
      </c>
    </row>
    <row r="103" spans="2:65" s="1" customFormat="1" ht="22.5" customHeight="1">
      <c r="B103" s="34"/>
      <c r="C103" s="200" t="s">
        <v>184</v>
      </c>
      <c r="D103" s="200" t="s">
        <v>159</v>
      </c>
      <c r="E103" s="201" t="s">
        <v>185</v>
      </c>
      <c r="F103" s="202" t="s">
        <v>186</v>
      </c>
      <c r="G103" s="203" t="s">
        <v>175</v>
      </c>
      <c r="H103" s="204">
        <v>450</v>
      </c>
      <c r="I103" s="205"/>
      <c r="J103" s="206">
        <f>ROUND(I103*H103,2)</f>
        <v>0</v>
      </c>
      <c r="K103" s="202" t="s">
        <v>163</v>
      </c>
      <c r="L103" s="39"/>
      <c r="M103" s="207" t="s">
        <v>19</v>
      </c>
      <c r="N103" s="208" t="s">
        <v>44</v>
      </c>
      <c r="O103" s="75"/>
      <c r="P103" s="209">
        <f>O103*H103</f>
        <v>0</v>
      </c>
      <c r="Q103" s="209">
        <v>0</v>
      </c>
      <c r="R103" s="209">
        <f>Q103*H103</f>
        <v>0</v>
      </c>
      <c r="S103" s="209">
        <v>0</v>
      </c>
      <c r="T103" s="210">
        <f>S103*H103</f>
        <v>0</v>
      </c>
      <c r="AR103" s="13" t="s">
        <v>164</v>
      </c>
      <c r="AT103" s="13" t="s">
        <v>159</v>
      </c>
      <c r="AU103" s="13" t="s">
        <v>83</v>
      </c>
      <c r="AY103" s="13" t="s">
        <v>157</v>
      </c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13" t="s">
        <v>81</v>
      </c>
      <c r="BK103" s="211">
        <f>ROUND(I103*H103,2)</f>
        <v>0</v>
      </c>
      <c r="BL103" s="13" t="s">
        <v>164</v>
      </c>
      <c r="BM103" s="13" t="s">
        <v>187</v>
      </c>
    </row>
    <row r="104" spans="2:65" s="1" customFormat="1" ht="16.5" customHeight="1">
      <c r="B104" s="34"/>
      <c r="C104" s="212" t="s">
        <v>188</v>
      </c>
      <c r="D104" s="212" t="s">
        <v>178</v>
      </c>
      <c r="E104" s="213" t="s">
        <v>189</v>
      </c>
      <c r="F104" s="214" t="s">
        <v>190</v>
      </c>
      <c r="G104" s="215" t="s">
        <v>191</v>
      </c>
      <c r="H104" s="216">
        <v>8.29</v>
      </c>
      <c r="I104" s="217"/>
      <c r="J104" s="218">
        <f>ROUND(I104*H104,2)</f>
        <v>0</v>
      </c>
      <c r="K104" s="214" t="s">
        <v>163</v>
      </c>
      <c r="L104" s="219"/>
      <c r="M104" s="220" t="s">
        <v>19</v>
      </c>
      <c r="N104" s="221" t="s">
        <v>44</v>
      </c>
      <c r="O104" s="75"/>
      <c r="P104" s="209">
        <f>O104*H104</f>
        <v>0</v>
      </c>
      <c r="Q104" s="209">
        <v>0.001</v>
      </c>
      <c r="R104" s="209">
        <f>Q104*H104</f>
        <v>0.008289999999999999</v>
      </c>
      <c r="S104" s="209">
        <v>0</v>
      </c>
      <c r="T104" s="210">
        <f>S104*H104</f>
        <v>0</v>
      </c>
      <c r="AR104" s="13" t="s">
        <v>182</v>
      </c>
      <c r="AT104" s="13" t="s">
        <v>178</v>
      </c>
      <c r="AU104" s="13" t="s">
        <v>83</v>
      </c>
      <c r="AY104" s="13" t="s">
        <v>157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13" t="s">
        <v>81</v>
      </c>
      <c r="BK104" s="211">
        <f>ROUND(I104*H104,2)</f>
        <v>0</v>
      </c>
      <c r="BL104" s="13" t="s">
        <v>164</v>
      </c>
      <c r="BM104" s="13" t="s">
        <v>192</v>
      </c>
    </row>
    <row r="105" spans="2:65" s="1" customFormat="1" ht="22.5" customHeight="1">
      <c r="B105" s="34"/>
      <c r="C105" s="200" t="s">
        <v>182</v>
      </c>
      <c r="D105" s="200" t="s">
        <v>159</v>
      </c>
      <c r="E105" s="201" t="s">
        <v>193</v>
      </c>
      <c r="F105" s="202" t="s">
        <v>194</v>
      </c>
      <c r="G105" s="203" t="s">
        <v>195</v>
      </c>
      <c r="H105" s="204">
        <v>5</v>
      </c>
      <c r="I105" s="205"/>
      <c r="J105" s="206">
        <f>ROUND(I105*H105,2)</f>
        <v>0</v>
      </c>
      <c r="K105" s="202" t="s">
        <v>163</v>
      </c>
      <c r="L105" s="39"/>
      <c r="M105" s="207" t="s">
        <v>19</v>
      </c>
      <c r="N105" s="208" t="s">
        <v>44</v>
      </c>
      <c r="O105" s="75"/>
      <c r="P105" s="209">
        <f>O105*H105</f>
        <v>0</v>
      </c>
      <c r="Q105" s="209">
        <v>0.01281</v>
      </c>
      <c r="R105" s="209">
        <f>Q105*H105</f>
        <v>0.06405</v>
      </c>
      <c r="S105" s="209">
        <v>0</v>
      </c>
      <c r="T105" s="210">
        <f>S105*H105</f>
        <v>0</v>
      </c>
      <c r="AR105" s="13" t="s">
        <v>164</v>
      </c>
      <c r="AT105" s="13" t="s">
        <v>159</v>
      </c>
      <c r="AU105" s="13" t="s">
        <v>83</v>
      </c>
      <c r="AY105" s="13" t="s">
        <v>157</v>
      </c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13" t="s">
        <v>81</v>
      </c>
      <c r="BK105" s="211">
        <f>ROUND(I105*H105,2)</f>
        <v>0</v>
      </c>
      <c r="BL105" s="13" t="s">
        <v>164</v>
      </c>
      <c r="BM105" s="13" t="s">
        <v>196</v>
      </c>
    </row>
    <row r="106" spans="2:63" s="10" customFormat="1" ht="22.8" customHeight="1">
      <c r="B106" s="184"/>
      <c r="C106" s="185"/>
      <c r="D106" s="186" t="s">
        <v>72</v>
      </c>
      <c r="E106" s="198" t="s">
        <v>83</v>
      </c>
      <c r="F106" s="198" t="s">
        <v>197</v>
      </c>
      <c r="G106" s="185"/>
      <c r="H106" s="185"/>
      <c r="I106" s="188"/>
      <c r="J106" s="199">
        <f>BK106</f>
        <v>0</v>
      </c>
      <c r="K106" s="185"/>
      <c r="L106" s="190"/>
      <c r="M106" s="191"/>
      <c r="N106" s="192"/>
      <c r="O106" s="192"/>
      <c r="P106" s="193">
        <f>SUM(P107:P111)</f>
        <v>0</v>
      </c>
      <c r="Q106" s="192"/>
      <c r="R106" s="193">
        <f>SUM(R107:R111)</f>
        <v>1.057619</v>
      </c>
      <c r="S106" s="192"/>
      <c r="T106" s="194">
        <f>SUM(T107:T111)</f>
        <v>36</v>
      </c>
      <c r="AR106" s="195" t="s">
        <v>81</v>
      </c>
      <c r="AT106" s="196" t="s">
        <v>72</v>
      </c>
      <c r="AU106" s="196" t="s">
        <v>81</v>
      </c>
      <c r="AY106" s="195" t="s">
        <v>157</v>
      </c>
      <c r="BK106" s="197">
        <f>SUM(BK107:BK111)</f>
        <v>0</v>
      </c>
    </row>
    <row r="107" spans="2:65" s="1" customFormat="1" ht="22.5" customHeight="1">
      <c r="B107" s="34"/>
      <c r="C107" s="200" t="s">
        <v>198</v>
      </c>
      <c r="D107" s="200" t="s">
        <v>159</v>
      </c>
      <c r="E107" s="201" t="s">
        <v>199</v>
      </c>
      <c r="F107" s="202" t="s">
        <v>200</v>
      </c>
      <c r="G107" s="203" t="s">
        <v>201</v>
      </c>
      <c r="H107" s="204">
        <v>1</v>
      </c>
      <c r="I107" s="205"/>
      <c r="J107" s="206">
        <f>ROUND(I107*H107,2)</f>
        <v>0</v>
      </c>
      <c r="K107" s="202" t="s">
        <v>163</v>
      </c>
      <c r="L107" s="39"/>
      <c r="M107" s="207" t="s">
        <v>19</v>
      </c>
      <c r="N107" s="208" t="s">
        <v>44</v>
      </c>
      <c r="O107" s="75"/>
      <c r="P107" s="209">
        <f>O107*H107</f>
        <v>0</v>
      </c>
      <c r="Q107" s="209">
        <v>0.02464</v>
      </c>
      <c r="R107" s="209">
        <f>Q107*H107</f>
        <v>0.02464</v>
      </c>
      <c r="S107" s="209">
        <v>0</v>
      </c>
      <c r="T107" s="210">
        <f>S107*H107</f>
        <v>0</v>
      </c>
      <c r="AR107" s="13" t="s">
        <v>164</v>
      </c>
      <c r="AT107" s="13" t="s">
        <v>159</v>
      </c>
      <c r="AU107" s="13" t="s">
        <v>83</v>
      </c>
      <c r="AY107" s="13" t="s">
        <v>157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13" t="s">
        <v>81</v>
      </c>
      <c r="BK107" s="211">
        <f>ROUND(I107*H107,2)</f>
        <v>0</v>
      </c>
      <c r="BL107" s="13" t="s">
        <v>164</v>
      </c>
      <c r="BM107" s="13" t="s">
        <v>202</v>
      </c>
    </row>
    <row r="108" spans="2:65" s="1" customFormat="1" ht="16.5" customHeight="1">
      <c r="B108" s="34"/>
      <c r="C108" s="212" t="s">
        <v>203</v>
      </c>
      <c r="D108" s="212" t="s">
        <v>178</v>
      </c>
      <c r="E108" s="213" t="s">
        <v>204</v>
      </c>
      <c r="F108" s="214" t="s">
        <v>205</v>
      </c>
      <c r="G108" s="215" t="s">
        <v>195</v>
      </c>
      <c r="H108" s="216">
        <v>1</v>
      </c>
      <c r="I108" s="217"/>
      <c r="J108" s="218">
        <f>ROUND(I108*H108,2)</f>
        <v>0</v>
      </c>
      <c r="K108" s="214" t="s">
        <v>163</v>
      </c>
      <c r="L108" s="219"/>
      <c r="M108" s="220" t="s">
        <v>19</v>
      </c>
      <c r="N108" s="221" t="s">
        <v>44</v>
      </c>
      <c r="O108" s="75"/>
      <c r="P108" s="209">
        <f>O108*H108</f>
        <v>0</v>
      </c>
      <c r="Q108" s="209">
        <v>0.79</v>
      </c>
      <c r="R108" s="209">
        <f>Q108*H108</f>
        <v>0.79</v>
      </c>
      <c r="S108" s="209">
        <v>0</v>
      </c>
      <c r="T108" s="210">
        <f>S108*H108</f>
        <v>0</v>
      </c>
      <c r="AR108" s="13" t="s">
        <v>182</v>
      </c>
      <c r="AT108" s="13" t="s">
        <v>178</v>
      </c>
      <c r="AU108" s="13" t="s">
        <v>83</v>
      </c>
      <c r="AY108" s="13" t="s">
        <v>157</v>
      </c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13" t="s">
        <v>81</v>
      </c>
      <c r="BK108" s="211">
        <f>ROUND(I108*H108,2)</f>
        <v>0</v>
      </c>
      <c r="BL108" s="13" t="s">
        <v>164</v>
      </c>
      <c r="BM108" s="13" t="s">
        <v>206</v>
      </c>
    </row>
    <row r="109" spans="2:65" s="1" customFormat="1" ht="16.5" customHeight="1">
      <c r="B109" s="34"/>
      <c r="C109" s="200" t="s">
        <v>207</v>
      </c>
      <c r="D109" s="200" t="s">
        <v>159</v>
      </c>
      <c r="E109" s="201" t="s">
        <v>208</v>
      </c>
      <c r="F109" s="202" t="s">
        <v>209</v>
      </c>
      <c r="G109" s="203" t="s">
        <v>181</v>
      </c>
      <c r="H109" s="204">
        <v>0.22</v>
      </c>
      <c r="I109" s="205"/>
      <c r="J109" s="206">
        <f>ROUND(I109*H109,2)</f>
        <v>0</v>
      </c>
      <c r="K109" s="202" t="s">
        <v>163</v>
      </c>
      <c r="L109" s="39"/>
      <c r="M109" s="207" t="s">
        <v>19</v>
      </c>
      <c r="N109" s="208" t="s">
        <v>44</v>
      </c>
      <c r="O109" s="75"/>
      <c r="P109" s="209">
        <f>O109*H109</f>
        <v>0</v>
      </c>
      <c r="Q109" s="209">
        <v>0.10445</v>
      </c>
      <c r="R109" s="209">
        <f>Q109*H109</f>
        <v>0.022979</v>
      </c>
      <c r="S109" s="209">
        <v>0</v>
      </c>
      <c r="T109" s="210">
        <f>S109*H109</f>
        <v>0</v>
      </c>
      <c r="AR109" s="13" t="s">
        <v>164</v>
      </c>
      <c r="AT109" s="13" t="s">
        <v>159</v>
      </c>
      <c r="AU109" s="13" t="s">
        <v>83</v>
      </c>
      <c r="AY109" s="13" t="s">
        <v>157</v>
      </c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13" t="s">
        <v>81</v>
      </c>
      <c r="BK109" s="211">
        <f>ROUND(I109*H109,2)</f>
        <v>0</v>
      </c>
      <c r="BL109" s="13" t="s">
        <v>164</v>
      </c>
      <c r="BM109" s="13" t="s">
        <v>210</v>
      </c>
    </row>
    <row r="110" spans="2:65" s="1" customFormat="1" ht="16.5" customHeight="1">
      <c r="B110" s="34"/>
      <c r="C110" s="212" t="s">
        <v>211</v>
      </c>
      <c r="D110" s="212" t="s">
        <v>178</v>
      </c>
      <c r="E110" s="213" t="s">
        <v>212</v>
      </c>
      <c r="F110" s="214" t="s">
        <v>213</v>
      </c>
      <c r="G110" s="215" t="s">
        <v>195</v>
      </c>
      <c r="H110" s="216">
        <v>1</v>
      </c>
      <c r="I110" s="217"/>
      <c r="J110" s="218">
        <f>ROUND(I110*H110,2)</f>
        <v>0</v>
      </c>
      <c r="K110" s="214" t="s">
        <v>163</v>
      </c>
      <c r="L110" s="219"/>
      <c r="M110" s="220" t="s">
        <v>19</v>
      </c>
      <c r="N110" s="221" t="s">
        <v>44</v>
      </c>
      <c r="O110" s="75"/>
      <c r="P110" s="209">
        <f>O110*H110</f>
        <v>0</v>
      </c>
      <c r="Q110" s="209">
        <v>0.22</v>
      </c>
      <c r="R110" s="209">
        <f>Q110*H110</f>
        <v>0.22</v>
      </c>
      <c r="S110" s="209">
        <v>0</v>
      </c>
      <c r="T110" s="210">
        <f>S110*H110</f>
        <v>0</v>
      </c>
      <c r="AR110" s="13" t="s">
        <v>182</v>
      </c>
      <c r="AT110" s="13" t="s">
        <v>178</v>
      </c>
      <c r="AU110" s="13" t="s">
        <v>83</v>
      </c>
      <c r="AY110" s="13" t="s">
        <v>157</v>
      </c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13" t="s">
        <v>81</v>
      </c>
      <c r="BK110" s="211">
        <f>ROUND(I110*H110,2)</f>
        <v>0</v>
      </c>
      <c r="BL110" s="13" t="s">
        <v>164</v>
      </c>
      <c r="BM110" s="13" t="s">
        <v>214</v>
      </c>
    </row>
    <row r="111" spans="2:65" s="1" customFormat="1" ht="16.5" customHeight="1">
      <c r="B111" s="34"/>
      <c r="C111" s="200" t="s">
        <v>215</v>
      </c>
      <c r="D111" s="200" t="s">
        <v>159</v>
      </c>
      <c r="E111" s="201" t="s">
        <v>216</v>
      </c>
      <c r="F111" s="202" t="s">
        <v>217</v>
      </c>
      <c r="G111" s="203" t="s">
        <v>181</v>
      </c>
      <c r="H111" s="204">
        <v>36</v>
      </c>
      <c r="I111" s="205"/>
      <c r="J111" s="206">
        <f>ROUND(I111*H111,2)</f>
        <v>0</v>
      </c>
      <c r="K111" s="202" t="s">
        <v>19</v>
      </c>
      <c r="L111" s="39"/>
      <c r="M111" s="207" t="s">
        <v>19</v>
      </c>
      <c r="N111" s="208" t="s">
        <v>44</v>
      </c>
      <c r="O111" s="75"/>
      <c r="P111" s="209">
        <f>O111*H111</f>
        <v>0</v>
      </c>
      <c r="Q111" s="209">
        <v>0</v>
      </c>
      <c r="R111" s="209">
        <f>Q111*H111</f>
        <v>0</v>
      </c>
      <c r="S111" s="209">
        <v>1</v>
      </c>
      <c r="T111" s="210">
        <f>S111*H111</f>
        <v>36</v>
      </c>
      <c r="AR111" s="13" t="s">
        <v>164</v>
      </c>
      <c r="AT111" s="13" t="s">
        <v>159</v>
      </c>
      <c r="AU111" s="13" t="s">
        <v>83</v>
      </c>
      <c r="AY111" s="13" t="s">
        <v>157</v>
      </c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13" t="s">
        <v>81</v>
      </c>
      <c r="BK111" s="211">
        <f>ROUND(I111*H111,2)</f>
        <v>0</v>
      </c>
      <c r="BL111" s="13" t="s">
        <v>164</v>
      </c>
      <c r="BM111" s="13" t="s">
        <v>218</v>
      </c>
    </row>
    <row r="112" spans="2:63" s="10" customFormat="1" ht="22.8" customHeight="1">
      <c r="B112" s="184"/>
      <c r="C112" s="185"/>
      <c r="D112" s="186" t="s">
        <v>72</v>
      </c>
      <c r="E112" s="198" t="s">
        <v>198</v>
      </c>
      <c r="F112" s="198" t="s">
        <v>219</v>
      </c>
      <c r="G112" s="185"/>
      <c r="H112" s="185"/>
      <c r="I112" s="188"/>
      <c r="J112" s="199">
        <f>BK112</f>
        <v>0</v>
      </c>
      <c r="K112" s="185"/>
      <c r="L112" s="190"/>
      <c r="M112" s="191"/>
      <c r="N112" s="192"/>
      <c r="O112" s="192"/>
      <c r="P112" s="193">
        <f>SUM(P113:P124)</f>
        <v>0</v>
      </c>
      <c r="Q112" s="192"/>
      <c r="R112" s="193">
        <f>SUM(R113:R124)</f>
        <v>0</v>
      </c>
      <c r="S112" s="192"/>
      <c r="T112" s="194">
        <f>SUM(T113:T124)</f>
        <v>791.662444</v>
      </c>
      <c r="AR112" s="195" t="s">
        <v>81</v>
      </c>
      <c r="AT112" s="196" t="s">
        <v>72</v>
      </c>
      <c r="AU112" s="196" t="s">
        <v>81</v>
      </c>
      <c r="AY112" s="195" t="s">
        <v>157</v>
      </c>
      <c r="BK112" s="197">
        <f>SUM(BK113:BK124)</f>
        <v>0</v>
      </c>
    </row>
    <row r="113" spans="2:65" s="1" customFormat="1" ht="16.5" customHeight="1">
      <c r="B113" s="34"/>
      <c r="C113" s="200" t="s">
        <v>220</v>
      </c>
      <c r="D113" s="200" t="s">
        <v>159</v>
      </c>
      <c r="E113" s="201" t="s">
        <v>221</v>
      </c>
      <c r="F113" s="202" t="s">
        <v>222</v>
      </c>
      <c r="G113" s="203" t="s">
        <v>175</v>
      </c>
      <c r="H113" s="204">
        <v>16</v>
      </c>
      <c r="I113" s="205"/>
      <c r="J113" s="206">
        <f>ROUND(I113*H113,2)</f>
        <v>0</v>
      </c>
      <c r="K113" s="202" t="s">
        <v>19</v>
      </c>
      <c r="L113" s="39"/>
      <c r="M113" s="207" t="s">
        <v>19</v>
      </c>
      <c r="N113" s="208" t="s">
        <v>44</v>
      </c>
      <c r="O113" s="75"/>
      <c r="P113" s="209">
        <f>O113*H113</f>
        <v>0</v>
      </c>
      <c r="Q113" s="209">
        <v>0</v>
      </c>
      <c r="R113" s="209">
        <f>Q113*H113</f>
        <v>0</v>
      </c>
      <c r="S113" s="209">
        <v>0</v>
      </c>
      <c r="T113" s="210">
        <f>S113*H113</f>
        <v>0</v>
      </c>
      <c r="AR113" s="13" t="s">
        <v>164</v>
      </c>
      <c r="AT113" s="13" t="s">
        <v>159</v>
      </c>
      <c r="AU113" s="13" t="s">
        <v>83</v>
      </c>
      <c r="AY113" s="13" t="s">
        <v>157</v>
      </c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13" t="s">
        <v>81</v>
      </c>
      <c r="BK113" s="211">
        <f>ROUND(I113*H113,2)</f>
        <v>0</v>
      </c>
      <c r="BL113" s="13" t="s">
        <v>164</v>
      </c>
      <c r="BM113" s="13" t="s">
        <v>223</v>
      </c>
    </row>
    <row r="114" spans="2:65" s="1" customFormat="1" ht="16.5" customHeight="1">
      <c r="B114" s="34"/>
      <c r="C114" s="200" t="s">
        <v>8</v>
      </c>
      <c r="D114" s="200" t="s">
        <v>159</v>
      </c>
      <c r="E114" s="201" t="s">
        <v>224</v>
      </c>
      <c r="F114" s="202" t="s">
        <v>225</v>
      </c>
      <c r="G114" s="203" t="s">
        <v>162</v>
      </c>
      <c r="H114" s="204">
        <v>8</v>
      </c>
      <c r="I114" s="205"/>
      <c r="J114" s="206">
        <f>ROUND(I114*H114,2)</f>
        <v>0</v>
      </c>
      <c r="K114" s="202" t="s">
        <v>19</v>
      </c>
      <c r="L114" s="39"/>
      <c r="M114" s="207" t="s">
        <v>19</v>
      </c>
      <c r="N114" s="208" t="s">
        <v>44</v>
      </c>
      <c r="O114" s="75"/>
      <c r="P114" s="209">
        <f>O114*H114</f>
        <v>0</v>
      </c>
      <c r="Q114" s="209">
        <v>0</v>
      </c>
      <c r="R114" s="209">
        <f>Q114*H114</f>
        <v>0</v>
      </c>
      <c r="S114" s="209">
        <v>0</v>
      </c>
      <c r="T114" s="210">
        <f>S114*H114</f>
        <v>0</v>
      </c>
      <c r="AR114" s="13" t="s">
        <v>164</v>
      </c>
      <c r="AT114" s="13" t="s">
        <v>159</v>
      </c>
      <c r="AU114" s="13" t="s">
        <v>83</v>
      </c>
      <c r="AY114" s="13" t="s">
        <v>157</v>
      </c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13" t="s">
        <v>81</v>
      </c>
      <c r="BK114" s="211">
        <f>ROUND(I114*H114,2)</f>
        <v>0</v>
      </c>
      <c r="BL114" s="13" t="s">
        <v>164</v>
      </c>
      <c r="BM114" s="13" t="s">
        <v>226</v>
      </c>
    </row>
    <row r="115" spans="2:65" s="1" customFormat="1" ht="22.5" customHeight="1">
      <c r="B115" s="34"/>
      <c r="C115" s="200" t="s">
        <v>227</v>
      </c>
      <c r="D115" s="200" t="s">
        <v>159</v>
      </c>
      <c r="E115" s="201" t="s">
        <v>228</v>
      </c>
      <c r="F115" s="202" t="s">
        <v>229</v>
      </c>
      <c r="G115" s="203" t="s">
        <v>162</v>
      </c>
      <c r="H115" s="204">
        <v>1.62</v>
      </c>
      <c r="I115" s="205"/>
      <c r="J115" s="206">
        <f>ROUND(I115*H115,2)</f>
        <v>0</v>
      </c>
      <c r="K115" s="202" t="s">
        <v>163</v>
      </c>
      <c r="L115" s="39"/>
      <c r="M115" s="207" t="s">
        <v>19</v>
      </c>
      <c r="N115" s="208" t="s">
        <v>44</v>
      </c>
      <c r="O115" s="75"/>
      <c r="P115" s="209">
        <f>O115*H115</f>
        <v>0</v>
      </c>
      <c r="Q115" s="209">
        <v>0</v>
      </c>
      <c r="R115" s="209">
        <f>Q115*H115</f>
        <v>0</v>
      </c>
      <c r="S115" s="209">
        <v>1.671</v>
      </c>
      <c r="T115" s="210">
        <f>S115*H115</f>
        <v>2.7070200000000004</v>
      </c>
      <c r="AR115" s="13" t="s">
        <v>164</v>
      </c>
      <c r="AT115" s="13" t="s">
        <v>159</v>
      </c>
      <c r="AU115" s="13" t="s">
        <v>83</v>
      </c>
      <c r="AY115" s="13" t="s">
        <v>157</v>
      </c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13" t="s">
        <v>81</v>
      </c>
      <c r="BK115" s="211">
        <f>ROUND(I115*H115,2)</f>
        <v>0</v>
      </c>
      <c r="BL115" s="13" t="s">
        <v>164</v>
      </c>
      <c r="BM115" s="13" t="s">
        <v>230</v>
      </c>
    </row>
    <row r="116" spans="2:65" s="1" customFormat="1" ht="16.5" customHeight="1">
      <c r="B116" s="34"/>
      <c r="C116" s="200" t="s">
        <v>231</v>
      </c>
      <c r="D116" s="200" t="s">
        <v>159</v>
      </c>
      <c r="E116" s="201" t="s">
        <v>232</v>
      </c>
      <c r="F116" s="202" t="s">
        <v>233</v>
      </c>
      <c r="G116" s="203" t="s">
        <v>195</v>
      </c>
      <c r="H116" s="204">
        <v>35</v>
      </c>
      <c r="I116" s="205"/>
      <c r="J116" s="206">
        <f>ROUND(I116*H116,2)</f>
        <v>0</v>
      </c>
      <c r="K116" s="202" t="s">
        <v>163</v>
      </c>
      <c r="L116" s="39"/>
      <c r="M116" s="207" t="s">
        <v>19</v>
      </c>
      <c r="N116" s="208" t="s">
        <v>44</v>
      </c>
      <c r="O116" s="75"/>
      <c r="P116" s="209">
        <f>O116*H116</f>
        <v>0</v>
      </c>
      <c r="Q116" s="209">
        <v>0</v>
      </c>
      <c r="R116" s="209">
        <f>Q116*H116</f>
        <v>0</v>
      </c>
      <c r="S116" s="209">
        <v>0.0657</v>
      </c>
      <c r="T116" s="210">
        <f>S116*H116</f>
        <v>2.2994999999999997</v>
      </c>
      <c r="AR116" s="13" t="s">
        <v>164</v>
      </c>
      <c r="AT116" s="13" t="s">
        <v>159</v>
      </c>
      <c r="AU116" s="13" t="s">
        <v>83</v>
      </c>
      <c r="AY116" s="13" t="s">
        <v>157</v>
      </c>
      <c r="BE116" s="211">
        <f>IF(N116="základní",J116,0)</f>
        <v>0</v>
      </c>
      <c r="BF116" s="211">
        <f>IF(N116="snížená",J116,0)</f>
        <v>0</v>
      </c>
      <c r="BG116" s="211">
        <f>IF(N116="zákl. přenesená",J116,0)</f>
        <v>0</v>
      </c>
      <c r="BH116" s="211">
        <f>IF(N116="sníž. přenesená",J116,0)</f>
        <v>0</v>
      </c>
      <c r="BI116" s="211">
        <f>IF(N116="nulová",J116,0)</f>
        <v>0</v>
      </c>
      <c r="BJ116" s="13" t="s">
        <v>81</v>
      </c>
      <c r="BK116" s="211">
        <f>ROUND(I116*H116,2)</f>
        <v>0</v>
      </c>
      <c r="BL116" s="13" t="s">
        <v>164</v>
      </c>
      <c r="BM116" s="13" t="s">
        <v>234</v>
      </c>
    </row>
    <row r="117" spans="2:65" s="1" customFormat="1" ht="16.5" customHeight="1">
      <c r="B117" s="34"/>
      <c r="C117" s="200" t="s">
        <v>235</v>
      </c>
      <c r="D117" s="200" t="s">
        <v>159</v>
      </c>
      <c r="E117" s="201" t="s">
        <v>236</v>
      </c>
      <c r="F117" s="202" t="s">
        <v>237</v>
      </c>
      <c r="G117" s="203" t="s">
        <v>201</v>
      </c>
      <c r="H117" s="204">
        <v>135.8</v>
      </c>
      <c r="I117" s="205"/>
      <c r="J117" s="206">
        <f>ROUND(I117*H117,2)</f>
        <v>0</v>
      </c>
      <c r="K117" s="202" t="s">
        <v>163</v>
      </c>
      <c r="L117" s="39"/>
      <c r="M117" s="207" t="s">
        <v>19</v>
      </c>
      <c r="N117" s="208" t="s">
        <v>44</v>
      </c>
      <c r="O117" s="75"/>
      <c r="P117" s="209">
        <f>O117*H117</f>
        <v>0</v>
      </c>
      <c r="Q117" s="209">
        <v>0</v>
      </c>
      <c r="R117" s="209">
        <f>Q117*H117</f>
        <v>0</v>
      </c>
      <c r="S117" s="209">
        <v>0.00248</v>
      </c>
      <c r="T117" s="210">
        <f>S117*H117</f>
        <v>0.33678400000000003</v>
      </c>
      <c r="AR117" s="13" t="s">
        <v>164</v>
      </c>
      <c r="AT117" s="13" t="s">
        <v>159</v>
      </c>
      <c r="AU117" s="13" t="s">
        <v>83</v>
      </c>
      <c r="AY117" s="13" t="s">
        <v>157</v>
      </c>
      <c r="BE117" s="211">
        <f>IF(N117="základní",J117,0)</f>
        <v>0</v>
      </c>
      <c r="BF117" s="211">
        <f>IF(N117="snížená",J117,0)</f>
        <v>0</v>
      </c>
      <c r="BG117" s="211">
        <f>IF(N117="zákl. přenesená",J117,0)</f>
        <v>0</v>
      </c>
      <c r="BH117" s="211">
        <f>IF(N117="sníž. přenesená",J117,0)</f>
        <v>0</v>
      </c>
      <c r="BI117" s="211">
        <f>IF(N117="nulová",J117,0)</f>
        <v>0</v>
      </c>
      <c r="BJ117" s="13" t="s">
        <v>81</v>
      </c>
      <c r="BK117" s="211">
        <f>ROUND(I117*H117,2)</f>
        <v>0</v>
      </c>
      <c r="BL117" s="13" t="s">
        <v>164</v>
      </c>
      <c r="BM117" s="13" t="s">
        <v>238</v>
      </c>
    </row>
    <row r="118" spans="2:65" s="1" customFormat="1" ht="22.5" customHeight="1">
      <c r="B118" s="34"/>
      <c r="C118" s="200" t="s">
        <v>239</v>
      </c>
      <c r="D118" s="200" t="s">
        <v>159</v>
      </c>
      <c r="E118" s="201" t="s">
        <v>240</v>
      </c>
      <c r="F118" s="202" t="s">
        <v>241</v>
      </c>
      <c r="G118" s="203" t="s">
        <v>175</v>
      </c>
      <c r="H118" s="204">
        <v>33.92</v>
      </c>
      <c r="I118" s="205"/>
      <c r="J118" s="206">
        <f>ROUND(I118*H118,2)</f>
        <v>0</v>
      </c>
      <c r="K118" s="202" t="s">
        <v>163</v>
      </c>
      <c r="L118" s="39"/>
      <c r="M118" s="207" t="s">
        <v>19</v>
      </c>
      <c r="N118" s="208" t="s">
        <v>44</v>
      </c>
      <c r="O118" s="75"/>
      <c r="P118" s="209">
        <f>O118*H118</f>
        <v>0</v>
      </c>
      <c r="Q118" s="209">
        <v>0</v>
      </c>
      <c r="R118" s="209">
        <f>Q118*H118</f>
        <v>0</v>
      </c>
      <c r="S118" s="209">
        <v>0.027</v>
      </c>
      <c r="T118" s="210">
        <f>S118*H118</f>
        <v>0.91584</v>
      </c>
      <c r="AR118" s="13" t="s">
        <v>164</v>
      </c>
      <c r="AT118" s="13" t="s">
        <v>159</v>
      </c>
      <c r="AU118" s="13" t="s">
        <v>83</v>
      </c>
      <c r="AY118" s="13" t="s">
        <v>157</v>
      </c>
      <c r="BE118" s="211">
        <f>IF(N118="základní",J118,0)</f>
        <v>0</v>
      </c>
      <c r="BF118" s="211">
        <f>IF(N118="snížená",J118,0)</f>
        <v>0</v>
      </c>
      <c r="BG118" s="211">
        <f>IF(N118="zákl. přenesená",J118,0)</f>
        <v>0</v>
      </c>
      <c r="BH118" s="211">
        <f>IF(N118="sníž. přenesená",J118,0)</f>
        <v>0</v>
      </c>
      <c r="BI118" s="211">
        <f>IF(N118="nulová",J118,0)</f>
        <v>0</v>
      </c>
      <c r="BJ118" s="13" t="s">
        <v>81</v>
      </c>
      <c r="BK118" s="211">
        <f>ROUND(I118*H118,2)</f>
        <v>0</v>
      </c>
      <c r="BL118" s="13" t="s">
        <v>164</v>
      </c>
      <c r="BM118" s="13" t="s">
        <v>242</v>
      </c>
    </row>
    <row r="119" spans="2:65" s="1" customFormat="1" ht="16.5" customHeight="1">
      <c r="B119" s="34"/>
      <c r="C119" s="200" t="s">
        <v>243</v>
      </c>
      <c r="D119" s="200" t="s">
        <v>159</v>
      </c>
      <c r="E119" s="201" t="s">
        <v>244</v>
      </c>
      <c r="F119" s="202" t="s">
        <v>245</v>
      </c>
      <c r="G119" s="203" t="s">
        <v>175</v>
      </c>
      <c r="H119" s="204">
        <v>8.1</v>
      </c>
      <c r="I119" s="205"/>
      <c r="J119" s="206">
        <f>ROUND(I119*H119,2)</f>
        <v>0</v>
      </c>
      <c r="K119" s="202" t="s">
        <v>163</v>
      </c>
      <c r="L119" s="39"/>
      <c r="M119" s="207" t="s">
        <v>19</v>
      </c>
      <c r="N119" s="208" t="s">
        <v>44</v>
      </c>
      <c r="O119" s="75"/>
      <c r="P119" s="209">
        <f>O119*H119</f>
        <v>0</v>
      </c>
      <c r="Q119" s="209">
        <v>0</v>
      </c>
      <c r="R119" s="209">
        <f>Q119*H119</f>
        <v>0</v>
      </c>
      <c r="S119" s="209">
        <v>0.051</v>
      </c>
      <c r="T119" s="210">
        <f>S119*H119</f>
        <v>0.41309999999999997</v>
      </c>
      <c r="AR119" s="13" t="s">
        <v>164</v>
      </c>
      <c r="AT119" s="13" t="s">
        <v>159</v>
      </c>
      <c r="AU119" s="13" t="s">
        <v>83</v>
      </c>
      <c r="AY119" s="13" t="s">
        <v>157</v>
      </c>
      <c r="BE119" s="211">
        <f>IF(N119="základní",J119,0)</f>
        <v>0</v>
      </c>
      <c r="BF119" s="211">
        <f>IF(N119="snížená",J119,0)</f>
        <v>0</v>
      </c>
      <c r="BG119" s="211">
        <f>IF(N119="zákl. přenesená",J119,0)</f>
        <v>0</v>
      </c>
      <c r="BH119" s="211">
        <f>IF(N119="sníž. přenesená",J119,0)</f>
        <v>0</v>
      </c>
      <c r="BI119" s="211">
        <f>IF(N119="nulová",J119,0)</f>
        <v>0</v>
      </c>
      <c r="BJ119" s="13" t="s">
        <v>81</v>
      </c>
      <c r="BK119" s="211">
        <f>ROUND(I119*H119,2)</f>
        <v>0</v>
      </c>
      <c r="BL119" s="13" t="s">
        <v>164</v>
      </c>
      <c r="BM119" s="13" t="s">
        <v>246</v>
      </c>
    </row>
    <row r="120" spans="2:65" s="1" customFormat="1" ht="16.5" customHeight="1">
      <c r="B120" s="34"/>
      <c r="C120" s="200" t="s">
        <v>7</v>
      </c>
      <c r="D120" s="200" t="s">
        <v>159</v>
      </c>
      <c r="E120" s="201" t="s">
        <v>247</v>
      </c>
      <c r="F120" s="202" t="s">
        <v>248</v>
      </c>
      <c r="G120" s="203" t="s">
        <v>201</v>
      </c>
      <c r="H120" s="204">
        <v>12</v>
      </c>
      <c r="I120" s="205"/>
      <c r="J120" s="206">
        <f>ROUND(I120*H120,2)</f>
        <v>0</v>
      </c>
      <c r="K120" s="202" t="s">
        <v>163</v>
      </c>
      <c r="L120" s="39"/>
      <c r="M120" s="207" t="s">
        <v>19</v>
      </c>
      <c r="N120" s="208" t="s">
        <v>44</v>
      </c>
      <c r="O120" s="75"/>
      <c r="P120" s="209">
        <f>O120*H120</f>
        <v>0</v>
      </c>
      <c r="Q120" s="209">
        <v>0</v>
      </c>
      <c r="R120" s="209">
        <f>Q120*H120</f>
        <v>0</v>
      </c>
      <c r="S120" s="209">
        <v>0.013</v>
      </c>
      <c r="T120" s="210">
        <f>S120*H120</f>
        <v>0.156</v>
      </c>
      <c r="AR120" s="13" t="s">
        <v>164</v>
      </c>
      <c r="AT120" s="13" t="s">
        <v>159</v>
      </c>
      <c r="AU120" s="13" t="s">
        <v>83</v>
      </c>
      <c r="AY120" s="13" t="s">
        <v>157</v>
      </c>
      <c r="BE120" s="211">
        <f>IF(N120="základní",J120,0)</f>
        <v>0</v>
      </c>
      <c r="BF120" s="211">
        <f>IF(N120="snížená",J120,0)</f>
        <v>0</v>
      </c>
      <c r="BG120" s="211">
        <f>IF(N120="zákl. přenesená",J120,0)</f>
        <v>0</v>
      </c>
      <c r="BH120" s="211">
        <f>IF(N120="sníž. přenesená",J120,0)</f>
        <v>0</v>
      </c>
      <c r="BI120" s="211">
        <f>IF(N120="nulová",J120,0)</f>
        <v>0</v>
      </c>
      <c r="BJ120" s="13" t="s">
        <v>81</v>
      </c>
      <c r="BK120" s="211">
        <f>ROUND(I120*H120,2)</f>
        <v>0</v>
      </c>
      <c r="BL120" s="13" t="s">
        <v>164</v>
      </c>
      <c r="BM120" s="13" t="s">
        <v>249</v>
      </c>
    </row>
    <row r="121" spans="2:65" s="1" customFormat="1" ht="16.5" customHeight="1">
      <c r="B121" s="34"/>
      <c r="C121" s="200" t="s">
        <v>250</v>
      </c>
      <c r="D121" s="200" t="s">
        <v>159</v>
      </c>
      <c r="E121" s="201" t="s">
        <v>251</v>
      </c>
      <c r="F121" s="202" t="s">
        <v>252</v>
      </c>
      <c r="G121" s="203" t="s">
        <v>201</v>
      </c>
      <c r="H121" s="204">
        <v>6</v>
      </c>
      <c r="I121" s="205"/>
      <c r="J121" s="206">
        <f>ROUND(I121*H121,2)</f>
        <v>0</v>
      </c>
      <c r="K121" s="202" t="s">
        <v>163</v>
      </c>
      <c r="L121" s="39"/>
      <c r="M121" s="207" t="s">
        <v>19</v>
      </c>
      <c r="N121" s="208" t="s">
        <v>44</v>
      </c>
      <c r="O121" s="75"/>
      <c r="P121" s="209">
        <f>O121*H121</f>
        <v>0</v>
      </c>
      <c r="Q121" s="209">
        <v>0</v>
      </c>
      <c r="R121" s="209">
        <f>Q121*H121</f>
        <v>0</v>
      </c>
      <c r="S121" s="209">
        <v>0.037</v>
      </c>
      <c r="T121" s="210">
        <f>S121*H121</f>
        <v>0.22199999999999998</v>
      </c>
      <c r="AR121" s="13" t="s">
        <v>164</v>
      </c>
      <c r="AT121" s="13" t="s">
        <v>159</v>
      </c>
      <c r="AU121" s="13" t="s">
        <v>83</v>
      </c>
      <c r="AY121" s="13" t="s">
        <v>157</v>
      </c>
      <c r="BE121" s="211">
        <f>IF(N121="základní",J121,0)</f>
        <v>0</v>
      </c>
      <c r="BF121" s="211">
        <f>IF(N121="snížená",J121,0)</f>
        <v>0</v>
      </c>
      <c r="BG121" s="211">
        <f>IF(N121="zákl. přenesená",J121,0)</f>
        <v>0</v>
      </c>
      <c r="BH121" s="211">
        <f>IF(N121="sníž. přenesená",J121,0)</f>
        <v>0</v>
      </c>
      <c r="BI121" s="211">
        <f>IF(N121="nulová",J121,0)</f>
        <v>0</v>
      </c>
      <c r="BJ121" s="13" t="s">
        <v>81</v>
      </c>
      <c r="BK121" s="211">
        <f>ROUND(I121*H121,2)</f>
        <v>0</v>
      </c>
      <c r="BL121" s="13" t="s">
        <v>164</v>
      </c>
      <c r="BM121" s="13" t="s">
        <v>253</v>
      </c>
    </row>
    <row r="122" spans="2:65" s="1" customFormat="1" ht="16.5" customHeight="1">
      <c r="B122" s="34"/>
      <c r="C122" s="200" t="s">
        <v>254</v>
      </c>
      <c r="D122" s="200" t="s">
        <v>159</v>
      </c>
      <c r="E122" s="201" t="s">
        <v>255</v>
      </c>
      <c r="F122" s="202" t="s">
        <v>256</v>
      </c>
      <c r="G122" s="203" t="s">
        <v>162</v>
      </c>
      <c r="H122" s="204">
        <v>147</v>
      </c>
      <c r="I122" s="205"/>
      <c r="J122" s="206">
        <f>ROUND(I122*H122,2)</f>
        <v>0</v>
      </c>
      <c r="K122" s="202" t="s">
        <v>163</v>
      </c>
      <c r="L122" s="39"/>
      <c r="M122" s="207" t="s">
        <v>19</v>
      </c>
      <c r="N122" s="208" t="s">
        <v>44</v>
      </c>
      <c r="O122" s="75"/>
      <c r="P122" s="209">
        <f>O122*H122</f>
        <v>0</v>
      </c>
      <c r="Q122" s="209">
        <v>0</v>
      </c>
      <c r="R122" s="209">
        <f>Q122*H122</f>
        <v>0</v>
      </c>
      <c r="S122" s="209">
        <v>0.039</v>
      </c>
      <c r="T122" s="210">
        <f>S122*H122</f>
        <v>5.733</v>
      </c>
      <c r="AR122" s="13" t="s">
        <v>164</v>
      </c>
      <c r="AT122" s="13" t="s">
        <v>159</v>
      </c>
      <c r="AU122" s="13" t="s">
        <v>83</v>
      </c>
      <c r="AY122" s="13" t="s">
        <v>157</v>
      </c>
      <c r="BE122" s="211">
        <f>IF(N122="základní",J122,0)</f>
        <v>0</v>
      </c>
      <c r="BF122" s="211">
        <f>IF(N122="snížená",J122,0)</f>
        <v>0</v>
      </c>
      <c r="BG122" s="211">
        <f>IF(N122="zákl. přenesená",J122,0)</f>
        <v>0</v>
      </c>
      <c r="BH122" s="211">
        <f>IF(N122="sníž. přenesená",J122,0)</f>
        <v>0</v>
      </c>
      <c r="BI122" s="211">
        <f>IF(N122="nulová",J122,0)</f>
        <v>0</v>
      </c>
      <c r="BJ122" s="13" t="s">
        <v>81</v>
      </c>
      <c r="BK122" s="211">
        <f>ROUND(I122*H122,2)</f>
        <v>0</v>
      </c>
      <c r="BL122" s="13" t="s">
        <v>164</v>
      </c>
      <c r="BM122" s="13" t="s">
        <v>257</v>
      </c>
    </row>
    <row r="123" spans="2:65" s="1" customFormat="1" ht="22.5" customHeight="1">
      <c r="B123" s="34"/>
      <c r="C123" s="200" t="s">
        <v>258</v>
      </c>
      <c r="D123" s="200" t="s">
        <v>159</v>
      </c>
      <c r="E123" s="201" t="s">
        <v>259</v>
      </c>
      <c r="F123" s="202" t="s">
        <v>260</v>
      </c>
      <c r="G123" s="203" t="s">
        <v>162</v>
      </c>
      <c r="H123" s="204">
        <v>489</v>
      </c>
      <c r="I123" s="205"/>
      <c r="J123" s="206">
        <f>ROUND(I123*H123,2)</f>
        <v>0</v>
      </c>
      <c r="K123" s="202" t="s">
        <v>163</v>
      </c>
      <c r="L123" s="39"/>
      <c r="M123" s="207" t="s">
        <v>19</v>
      </c>
      <c r="N123" s="208" t="s">
        <v>44</v>
      </c>
      <c r="O123" s="75"/>
      <c r="P123" s="209">
        <f>O123*H123</f>
        <v>0</v>
      </c>
      <c r="Q123" s="209">
        <v>0</v>
      </c>
      <c r="R123" s="209">
        <f>Q123*H123</f>
        <v>0</v>
      </c>
      <c r="S123" s="209">
        <v>0.26</v>
      </c>
      <c r="T123" s="210">
        <f>S123*H123</f>
        <v>127.14</v>
      </c>
      <c r="AR123" s="13" t="s">
        <v>164</v>
      </c>
      <c r="AT123" s="13" t="s">
        <v>159</v>
      </c>
      <c r="AU123" s="13" t="s">
        <v>83</v>
      </c>
      <c r="AY123" s="13" t="s">
        <v>157</v>
      </c>
      <c r="BE123" s="211">
        <f>IF(N123="základní",J123,0)</f>
        <v>0</v>
      </c>
      <c r="BF123" s="211">
        <f>IF(N123="snížená",J123,0)</f>
        <v>0</v>
      </c>
      <c r="BG123" s="211">
        <f>IF(N123="zákl. přenesená",J123,0)</f>
        <v>0</v>
      </c>
      <c r="BH123" s="211">
        <f>IF(N123="sníž. přenesená",J123,0)</f>
        <v>0</v>
      </c>
      <c r="BI123" s="211">
        <f>IF(N123="nulová",J123,0)</f>
        <v>0</v>
      </c>
      <c r="BJ123" s="13" t="s">
        <v>81</v>
      </c>
      <c r="BK123" s="211">
        <f>ROUND(I123*H123,2)</f>
        <v>0</v>
      </c>
      <c r="BL123" s="13" t="s">
        <v>164</v>
      </c>
      <c r="BM123" s="13" t="s">
        <v>261</v>
      </c>
    </row>
    <row r="124" spans="2:65" s="1" customFormat="1" ht="22.5" customHeight="1">
      <c r="B124" s="34"/>
      <c r="C124" s="200" t="s">
        <v>262</v>
      </c>
      <c r="D124" s="200" t="s">
        <v>159</v>
      </c>
      <c r="E124" s="201" t="s">
        <v>263</v>
      </c>
      <c r="F124" s="202" t="s">
        <v>264</v>
      </c>
      <c r="G124" s="203" t="s">
        <v>162</v>
      </c>
      <c r="H124" s="204">
        <v>958.44</v>
      </c>
      <c r="I124" s="205"/>
      <c r="J124" s="206">
        <f>ROUND(I124*H124,2)</f>
        <v>0</v>
      </c>
      <c r="K124" s="202" t="s">
        <v>163</v>
      </c>
      <c r="L124" s="39"/>
      <c r="M124" s="207" t="s">
        <v>19</v>
      </c>
      <c r="N124" s="208" t="s">
        <v>44</v>
      </c>
      <c r="O124" s="75"/>
      <c r="P124" s="209">
        <f>O124*H124</f>
        <v>0</v>
      </c>
      <c r="Q124" s="209">
        <v>0</v>
      </c>
      <c r="R124" s="209">
        <f>Q124*H124</f>
        <v>0</v>
      </c>
      <c r="S124" s="209">
        <v>0.68</v>
      </c>
      <c r="T124" s="210">
        <f>S124*H124</f>
        <v>651.7392000000001</v>
      </c>
      <c r="AR124" s="13" t="s">
        <v>164</v>
      </c>
      <c r="AT124" s="13" t="s">
        <v>159</v>
      </c>
      <c r="AU124" s="13" t="s">
        <v>83</v>
      </c>
      <c r="AY124" s="13" t="s">
        <v>157</v>
      </c>
      <c r="BE124" s="211">
        <f>IF(N124="základní",J124,0)</f>
        <v>0</v>
      </c>
      <c r="BF124" s="211">
        <f>IF(N124="snížená",J124,0)</f>
        <v>0</v>
      </c>
      <c r="BG124" s="211">
        <f>IF(N124="zákl. přenesená",J124,0)</f>
        <v>0</v>
      </c>
      <c r="BH124" s="211">
        <f>IF(N124="sníž. přenesená",J124,0)</f>
        <v>0</v>
      </c>
      <c r="BI124" s="211">
        <f>IF(N124="nulová",J124,0)</f>
        <v>0</v>
      </c>
      <c r="BJ124" s="13" t="s">
        <v>81</v>
      </c>
      <c r="BK124" s="211">
        <f>ROUND(I124*H124,2)</f>
        <v>0</v>
      </c>
      <c r="BL124" s="13" t="s">
        <v>164</v>
      </c>
      <c r="BM124" s="13" t="s">
        <v>265</v>
      </c>
    </row>
    <row r="125" spans="2:63" s="10" customFormat="1" ht="22.8" customHeight="1">
      <c r="B125" s="184"/>
      <c r="C125" s="185"/>
      <c r="D125" s="186" t="s">
        <v>72</v>
      </c>
      <c r="E125" s="198" t="s">
        <v>266</v>
      </c>
      <c r="F125" s="198" t="s">
        <v>267</v>
      </c>
      <c r="G125" s="185"/>
      <c r="H125" s="185"/>
      <c r="I125" s="188"/>
      <c r="J125" s="199">
        <f>BK125</f>
        <v>0</v>
      </c>
      <c r="K125" s="185"/>
      <c r="L125" s="190"/>
      <c r="M125" s="191"/>
      <c r="N125" s="192"/>
      <c r="O125" s="192"/>
      <c r="P125" s="193">
        <f>SUM(P126:P133)</f>
        <v>0</v>
      </c>
      <c r="Q125" s="192"/>
      <c r="R125" s="193">
        <f>SUM(R126:R133)</f>
        <v>0</v>
      </c>
      <c r="S125" s="192"/>
      <c r="T125" s="194">
        <f>SUM(T126:T133)</f>
        <v>0</v>
      </c>
      <c r="AR125" s="195" t="s">
        <v>81</v>
      </c>
      <c r="AT125" s="196" t="s">
        <v>72</v>
      </c>
      <c r="AU125" s="196" t="s">
        <v>81</v>
      </c>
      <c r="AY125" s="195" t="s">
        <v>157</v>
      </c>
      <c r="BK125" s="197">
        <f>SUM(BK126:BK133)</f>
        <v>0</v>
      </c>
    </row>
    <row r="126" spans="2:65" s="1" customFormat="1" ht="22.5" customHeight="1">
      <c r="B126" s="34"/>
      <c r="C126" s="200" t="s">
        <v>268</v>
      </c>
      <c r="D126" s="200" t="s">
        <v>159</v>
      </c>
      <c r="E126" s="201" t="s">
        <v>269</v>
      </c>
      <c r="F126" s="202" t="s">
        <v>270</v>
      </c>
      <c r="G126" s="203" t="s">
        <v>181</v>
      </c>
      <c r="H126" s="204">
        <v>161.32</v>
      </c>
      <c r="I126" s="205"/>
      <c r="J126" s="206">
        <f>ROUND(I126*H126,2)</f>
        <v>0</v>
      </c>
      <c r="K126" s="202" t="s">
        <v>163</v>
      </c>
      <c r="L126" s="39"/>
      <c r="M126" s="207" t="s">
        <v>19</v>
      </c>
      <c r="N126" s="208" t="s">
        <v>44</v>
      </c>
      <c r="O126" s="75"/>
      <c r="P126" s="209">
        <f>O126*H126</f>
        <v>0</v>
      </c>
      <c r="Q126" s="209">
        <v>0</v>
      </c>
      <c r="R126" s="209">
        <f>Q126*H126</f>
        <v>0</v>
      </c>
      <c r="S126" s="209">
        <v>0</v>
      </c>
      <c r="T126" s="210">
        <f>S126*H126</f>
        <v>0</v>
      </c>
      <c r="AR126" s="13" t="s">
        <v>164</v>
      </c>
      <c r="AT126" s="13" t="s">
        <v>159</v>
      </c>
      <c r="AU126" s="13" t="s">
        <v>83</v>
      </c>
      <c r="AY126" s="13" t="s">
        <v>157</v>
      </c>
      <c r="BE126" s="211">
        <f>IF(N126="základní",J126,0)</f>
        <v>0</v>
      </c>
      <c r="BF126" s="211">
        <f>IF(N126="snížená",J126,0)</f>
        <v>0</v>
      </c>
      <c r="BG126" s="211">
        <f>IF(N126="zákl. přenesená",J126,0)</f>
        <v>0</v>
      </c>
      <c r="BH126" s="211">
        <f>IF(N126="sníž. přenesená",J126,0)</f>
        <v>0</v>
      </c>
      <c r="BI126" s="211">
        <f>IF(N126="nulová",J126,0)</f>
        <v>0</v>
      </c>
      <c r="BJ126" s="13" t="s">
        <v>81</v>
      </c>
      <c r="BK126" s="211">
        <f>ROUND(I126*H126,2)</f>
        <v>0</v>
      </c>
      <c r="BL126" s="13" t="s">
        <v>164</v>
      </c>
      <c r="BM126" s="13" t="s">
        <v>271</v>
      </c>
    </row>
    <row r="127" spans="2:65" s="1" customFormat="1" ht="16.5" customHeight="1">
      <c r="B127" s="34"/>
      <c r="C127" s="200" t="s">
        <v>272</v>
      </c>
      <c r="D127" s="200" t="s">
        <v>159</v>
      </c>
      <c r="E127" s="201" t="s">
        <v>273</v>
      </c>
      <c r="F127" s="202" t="s">
        <v>274</v>
      </c>
      <c r="G127" s="203" t="s">
        <v>181</v>
      </c>
      <c r="H127" s="204">
        <v>957.28</v>
      </c>
      <c r="I127" s="205"/>
      <c r="J127" s="206">
        <f>ROUND(I127*H127,2)</f>
        <v>0</v>
      </c>
      <c r="K127" s="202" t="s">
        <v>163</v>
      </c>
      <c r="L127" s="39"/>
      <c r="M127" s="207" t="s">
        <v>19</v>
      </c>
      <c r="N127" s="208" t="s">
        <v>44</v>
      </c>
      <c r="O127" s="75"/>
      <c r="P127" s="209">
        <f>O127*H127</f>
        <v>0</v>
      </c>
      <c r="Q127" s="209">
        <v>0</v>
      </c>
      <c r="R127" s="209">
        <f>Q127*H127</f>
        <v>0</v>
      </c>
      <c r="S127" s="209">
        <v>0</v>
      </c>
      <c r="T127" s="210">
        <f>S127*H127</f>
        <v>0</v>
      </c>
      <c r="AR127" s="13" t="s">
        <v>164</v>
      </c>
      <c r="AT127" s="13" t="s">
        <v>159</v>
      </c>
      <c r="AU127" s="13" t="s">
        <v>83</v>
      </c>
      <c r="AY127" s="13" t="s">
        <v>157</v>
      </c>
      <c r="BE127" s="211">
        <f>IF(N127="základní",J127,0)</f>
        <v>0</v>
      </c>
      <c r="BF127" s="211">
        <f>IF(N127="snížená",J127,0)</f>
        <v>0</v>
      </c>
      <c r="BG127" s="211">
        <f>IF(N127="zákl. přenesená",J127,0)</f>
        <v>0</v>
      </c>
      <c r="BH127" s="211">
        <f>IF(N127="sníž. přenesená",J127,0)</f>
        <v>0</v>
      </c>
      <c r="BI127" s="211">
        <f>IF(N127="nulová",J127,0)</f>
        <v>0</v>
      </c>
      <c r="BJ127" s="13" t="s">
        <v>81</v>
      </c>
      <c r="BK127" s="211">
        <f>ROUND(I127*H127,2)</f>
        <v>0</v>
      </c>
      <c r="BL127" s="13" t="s">
        <v>164</v>
      </c>
      <c r="BM127" s="13" t="s">
        <v>275</v>
      </c>
    </row>
    <row r="128" spans="2:65" s="1" customFormat="1" ht="22.5" customHeight="1">
      <c r="B128" s="34"/>
      <c r="C128" s="200" t="s">
        <v>276</v>
      </c>
      <c r="D128" s="200" t="s">
        <v>159</v>
      </c>
      <c r="E128" s="201" t="s">
        <v>277</v>
      </c>
      <c r="F128" s="202" t="s">
        <v>278</v>
      </c>
      <c r="G128" s="203" t="s">
        <v>181</v>
      </c>
      <c r="H128" s="204">
        <v>9572.8</v>
      </c>
      <c r="I128" s="205"/>
      <c r="J128" s="206">
        <f>ROUND(I128*H128,2)</f>
        <v>0</v>
      </c>
      <c r="K128" s="202" t="s">
        <v>163</v>
      </c>
      <c r="L128" s="39"/>
      <c r="M128" s="207" t="s">
        <v>19</v>
      </c>
      <c r="N128" s="208" t="s">
        <v>44</v>
      </c>
      <c r="O128" s="75"/>
      <c r="P128" s="209">
        <f>O128*H128</f>
        <v>0</v>
      </c>
      <c r="Q128" s="209">
        <v>0</v>
      </c>
      <c r="R128" s="209">
        <f>Q128*H128</f>
        <v>0</v>
      </c>
      <c r="S128" s="209">
        <v>0</v>
      </c>
      <c r="T128" s="210">
        <f>S128*H128</f>
        <v>0</v>
      </c>
      <c r="AR128" s="13" t="s">
        <v>164</v>
      </c>
      <c r="AT128" s="13" t="s">
        <v>159</v>
      </c>
      <c r="AU128" s="13" t="s">
        <v>83</v>
      </c>
      <c r="AY128" s="13" t="s">
        <v>157</v>
      </c>
      <c r="BE128" s="211">
        <f>IF(N128="základní",J128,0)</f>
        <v>0</v>
      </c>
      <c r="BF128" s="211">
        <f>IF(N128="snížená",J128,0)</f>
        <v>0</v>
      </c>
      <c r="BG128" s="211">
        <f>IF(N128="zákl. přenesená",J128,0)</f>
        <v>0</v>
      </c>
      <c r="BH128" s="211">
        <f>IF(N128="sníž. přenesená",J128,0)</f>
        <v>0</v>
      </c>
      <c r="BI128" s="211">
        <f>IF(N128="nulová",J128,0)</f>
        <v>0</v>
      </c>
      <c r="BJ128" s="13" t="s">
        <v>81</v>
      </c>
      <c r="BK128" s="211">
        <f>ROUND(I128*H128,2)</f>
        <v>0</v>
      </c>
      <c r="BL128" s="13" t="s">
        <v>164</v>
      </c>
      <c r="BM128" s="13" t="s">
        <v>279</v>
      </c>
    </row>
    <row r="129" spans="2:65" s="1" customFormat="1" ht="22.5" customHeight="1">
      <c r="B129" s="34"/>
      <c r="C129" s="200" t="s">
        <v>280</v>
      </c>
      <c r="D129" s="200" t="s">
        <v>159</v>
      </c>
      <c r="E129" s="201" t="s">
        <v>281</v>
      </c>
      <c r="F129" s="202" t="s">
        <v>282</v>
      </c>
      <c r="G129" s="203" t="s">
        <v>181</v>
      </c>
      <c r="H129" s="204">
        <v>0.25</v>
      </c>
      <c r="I129" s="205"/>
      <c r="J129" s="206">
        <f>ROUND(I129*H129,2)</f>
        <v>0</v>
      </c>
      <c r="K129" s="202" t="s">
        <v>19</v>
      </c>
      <c r="L129" s="39"/>
      <c r="M129" s="207" t="s">
        <v>19</v>
      </c>
      <c r="N129" s="208" t="s">
        <v>44</v>
      </c>
      <c r="O129" s="75"/>
      <c r="P129" s="209">
        <f>O129*H129</f>
        <v>0</v>
      </c>
      <c r="Q129" s="209">
        <v>0</v>
      </c>
      <c r="R129" s="209">
        <f>Q129*H129</f>
        <v>0</v>
      </c>
      <c r="S129" s="209">
        <v>0</v>
      </c>
      <c r="T129" s="210">
        <f>S129*H129</f>
        <v>0</v>
      </c>
      <c r="AR129" s="13" t="s">
        <v>164</v>
      </c>
      <c r="AT129" s="13" t="s">
        <v>159</v>
      </c>
      <c r="AU129" s="13" t="s">
        <v>83</v>
      </c>
      <c r="AY129" s="13" t="s">
        <v>157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13" t="s">
        <v>81</v>
      </c>
      <c r="BK129" s="211">
        <f>ROUND(I129*H129,2)</f>
        <v>0</v>
      </c>
      <c r="BL129" s="13" t="s">
        <v>164</v>
      </c>
      <c r="BM129" s="13" t="s">
        <v>283</v>
      </c>
    </row>
    <row r="130" spans="2:65" s="1" customFormat="1" ht="22.5" customHeight="1">
      <c r="B130" s="34"/>
      <c r="C130" s="200" t="s">
        <v>284</v>
      </c>
      <c r="D130" s="200" t="s">
        <v>159</v>
      </c>
      <c r="E130" s="201" t="s">
        <v>285</v>
      </c>
      <c r="F130" s="202" t="s">
        <v>286</v>
      </c>
      <c r="G130" s="203" t="s">
        <v>181</v>
      </c>
      <c r="H130" s="204">
        <v>865.346</v>
      </c>
      <c r="I130" s="205"/>
      <c r="J130" s="206">
        <f>ROUND(I130*H130,2)</f>
        <v>0</v>
      </c>
      <c r="K130" s="202" t="s">
        <v>19</v>
      </c>
      <c r="L130" s="39"/>
      <c r="M130" s="207" t="s">
        <v>19</v>
      </c>
      <c r="N130" s="208" t="s">
        <v>44</v>
      </c>
      <c r="O130" s="75"/>
      <c r="P130" s="209">
        <f>O130*H130</f>
        <v>0</v>
      </c>
      <c r="Q130" s="209">
        <v>0</v>
      </c>
      <c r="R130" s="209">
        <f>Q130*H130</f>
        <v>0</v>
      </c>
      <c r="S130" s="209">
        <v>0</v>
      </c>
      <c r="T130" s="210">
        <f>S130*H130</f>
        <v>0</v>
      </c>
      <c r="AR130" s="13" t="s">
        <v>164</v>
      </c>
      <c r="AT130" s="13" t="s">
        <v>159</v>
      </c>
      <c r="AU130" s="13" t="s">
        <v>83</v>
      </c>
      <c r="AY130" s="13" t="s">
        <v>157</v>
      </c>
      <c r="BE130" s="211">
        <f>IF(N130="základní",J130,0)</f>
        <v>0</v>
      </c>
      <c r="BF130" s="211">
        <f>IF(N130="snížená",J130,0)</f>
        <v>0</v>
      </c>
      <c r="BG130" s="211">
        <f>IF(N130="zákl. přenesená",J130,0)</f>
        <v>0</v>
      </c>
      <c r="BH130" s="211">
        <f>IF(N130="sníž. přenesená",J130,0)</f>
        <v>0</v>
      </c>
      <c r="BI130" s="211">
        <f>IF(N130="nulová",J130,0)</f>
        <v>0</v>
      </c>
      <c r="BJ130" s="13" t="s">
        <v>81</v>
      </c>
      <c r="BK130" s="211">
        <f>ROUND(I130*H130,2)</f>
        <v>0</v>
      </c>
      <c r="BL130" s="13" t="s">
        <v>164</v>
      </c>
      <c r="BM130" s="13" t="s">
        <v>287</v>
      </c>
    </row>
    <row r="131" spans="2:65" s="1" customFormat="1" ht="22.5" customHeight="1">
      <c r="B131" s="34"/>
      <c r="C131" s="200" t="s">
        <v>14</v>
      </c>
      <c r="D131" s="200" t="s">
        <v>159</v>
      </c>
      <c r="E131" s="201" t="s">
        <v>288</v>
      </c>
      <c r="F131" s="202" t="s">
        <v>289</v>
      </c>
      <c r="G131" s="203" t="s">
        <v>181</v>
      </c>
      <c r="H131" s="204">
        <v>3.514</v>
      </c>
      <c r="I131" s="205"/>
      <c r="J131" s="206">
        <f>ROUND(I131*H131,2)</f>
        <v>0</v>
      </c>
      <c r="K131" s="202" t="s">
        <v>19</v>
      </c>
      <c r="L131" s="39"/>
      <c r="M131" s="207" t="s">
        <v>19</v>
      </c>
      <c r="N131" s="208" t="s">
        <v>44</v>
      </c>
      <c r="O131" s="75"/>
      <c r="P131" s="209">
        <f>O131*H131</f>
        <v>0</v>
      </c>
      <c r="Q131" s="209">
        <v>0</v>
      </c>
      <c r="R131" s="209">
        <f>Q131*H131</f>
        <v>0</v>
      </c>
      <c r="S131" s="209">
        <v>0</v>
      </c>
      <c r="T131" s="210">
        <f>S131*H131</f>
        <v>0</v>
      </c>
      <c r="AR131" s="13" t="s">
        <v>164</v>
      </c>
      <c r="AT131" s="13" t="s">
        <v>159</v>
      </c>
      <c r="AU131" s="13" t="s">
        <v>83</v>
      </c>
      <c r="AY131" s="13" t="s">
        <v>157</v>
      </c>
      <c r="BE131" s="211">
        <f>IF(N131="základní",J131,0)</f>
        <v>0</v>
      </c>
      <c r="BF131" s="211">
        <f>IF(N131="snížená",J131,0)</f>
        <v>0</v>
      </c>
      <c r="BG131" s="211">
        <f>IF(N131="zákl. přenesená",J131,0)</f>
        <v>0</v>
      </c>
      <c r="BH131" s="211">
        <f>IF(N131="sníž. přenesená",J131,0)</f>
        <v>0</v>
      </c>
      <c r="BI131" s="211">
        <f>IF(N131="nulová",J131,0)</f>
        <v>0</v>
      </c>
      <c r="BJ131" s="13" t="s">
        <v>81</v>
      </c>
      <c r="BK131" s="211">
        <f>ROUND(I131*H131,2)</f>
        <v>0</v>
      </c>
      <c r="BL131" s="13" t="s">
        <v>164</v>
      </c>
      <c r="BM131" s="13" t="s">
        <v>290</v>
      </c>
    </row>
    <row r="132" spans="2:65" s="1" customFormat="1" ht="16.5" customHeight="1">
      <c r="B132" s="34"/>
      <c r="C132" s="200" t="s">
        <v>291</v>
      </c>
      <c r="D132" s="200" t="s">
        <v>159</v>
      </c>
      <c r="E132" s="201" t="s">
        <v>292</v>
      </c>
      <c r="F132" s="202" t="s">
        <v>293</v>
      </c>
      <c r="G132" s="203" t="s">
        <v>181</v>
      </c>
      <c r="H132" s="204">
        <v>36</v>
      </c>
      <c r="I132" s="205"/>
      <c r="J132" s="206">
        <f>ROUND(I132*H132,2)</f>
        <v>0</v>
      </c>
      <c r="K132" s="202" t="s">
        <v>19</v>
      </c>
      <c r="L132" s="39"/>
      <c r="M132" s="207" t="s">
        <v>19</v>
      </c>
      <c r="N132" s="208" t="s">
        <v>44</v>
      </c>
      <c r="O132" s="75"/>
      <c r="P132" s="209">
        <f>O132*H132</f>
        <v>0</v>
      </c>
      <c r="Q132" s="209">
        <v>0</v>
      </c>
      <c r="R132" s="209">
        <f>Q132*H132</f>
        <v>0</v>
      </c>
      <c r="S132" s="209">
        <v>0</v>
      </c>
      <c r="T132" s="210">
        <f>S132*H132</f>
        <v>0</v>
      </c>
      <c r="AR132" s="13" t="s">
        <v>164</v>
      </c>
      <c r="AT132" s="13" t="s">
        <v>159</v>
      </c>
      <c r="AU132" s="13" t="s">
        <v>83</v>
      </c>
      <c r="AY132" s="13" t="s">
        <v>157</v>
      </c>
      <c r="BE132" s="211">
        <f>IF(N132="základní",J132,0)</f>
        <v>0</v>
      </c>
      <c r="BF132" s="211">
        <f>IF(N132="snížená",J132,0)</f>
        <v>0</v>
      </c>
      <c r="BG132" s="211">
        <f>IF(N132="zákl. přenesená",J132,0)</f>
        <v>0</v>
      </c>
      <c r="BH132" s="211">
        <f>IF(N132="sníž. přenesená",J132,0)</f>
        <v>0</v>
      </c>
      <c r="BI132" s="211">
        <f>IF(N132="nulová",J132,0)</f>
        <v>0</v>
      </c>
      <c r="BJ132" s="13" t="s">
        <v>81</v>
      </c>
      <c r="BK132" s="211">
        <f>ROUND(I132*H132,2)</f>
        <v>0</v>
      </c>
      <c r="BL132" s="13" t="s">
        <v>164</v>
      </c>
      <c r="BM132" s="13" t="s">
        <v>294</v>
      </c>
    </row>
    <row r="133" spans="2:65" s="1" customFormat="1" ht="22.5" customHeight="1">
      <c r="B133" s="34"/>
      <c r="C133" s="200" t="s">
        <v>295</v>
      </c>
      <c r="D133" s="200" t="s">
        <v>159</v>
      </c>
      <c r="E133" s="201" t="s">
        <v>296</v>
      </c>
      <c r="F133" s="202" t="s">
        <v>297</v>
      </c>
      <c r="G133" s="203" t="s">
        <v>181</v>
      </c>
      <c r="H133" s="204">
        <v>52.17</v>
      </c>
      <c r="I133" s="205"/>
      <c r="J133" s="206">
        <f>ROUND(I133*H133,2)</f>
        <v>0</v>
      </c>
      <c r="K133" s="202" t="s">
        <v>163</v>
      </c>
      <c r="L133" s="39"/>
      <c r="M133" s="207" t="s">
        <v>19</v>
      </c>
      <c r="N133" s="208" t="s">
        <v>44</v>
      </c>
      <c r="O133" s="75"/>
      <c r="P133" s="209">
        <f>O133*H133</f>
        <v>0</v>
      </c>
      <c r="Q133" s="209">
        <v>0</v>
      </c>
      <c r="R133" s="209">
        <f>Q133*H133</f>
        <v>0</v>
      </c>
      <c r="S133" s="209">
        <v>0</v>
      </c>
      <c r="T133" s="210">
        <f>S133*H133</f>
        <v>0</v>
      </c>
      <c r="AR133" s="13" t="s">
        <v>164</v>
      </c>
      <c r="AT133" s="13" t="s">
        <v>159</v>
      </c>
      <c r="AU133" s="13" t="s">
        <v>83</v>
      </c>
      <c r="AY133" s="13" t="s">
        <v>157</v>
      </c>
      <c r="BE133" s="211">
        <f>IF(N133="základní",J133,0)</f>
        <v>0</v>
      </c>
      <c r="BF133" s="211">
        <f>IF(N133="snížená",J133,0)</f>
        <v>0</v>
      </c>
      <c r="BG133" s="211">
        <f>IF(N133="zákl. přenesená",J133,0)</f>
        <v>0</v>
      </c>
      <c r="BH133" s="211">
        <f>IF(N133="sníž. přenesená",J133,0)</f>
        <v>0</v>
      </c>
      <c r="BI133" s="211">
        <f>IF(N133="nulová",J133,0)</f>
        <v>0</v>
      </c>
      <c r="BJ133" s="13" t="s">
        <v>81</v>
      </c>
      <c r="BK133" s="211">
        <f>ROUND(I133*H133,2)</f>
        <v>0</v>
      </c>
      <c r="BL133" s="13" t="s">
        <v>164</v>
      </c>
      <c r="BM133" s="13" t="s">
        <v>298</v>
      </c>
    </row>
    <row r="134" spans="2:63" s="10" customFormat="1" ht="25.9" customHeight="1">
      <c r="B134" s="184"/>
      <c r="C134" s="185"/>
      <c r="D134" s="186" t="s">
        <v>72</v>
      </c>
      <c r="E134" s="187" t="s">
        <v>299</v>
      </c>
      <c r="F134" s="187" t="s">
        <v>300</v>
      </c>
      <c r="G134" s="185"/>
      <c r="H134" s="185"/>
      <c r="I134" s="188"/>
      <c r="J134" s="189">
        <f>BK134</f>
        <v>0</v>
      </c>
      <c r="K134" s="185"/>
      <c r="L134" s="190"/>
      <c r="M134" s="191"/>
      <c r="N134" s="192"/>
      <c r="O134" s="192"/>
      <c r="P134" s="193">
        <f>P135+P139+P143+P146</f>
        <v>0</v>
      </c>
      <c r="Q134" s="192"/>
      <c r="R134" s="193">
        <f>R135+R139+R143+R146</f>
        <v>5E-05</v>
      </c>
      <c r="S134" s="192"/>
      <c r="T134" s="194">
        <f>T135+T139+T143+T146</f>
        <v>4.4042485</v>
      </c>
      <c r="AR134" s="195" t="s">
        <v>83</v>
      </c>
      <c r="AT134" s="196" t="s">
        <v>72</v>
      </c>
      <c r="AU134" s="196" t="s">
        <v>73</v>
      </c>
      <c r="AY134" s="195" t="s">
        <v>157</v>
      </c>
      <c r="BK134" s="197">
        <f>BK135+BK139+BK143+BK146</f>
        <v>0</v>
      </c>
    </row>
    <row r="135" spans="2:63" s="10" customFormat="1" ht="22.8" customHeight="1">
      <c r="B135" s="184"/>
      <c r="C135" s="185"/>
      <c r="D135" s="186" t="s">
        <v>72</v>
      </c>
      <c r="E135" s="198" t="s">
        <v>301</v>
      </c>
      <c r="F135" s="198" t="s">
        <v>302</v>
      </c>
      <c r="G135" s="185"/>
      <c r="H135" s="185"/>
      <c r="I135" s="188"/>
      <c r="J135" s="199">
        <f>BK135</f>
        <v>0</v>
      </c>
      <c r="K135" s="185"/>
      <c r="L135" s="190"/>
      <c r="M135" s="191"/>
      <c r="N135" s="192"/>
      <c r="O135" s="192"/>
      <c r="P135" s="193">
        <f>SUM(P136:P138)</f>
        <v>0</v>
      </c>
      <c r="Q135" s="192"/>
      <c r="R135" s="193">
        <f>SUM(R136:R138)</f>
        <v>0</v>
      </c>
      <c r="S135" s="192"/>
      <c r="T135" s="194">
        <f>SUM(T136:T138)</f>
        <v>0.3202</v>
      </c>
      <c r="AR135" s="195" t="s">
        <v>83</v>
      </c>
      <c r="AT135" s="196" t="s">
        <v>72</v>
      </c>
      <c r="AU135" s="196" t="s">
        <v>81</v>
      </c>
      <c r="AY135" s="195" t="s">
        <v>157</v>
      </c>
      <c r="BK135" s="197">
        <f>SUM(BK136:BK138)</f>
        <v>0</v>
      </c>
    </row>
    <row r="136" spans="2:65" s="1" customFormat="1" ht="16.5" customHeight="1">
      <c r="B136" s="34"/>
      <c r="C136" s="200" t="s">
        <v>303</v>
      </c>
      <c r="D136" s="200" t="s">
        <v>159</v>
      </c>
      <c r="E136" s="201" t="s">
        <v>304</v>
      </c>
      <c r="F136" s="202" t="s">
        <v>305</v>
      </c>
      <c r="G136" s="203" t="s">
        <v>201</v>
      </c>
      <c r="H136" s="204">
        <v>150</v>
      </c>
      <c r="I136" s="205"/>
      <c r="J136" s="206">
        <f>ROUND(I136*H136,2)</f>
        <v>0</v>
      </c>
      <c r="K136" s="202" t="s">
        <v>163</v>
      </c>
      <c r="L136" s="39"/>
      <c r="M136" s="207" t="s">
        <v>19</v>
      </c>
      <c r="N136" s="208" t="s">
        <v>44</v>
      </c>
      <c r="O136" s="75"/>
      <c r="P136" s="209">
        <f>O136*H136</f>
        <v>0</v>
      </c>
      <c r="Q136" s="209">
        <v>0</v>
      </c>
      <c r="R136" s="209">
        <f>Q136*H136</f>
        <v>0</v>
      </c>
      <c r="S136" s="209">
        <v>0.00186</v>
      </c>
      <c r="T136" s="210">
        <f>S136*H136</f>
        <v>0.279</v>
      </c>
      <c r="AR136" s="13" t="s">
        <v>227</v>
      </c>
      <c r="AT136" s="13" t="s">
        <v>159</v>
      </c>
      <c r="AU136" s="13" t="s">
        <v>83</v>
      </c>
      <c r="AY136" s="13" t="s">
        <v>157</v>
      </c>
      <c r="BE136" s="211">
        <f>IF(N136="základní",J136,0)</f>
        <v>0</v>
      </c>
      <c r="BF136" s="211">
        <f>IF(N136="snížená",J136,0)</f>
        <v>0</v>
      </c>
      <c r="BG136" s="211">
        <f>IF(N136="zákl. přenesená",J136,0)</f>
        <v>0</v>
      </c>
      <c r="BH136" s="211">
        <f>IF(N136="sníž. přenesená",J136,0)</f>
        <v>0</v>
      </c>
      <c r="BI136" s="211">
        <f>IF(N136="nulová",J136,0)</f>
        <v>0</v>
      </c>
      <c r="BJ136" s="13" t="s">
        <v>81</v>
      </c>
      <c r="BK136" s="211">
        <f>ROUND(I136*H136,2)</f>
        <v>0</v>
      </c>
      <c r="BL136" s="13" t="s">
        <v>227</v>
      </c>
      <c r="BM136" s="13" t="s">
        <v>306</v>
      </c>
    </row>
    <row r="137" spans="2:65" s="1" customFormat="1" ht="16.5" customHeight="1">
      <c r="B137" s="34"/>
      <c r="C137" s="200" t="s">
        <v>307</v>
      </c>
      <c r="D137" s="200" t="s">
        <v>159</v>
      </c>
      <c r="E137" s="201" t="s">
        <v>308</v>
      </c>
      <c r="F137" s="202" t="s">
        <v>309</v>
      </c>
      <c r="G137" s="203" t="s">
        <v>195</v>
      </c>
      <c r="H137" s="204">
        <v>2</v>
      </c>
      <c r="I137" s="205"/>
      <c r="J137" s="206">
        <f>ROUND(I137*H137,2)</f>
        <v>0</v>
      </c>
      <c r="K137" s="202" t="s">
        <v>163</v>
      </c>
      <c r="L137" s="39"/>
      <c r="M137" s="207" t="s">
        <v>19</v>
      </c>
      <c r="N137" s="208" t="s">
        <v>44</v>
      </c>
      <c r="O137" s="75"/>
      <c r="P137" s="209">
        <f>O137*H137</f>
        <v>0</v>
      </c>
      <c r="Q137" s="209">
        <v>0</v>
      </c>
      <c r="R137" s="209">
        <f>Q137*H137</f>
        <v>0</v>
      </c>
      <c r="S137" s="209">
        <v>0.02</v>
      </c>
      <c r="T137" s="210">
        <f>S137*H137</f>
        <v>0.04</v>
      </c>
      <c r="AR137" s="13" t="s">
        <v>227</v>
      </c>
      <c r="AT137" s="13" t="s">
        <v>159</v>
      </c>
      <c r="AU137" s="13" t="s">
        <v>83</v>
      </c>
      <c r="AY137" s="13" t="s">
        <v>157</v>
      </c>
      <c r="BE137" s="211">
        <f>IF(N137="základní",J137,0)</f>
        <v>0</v>
      </c>
      <c r="BF137" s="211">
        <f>IF(N137="snížená",J137,0)</f>
        <v>0</v>
      </c>
      <c r="BG137" s="211">
        <f>IF(N137="zákl. přenesená",J137,0)</f>
        <v>0</v>
      </c>
      <c r="BH137" s="211">
        <f>IF(N137="sníž. přenesená",J137,0)</f>
        <v>0</v>
      </c>
      <c r="BI137" s="211">
        <f>IF(N137="nulová",J137,0)</f>
        <v>0</v>
      </c>
      <c r="BJ137" s="13" t="s">
        <v>81</v>
      </c>
      <c r="BK137" s="211">
        <f>ROUND(I137*H137,2)</f>
        <v>0</v>
      </c>
      <c r="BL137" s="13" t="s">
        <v>227</v>
      </c>
      <c r="BM137" s="13" t="s">
        <v>310</v>
      </c>
    </row>
    <row r="138" spans="2:65" s="1" customFormat="1" ht="22.5" customHeight="1">
      <c r="B138" s="34"/>
      <c r="C138" s="200" t="s">
        <v>311</v>
      </c>
      <c r="D138" s="200" t="s">
        <v>159</v>
      </c>
      <c r="E138" s="201" t="s">
        <v>312</v>
      </c>
      <c r="F138" s="202" t="s">
        <v>313</v>
      </c>
      <c r="G138" s="203" t="s">
        <v>195</v>
      </c>
      <c r="H138" s="204">
        <v>25</v>
      </c>
      <c r="I138" s="205"/>
      <c r="J138" s="206">
        <f>ROUND(I138*H138,2)</f>
        <v>0</v>
      </c>
      <c r="K138" s="202" t="s">
        <v>163</v>
      </c>
      <c r="L138" s="39"/>
      <c r="M138" s="207" t="s">
        <v>19</v>
      </c>
      <c r="N138" s="208" t="s">
        <v>44</v>
      </c>
      <c r="O138" s="75"/>
      <c r="P138" s="209">
        <f>O138*H138</f>
        <v>0</v>
      </c>
      <c r="Q138" s="209">
        <v>0</v>
      </c>
      <c r="R138" s="209">
        <f>Q138*H138</f>
        <v>0</v>
      </c>
      <c r="S138" s="209">
        <v>4.8E-05</v>
      </c>
      <c r="T138" s="210">
        <f>S138*H138</f>
        <v>0.0012000000000000001</v>
      </c>
      <c r="AR138" s="13" t="s">
        <v>227</v>
      </c>
      <c r="AT138" s="13" t="s">
        <v>159</v>
      </c>
      <c r="AU138" s="13" t="s">
        <v>83</v>
      </c>
      <c r="AY138" s="13" t="s">
        <v>157</v>
      </c>
      <c r="BE138" s="211">
        <f>IF(N138="základní",J138,0)</f>
        <v>0</v>
      </c>
      <c r="BF138" s="211">
        <f>IF(N138="snížená",J138,0)</f>
        <v>0</v>
      </c>
      <c r="BG138" s="211">
        <f>IF(N138="zákl. přenesená",J138,0)</f>
        <v>0</v>
      </c>
      <c r="BH138" s="211">
        <f>IF(N138="sníž. přenesená",J138,0)</f>
        <v>0</v>
      </c>
      <c r="BI138" s="211">
        <f>IF(N138="nulová",J138,0)</f>
        <v>0</v>
      </c>
      <c r="BJ138" s="13" t="s">
        <v>81</v>
      </c>
      <c r="BK138" s="211">
        <f>ROUND(I138*H138,2)</f>
        <v>0</v>
      </c>
      <c r="BL138" s="13" t="s">
        <v>227</v>
      </c>
      <c r="BM138" s="13" t="s">
        <v>314</v>
      </c>
    </row>
    <row r="139" spans="2:63" s="10" customFormat="1" ht="22.8" customHeight="1">
      <c r="B139" s="184"/>
      <c r="C139" s="185"/>
      <c r="D139" s="186" t="s">
        <v>72</v>
      </c>
      <c r="E139" s="198" t="s">
        <v>315</v>
      </c>
      <c r="F139" s="198" t="s">
        <v>316</v>
      </c>
      <c r="G139" s="185"/>
      <c r="H139" s="185"/>
      <c r="I139" s="188"/>
      <c r="J139" s="199">
        <f>BK139</f>
        <v>0</v>
      </c>
      <c r="K139" s="185"/>
      <c r="L139" s="190"/>
      <c r="M139" s="191"/>
      <c r="N139" s="192"/>
      <c r="O139" s="192"/>
      <c r="P139" s="193">
        <f>SUM(P140:P142)</f>
        <v>0</v>
      </c>
      <c r="Q139" s="192"/>
      <c r="R139" s="193">
        <f>SUM(R140:R142)</f>
        <v>0</v>
      </c>
      <c r="S139" s="192"/>
      <c r="T139" s="194">
        <f>SUM(T140:T142)</f>
        <v>0.17297999999999997</v>
      </c>
      <c r="AR139" s="195" t="s">
        <v>83</v>
      </c>
      <c r="AT139" s="196" t="s">
        <v>72</v>
      </c>
      <c r="AU139" s="196" t="s">
        <v>81</v>
      </c>
      <c r="AY139" s="195" t="s">
        <v>157</v>
      </c>
      <c r="BK139" s="197">
        <f>SUM(BK140:BK142)</f>
        <v>0</v>
      </c>
    </row>
    <row r="140" spans="2:65" s="1" customFormat="1" ht="16.5" customHeight="1">
      <c r="B140" s="34"/>
      <c r="C140" s="200" t="s">
        <v>317</v>
      </c>
      <c r="D140" s="200" t="s">
        <v>159</v>
      </c>
      <c r="E140" s="201" t="s">
        <v>318</v>
      </c>
      <c r="F140" s="202" t="s">
        <v>319</v>
      </c>
      <c r="G140" s="203" t="s">
        <v>201</v>
      </c>
      <c r="H140" s="204">
        <v>25</v>
      </c>
      <c r="I140" s="205"/>
      <c r="J140" s="206">
        <f>ROUND(I140*H140,2)</f>
        <v>0</v>
      </c>
      <c r="K140" s="202" t="s">
        <v>163</v>
      </c>
      <c r="L140" s="39"/>
      <c r="M140" s="207" t="s">
        <v>19</v>
      </c>
      <c r="N140" s="208" t="s">
        <v>44</v>
      </c>
      <c r="O140" s="75"/>
      <c r="P140" s="209">
        <f>O140*H140</f>
        <v>0</v>
      </c>
      <c r="Q140" s="209">
        <v>0</v>
      </c>
      <c r="R140" s="209">
        <f>Q140*H140</f>
        <v>0</v>
      </c>
      <c r="S140" s="209">
        <v>0.0017</v>
      </c>
      <c r="T140" s="210">
        <f>S140*H140</f>
        <v>0.042499999999999996</v>
      </c>
      <c r="AR140" s="13" t="s">
        <v>227</v>
      </c>
      <c r="AT140" s="13" t="s">
        <v>159</v>
      </c>
      <c r="AU140" s="13" t="s">
        <v>83</v>
      </c>
      <c r="AY140" s="13" t="s">
        <v>157</v>
      </c>
      <c r="BE140" s="211">
        <f>IF(N140="základní",J140,0)</f>
        <v>0</v>
      </c>
      <c r="BF140" s="211">
        <f>IF(N140="snížená",J140,0)</f>
        <v>0</v>
      </c>
      <c r="BG140" s="211">
        <f>IF(N140="zákl. přenesená",J140,0)</f>
        <v>0</v>
      </c>
      <c r="BH140" s="211">
        <f>IF(N140="sníž. přenesená",J140,0)</f>
        <v>0</v>
      </c>
      <c r="BI140" s="211">
        <f>IF(N140="nulová",J140,0)</f>
        <v>0</v>
      </c>
      <c r="BJ140" s="13" t="s">
        <v>81</v>
      </c>
      <c r="BK140" s="211">
        <f>ROUND(I140*H140,2)</f>
        <v>0</v>
      </c>
      <c r="BL140" s="13" t="s">
        <v>227</v>
      </c>
      <c r="BM140" s="13" t="s">
        <v>320</v>
      </c>
    </row>
    <row r="141" spans="2:65" s="1" customFormat="1" ht="16.5" customHeight="1">
      <c r="B141" s="34"/>
      <c r="C141" s="200" t="s">
        <v>321</v>
      </c>
      <c r="D141" s="200" t="s">
        <v>159</v>
      </c>
      <c r="E141" s="201" t="s">
        <v>322</v>
      </c>
      <c r="F141" s="202" t="s">
        <v>323</v>
      </c>
      <c r="G141" s="203" t="s">
        <v>201</v>
      </c>
      <c r="H141" s="204">
        <v>32</v>
      </c>
      <c r="I141" s="205"/>
      <c r="J141" s="206">
        <f>ROUND(I141*H141,2)</f>
        <v>0</v>
      </c>
      <c r="K141" s="202" t="s">
        <v>163</v>
      </c>
      <c r="L141" s="39"/>
      <c r="M141" s="207" t="s">
        <v>19</v>
      </c>
      <c r="N141" s="208" t="s">
        <v>44</v>
      </c>
      <c r="O141" s="75"/>
      <c r="P141" s="209">
        <f>O141*H141</f>
        <v>0</v>
      </c>
      <c r="Q141" s="209">
        <v>0</v>
      </c>
      <c r="R141" s="209">
        <f>Q141*H141</f>
        <v>0</v>
      </c>
      <c r="S141" s="209">
        <v>0.0026</v>
      </c>
      <c r="T141" s="210">
        <f>S141*H141</f>
        <v>0.0832</v>
      </c>
      <c r="AR141" s="13" t="s">
        <v>227</v>
      </c>
      <c r="AT141" s="13" t="s">
        <v>159</v>
      </c>
      <c r="AU141" s="13" t="s">
        <v>83</v>
      </c>
      <c r="AY141" s="13" t="s">
        <v>157</v>
      </c>
      <c r="BE141" s="211">
        <f>IF(N141="základní",J141,0)</f>
        <v>0</v>
      </c>
      <c r="BF141" s="211">
        <f>IF(N141="snížená",J141,0)</f>
        <v>0</v>
      </c>
      <c r="BG141" s="211">
        <f>IF(N141="zákl. přenesená",J141,0)</f>
        <v>0</v>
      </c>
      <c r="BH141" s="211">
        <f>IF(N141="sníž. přenesená",J141,0)</f>
        <v>0</v>
      </c>
      <c r="BI141" s="211">
        <f>IF(N141="nulová",J141,0)</f>
        <v>0</v>
      </c>
      <c r="BJ141" s="13" t="s">
        <v>81</v>
      </c>
      <c r="BK141" s="211">
        <f>ROUND(I141*H141,2)</f>
        <v>0</v>
      </c>
      <c r="BL141" s="13" t="s">
        <v>227</v>
      </c>
      <c r="BM141" s="13" t="s">
        <v>324</v>
      </c>
    </row>
    <row r="142" spans="2:65" s="1" customFormat="1" ht="16.5" customHeight="1">
      <c r="B142" s="34"/>
      <c r="C142" s="200" t="s">
        <v>325</v>
      </c>
      <c r="D142" s="200" t="s">
        <v>159</v>
      </c>
      <c r="E142" s="201" t="s">
        <v>326</v>
      </c>
      <c r="F142" s="202" t="s">
        <v>327</v>
      </c>
      <c r="G142" s="203" t="s">
        <v>201</v>
      </c>
      <c r="H142" s="204">
        <v>12</v>
      </c>
      <c r="I142" s="205"/>
      <c r="J142" s="206">
        <f>ROUND(I142*H142,2)</f>
        <v>0</v>
      </c>
      <c r="K142" s="202" t="s">
        <v>163</v>
      </c>
      <c r="L142" s="39"/>
      <c r="M142" s="207" t="s">
        <v>19</v>
      </c>
      <c r="N142" s="208" t="s">
        <v>44</v>
      </c>
      <c r="O142" s="75"/>
      <c r="P142" s="209">
        <f>O142*H142</f>
        <v>0</v>
      </c>
      <c r="Q142" s="209">
        <v>0</v>
      </c>
      <c r="R142" s="209">
        <f>Q142*H142</f>
        <v>0</v>
      </c>
      <c r="S142" s="209">
        <v>0.00394</v>
      </c>
      <c r="T142" s="210">
        <f>S142*H142</f>
        <v>0.04728</v>
      </c>
      <c r="AR142" s="13" t="s">
        <v>227</v>
      </c>
      <c r="AT142" s="13" t="s">
        <v>159</v>
      </c>
      <c r="AU142" s="13" t="s">
        <v>83</v>
      </c>
      <c r="AY142" s="13" t="s">
        <v>157</v>
      </c>
      <c r="BE142" s="211">
        <f>IF(N142="základní",J142,0)</f>
        <v>0</v>
      </c>
      <c r="BF142" s="211">
        <f>IF(N142="snížená",J142,0)</f>
        <v>0</v>
      </c>
      <c r="BG142" s="211">
        <f>IF(N142="zákl. přenesená",J142,0)</f>
        <v>0</v>
      </c>
      <c r="BH142" s="211">
        <f>IF(N142="sníž. přenesená",J142,0)</f>
        <v>0</v>
      </c>
      <c r="BI142" s="211">
        <f>IF(N142="nulová",J142,0)</f>
        <v>0</v>
      </c>
      <c r="BJ142" s="13" t="s">
        <v>81</v>
      </c>
      <c r="BK142" s="211">
        <f>ROUND(I142*H142,2)</f>
        <v>0</v>
      </c>
      <c r="BL142" s="13" t="s">
        <v>227</v>
      </c>
      <c r="BM142" s="13" t="s">
        <v>328</v>
      </c>
    </row>
    <row r="143" spans="2:63" s="10" customFormat="1" ht="22.8" customHeight="1">
      <c r="B143" s="184"/>
      <c r="C143" s="185"/>
      <c r="D143" s="186" t="s">
        <v>72</v>
      </c>
      <c r="E143" s="198" t="s">
        <v>329</v>
      </c>
      <c r="F143" s="198" t="s">
        <v>330</v>
      </c>
      <c r="G143" s="185"/>
      <c r="H143" s="185"/>
      <c r="I143" s="188"/>
      <c r="J143" s="199">
        <f>BK143</f>
        <v>0</v>
      </c>
      <c r="K143" s="185"/>
      <c r="L143" s="190"/>
      <c r="M143" s="191"/>
      <c r="N143" s="192"/>
      <c r="O143" s="192"/>
      <c r="P143" s="193">
        <f>SUM(P144:P145)</f>
        <v>0</v>
      </c>
      <c r="Q143" s="192"/>
      <c r="R143" s="193">
        <f>SUM(R144:R145)</f>
        <v>0</v>
      </c>
      <c r="S143" s="192"/>
      <c r="T143" s="194">
        <f>SUM(T144:T145)</f>
        <v>3.4984385</v>
      </c>
      <c r="AR143" s="195" t="s">
        <v>83</v>
      </c>
      <c r="AT143" s="196" t="s">
        <v>72</v>
      </c>
      <c r="AU143" s="196" t="s">
        <v>81</v>
      </c>
      <c r="AY143" s="195" t="s">
        <v>157</v>
      </c>
      <c r="BK143" s="197">
        <f>SUM(BK144:BK145)</f>
        <v>0</v>
      </c>
    </row>
    <row r="144" spans="2:65" s="1" customFormat="1" ht="16.5" customHeight="1">
      <c r="B144" s="34"/>
      <c r="C144" s="200" t="s">
        <v>331</v>
      </c>
      <c r="D144" s="200" t="s">
        <v>159</v>
      </c>
      <c r="E144" s="201" t="s">
        <v>332</v>
      </c>
      <c r="F144" s="202" t="s">
        <v>333</v>
      </c>
      <c r="G144" s="203" t="s">
        <v>175</v>
      </c>
      <c r="H144" s="204">
        <v>221.45</v>
      </c>
      <c r="I144" s="205"/>
      <c r="J144" s="206">
        <f>ROUND(I144*H144,2)</f>
        <v>0</v>
      </c>
      <c r="K144" s="202" t="s">
        <v>163</v>
      </c>
      <c r="L144" s="39"/>
      <c r="M144" s="207" t="s">
        <v>19</v>
      </c>
      <c r="N144" s="208" t="s">
        <v>44</v>
      </c>
      <c r="O144" s="75"/>
      <c r="P144" s="209">
        <f>O144*H144</f>
        <v>0</v>
      </c>
      <c r="Q144" s="209">
        <v>0</v>
      </c>
      <c r="R144" s="209">
        <f>Q144*H144</f>
        <v>0</v>
      </c>
      <c r="S144" s="209">
        <v>0.01533</v>
      </c>
      <c r="T144" s="210">
        <f>S144*H144</f>
        <v>3.3948284999999996</v>
      </c>
      <c r="AR144" s="13" t="s">
        <v>227</v>
      </c>
      <c r="AT144" s="13" t="s">
        <v>159</v>
      </c>
      <c r="AU144" s="13" t="s">
        <v>83</v>
      </c>
      <c r="AY144" s="13" t="s">
        <v>157</v>
      </c>
      <c r="BE144" s="211">
        <f>IF(N144="základní",J144,0)</f>
        <v>0</v>
      </c>
      <c r="BF144" s="211">
        <f>IF(N144="snížená",J144,0)</f>
        <v>0</v>
      </c>
      <c r="BG144" s="211">
        <f>IF(N144="zákl. přenesená",J144,0)</f>
        <v>0</v>
      </c>
      <c r="BH144" s="211">
        <f>IF(N144="sníž. přenesená",J144,0)</f>
        <v>0</v>
      </c>
      <c r="BI144" s="211">
        <f>IF(N144="nulová",J144,0)</f>
        <v>0</v>
      </c>
      <c r="BJ144" s="13" t="s">
        <v>81</v>
      </c>
      <c r="BK144" s="211">
        <f>ROUND(I144*H144,2)</f>
        <v>0</v>
      </c>
      <c r="BL144" s="13" t="s">
        <v>227</v>
      </c>
      <c r="BM144" s="13" t="s">
        <v>334</v>
      </c>
    </row>
    <row r="145" spans="2:65" s="1" customFormat="1" ht="16.5" customHeight="1">
      <c r="B145" s="34"/>
      <c r="C145" s="200" t="s">
        <v>335</v>
      </c>
      <c r="D145" s="200" t="s">
        <v>159</v>
      </c>
      <c r="E145" s="201" t="s">
        <v>336</v>
      </c>
      <c r="F145" s="202" t="s">
        <v>337</v>
      </c>
      <c r="G145" s="203" t="s">
        <v>201</v>
      </c>
      <c r="H145" s="204">
        <v>13</v>
      </c>
      <c r="I145" s="205"/>
      <c r="J145" s="206">
        <f>ROUND(I145*H145,2)</f>
        <v>0</v>
      </c>
      <c r="K145" s="202" t="s">
        <v>163</v>
      </c>
      <c r="L145" s="39"/>
      <c r="M145" s="207" t="s">
        <v>19</v>
      </c>
      <c r="N145" s="208" t="s">
        <v>44</v>
      </c>
      <c r="O145" s="75"/>
      <c r="P145" s="209">
        <f>O145*H145</f>
        <v>0</v>
      </c>
      <c r="Q145" s="209">
        <v>0</v>
      </c>
      <c r="R145" s="209">
        <f>Q145*H145</f>
        <v>0</v>
      </c>
      <c r="S145" s="209">
        <v>0.00797</v>
      </c>
      <c r="T145" s="210">
        <f>S145*H145</f>
        <v>0.10361</v>
      </c>
      <c r="AR145" s="13" t="s">
        <v>227</v>
      </c>
      <c r="AT145" s="13" t="s">
        <v>159</v>
      </c>
      <c r="AU145" s="13" t="s">
        <v>83</v>
      </c>
      <c r="AY145" s="13" t="s">
        <v>157</v>
      </c>
      <c r="BE145" s="211">
        <f>IF(N145="základní",J145,0)</f>
        <v>0</v>
      </c>
      <c r="BF145" s="211">
        <f>IF(N145="snížená",J145,0)</f>
        <v>0</v>
      </c>
      <c r="BG145" s="211">
        <f>IF(N145="zákl. přenesená",J145,0)</f>
        <v>0</v>
      </c>
      <c r="BH145" s="211">
        <f>IF(N145="sníž. přenesená",J145,0)</f>
        <v>0</v>
      </c>
      <c r="BI145" s="211">
        <f>IF(N145="nulová",J145,0)</f>
        <v>0</v>
      </c>
      <c r="BJ145" s="13" t="s">
        <v>81</v>
      </c>
      <c r="BK145" s="211">
        <f>ROUND(I145*H145,2)</f>
        <v>0</v>
      </c>
      <c r="BL145" s="13" t="s">
        <v>227</v>
      </c>
      <c r="BM145" s="13" t="s">
        <v>338</v>
      </c>
    </row>
    <row r="146" spans="2:63" s="10" customFormat="1" ht="22.8" customHeight="1">
      <c r="B146" s="184"/>
      <c r="C146" s="185"/>
      <c r="D146" s="186" t="s">
        <v>72</v>
      </c>
      <c r="E146" s="198" t="s">
        <v>339</v>
      </c>
      <c r="F146" s="198" t="s">
        <v>340</v>
      </c>
      <c r="G146" s="185"/>
      <c r="H146" s="185"/>
      <c r="I146" s="188"/>
      <c r="J146" s="199">
        <f>BK146</f>
        <v>0</v>
      </c>
      <c r="K146" s="185"/>
      <c r="L146" s="190"/>
      <c r="M146" s="191"/>
      <c r="N146" s="192"/>
      <c r="O146" s="192"/>
      <c r="P146" s="193">
        <f>SUM(P147:P149)</f>
        <v>0</v>
      </c>
      <c r="Q146" s="192"/>
      <c r="R146" s="193">
        <f>SUM(R147:R149)</f>
        <v>5E-05</v>
      </c>
      <c r="S146" s="192"/>
      <c r="T146" s="194">
        <f>SUM(T147:T149)</f>
        <v>0.41263000000000005</v>
      </c>
      <c r="AR146" s="195" t="s">
        <v>83</v>
      </c>
      <c r="AT146" s="196" t="s">
        <v>72</v>
      </c>
      <c r="AU146" s="196" t="s">
        <v>81</v>
      </c>
      <c r="AY146" s="195" t="s">
        <v>157</v>
      </c>
      <c r="BK146" s="197">
        <f>SUM(BK147:BK149)</f>
        <v>0</v>
      </c>
    </row>
    <row r="147" spans="2:65" s="1" customFormat="1" ht="16.5" customHeight="1">
      <c r="B147" s="34"/>
      <c r="C147" s="200" t="s">
        <v>341</v>
      </c>
      <c r="D147" s="200" t="s">
        <v>159</v>
      </c>
      <c r="E147" s="201" t="s">
        <v>342</v>
      </c>
      <c r="F147" s="202" t="s">
        <v>343</v>
      </c>
      <c r="G147" s="203" t="s">
        <v>175</v>
      </c>
      <c r="H147" s="204">
        <v>51.09</v>
      </c>
      <c r="I147" s="205"/>
      <c r="J147" s="206">
        <f>ROUND(I147*H147,2)</f>
        <v>0</v>
      </c>
      <c r="K147" s="202" t="s">
        <v>163</v>
      </c>
      <c r="L147" s="39"/>
      <c r="M147" s="207" t="s">
        <v>19</v>
      </c>
      <c r="N147" s="208" t="s">
        <v>44</v>
      </c>
      <c r="O147" s="75"/>
      <c r="P147" s="209">
        <f>O147*H147</f>
        <v>0</v>
      </c>
      <c r="Q147" s="209">
        <v>0</v>
      </c>
      <c r="R147" s="209">
        <f>Q147*H147</f>
        <v>0</v>
      </c>
      <c r="S147" s="209">
        <v>0.007</v>
      </c>
      <c r="T147" s="210">
        <f>S147*H147</f>
        <v>0.35763000000000006</v>
      </c>
      <c r="AR147" s="13" t="s">
        <v>227</v>
      </c>
      <c r="AT147" s="13" t="s">
        <v>159</v>
      </c>
      <c r="AU147" s="13" t="s">
        <v>83</v>
      </c>
      <c r="AY147" s="13" t="s">
        <v>157</v>
      </c>
      <c r="BE147" s="211">
        <f>IF(N147="základní",J147,0)</f>
        <v>0</v>
      </c>
      <c r="BF147" s="211">
        <f>IF(N147="snížená",J147,0)</f>
        <v>0</v>
      </c>
      <c r="BG147" s="211">
        <f>IF(N147="zákl. přenesená",J147,0)</f>
        <v>0</v>
      </c>
      <c r="BH147" s="211">
        <f>IF(N147="sníž. přenesená",J147,0)</f>
        <v>0</v>
      </c>
      <c r="BI147" s="211">
        <f>IF(N147="nulová",J147,0)</f>
        <v>0</v>
      </c>
      <c r="BJ147" s="13" t="s">
        <v>81</v>
      </c>
      <c r="BK147" s="211">
        <f>ROUND(I147*H147,2)</f>
        <v>0</v>
      </c>
      <c r="BL147" s="13" t="s">
        <v>227</v>
      </c>
      <c r="BM147" s="13" t="s">
        <v>344</v>
      </c>
    </row>
    <row r="148" spans="2:65" s="1" customFormat="1" ht="16.5" customHeight="1">
      <c r="B148" s="34"/>
      <c r="C148" s="200" t="s">
        <v>345</v>
      </c>
      <c r="D148" s="200" t="s">
        <v>159</v>
      </c>
      <c r="E148" s="201" t="s">
        <v>346</v>
      </c>
      <c r="F148" s="202" t="s">
        <v>347</v>
      </c>
      <c r="G148" s="203" t="s">
        <v>348</v>
      </c>
      <c r="H148" s="204">
        <v>1</v>
      </c>
      <c r="I148" s="205"/>
      <c r="J148" s="206">
        <f>ROUND(I148*H148,2)</f>
        <v>0</v>
      </c>
      <c r="K148" s="202" t="s">
        <v>19</v>
      </c>
      <c r="L148" s="39"/>
      <c r="M148" s="207" t="s">
        <v>19</v>
      </c>
      <c r="N148" s="208" t="s">
        <v>44</v>
      </c>
      <c r="O148" s="75"/>
      <c r="P148" s="209">
        <f>O148*H148</f>
        <v>0</v>
      </c>
      <c r="Q148" s="209">
        <v>5E-05</v>
      </c>
      <c r="R148" s="209">
        <f>Q148*H148</f>
        <v>5E-05</v>
      </c>
      <c r="S148" s="209">
        <v>0</v>
      </c>
      <c r="T148" s="210">
        <f>S148*H148</f>
        <v>0</v>
      </c>
      <c r="AR148" s="13" t="s">
        <v>227</v>
      </c>
      <c r="AT148" s="13" t="s">
        <v>159</v>
      </c>
      <c r="AU148" s="13" t="s">
        <v>83</v>
      </c>
      <c r="AY148" s="13" t="s">
        <v>157</v>
      </c>
      <c r="BE148" s="211">
        <f>IF(N148="základní",J148,0)</f>
        <v>0</v>
      </c>
      <c r="BF148" s="211">
        <f>IF(N148="snížená",J148,0)</f>
        <v>0</v>
      </c>
      <c r="BG148" s="211">
        <f>IF(N148="zákl. přenesená",J148,0)</f>
        <v>0</v>
      </c>
      <c r="BH148" s="211">
        <f>IF(N148="sníž. přenesená",J148,0)</f>
        <v>0</v>
      </c>
      <c r="BI148" s="211">
        <f>IF(N148="nulová",J148,0)</f>
        <v>0</v>
      </c>
      <c r="BJ148" s="13" t="s">
        <v>81</v>
      </c>
      <c r="BK148" s="211">
        <f>ROUND(I148*H148,2)</f>
        <v>0</v>
      </c>
      <c r="BL148" s="13" t="s">
        <v>227</v>
      </c>
      <c r="BM148" s="13" t="s">
        <v>349</v>
      </c>
    </row>
    <row r="149" spans="2:65" s="1" customFormat="1" ht="16.5" customHeight="1">
      <c r="B149" s="34"/>
      <c r="C149" s="200" t="s">
        <v>350</v>
      </c>
      <c r="D149" s="200" t="s">
        <v>159</v>
      </c>
      <c r="E149" s="201" t="s">
        <v>351</v>
      </c>
      <c r="F149" s="202" t="s">
        <v>352</v>
      </c>
      <c r="G149" s="203" t="s">
        <v>191</v>
      </c>
      <c r="H149" s="204">
        <v>55</v>
      </c>
      <c r="I149" s="205"/>
      <c r="J149" s="206">
        <f>ROUND(I149*H149,2)</f>
        <v>0</v>
      </c>
      <c r="K149" s="202" t="s">
        <v>163</v>
      </c>
      <c r="L149" s="39"/>
      <c r="M149" s="207" t="s">
        <v>19</v>
      </c>
      <c r="N149" s="208" t="s">
        <v>44</v>
      </c>
      <c r="O149" s="75"/>
      <c r="P149" s="209">
        <f>O149*H149</f>
        <v>0</v>
      </c>
      <c r="Q149" s="209">
        <v>0</v>
      </c>
      <c r="R149" s="209">
        <f>Q149*H149</f>
        <v>0</v>
      </c>
      <c r="S149" s="209">
        <v>0.001</v>
      </c>
      <c r="T149" s="210">
        <f>S149*H149</f>
        <v>0.055</v>
      </c>
      <c r="AR149" s="13" t="s">
        <v>227</v>
      </c>
      <c r="AT149" s="13" t="s">
        <v>159</v>
      </c>
      <c r="AU149" s="13" t="s">
        <v>83</v>
      </c>
      <c r="AY149" s="13" t="s">
        <v>157</v>
      </c>
      <c r="BE149" s="211">
        <f>IF(N149="základní",J149,0)</f>
        <v>0</v>
      </c>
      <c r="BF149" s="211">
        <f>IF(N149="snížená",J149,0)</f>
        <v>0</v>
      </c>
      <c r="BG149" s="211">
        <f>IF(N149="zákl. přenesená",J149,0)</f>
        <v>0</v>
      </c>
      <c r="BH149" s="211">
        <f>IF(N149="sníž. přenesená",J149,0)</f>
        <v>0</v>
      </c>
      <c r="BI149" s="211">
        <f>IF(N149="nulová",J149,0)</f>
        <v>0</v>
      </c>
      <c r="BJ149" s="13" t="s">
        <v>81</v>
      </c>
      <c r="BK149" s="211">
        <f>ROUND(I149*H149,2)</f>
        <v>0</v>
      </c>
      <c r="BL149" s="13" t="s">
        <v>227</v>
      </c>
      <c r="BM149" s="13" t="s">
        <v>353</v>
      </c>
    </row>
    <row r="150" spans="2:63" s="10" customFormat="1" ht="25.9" customHeight="1">
      <c r="B150" s="184"/>
      <c r="C150" s="185"/>
      <c r="D150" s="186" t="s">
        <v>72</v>
      </c>
      <c r="E150" s="187" t="s">
        <v>354</v>
      </c>
      <c r="F150" s="187" t="s">
        <v>355</v>
      </c>
      <c r="G150" s="185"/>
      <c r="H150" s="185"/>
      <c r="I150" s="188"/>
      <c r="J150" s="189">
        <f>BK150</f>
        <v>0</v>
      </c>
      <c r="K150" s="185"/>
      <c r="L150" s="190"/>
      <c r="M150" s="191"/>
      <c r="N150" s="192"/>
      <c r="O150" s="192"/>
      <c r="P150" s="193">
        <f>P151</f>
        <v>0</v>
      </c>
      <c r="Q150" s="192"/>
      <c r="R150" s="193">
        <f>R151</f>
        <v>0</v>
      </c>
      <c r="S150" s="192"/>
      <c r="T150" s="194">
        <f>T151</f>
        <v>0</v>
      </c>
      <c r="AR150" s="195" t="s">
        <v>164</v>
      </c>
      <c r="AT150" s="196" t="s">
        <v>72</v>
      </c>
      <c r="AU150" s="196" t="s">
        <v>73</v>
      </c>
      <c r="AY150" s="195" t="s">
        <v>157</v>
      </c>
      <c r="BK150" s="197">
        <f>BK151</f>
        <v>0</v>
      </c>
    </row>
    <row r="151" spans="2:63" s="10" customFormat="1" ht="22.8" customHeight="1">
      <c r="B151" s="184"/>
      <c r="C151" s="185"/>
      <c r="D151" s="186" t="s">
        <v>72</v>
      </c>
      <c r="E151" s="198" t="s">
        <v>356</v>
      </c>
      <c r="F151" s="198" t="s">
        <v>357</v>
      </c>
      <c r="G151" s="185"/>
      <c r="H151" s="185"/>
      <c r="I151" s="188"/>
      <c r="J151" s="199">
        <f>BK151</f>
        <v>0</v>
      </c>
      <c r="K151" s="185"/>
      <c r="L151" s="190"/>
      <c r="M151" s="191"/>
      <c r="N151" s="192"/>
      <c r="O151" s="192"/>
      <c r="P151" s="193">
        <f>SUM(P152:P159)</f>
        <v>0</v>
      </c>
      <c r="Q151" s="192"/>
      <c r="R151" s="193">
        <f>SUM(R152:R159)</f>
        <v>0</v>
      </c>
      <c r="S151" s="192"/>
      <c r="T151" s="194">
        <f>SUM(T152:T159)</f>
        <v>0</v>
      </c>
      <c r="AR151" s="195" t="s">
        <v>164</v>
      </c>
      <c r="AT151" s="196" t="s">
        <v>72</v>
      </c>
      <c r="AU151" s="196" t="s">
        <v>81</v>
      </c>
      <c r="AY151" s="195" t="s">
        <v>157</v>
      </c>
      <c r="BK151" s="197">
        <f>SUM(BK152:BK159)</f>
        <v>0</v>
      </c>
    </row>
    <row r="152" spans="2:65" s="1" customFormat="1" ht="16.5" customHeight="1">
      <c r="B152" s="34"/>
      <c r="C152" s="200" t="s">
        <v>358</v>
      </c>
      <c r="D152" s="200" t="s">
        <v>159</v>
      </c>
      <c r="E152" s="201" t="s">
        <v>359</v>
      </c>
      <c r="F152" s="202" t="s">
        <v>360</v>
      </c>
      <c r="G152" s="203" t="s">
        <v>348</v>
      </c>
      <c r="H152" s="204">
        <v>1</v>
      </c>
      <c r="I152" s="205"/>
      <c r="J152" s="206">
        <f>ROUND(I152*H152,2)</f>
        <v>0</v>
      </c>
      <c r="K152" s="202" t="s">
        <v>19</v>
      </c>
      <c r="L152" s="39"/>
      <c r="M152" s="207" t="s">
        <v>19</v>
      </c>
      <c r="N152" s="208" t="s">
        <v>44</v>
      </c>
      <c r="O152" s="75"/>
      <c r="P152" s="209">
        <f>O152*H152</f>
        <v>0</v>
      </c>
      <c r="Q152" s="209">
        <v>0</v>
      </c>
      <c r="R152" s="209">
        <f>Q152*H152</f>
        <v>0</v>
      </c>
      <c r="S152" s="209">
        <v>0</v>
      </c>
      <c r="T152" s="210">
        <f>S152*H152</f>
        <v>0</v>
      </c>
      <c r="AR152" s="13" t="s">
        <v>361</v>
      </c>
      <c r="AT152" s="13" t="s">
        <v>159</v>
      </c>
      <c r="AU152" s="13" t="s">
        <v>83</v>
      </c>
      <c r="AY152" s="13" t="s">
        <v>157</v>
      </c>
      <c r="BE152" s="211">
        <f>IF(N152="základní",J152,0)</f>
        <v>0</v>
      </c>
      <c r="BF152" s="211">
        <f>IF(N152="snížená",J152,0)</f>
        <v>0</v>
      </c>
      <c r="BG152" s="211">
        <f>IF(N152="zákl. přenesená",J152,0)</f>
        <v>0</v>
      </c>
      <c r="BH152" s="211">
        <f>IF(N152="sníž. přenesená",J152,0)</f>
        <v>0</v>
      </c>
      <c r="BI152" s="211">
        <f>IF(N152="nulová",J152,0)</f>
        <v>0</v>
      </c>
      <c r="BJ152" s="13" t="s">
        <v>81</v>
      </c>
      <c r="BK152" s="211">
        <f>ROUND(I152*H152,2)</f>
        <v>0</v>
      </c>
      <c r="BL152" s="13" t="s">
        <v>361</v>
      </c>
      <c r="BM152" s="13" t="s">
        <v>362</v>
      </c>
    </row>
    <row r="153" spans="2:65" s="1" customFormat="1" ht="16.5" customHeight="1">
      <c r="B153" s="34"/>
      <c r="C153" s="200" t="s">
        <v>363</v>
      </c>
      <c r="D153" s="200" t="s">
        <v>159</v>
      </c>
      <c r="E153" s="201" t="s">
        <v>364</v>
      </c>
      <c r="F153" s="202" t="s">
        <v>365</v>
      </c>
      <c r="G153" s="203" t="s">
        <v>348</v>
      </c>
      <c r="H153" s="204">
        <v>1</v>
      </c>
      <c r="I153" s="205"/>
      <c r="J153" s="206">
        <f>ROUND(I153*H153,2)</f>
        <v>0</v>
      </c>
      <c r="K153" s="202" t="s">
        <v>19</v>
      </c>
      <c r="L153" s="39"/>
      <c r="M153" s="207" t="s">
        <v>19</v>
      </c>
      <c r="N153" s="208" t="s">
        <v>44</v>
      </c>
      <c r="O153" s="75"/>
      <c r="P153" s="209">
        <f>O153*H153</f>
        <v>0</v>
      </c>
      <c r="Q153" s="209">
        <v>0</v>
      </c>
      <c r="R153" s="209">
        <f>Q153*H153</f>
        <v>0</v>
      </c>
      <c r="S153" s="209">
        <v>0</v>
      </c>
      <c r="T153" s="210">
        <f>S153*H153</f>
        <v>0</v>
      </c>
      <c r="AR153" s="13" t="s">
        <v>361</v>
      </c>
      <c r="AT153" s="13" t="s">
        <v>159</v>
      </c>
      <c r="AU153" s="13" t="s">
        <v>83</v>
      </c>
      <c r="AY153" s="13" t="s">
        <v>157</v>
      </c>
      <c r="BE153" s="211">
        <f>IF(N153="základní",J153,0)</f>
        <v>0</v>
      </c>
      <c r="BF153" s="211">
        <f>IF(N153="snížená",J153,0)</f>
        <v>0</v>
      </c>
      <c r="BG153" s="211">
        <f>IF(N153="zákl. přenesená",J153,0)</f>
        <v>0</v>
      </c>
      <c r="BH153" s="211">
        <f>IF(N153="sníž. přenesená",J153,0)</f>
        <v>0</v>
      </c>
      <c r="BI153" s="211">
        <f>IF(N153="nulová",J153,0)</f>
        <v>0</v>
      </c>
      <c r="BJ153" s="13" t="s">
        <v>81</v>
      </c>
      <c r="BK153" s="211">
        <f>ROUND(I153*H153,2)</f>
        <v>0</v>
      </c>
      <c r="BL153" s="13" t="s">
        <v>361</v>
      </c>
      <c r="BM153" s="13" t="s">
        <v>366</v>
      </c>
    </row>
    <row r="154" spans="2:65" s="1" customFormat="1" ht="16.5" customHeight="1">
      <c r="B154" s="34"/>
      <c r="C154" s="200" t="s">
        <v>367</v>
      </c>
      <c r="D154" s="200" t="s">
        <v>159</v>
      </c>
      <c r="E154" s="201" t="s">
        <v>368</v>
      </c>
      <c r="F154" s="202" t="s">
        <v>369</v>
      </c>
      <c r="G154" s="203" t="s">
        <v>348</v>
      </c>
      <c r="H154" s="204">
        <v>1</v>
      </c>
      <c r="I154" s="205"/>
      <c r="J154" s="206">
        <f>ROUND(I154*H154,2)</f>
        <v>0</v>
      </c>
      <c r="K154" s="202" t="s">
        <v>19</v>
      </c>
      <c r="L154" s="39"/>
      <c r="M154" s="207" t="s">
        <v>19</v>
      </c>
      <c r="N154" s="208" t="s">
        <v>44</v>
      </c>
      <c r="O154" s="75"/>
      <c r="P154" s="209">
        <f>O154*H154</f>
        <v>0</v>
      </c>
      <c r="Q154" s="209">
        <v>0</v>
      </c>
      <c r="R154" s="209">
        <f>Q154*H154</f>
        <v>0</v>
      </c>
      <c r="S154" s="209">
        <v>0</v>
      </c>
      <c r="T154" s="210">
        <f>S154*H154</f>
        <v>0</v>
      </c>
      <c r="AR154" s="13" t="s">
        <v>361</v>
      </c>
      <c r="AT154" s="13" t="s">
        <v>159</v>
      </c>
      <c r="AU154" s="13" t="s">
        <v>83</v>
      </c>
      <c r="AY154" s="13" t="s">
        <v>157</v>
      </c>
      <c r="BE154" s="211">
        <f>IF(N154="základní",J154,0)</f>
        <v>0</v>
      </c>
      <c r="BF154" s="211">
        <f>IF(N154="snížená",J154,0)</f>
        <v>0</v>
      </c>
      <c r="BG154" s="211">
        <f>IF(N154="zákl. přenesená",J154,0)</f>
        <v>0</v>
      </c>
      <c r="BH154" s="211">
        <f>IF(N154="sníž. přenesená",J154,0)</f>
        <v>0</v>
      </c>
      <c r="BI154" s="211">
        <f>IF(N154="nulová",J154,0)</f>
        <v>0</v>
      </c>
      <c r="BJ154" s="13" t="s">
        <v>81</v>
      </c>
      <c r="BK154" s="211">
        <f>ROUND(I154*H154,2)</f>
        <v>0</v>
      </c>
      <c r="BL154" s="13" t="s">
        <v>361</v>
      </c>
      <c r="BM154" s="13" t="s">
        <v>370</v>
      </c>
    </row>
    <row r="155" spans="2:65" s="1" customFormat="1" ht="16.5" customHeight="1">
      <c r="B155" s="34"/>
      <c r="C155" s="200" t="s">
        <v>371</v>
      </c>
      <c r="D155" s="200" t="s">
        <v>159</v>
      </c>
      <c r="E155" s="201" t="s">
        <v>372</v>
      </c>
      <c r="F155" s="202" t="s">
        <v>373</v>
      </c>
      <c r="G155" s="203" t="s">
        <v>348</v>
      </c>
      <c r="H155" s="204">
        <v>1</v>
      </c>
      <c r="I155" s="205"/>
      <c r="J155" s="206">
        <f>ROUND(I155*H155,2)</f>
        <v>0</v>
      </c>
      <c r="K155" s="202" t="s">
        <v>19</v>
      </c>
      <c r="L155" s="39"/>
      <c r="M155" s="207" t="s">
        <v>19</v>
      </c>
      <c r="N155" s="208" t="s">
        <v>44</v>
      </c>
      <c r="O155" s="75"/>
      <c r="P155" s="209">
        <f>O155*H155</f>
        <v>0</v>
      </c>
      <c r="Q155" s="209">
        <v>0</v>
      </c>
      <c r="R155" s="209">
        <f>Q155*H155</f>
        <v>0</v>
      </c>
      <c r="S155" s="209">
        <v>0</v>
      </c>
      <c r="T155" s="210">
        <f>S155*H155</f>
        <v>0</v>
      </c>
      <c r="AR155" s="13" t="s">
        <v>361</v>
      </c>
      <c r="AT155" s="13" t="s">
        <v>159</v>
      </c>
      <c r="AU155" s="13" t="s">
        <v>83</v>
      </c>
      <c r="AY155" s="13" t="s">
        <v>157</v>
      </c>
      <c r="BE155" s="211">
        <f>IF(N155="základní",J155,0)</f>
        <v>0</v>
      </c>
      <c r="BF155" s="211">
        <f>IF(N155="snížená",J155,0)</f>
        <v>0</v>
      </c>
      <c r="BG155" s="211">
        <f>IF(N155="zákl. přenesená",J155,0)</f>
        <v>0</v>
      </c>
      <c r="BH155" s="211">
        <f>IF(N155="sníž. přenesená",J155,0)</f>
        <v>0</v>
      </c>
      <c r="BI155" s="211">
        <f>IF(N155="nulová",J155,0)</f>
        <v>0</v>
      </c>
      <c r="BJ155" s="13" t="s">
        <v>81</v>
      </c>
      <c r="BK155" s="211">
        <f>ROUND(I155*H155,2)</f>
        <v>0</v>
      </c>
      <c r="BL155" s="13" t="s">
        <v>361</v>
      </c>
      <c r="BM155" s="13" t="s">
        <v>374</v>
      </c>
    </row>
    <row r="156" spans="2:65" s="1" customFormat="1" ht="16.5" customHeight="1">
      <c r="B156" s="34"/>
      <c r="C156" s="200" t="s">
        <v>375</v>
      </c>
      <c r="D156" s="200" t="s">
        <v>159</v>
      </c>
      <c r="E156" s="201" t="s">
        <v>376</v>
      </c>
      <c r="F156" s="202" t="s">
        <v>377</v>
      </c>
      <c r="G156" s="203" t="s">
        <v>348</v>
      </c>
      <c r="H156" s="204">
        <v>1</v>
      </c>
      <c r="I156" s="205"/>
      <c r="J156" s="206">
        <f>ROUND(I156*H156,2)</f>
        <v>0</v>
      </c>
      <c r="K156" s="202" t="s">
        <v>19</v>
      </c>
      <c r="L156" s="39"/>
      <c r="M156" s="207" t="s">
        <v>19</v>
      </c>
      <c r="N156" s="208" t="s">
        <v>44</v>
      </c>
      <c r="O156" s="75"/>
      <c r="P156" s="209">
        <f>O156*H156</f>
        <v>0</v>
      </c>
      <c r="Q156" s="209">
        <v>0</v>
      </c>
      <c r="R156" s="209">
        <f>Q156*H156</f>
        <v>0</v>
      </c>
      <c r="S156" s="209">
        <v>0</v>
      </c>
      <c r="T156" s="210">
        <f>S156*H156</f>
        <v>0</v>
      </c>
      <c r="AR156" s="13" t="s">
        <v>361</v>
      </c>
      <c r="AT156" s="13" t="s">
        <v>159</v>
      </c>
      <c r="AU156" s="13" t="s">
        <v>83</v>
      </c>
      <c r="AY156" s="13" t="s">
        <v>157</v>
      </c>
      <c r="BE156" s="211">
        <f>IF(N156="základní",J156,0)</f>
        <v>0</v>
      </c>
      <c r="BF156" s="211">
        <f>IF(N156="snížená",J156,0)</f>
        <v>0</v>
      </c>
      <c r="BG156" s="211">
        <f>IF(N156="zákl. přenesená",J156,0)</f>
        <v>0</v>
      </c>
      <c r="BH156" s="211">
        <f>IF(N156="sníž. přenesená",J156,0)</f>
        <v>0</v>
      </c>
      <c r="BI156" s="211">
        <f>IF(N156="nulová",J156,0)</f>
        <v>0</v>
      </c>
      <c r="BJ156" s="13" t="s">
        <v>81</v>
      </c>
      <c r="BK156" s="211">
        <f>ROUND(I156*H156,2)</f>
        <v>0</v>
      </c>
      <c r="BL156" s="13" t="s">
        <v>361</v>
      </c>
      <c r="BM156" s="13" t="s">
        <v>378</v>
      </c>
    </row>
    <row r="157" spans="2:65" s="1" customFormat="1" ht="16.5" customHeight="1">
      <c r="B157" s="34"/>
      <c r="C157" s="200" t="s">
        <v>379</v>
      </c>
      <c r="D157" s="200" t="s">
        <v>159</v>
      </c>
      <c r="E157" s="201" t="s">
        <v>380</v>
      </c>
      <c r="F157" s="202" t="s">
        <v>381</v>
      </c>
      <c r="G157" s="203" t="s">
        <v>348</v>
      </c>
      <c r="H157" s="204">
        <v>1</v>
      </c>
      <c r="I157" s="205"/>
      <c r="J157" s="206">
        <f>ROUND(I157*H157,2)</f>
        <v>0</v>
      </c>
      <c r="K157" s="202" t="s">
        <v>19</v>
      </c>
      <c r="L157" s="39"/>
      <c r="M157" s="207" t="s">
        <v>19</v>
      </c>
      <c r="N157" s="208" t="s">
        <v>44</v>
      </c>
      <c r="O157" s="75"/>
      <c r="P157" s="209">
        <f>O157*H157</f>
        <v>0</v>
      </c>
      <c r="Q157" s="209">
        <v>0</v>
      </c>
      <c r="R157" s="209">
        <f>Q157*H157</f>
        <v>0</v>
      </c>
      <c r="S157" s="209">
        <v>0</v>
      </c>
      <c r="T157" s="210">
        <f>S157*H157</f>
        <v>0</v>
      </c>
      <c r="AR157" s="13" t="s">
        <v>361</v>
      </c>
      <c r="AT157" s="13" t="s">
        <v>159</v>
      </c>
      <c r="AU157" s="13" t="s">
        <v>83</v>
      </c>
      <c r="AY157" s="13" t="s">
        <v>157</v>
      </c>
      <c r="BE157" s="211">
        <f>IF(N157="základní",J157,0)</f>
        <v>0</v>
      </c>
      <c r="BF157" s="211">
        <f>IF(N157="snížená",J157,0)</f>
        <v>0</v>
      </c>
      <c r="BG157" s="211">
        <f>IF(N157="zákl. přenesená",J157,0)</f>
        <v>0</v>
      </c>
      <c r="BH157" s="211">
        <f>IF(N157="sníž. přenesená",J157,0)</f>
        <v>0</v>
      </c>
      <c r="BI157" s="211">
        <f>IF(N157="nulová",J157,0)</f>
        <v>0</v>
      </c>
      <c r="BJ157" s="13" t="s">
        <v>81</v>
      </c>
      <c r="BK157" s="211">
        <f>ROUND(I157*H157,2)</f>
        <v>0</v>
      </c>
      <c r="BL157" s="13" t="s">
        <v>361</v>
      </c>
      <c r="BM157" s="13" t="s">
        <v>382</v>
      </c>
    </row>
    <row r="158" spans="2:65" s="1" customFormat="1" ht="16.5" customHeight="1">
      <c r="B158" s="34"/>
      <c r="C158" s="200" t="s">
        <v>383</v>
      </c>
      <c r="D158" s="200" t="s">
        <v>159</v>
      </c>
      <c r="E158" s="201" t="s">
        <v>384</v>
      </c>
      <c r="F158" s="202" t="s">
        <v>385</v>
      </c>
      <c r="G158" s="203" t="s">
        <v>348</v>
      </c>
      <c r="H158" s="204">
        <v>1</v>
      </c>
      <c r="I158" s="205"/>
      <c r="J158" s="206">
        <f>ROUND(I158*H158,2)</f>
        <v>0</v>
      </c>
      <c r="K158" s="202" t="s">
        <v>19</v>
      </c>
      <c r="L158" s="39"/>
      <c r="M158" s="207" t="s">
        <v>19</v>
      </c>
      <c r="N158" s="208" t="s">
        <v>44</v>
      </c>
      <c r="O158" s="75"/>
      <c r="P158" s="209">
        <f>O158*H158</f>
        <v>0</v>
      </c>
      <c r="Q158" s="209">
        <v>0</v>
      </c>
      <c r="R158" s="209">
        <f>Q158*H158</f>
        <v>0</v>
      </c>
      <c r="S158" s="209">
        <v>0</v>
      </c>
      <c r="T158" s="210">
        <f>S158*H158</f>
        <v>0</v>
      </c>
      <c r="AR158" s="13" t="s">
        <v>361</v>
      </c>
      <c r="AT158" s="13" t="s">
        <v>159</v>
      </c>
      <c r="AU158" s="13" t="s">
        <v>83</v>
      </c>
      <c r="AY158" s="13" t="s">
        <v>157</v>
      </c>
      <c r="BE158" s="211">
        <f>IF(N158="základní",J158,0)</f>
        <v>0</v>
      </c>
      <c r="BF158" s="211">
        <f>IF(N158="snížená",J158,0)</f>
        <v>0</v>
      </c>
      <c r="BG158" s="211">
        <f>IF(N158="zákl. přenesená",J158,0)</f>
        <v>0</v>
      </c>
      <c r="BH158" s="211">
        <f>IF(N158="sníž. přenesená",J158,0)</f>
        <v>0</v>
      </c>
      <c r="BI158" s="211">
        <f>IF(N158="nulová",J158,0)</f>
        <v>0</v>
      </c>
      <c r="BJ158" s="13" t="s">
        <v>81</v>
      </c>
      <c r="BK158" s="211">
        <f>ROUND(I158*H158,2)</f>
        <v>0</v>
      </c>
      <c r="BL158" s="13" t="s">
        <v>361</v>
      </c>
      <c r="BM158" s="13" t="s">
        <v>386</v>
      </c>
    </row>
    <row r="159" spans="2:65" s="1" customFormat="1" ht="16.5" customHeight="1">
      <c r="B159" s="34"/>
      <c r="C159" s="200" t="s">
        <v>387</v>
      </c>
      <c r="D159" s="200" t="s">
        <v>159</v>
      </c>
      <c r="E159" s="201" t="s">
        <v>388</v>
      </c>
      <c r="F159" s="202" t="s">
        <v>389</v>
      </c>
      <c r="G159" s="203" t="s">
        <v>348</v>
      </c>
      <c r="H159" s="204">
        <v>1</v>
      </c>
      <c r="I159" s="205"/>
      <c r="J159" s="206">
        <f>ROUND(I159*H159,2)</f>
        <v>0</v>
      </c>
      <c r="K159" s="202" t="s">
        <v>19</v>
      </c>
      <c r="L159" s="39"/>
      <c r="M159" s="207" t="s">
        <v>19</v>
      </c>
      <c r="N159" s="208" t="s">
        <v>44</v>
      </c>
      <c r="O159" s="75"/>
      <c r="P159" s="209">
        <f>O159*H159</f>
        <v>0</v>
      </c>
      <c r="Q159" s="209">
        <v>0</v>
      </c>
      <c r="R159" s="209">
        <f>Q159*H159</f>
        <v>0</v>
      </c>
      <c r="S159" s="209">
        <v>0</v>
      </c>
      <c r="T159" s="210">
        <f>S159*H159</f>
        <v>0</v>
      </c>
      <c r="AR159" s="13" t="s">
        <v>361</v>
      </c>
      <c r="AT159" s="13" t="s">
        <v>159</v>
      </c>
      <c r="AU159" s="13" t="s">
        <v>83</v>
      </c>
      <c r="AY159" s="13" t="s">
        <v>157</v>
      </c>
      <c r="BE159" s="211">
        <f>IF(N159="základní",J159,0)</f>
        <v>0</v>
      </c>
      <c r="BF159" s="211">
        <f>IF(N159="snížená",J159,0)</f>
        <v>0</v>
      </c>
      <c r="BG159" s="211">
        <f>IF(N159="zákl. přenesená",J159,0)</f>
        <v>0</v>
      </c>
      <c r="BH159" s="211">
        <f>IF(N159="sníž. přenesená",J159,0)</f>
        <v>0</v>
      </c>
      <c r="BI159" s="211">
        <f>IF(N159="nulová",J159,0)</f>
        <v>0</v>
      </c>
      <c r="BJ159" s="13" t="s">
        <v>81</v>
      </c>
      <c r="BK159" s="211">
        <f>ROUND(I159*H159,2)</f>
        <v>0</v>
      </c>
      <c r="BL159" s="13" t="s">
        <v>361</v>
      </c>
      <c r="BM159" s="13" t="s">
        <v>390</v>
      </c>
    </row>
    <row r="160" spans="2:63" s="10" customFormat="1" ht="25.9" customHeight="1">
      <c r="B160" s="184"/>
      <c r="C160" s="185"/>
      <c r="D160" s="186" t="s">
        <v>72</v>
      </c>
      <c r="E160" s="187" t="s">
        <v>391</v>
      </c>
      <c r="F160" s="187" t="s">
        <v>392</v>
      </c>
      <c r="G160" s="185"/>
      <c r="H160" s="185"/>
      <c r="I160" s="188"/>
      <c r="J160" s="189">
        <f>BK160</f>
        <v>0</v>
      </c>
      <c r="K160" s="185"/>
      <c r="L160" s="190"/>
      <c r="M160" s="191"/>
      <c r="N160" s="192"/>
      <c r="O160" s="192"/>
      <c r="P160" s="193">
        <f>P161+P163+P165</f>
        <v>0</v>
      </c>
      <c r="Q160" s="192"/>
      <c r="R160" s="193">
        <f>R161+R163+R165</f>
        <v>0</v>
      </c>
      <c r="S160" s="192"/>
      <c r="T160" s="194">
        <f>T161+T163+T165</f>
        <v>0</v>
      </c>
      <c r="AR160" s="195" t="s">
        <v>177</v>
      </c>
      <c r="AT160" s="196" t="s">
        <v>72</v>
      </c>
      <c r="AU160" s="196" t="s">
        <v>73</v>
      </c>
      <c r="AY160" s="195" t="s">
        <v>157</v>
      </c>
      <c r="BK160" s="197">
        <f>BK161+BK163+BK165</f>
        <v>0</v>
      </c>
    </row>
    <row r="161" spans="2:63" s="10" customFormat="1" ht="22.8" customHeight="1">
      <c r="B161" s="184"/>
      <c r="C161" s="185"/>
      <c r="D161" s="186" t="s">
        <v>72</v>
      </c>
      <c r="E161" s="198" t="s">
        <v>393</v>
      </c>
      <c r="F161" s="198" t="s">
        <v>394</v>
      </c>
      <c r="G161" s="185"/>
      <c r="H161" s="185"/>
      <c r="I161" s="188"/>
      <c r="J161" s="199">
        <f>BK161</f>
        <v>0</v>
      </c>
      <c r="K161" s="185"/>
      <c r="L161" s="190"/>
      <c r="M161" s="191"/>
      <c r="N161" s="192"/>
      <c r="O161" s="192"/>
      <c r="P161" s="193">
        <f>P162</f>
        <v>0</v>
      </c>
      <c r="Q161" s="192"/>
      <c r="R161" s="193">
        <f>R162</f>
        <v>0</v>
      </c>
      <c r="S161" s="192"/>
      <c r="T161" s="194">
        <f>T162</f>
        <v>0</v>
      </c>
      <c r="AR161" s="195" t="s">
        <v>177</v>
      </c>
      <c r="AT161" s="196" t="s">
        <v>72</v>
      </c>
      <c r="AU161" s="196" t="s">
        <v>81</v>
      </c>
      <c r="AY161" s="195" t="s">
        <v>157</v>
      </c>
      <c r="BK161" s="197">
        <f>BK162</f>
        <v>0</v>
      </c>
    </row>
    <row r="162" spans="2:65" s="1" customFormat="1" ht="16.5" customHeight="1">
      <c r="B162" s="34"/>
      <c r="C162" s="200" t="s">
        <v>395</v>
      </c>
      <c r="D162" s="200" t="s">
        <v>159</v>
      </c>
      <c r="E162" s="201" t="s">
        <v>396</v>
      </c>
      <c r="F162" s="202" t="s">
        <v>394</v>
      </c>
      <c r="G162" s="203" t="s">
        <v>397</v>
      </c>
      <c r="H162" s="204">
        <v>1</v>
      </c>
      <c r="I162" s="205"/>
      <c r="J162" s="206">
        <f>ROUND(I162*H162,2)</f>
        <v>0</v>
      </c>
      <c r="K162" s="202" t="s">
        <v>163</v>
      </c>
      <c r="L162" s="39"/>
      <c r="M162" s="207" t="s">
        <v>19</v>
      </c>
      <c r="N162" s="208" t="s">
        <v>44</v>
      </c>
      <c r="O162" s="75"/>
      <c r="P162" s="209">
        <f>O162*H162</f>
        <v>0</v>
      </c>
      <c r="Q162" s="209">
        <v>0</v>
      </c>
      <c r="R162" s="209">
        <f>Q162*H162</f>
        <v>0</v>
      </c>
      <c r="S162" s="209">
        <v>0</v>
      </c>
      <c r="T162" s="210">
        <f>S162*H162</f>
        <v>0</v>
      </c>
      <c r="AR162" s="13" t="s">
        <v>398</v>
      </c>
      <c r="AT162" s="13" t="s">
        <v>159</v>
      </c>
      <c r="AU162" s="13" t="s">
        <v>83</v>
      </c>
      <c r="AY162" s="13" t="s">
        <v>157</v>
      </c>
      <c r="BE162" s="211">
        <f>IF(N162="základní",J162,0)</f>
        <v>0</v>
      </c>
      <c r="BF162" s="211">
        <f>IF(N162="snížená",J162,0)</f>
        <v>0</v>
      </c>
      <c r="BG162" s="211">
        <f>IF(N162="zákl. přenesená",J162,0)</f>
        <v>0</v>
      </c>
      <c r="BH162" s="211">
        <f>IF(N162="sníž. přenesená",J162,0)</f>
        <v>0</v>
      </c>
      <c r="BI162" s="211">
        <f>IF(N162="nulová",J162,0)</f>
        <v>0</v>
      </c>
      <c r="BJ162" s="13" t="s">
        <v>81</v>
      </c>
      <c r="BK162" s="211">
        <f>ROUND(I162*H162,2)</f>
        <v>0</v>
      </c>
      <c r="BL162" s="13" t="s">
        <v>398</v>
      </c>
      <c r="BM162" s="13" t="s">
        <v>399</v>
      </c>
    </row>
    <row r="163" spans="2:63" s="10" customFormat="1" ht="22.8" customHeight="1">
      <c r="B163" s="184"/>
      <c r="C163" s="185"/>
      <c r="D163" s="186" t="s">
        <v>72</v>
      </c>
      <c r="E163" s="198" t="s">
        <v>400</v>
      </c>
      <c r="F163" s="198" t="s">
        <v>401</v>
      </c>
      <c r="G163" s="185"/>
      <c r="H163" s="185"/>
      <c r="I163" s="188"/>
      <c r="J163" s="199">
        <f>BK163</f>
        <v>0</v>
      </c>
      <c r="K163" s="185"/>
      <c r="L163" s="190"/>
      <c r="M163" s="191"/>
      <c r="N163" s="192"/>
      <c r="O163" s="192"/>
      <c r="P163" s="193">
        <f>P164</f>
        <v>0</v>
      </c>
      <c r="Q163" s="192"/>
      <c r="R163" s="193">
        <f>R164</f>
        <v>0</v>
      </c>
      <c r="S163" s="192"/>
      <c r="T163" s="194">
        <f>T164</f>
        <v>0</v>
      </c>
      <c r="AR163" s="195" t="s">
        <v>177</v>
      </c>
      <c r="AT163" s="196" t="s">
        <v>72</v>
      </c>
      <c r="AU163" s="196" t="s">
        <v>81</v>
      </c>
      <c r="AY163" s="195" t="s">
        <v>157</v>
      </c>
      <c r="BK163" s="197">
        <f>BK164</f>
        <v>0</v>
      </c>
    </row>
    <row r="164" spans="2:65" s="1" customFormat="1" ht="16.5" customHeight="1">
      <c r="B164" s="34"/>
      <c r="C164" s="200" t="s">
        <v>402</v>
      </c>
      <c r="D164" s="200" t="s">
        <v>159</v>
      </c>
      <c r="E164" s="201" t="s">
        <v>403</v>
      </c>
      <c r="F164" s="202" t="s">
        <v>404</v>
      </c>
      <c r="G164" s="203" t="s">
        <v>397</v>
      </c>
      <c r="H164" s="204">
        <v>1</v>
      </c>
      <c r="I164" s="205"/>
      <c r="J164" s="206">
        <f>ROUND(I164*H164,2)</f>
        <v>0</v>
      </c>
      <c r="K164" s="202" t="s">
        <v>19</v>
      </c>
      <c r="L164" s="39"/>
      <c r="M164" s="207" t="s">
        <v>19</v>
      </c>
      <c r="N164" s="208" t="s">
        <v>44</v>
      </c>
      <c r="O164" s="75"/>
      <c r="P164" s="209">
        <f>O164*H164</f>
        <v>0</v>
      </c>
      <c r="Q164" s="209">
        <v>0</v>
      </c>
      <c r="R164" s="209">
        <f>Q164*H164</f>
        <v>0</v>
      </c>
      <c r="S164" s="209">
        <v>0</v>
      </c>
      <c r="T164" s="210">
        <f>S164*H164</f>
        <v>0</v>
      </c>
      <c r="AR164" s="13" t="s">
        <v>398</v>
      </c>
      <c r="AT164" s="13" t="s">
        <v>159</v>
      </c>
      <c r="AU164" s="13" t="s">
        <v>83</v>
      </c>
      <c r="AY164" s="13" t="s">
        <v>157</v>
      </c>
      <c r="BE164" s="211">
        <f>IF(N164="základní",J164,0)</f>
        <v>0</v>
      </c>
      <c r="BF164" s="211">
        <f>IF(N164="snížená",J164,0)</f>
        <v>0</v>
      </c>
      <c r="BG164" s="211">
        <f>IF(N164="zákl. přenesená",J164,0)</f>
        <v>0</v>
      </c>
      <c r="BH164" s="211">
        <f>IF(N164="sníž. přenesená",J164,0)</f>
        <v>0</v>
      </c>
      <c r="BI164" s="211">
        <f>IF(N164="nulová",J164,0)</f>
        <v>0</v>
      </c>
      <c r="BJ164" s="13" t="s">
        <v>81</v>
      </c>
      <c r="BK164" s="211">
        <f>ROUND(I164*H164,2)</f>
        <v>0</v>
      </c>
      <c r="BL164" s="13" t="s">
        <v>398</v>
      </c>
      <c r="BM164" s="13" t="s">
        <v>405</v>
      </c>
    </row>
    <row r="165" spans="2:63" s="10" customFormat="1" ht="22.8" customHeight="1">
      <c r="B165" s="184"/>
      <c r="C165" s="185"/>
      <c r="D165" s="186" t="s">
        <v>72</v>
      </c>
      <c r="E165" s="198" t="s">
        <v>406</v>
      </c>
      <c r="F165" s="198" t="s">
        <v>407</v>
      </c>
      <c r="G165" s="185"/>
      <c r="H165" s="185"/>
      <c r="I165" s="188"/>
      <c r="J165" s="199">
        <f>BK165</f>
        <v>0</v>
      </c>
      <c r="K165" s="185"/>
      <c r="L165" s="190"/>
      <c r="M165" s="191"/>
      <c r="N165" s="192"/>
      <c r="O165" s="192"/>
      <c r="P165" s="193">
        <f>P166</f>
        <v>0</v>
      </c>
      <c r="Q165" s="192"/>
      <c r="R165" s="193">
        <f>R166</f>
        <v>0</v>
      </c>
      <c r="S165" s="192"/>
      <c r="T165" s="194">
        <f>T166</f>
        <v>0</v>
      </c>
      <c r="AR165" s="195" t="s">
        <v>177</v>
      </c>
      <c r="AT165" s="196" t="s">
        <v>72</v>
      </c>
      <c r="AU165" s="196" t="s">
        <v>81</v>
      </c>
      <c r="AY165" s="195" t="s">
        <v>157</v>
      </c>
      <c r="BK165" s="197">
        <f>BK166</f>
        <v>0</v>
      </c>
    </row>
    <row r="166" spans="2:65" s="1" customFormat="1" ht="16.5" customHeight="1">
      <c r="B166" s="34"/>
      <c r="C166" s="200" t="s">
        <v>408</v>
      </c>
      <c r="D166" s="200" t="s">
        <v>159</v>
      </c>
      <c r="E166" s="201" t="s">
        <v>409</v>
      </c>
      <c r="F166" s="202" t="s">
        <v>410</v>
      </c>
      <c r="G166" s="203" t="s">
        <v>397</v>
      </c>
      <c r="H166" s="204">
        <v>1</v>
      </c>
      <c r="I166" s="205"/>
      <c r="J166" s="206">
        <f>ROUND(I166*H166,2)</f>
        <v>0</v>
      </c>
      <c r="K166" s="202" t="s">
        <v>163</v>
      </c>
      <c r="L166" s="39"/>
      <c r="M166" s="222" t="s">
        <v>19</v>
      </c>
      <c r="N166" s="223" t="s">
        <v>44</v>
      </c>
      <c r="O166" s="224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AR166" s="13" t="s">
        <v>398</v>
      </c>
      <c r="AT166" s="13" t="s">
        <v>159</v>
      </c>
      <c r="AU166" s="13" t="s">
        <v>83</v>
      </c>
      <c r="AY166" s="13" t="s">
        <v>157</v>
      </c>
      <c r="BE166" s="211">
        <f>IF(N166="základní",J166,0)</f>
        <v>0</v>
      </c>
      <c r="BF166" s="211">
        <f>IF(N166="snížená",J166,0)</f>
        <v>0</v>
      </c>
      <c r="BG166" s="211">
        <f>IF(N166="zákl. přenesená",J166,0)</f>
        <v>0</v>
      </c>
      <c r="BH166" s="211">
        <f>IF(N166="sníž. přenesená",J166,0)</f>
        <v>0</v>
      </c>
      <c r="BI166" s="211">
        <f>IF(N166="nulová",J166,0)</f>
        <v>0</v>
      </c>
      <c r="BJ166" s="13" t="s">
        <v>81</v>
      </c>
      <c r="BK166" s="211">
        <f>ROUND(I166*H166,2)</f>
        <v>0</v>
      </c>
      <c r="BL166" s="13" t="s">
        <v>398</v>
      </c>
      <c r="BM166" s="13" t="s">
        <v>411</v>
      </c>
    </row>
    <row r="167" spans="2:12" s="1" customFormat="1" ht="6.95" customHeight="1">
      <c r="B167" s="53"/>
      <c r="C167" s="54"/>
      <c r="D167" s="54"/>
      <c r="E167" s="54"/>
      <c r="F167" s="54"/>
      <c r="G167" s="54"/>
      <c r="H167" s="54"/>
      <c r="I167" s="150"/>
      <c r="J167" s="54"/>
      <c r="K167" s="54"/>
      <c r="L167" s="39"/>
    </row>
  </sheetData>
  <sheetProtection password="CC35" sheet="1" objects="1" scenarios="1" formatColumns="0" formatRows="0" autoFilter="0"/>
  <autoFilter ref="C94:K166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9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86</v>
      </c>
    </row>
    <row r="3" spans="2:46" ht="6.95" customHeight="1">
      <c r="B3" s="120"/>
      <c r="C3" s="121"/>
      <c r="D3" s="121"/>
      <c r="E3" s="121"/>
      <c r="F3" s="121"/>
      <c r="G3" s="121"/>
      <c r="H3" s="121"/>
      <c r="I3" s="122"/>
      <c r="J3" s="121"/>
      <c r="K3" s="121"/>
      <c r="L3" s="16"/>
      <c r="AT3" s="13" t="s">
        <v>83</v>
      </c>
    </row>
    <row r="4" spans="2:46" ht="24.95" customHeight="1">
      <c r="B4" s="16"/>
      <c r="D4" s="123" t="s">
        <v>117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24" t="s">
        <v>16</v>
      </c>
      <c r="L6" s="16"/>
    </row>
    <row r="7" spans="2:12" ht="16.5" customHeight="1">
      <c r="B7" s="16"/>
      <c r="E7" s="125" t="str">
        <f>'Rekapitulace stavby'!K6</f>
        <v>Odstraňování postradatelných objektů SŽDC - demolice (obvod OŘ PHA)</v>
      </c>
      <c r="F7" s="124"/>
      <c r="G7" s="124"/>
      <c r="H7" s="124"/>
      <c r="L7" s="16"/>
    </row>
    <row r="8" spans="2:12" s="1" customFormat="1" ht="12" customHeight="1">
      <c r="B8" s="39"/>
      <c r="D8" s="124" t="s">
        <v>118</v>
      </c>
      <c r="I8" s="126"/>
      <c r="L8" s="39"/>
    </row>
    <row r="9" spans="2:12" s="1" customFormat="1" ht="36.95" customHeight="1">
      <c r="B9" s="39"/>
      <c r="E9" s="127" t="s">
        <v>412</v>
      </c>
      <c r="F9" s="1"/>
      <c r="G9" s="1"/>
      <c r="H9" s="1"/>
      <c r="I9" s="126"/>
      <c r="L9" s="39"/>
    </row>
    <row r="10" spans="2:12" s="1" customFormat="1" ht="12">
      <c r="B10" s="39"/>
      <c r="I10" s="126"/>
      <c r="L10" s="39"/>
    </row>
    <row r="11" spans="2:12" s="1" customFormat="1" ht="12" customHeight="1">
      <c r="B11" s="39"/>
      <c r="D11" s="124" t="s">
        <v>18</v>
      </c>
      <c r="F11" s="13" t="s">
        <v>19</v>
      </c>
      <c r="I11" s="128" t="s">
        <v>20</v>
      </c>
      <c r="J11" s="13" t="s">
        <v>19</v>
      </c>
      <c r="L11" s="39"/>
    </row>
    <row r="12" spans="2:12" s="1" customFormat="1" ht="12" customHeight="1">
      <c r="B12" s="39"/>
      <c r="D12" s="124" t="s">
        <v>21</v>
      </c>
      <c r="F12" s="13" t="s">
        <v>413</v>
      </c>
      <c r="I12" s="128" t="s">
        <v>23</v>
      </c>
      <c r="J12" s="129" t="str">
        <f>'Rekapitulace stavby'!AN8</f>
        <v>7. 6. 2019</v>
      </c>
      <c r="L12" s="39"/>
    </row>
    <row r="13" spans="2:12" s="1" customFormat="1" ht="10.8" customHeight="1">
      <c r="B13" s="39"/>
      <c r="I13" s="126"/>
      <c r="L13" s="39"/>
    </row>
    <row r="14" spans="2:12" s="1" customFormat="1" ht="12" customHeight="1">
      <c r="B14" s="39"/>
      <c r="D14" s="124" t="s">
        <v>25</v>
      </c>
      <c r="I14" s="128" t="s">
        <v>26</v>
      </c>
      <c r="J14" s="13" t="s">
        <v>27</v>
      </c>
      <c r="L14" s="39"/>
    </row>
    <row r="15" spans="2:12" s="1" customFormat="1" ht="18" customHeight="1">
      <c r="B15" s="39"/>
      <c r="E15" s="13" t="s">
        <v>28</v>
      </c>
      <c r="I15" s="128" t="s">
        <v>29</v>
      </c>
      <c r="J15" s="13" t="s">
        <v>30</v>
      </c>
      <c r="L15" s="39"/>
    </row>
    <row r="16" spans="2:12" s="1" customFormat="1" ht="6.95" customHeight="1">
      <c r="B16" s="39"/>
      <c r="I16" s="126"/>
      <c r="L16" s="39"/>
    </row>
    <row r="17" spans="2:12" s="1" customFormat="1" ht="12" customHeight="1">
      <c r="B17" s="39"/>
      <c r="D17" s="124" t="s">
        <v>31</v>
      </c>
      <c r="I17" s="128" t="s">
        <v>26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8" t="s">
        <v>29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26"/>
      <c r="L19" s="39"/>
    </row>
    <row r="20" spans="2:12" s="1" customFormat="1" ht="12" customHeight="1">
      <c r="B20" s="39"/>
      <c r="D20" s="124" t="s">
        <v>33</v>
      </c>
      <c r="I20" s="128" t="s">
        <v>26</v>
      </c>
      <c r="J20" s="13" t="str">
        <f>IF('Rekapitulace stavby'!AN16="","",'Rekapitulace stavby'!AN16)</f>
        <v/>
      </c>
      <c r="L20" s="39"/>
    </row>
    <row r="21" spans="2:12" s="1" customFormat="1" ht="18" customHeight="1">
      <c r="B21" s="39"/>
      <c r="E21" s="13" t="str">
        <f>IF('Rekapitulace stavby'!E17="","",'Rekapitulace stavby'!E17)</f>
        <v xml:space="preserve"> </v>
      </c>
      <c r="I21" s="128" t="s">
        <v>29</v>
      </c>
      <c r="J21" s="13" t="str">
        <f>IF('Rekapitulace stavby'!AN17="","",'Rekapitulace stavby'!AN17)</f>
        <v/>
      </c>
      <c r="L21" s="39"/>
    </row>
    <row r="22" spans="2:12" s="1" customFormat="1" ht="6.95" customHeight="1">
      <c r="B22" s="39"/>
      <c r="I22" s="126"/>
      <c r="L22" s="39"/>
    </row>
    <row r="23" spans="2:12" s="1" customFormat="1" ht="12" customHeight="1">
      <c r="B23" s="39"/>
      <c r="D23" s="124" t="s">
        <v>35</v>
      </c>
      <c r="I23" s="128" t="s">
        <v>26</v>
      </c>
      <c r="J23" s="13" t="s">
        <v>19</v>
      </c>
      <c r="L23" s="39"/>
    </row>
    <row r="24" spans="2:12" s="1" customFormat="1" ht="18" customHeight="1">
      <c r="B24" s="39"/>
      <c r="E24" s="13" t="s">
        <v>414</v>
      </c>
      <c r="I24" s="128" t="s">
        <v>29</v>
      </c>
      <c r="J24" s="13" t="s">
        <v>19</v>
      </c>
      <c r="L24" s="39"/>
    </row>
    <row r="25" spans="2:12" s="1" customFormat="1" ht="6.95" customHeight="1">
      <c r="B25" s="39"/>
      <c r="I25" s="126"/>
      <c r="L25" s="39"/>
    </row>
    <row r="26" spans="2:12" s="1" customFormat="1" ht="12" customHeight="1">
      <c r="B26" s="39"/>
      <c r="D26" s="124" t="s">
        <v>37</v>
      </c>
      <c r="I26" s="126"/>
      <c r="L26" s="39"/>
    </row>
    <row r="27" spans="2:12" s="6" customFormat="1" ht="16.5" customHeight="1">
      <c r="B27" s="130"/>
      <c r="E27" s="131" t="s">
        <v>19</v>
      </c>
      <c r="F27" s="131"/>
      <c r="G27" s="131"/>
      <c r="H27" s="131"/>
      <c r="I27" s="132"/>
      <c r="L27" s="130"/>
    </row>
    <row r="28" spans="2:12" s="1" customFormat="1" ht="6.95" customHeight="1">
      <c r="B28" s="39"/>
      <c r="I28" s="126"/>
      <c r="L28" s="39"/>
    </row>
    <row r="29" spans="2:12" s="1" customFormat="1" ht="6.95" customHeight="1">
      <c r="B29" s="39"/>
      <c r="D29" s="67"/>
      <c r="E29" s="67"/>
      <c r="F29" s="67"/>
      <c r="G29" s="67"/>
      <c r="H29" s="67"/>
      <c r="I29" s="133"/>
      <c r="J29" s="67"/>
      <c r="K29" s="67"/>
      <c r="L29" s="39"/>
    </row>
    <row r="30" spans="2:12" s="1" customFormat="1" ht="25.4" customHeight="1">
      <c r="B30" s="39"/>
      <c r="D30" s="134" t="s">
        <v>39</v>
      </c>
      <c r="I30" s="126"/>
      <c r="J30" s="135">
        <f>ROUND(J88,2)</f>
        <v>0</v>
      </c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33"/>
      <c r="J31" s="67"/>
      <c r="K31" s="67"/>
      <c r="L31" s="39"/>
    </row>
    <row r="32" spans="2:12" s="1" customFormat="1" ht="14.4" customHeight="1">
      <c r="B32" s="39"/>
      <c r="F32" s="136" t="s">
        <v>41</v>
      </c>
      <c r="I32" s="137" t="s">
        <v>40</v>
      </c>
      <c r="J32" s="136" t="s">
        <v>42</v>
      </c>
      <c r="L32" s="39"/>
    </row>
    <row r="33" spans="2:12" s="1" customFormat="1" ht="14.4" customHeight="1">
      <c r="B33" s="39"/>
      <c r="D33" s="124" t="s">
        <v>43</v>
      </c>
      <c r="E33" s="124" t="s">
        <v>44</v>
      </c>
      <c r="F33" s="138">
        <f>ROUND((SUM(BE88:BE115)),2)</f>
        <v>0</v>
      </c>
      <c r="I33" s="139">
        <v>0.21</v>
      </c>
      <c r="J33" s="138">
        <f>ROUND(((SUM(BE88:BE115))*I33),2)</f>
        <v>0</v>
      </c>
      <c r="L33" s="39"/>
    </row>
    <row r="34" spans="2:12" s="1" customFormat="1" ht="14.4" customHeight="1">
      <c r="B34" s="39"/>
      <c r="E34" s="124" t="s">
        <v>45</v>
      </c>
      <c r="F34" s="138">
        <f>ROUND((SUM(BF88:BF115)),2)</f>
        <v>0</v>
      </c>
      <c r="I34" s="139">
        <v>0.15</v>
      </c>
      <c r="J34" s="138">
        <f>ROUND(((SUM(BF88:BF115))*I34),2)</f>
        <v>0</v>
      </c>
      <c r="L34" s="39"/>
    </row>
    <row r="35" spans="2:12" s="1" customFormat="1" ht="14.4" customHeight="1" hidden="1">
      <c r="B35" s="39"/>
      <c r="E35" s="124" t="s">
        <v>46</v>
      </c>
      <c r="F35" s="138">
        <f>ROUND((SUM(BG88:BG115)),2)</f>
        <v>0</v>
      </c>
      <c r="I35" s="139">
        <v>0.21</v>
      </c>
      <c r="J35" s="138">
        <f>0</f>
        <v>0</v>
      </c>
      <c r="L35" s="39"/>
    </row>
    <row r="36" spans="2:12" s="1" customFormat="1" ht="14.4" customHeight="1" hidden="1">
      <c r="B36" s="39"/>
      <c r="E36" s="124" t="s">
        <v>47</v>
      </c>
      <c r="F36" s="138">
        <f>ROUND((SUM(BH88:BH115)),2)</f>
        <v>0</v>
      </c>
      <c r="I36" s="139">
        <v>0.15</v>
      </c>
      <c r="J36" s="138">
        <f>0</f>
        <v>0</v>
      </c>
      <c r="L36" s="39"/>
    </row>
    <row r="37" spans="2:12" s="1" customFormat="1" ht="14.4" customHeight="1" hidden="1">
      <c r="B37" s="39"/>
      <c r="E37" s="124" t="s">
        <v>48</v>
      </c>
      <c r="F37" s="138">
        <f>ROUND((SUM(BI88:BI115)),2)</f>
        <v>0</v>
      </c>
      <c r="I37" s="139">
        <v>0</v>
      </c>
      <c r="J37" s="138">
        <f>0</f>
        <v>0</v>
      </c>
      <c r="L37" s="39"/>
    </row>
    <row r="38" spans="2:12" s="1" customFormat="1" ht="6.95" customHeight="1">
      <c r="B38" s="39"/>
      <c r="I38" s="126"/>
      <c r="L38" s="39"/>
    </row>
    <row r="39" spans="2:12" s="1" customFormat="1" ht="25.4" customHeight="1">
      <c r="B39" s="39"/>
      <c r="C39" s="140"/>
      <c r="D39" s="141" t="s">
        <v>49</v>
      </c>
      <c r="E39" s="142"/>
      <c r="F39" s="142"/>
      <c r="G39" s="143" t="s">
        <v>50</v>
      </c>
      <c r="H39" s="144" t="s">
        <v>51</v>
      </c>
      <c r="I39" s="145"/>
      <c r="J39" s="146">
        <f>SUM(J30:J37)</f>
        <v>0</v>
      </c>
      <c r="K39" s="147"/>
      <c r="L39" s="39"/>
    </row>
    <row r="40" spans="2:12" s="1" customFormat="1" ht="14.4" customHeight="1">
      <c r="B40" s="148"/>
      <c r="C40" s="149"/>
      <c r="D40" s="149"/>
      <c r="E40" s="149"/>
      <c r="F40" s="149"/>
      <c r="G40" s="149"/>
      <c r="H40" s="149"/>
      <c r="I40" s="150"/>
      <c r="J40" s="149"/>
      <c r="K40" s="149"/>
      <c r="L40" s="39"/>
    </row>
    <row r="44" spans="2:12" s="1" customFormat="1" ht="6.95" customHeight="1">
      <c r="B44" s="151"/>
      <c r="C44" s="152"/>
      <c r="D44" s="152"/>
      <c r="E44" s="152"/>
      <c r="F44" s="152"/>
      <c r="G44" s="152"/>
      <c r="H44" s="152"/>
      <c r="I44" s="153"/>
      <c r="J44" s="152"/>
      <c r="K44" s="152"/>
      <c r="L44" s="39"/>
    </row>
    <row r="45" spans="2:12" s="1" customFormat="1" ht="24.95" customHeight="1">
      <c r="B45" s="34"/>
      <c r="C45" s="19" t="s">
        <v>122</v>
      </c>
      <c r="D45" s="35"/>
      <c r="E45" s="35"/>
      <c r="F45" s="35"/>
      <c r="G45" s="35"/>
      <c r="H45" s="35"/>
      <c r="I45" s="126"/>
      <c r="J45" s="35"/>
      <c r="K45" s="35"/>
      <c r="L45" s="39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26"/>
      <c r="J46" s="35"/>
      <c r="K46" s="35"/>
      <c r="L46" s="39"/>
    </row>
    <row r="47" spans="2:12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6"/>
      <c r="J47" s="35"/>
      <c r="K47" s="35"/>
      <c r="L47" s="39"/>
    </row>
    <row r="48" spans="2:12" s="1" customFormat="1" ht="16.5" customHeight="1">
      <c r="B48" s="34"/>
      <c r="C48" s="35"/>
      <c r="D48" s="35"/>
      <c r="E48" s="154" t="str">
        <f>E7</f>
        <v>Odstraňování postradatelných objektů SŽDC - demolice (obvod OŘ PHA)</v>
      </c>
      <c r="F48" s="28"/>
      <c r="G48" s="28"/>
      <c r="H48" s="28"/>
      <c r="I48" s="126"/>
      <c r="J48" s="35"/>
      <c r="K48" s="35"/>
      <c r="L48" s="39"/>
    </row>
    <row r="49" spans="2:12" s="1" customFormat="1" ht="12" customHeight="1">
      <c r="B49" s="34"/>
      <c r="C49" s="28" t="s">
        <v>118</v>
      </c>
      <c r="D49" s="35"/>
      <c r="E49" s="35"/>
      <c r="F49" s="35"/>
      <c r="G49" s="35"/>
      <c r="H49" s="35"/>
      <c r="I49" s="126"/>
      <c r="J49" s="35"/>
      <c r="K49" s="35"/>
      <c r="L49" s="39"/>
    </row>
    <row r="50" spans="2:12" s="1" customFormat="1" ht="16.5" customHeight="1">
      <c r="B50" s="34"/>
      <c r="C50" s="35"/>
      <c r="D50" s="35"/>
      <c r="E50" s="60" t="str">
        <f>E9</f>
        <v>SO.02 - Jeneč - strážní domek č.17, č.p. 112 (5000140365)</v>
      </c>
      <c r="F50" s="35"/>
      <c r="G50" s="35"/>
      <c r="H50" s="35"/>
      <c r="I50" s="126"/>
      <c r="J50" s="35"/>
      <c r="K50" s="35"/>
      <c r="L50" s="39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26"/>
      <c r="J51" s="35"/>
      <c r="K51" s="35"/>
      <c r="L51" s="39"/>
    </row>
    <row r="52" spans="2:12" s="1" customFormat="1" ht="12" customHeight="1">
      <c r="B52" s="34"/>
      <c r="C52" s="28" t="s">
        <v>21</v>
      </c>
      <c r="D52" s="35"/>
      <c r="E52" s="35"/>
      <c r="F52" s="23" t="str">
        <f>F12</f>
        <v>Jeneč</v>
      </c>
      <c r="G52" s="35"/>
      <c r="H52" s="35"/>
      <c r="I52" s="128" t="s">
        <v>23</v>
      </c>
      <c r="J52" s="63" t="str">
        <f>IF(J12="","",J12)</f>
        <v>7. 6. 2019</v>
      </c>
      <c r="K52" s="35"/>
      <c r="L52" s="39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26"/>
      <c r="J53" s="35"/>
      <c r="K53" s="35"/>
      <c r="L53" s="39"/>
    </row>
    <row r="54" spans="2:12" s="1" customFormat="1" ht="13.65" customHeight="1">
      <c r="B54" s="34"/>
      <c r="C54" s="28" t="s">
        <v>25</v>
      </c>
      <c r="D54" s="35"/>
      <c r="E54" s="35"/>
      <c r="F54" s="23" t="str">
        <f>E15</f>
        <v>Správa železniční dopravní cesty, s.o.</v>
      </c>
      <c r="G54" s="35"/>
      <c r="H54" s="35"/>
      <c r="I54" s="128" t="s">
        <v>33</v>
      </c>
      <c r="J54" s="32" t="str">
        <f>E21</f>
        <v xml:space="preserve"> </v>
      </c>
      <c r="K54" s="35"/>
      <c r="L54" s="39"/>
    </row>
    <row r="55" spans="2:12" s="1" customFormat="1" ht="13.65" customHeight="1">
      <c r="B55" s="34"/>
      <c r="C55" s="28" t="s">
        <v>31</v>
      </c>
      <c r="D55" s="35"/>
      <c r="E55" s="35"/>
      <c r="F55" s="23" t="str">
        <f>IF(E18="","",E18)</f>
        <v>Vyplň údaj</v>
      </c>
      <c r="G55" s="35"/>
      <c r="H55" s="35"/>
      <c r="I55" s="128" t="s">
        <v>35</v>
      </c>
      <c r="J55" s="32" t="str">
        <f>E24</f>
        <v>A. Jaroševský</v>
      </c>
      <c r="K55" s="35"/>
      <c r="L55" s="39"/>
    </row>
    <row r="56" spans="2:12" s="1" customFormat="1" ht="10.3" customHeight="1">
      <c r="B56" s="34"/>
      <c r="C56" s="35"/>
      <c r="D56" s="35"/>
      <c r="E56" s="35"/>
      <c r="F56" s="35"/>
      <c r="G56" s="35"/>
      <c r="H56" s="35"/>
      <c r="I56" s="126"/>
      <c r="J56" s="35"/>
      <c r="K56" s="35"/>
      <c r="L56" s="39"/>
    </row>
    <row r="57" spans="2:12" s="1" customFormat="1" ht="29.25" customHeight="1">
      <c r="B57" s="34"/>
      <c r="C57" s="155" t="s">
        <v>123</v>
      </c>
      <c r="D57" s="156"/>
      <c r="E57" s="156"/>
      <c r="F57" s="156"/>
      <c r="G57" s="156"/>
      <c r="H57" s="156"/>
      <c r="I57" s="157"/>
      <c r="J57" s="158" t="s">
        <v>124</v>
      </c>
      <c r="K57" s="156"/>
      <c r="L57" s="39"/>
    </row>
    <row r="58" spans="2:12" s="1" customFormat="1" ht="10.3" customHeight="1">
      <c r="B58" s="34"/>
      <c r="C58" s="35"/>
      <c r="D58" s="35"/>
      <c r="E58" s="35"/>
      <c r="F58" s="35"/>
      <c r="G58" s="35"/>
      <c r="H58" s="35"/>
      <c r="I58" s="126"/>
      <c r="J58" s="35"/>
      <c r="K58" s="35"/>
      <c r="L58" s="39"/>
    </row>
    <row r="59" spans="2:47" s="1" customFormat="1" ht="22.8" customHeight="1">
      <c r="B59" s="34"/>
      <c r="C59" s="159" t="s">
        <v>71</v>
      </c>
      <c r="D59" s="35"/>
      <c r="E59" s="35"/>
      <c r="F59" s="35"/>
      <c r="G59" s="35"/>
      <c r="H59" s="35"/>
      <c r="I59" s="126"/>
      <c r="J59" s="93">
        <f>J88</f>
        <v>0</v>
      </c>
      <c r="K59" s="35"/>
      <c r="L59" s="39"/>
      <c r="AU59" s="13" t="s">
        <v>125</v>
      </c>
    </row>
    <row r="60" spans="2:12" s="7" customFormat="1" ht="24.95" customHeight="1">
      <c r="B60" s="160"/>
      <c r="C60" s="161"/>
      <c r="D60" s="162" t="s">
        <v>126</v>
      </c>
      <c r="E60" s="163"/>
      <c r="F60" s="163"/>
      <c r="G60" s="163"/>
      <c r="H60" s="163"/>
      <c r="I60" s="164"/>
      <c r="J60" s="165">
        <f>J89</f>
        <v>0</v>
      </c>
      <c r="K60" s="161"/>
      <c r="L60" s="166"/>
    </row>
    <row r="61" spans="2:12" s="8" customFormat="1" ht="19.9" customHeight="1">
      <c r="B61" s="167"/>
      <c r="C61" s="168"/>
      <c r="D61" s="169" t="s">
        <v>127</v>
      </c>
      <c r="E61" s="170"/>
      <c r="F61" s="170"/>
      <c r="G61" s="170"/>
      <c r="H61" s="170"/>
      <c r="I61" s="171"/>
      <c r="J61" s="172">
        <f>J90</f>
        <v>0</v>
      </c>
      <c r="K61" s="168"/>
      <c r="L61" s="173"/>
    </row>
    <row r="62" spans="2:12" s="8" customFormat="1" ht="19.9" customHeight="1">
      <c r="B62" s="167"/>
      <c r="C62" s="168"/>
      <c r="D62" s="169" t="s">
        <v>129</v>
      </c>
      <c r="E62" s="170"/>
      <c r="F62" s="170"/>
      <c r="G62" s="170"/>
      <c r="H62" s="170"/>
      <c r="I62" s="171"/>
      <c r="J62" s="172">
        <f>J95</f>
        <v>0</v>
      </c>
      <c r="K62" s="168"/>
      <c r="L62" s="173"/>
    </row>
    <row r="63" spans="2:12" s="8" customFormat="1" ht="19.9" customHeight="1">
      <c r="B63" s="167"/>
      <c r="C63" s="168"/>
      <c r="D63" s="169" t="s">
        <v>130</v>
      </c>
      <c r="E63" s="170"/>
      <c r="F63" s="170"/>
      <c r="G63" s="170"/>
      <c r="H63" s="170"/>
      <c r="I63" s="171"/>
      <c r="J63" s="172">
        <f>J98</f>
        <v>0</v>
      </c>
      <c r="K63" s="168"/>
      <c r="L63" s="173"/>
    </row>
    <row r="64" spans="2:12" s="7" customFormat="1" ht="24.95" customHeight="1">
      <c r="B64" s="160"/>
      <c r="C64" s="161"/>
      <c r="D64" s="162" t="s">
        <v>138</v>
      </c>
      <c r="E64" s="163"/>
      <c r="F64" s="163"/>
      <c r="G64" s="163"/>
      <c r="H64" s="163"/>
      <c r="I64" s="164"/>
      <c r="J64" s="165">
        <f>J105</f>
        <v>0</v>
      </c>
      <c r="K64" s="161"/>
      <c r="L64" s="166"/>
    </row>
    <row r="65" spans="2:12" s="8" customFormat="1" ht="19.9" customHeight="1">
      <c r="B65" s="167"/>
      <c r="C65" s="168"/>
      <c r="D65" s="169" t="s">
        <v>415</v>
      </c>
      <c r="E65" s="170"/>
      <c r="F65" s="170"/>
      <c r="G65" s="170"/>
      <c r="H65" s="170"/>
      <c r="I65" s="171"/>
      <c r="J65" s="172">
        <f>J106</f>
        <v>0</v>
      </c>
      <c r="K65" s="168"/>
      <c r="L65" s="173"/>
    </row>
    <row r="66" spans="2:12" s="8" customFormat="1" ht="19.9" customHeight="1">
      <c r="B66" s="167"/>
      <c r="C66" s="168"/>
      <c r="D66" s="169" t="s">
        <v>139</v>
      </c>
      <c r="E66" s="170"/>
      <c r="F66" s="170"/>
      <c r="G66" s="170"/>
      <c r="H66" s="170"/>
      <c r="I66" s="171"/>
      <c r="J66" s="172">
        <f>J109</f>
        <v>0</v>
      </c>
      <c r="K66" s="168"/>
      <c r="L66" s="173"/>
    </row>
    <row r="67" spans="2:12" s="8" customFormat="1" ht="19.9" customHeight="1">
      <c r="B67" s="167"/>
      <c r="C67" s="168"/>
      <c r="D67" s="169" t="s">
        <v>140</v>
      </c>
      <c r="E67" s="170"/>
      <c r="F67" s="170"/>
      <c r="G67" s="170"/>
      <c r="H67" s="170"/>
      <c r="I67" s="171"/>
      <c r="J67" s="172">
        <f>J112</f>
        <v>0</v>
      </c>
      <c r="K67" s="168"/>
      <c r="L67" s="173"/>
    </row>
    <row r="68" spans="2:12" s="8" customFormat="1" ht="19.9" customHeight="1">
      <c r="B68" s="167"/>
      <c r="C68" s="168"/>
      <c r="D68" s="169" t="s">
        <v>416</v>
      </c>
      <c r="E68" s="170"/>
      <c r="F68" s="170"/>
      <c r="G68" s="170"/>
      <c r="H68" s="170"/>
      <c r="I68" s="171"/>
      <c r="J68" s="172">
        <f>J114</f>
        <v>0</v>
      </c>
      <c r="K68" s="168"/>
      <c r="L68" s="173"/>
    </row>
    <row r="69" spans="2:12" s="1" customFormat="1" ht="21.8" customHeight="1">
      <c r="B69" s="34"/>
      <c r="C69" s="35"/>
      <c r="D69" s="35"/>
      <c r="E69" s="35"/>
      <c r="F69" s="35"/>
      <c r="G69" s="35"/>
      <c r="H69" s="35"/>
      <c r="I69" s="126"/>
      <c r="J69" s="35"/>
      <c r="K69" s="35"/>
      <c r="L69" s="39"/>
    </row>
    <row r="70" spans="2:12" s="1" customFormat="1" ht="6.95" customHeight="1">
      <c r="B70" s="53"/>
      <c r="C70" s="54"/>
      <c r="D70" s="54"/>
      <c r="E70" s="54"/>
      <c r="F70" s="54"/>
      <c r="G70" s="54"/>
      <c r="H70" s="54"/>
      <c r="I70" s="150"/>
      <c r="J70" s="54"/>
      <c r="K70" s="54"/>
      <c r="L70" s="39"/>
    </row>
    <row r="74" spans="2:12" s="1" customFormat="1" ht="6.95" customHeight="1">
      <c r="B74" s="55"/>
      <c r="C74" s="56"/>
      <c r="D74" s="56"/>
      <c r="E74" s="56"/>
      <c r="F74" s="56"/>
      <c r="G74" s="56"/>
      <c r="H74" s="56"/>
      <c r="I74" s="153"/>
      <c r="J74" s="56"/>
      <c r="K74" s="56"/>
      <c r="L74" s="39"/>
    </row>
    <row r="75" spans="2:12" s="1" customFormat="1" ht="24.95" customHeight="1">
      <c r="B75" s="34"/>
      <c r="C75" s="19" t="s">
        <v>142</v>
      </c>
      <c r="D75" s="35"/>
      <c r="E75" s="35"/>
      <c r="F75" s="35"/>
      <c r="G75" s="35"/>
      <c r="H75" s="35"/>
      <c r="I75" s="126"/>
      <c r="J75" s="35"/>
      <c r="K75" s="35"/>
      <c r="L75" s="39"/>
    </row>
    <row r="76" spans="2:12" s="1" customFormat="1" ht="6.95" customHeight="1">
      <c r="B76" s="34"/>
      <c r="C76" s="35"/>
      <c r="D76" s="35"/>
      <c r="E76" s="35"/>
      <c r="F76" s="35"/>
      <c r="G76" s="35"/>
      <c r="H76" s="35"/>
      <c r="I76" s="126"/>
      <c r="J76" s="35"/>
      <c r="K76" s="35"/>
      <c r="L76" s="39"/>
    </row>
    <row r="77" spans="2:12" s="1" customFormat="1" ht="12" customHeight="1">
      <c r="B77" s="34"/>
      <c r="C77" s="28" t="s">
        <v>16</v>
      </c>
      <c r="D77" s="35"/>
      <c r="E77" s="35"/>
      <c r="F77" s="35"/>
      <c r="G77" s="35"/>
      <c r="H77" s="35"/>
      <c r="I77" s="126"/>
      <c r="J77" s="35"/>
      <c r="K77" s="35"/>
      <c r="L77" s="39"/>
    </row>
    <row r="78" spans="2:12" s="1" customFormat="1" ht="16.5" customHeight="1">
      <c r="B78" s="34"/>
      <c r="C78" s="35"/>
      <c r="D78" s="35"/>
      <c r="E78" s="154" t="str">
        <f>E7</f>
        <v>Odstraňování postradatelných objektů SŽDC - demolice (obvod OŘ PHA)</v>
      </c>
      <c r="F78" s="28"/>
      <c r="G78" s="28"/>
      <c r="H78" s="28"/>
      <c r="I78" s="126"/>
      <c r="J78" s="35"/>
      <c r="K78" s="35"/>
      <c r="L78" s="39"/>
    </row>
    <row r="79" spans="2:12" s="1" customFormat="1" ht="12" customHeight="1">
      <c r="B79" s="34"/>
      <c r="C79" s="28" t="s">
        <v>118</v>
      </c>
      <c r="D79" s="35"/>
      <c r="E79" s="35"/>
      <c r="F79" s="35"/>
      <c r="G79" s="35"/>
      <c r="H79" s="35"/>
      <c r="I79" s="126"/>
      <c r="J79" s="35"/>
      <c r="K79" s="35"/>
      <c r="L79" s="39"/>
    </row>
    <row r="80" spans="2:12" s="1" customFormat="1" ht="16.5" customHeight="1">
      <c r="B80" s="34"/>
      <c r="C80" s="35"/>
      <c r="D80" s="35"/>
      <c r="E80" s="60" t="str">
        <f>E9</f>
        <v>SO.02 - Jeneč - strážní domek č.17, č.p. 112 (5000140365)</v>
      </c>
      <c r="F80" s="35"/>
      <c r="G80" s="35"/>
      <c r="H80" s="35"/>
      <c r="I80" s="126"/>
      <c r="J80" s="35"/>
      <c r="K80" s="35"/>
      <c r="L80" s="39"/>
    </row>
    <row r="81" spans="2:12" s="1" customFormat="1" ht="6.95" customHeight="1">
      <c r="B81" s="34"/>
      <c r="C81" s="35"/>
      <c r="D81" s="35"/>
      <c r="E81" s="35"/>
      <c r="F81" s="35"/>
      <c r="G81" s="35"/>
      <c r="H81" s="35"/>
      <c r="I81" s="126"/>
      <c r="J81" s="35"/>
      <c r="K81" s="35"/>
      <c r="L81" s="39"/>
    </row>
    <row r="82" spans="2:12" s="1" customFormat="1" ht="12" customHeight="1">
      <c r="B82" s="34"/>
      <c r="C82" s="28" t="s">
        <v>21</v>
      </c>
      <c r="D82" s="35"/>
      <c r="E82" s="35"/>
      <c r="F82" s="23" t="str">
        <f>F12</f>
        <v>Jeneč</v>
      </c>
      <c r="G82" s="35"/>
      <c r="H82" s="35"/>
      <c r="I82" s="128" t="s">
        <v>23</v>
      </c>
      <c r="J82" s="63" t="str">
        <f>IF(J12="","",J12)</f>
        <v>7. 6. 2019</v>
      </c>
      <c r="K82" s="35"/>
      <c r="L82" s="39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26"/>
      <c r="J83" s="35"/>
      <c r="K83" s="35"/>
      <c r="L83" s="39"/>
    </row>
    <row r="84" spans="2:12" s="1" customFormat="1" ht="13.65" customHeight="1">
      <c r="B84" s="34"/>
      <c r="C84" s="28" t="s">
        <v>25</v>
      </c>
      <c r="D84" s="35"/>
      <c r="E84" s="35"/>
      <c r="F84" s="23" t="str">
        <f>E15</f>
        <v>Správa železniční dopravní cesty, s.o.</v>
      </c>
      <c r="G84" s="35"/>
      <c r="H84" s="35"/>
      <c r="I84" s="128" t="s">
        <v>33</v>
      </c>
      <c r="J84" s="32" t="str">
        <f>E21</f>
        <v xml:space="preserve"> </v>
      </c>
      <c r="K84" s="35"/>
      <c r="L84" s="39"/>
    </row>
    <row r="85" spans="2:12" s="1" customFormat="1" ht="13.65" customHeight="1">
      <c r="B85" s="34"/>
      <c r="C85" s="28" t="s">
        <v>31</v>
      </c>
      <c r="D85" s="35"/>
      <c r="E85" s="35"/>
      <c r="F85" s="23" t="str">
        <f>IF(E18="","",E18)</f>
        <v>Vyplň údaj</v>
      </c>
      <c r="G85" s="35"/>
      <c r="H85" s="35"/>
      <c r="I85" s="128" t="s">
        <v>35</v>
      </c>
      <c r="J85" s="32" t="str">
        <f>E24</f>
        <v>A. Jaroševský</v>
      </c>
      <c r="K85" s="35"/>
      <c r="L85" s="39"/>
    </row>
    <row r="86" spans="2:12" s="1" customFormat="1" ht="10.3" customHeight="1">
      <c r="B86" s="34"/>
      <c r="C86" s="35"/>
      <c r="D86" s="35"/>
      <c r="E86" s="35"/>
      <c r="F86" s="35"/>
      <c r="G86" s="35"/>
      <c r="H86" s="35"/>
      <c r="I86" s="126"/>
      <c r="J86" s="35"/>
      <c r="K86" s="35"/>
      <c r="L86" s="39"/>
    </row>
    <row r="87" spans="2:20" s="9" customFormat="1" ht="29.25" customHeight="1">
      <c r="B87" s="174"/>
      <c r="C87" s="175" t="s">
        <v>143</v>
      </c>
      <c r="D87" s="176" t="s">
        <v>58</v>
      </c>
      <c r="E87" s="176" t="s">
        <v>54</v>
      </c>
      <c r="F87" s="176" t="s">
        <v>55</v>
      </c>
      <c r="G87" s="176" t="s">
        <v>144</v>
      </c>
      <c r="H87" s="176" t="s">
        <v>145</v>
      </c>
      <c r="I87" s="177" t="s">
        <v>146</v>
      </c>
      <c r="J87" s="176" t="s">
        <v>124</v>
      </c>
      <c r="K87" s="178" t="s">
        <v>147</v>
      </c>
      <c r="L87" s="179"/>
      <c r="M87" s="83" t="s">
        <v>19</v>
      </c>
      <c r="N87" s="84" t="s">
        <v>43</v>
      </c>
      <c r="O87" s="84" t="s">
        <v>148</v>
      </c>
      <c r="P87" s="84" t="s">
        <v>149</v>
      </c>
      <c r="Q87" s="84" t="s">
        <v>150</v>
      </c>
      <c r="R87" s="84" t="s">
        <v>151</v>
      </c>
      <c r="S87" s="84" t="s">
        <v>152</v>
      </c>
      <c r="T87" s="85" t="s">
        <v>153</v>
      </c>
    </row>
    <row r="88" spans="2:63" s="1" customFormat="1" ht="22.8" customHeight="1">
      <c r="B88" s="34"/>
      <c r="C88" s="90" t="s">
        <v>154</v>
      </c>
      <c r="D88" s="35"/>
      <c r="E88" s="35"/>
      <c r="F88" s="35"/>
      <c r="G88" s="35"/>
      <c r="H88" s="35"/>
      <c r="I88" s="126"/>
      <c r="J88" s="180">
        <f>BK88</f>
        <v>0</v>
      </c>
      <c r="K88" s="35"/>
      <c r="L88" s="39"/>
      <c r="M88" s="86"/>
      <c r="N88" s="87"/>
      <c r="O88" s="87"/>
      <c r="P88" s="181">
        <f>P89+P105</f>
        <v>0</v>
      </c>
      <c r="Q88" s="87"/>
      <c r="R88" s="181">
        <f>R89+R105</f>
        <v>12.15</v>
      </c>
      <c r="S88" s="87"/>
      <c r="T88" s="182">
        <f>T89+T105</f>
        <v>427.54319999999996</v>
      </c>
      <c r="AT88" s="13" t="s">
        <v>72</v>
      </c>
      <c r="AU88" s="13" t="s">
        <v>125</v>
      </c>
      <c r="BK88" s="183">
        <f>BK89+BK105</f>
        <v>0</v>
      </c>
    </row>
    <row r="89" spans="2:63" s="10" customFormat="1" ht="25.9" customHeight="1">
      <c r="B89" s="184"/>
      <c r="C89" s="185"/>
      <c r="D89" s="186" t="s">
        <v>72</v>
      </c>
      <c r="E89" s="187" t="s">
        <v>155</v>
      </c>
      <c r="F89" s="187" t="s">
        <v>156</v>
      </c>
      <c r="G89" s="185"/>
      <c r="H89" s="185"/>
      <c r="I89" s="188"/>
      <c r="J89" s="189">
        <f>BK89</f>
        <v>0</v>
      </c>
      <c r="K89" s="185"/>
      <c r="L89" s="190"/>
      <c r="M89" s="191"/>
      <c r="N89" s="192"/>
      <c r="O89" s="192"/>
      <c r="P89" s="193">
        <f>P90+P95+P98</f>
        <v>0</v>
      </c>
      <c r="Q89" s="192"/>
      <c r="R89" s="193">
        <f>R90+R95+R98</f>
        <v>12.15</v>
      </c>
      <c r="S89" s="192"/>
      <c r="T89" s="194">
        <f>T90+T95+T98</f>
        <v>427.54319999999996</v>
      </c>
      <c r="AR89" s="195" t="s">
        <v>81</v>
      </c>
      <c r="AT89" s="196" t="s">
        <v>72</v>
      </c>
      <c r="AU89" s="196" t="s">
        <v>73</v>
      </c>
      <c r="AY89" s="195" t="s">
        <v>157</v>
      </c>
      <c r="BK89" s="197">
        <f>BK90+BK95+BK98</f>
        <v>0</v>
      </c>
    </row>
    <row r="90" spans="2:63" s="10" customFormat="1" ht="22.8" customHeight="1">
      <c r="B90" s="184"/>
      <c r="C90" s="185"/>
      <c r="D90" s="186" t="s">
        <v>72</v>
      </c>
      <c r="E90" s="198" t="s">
        <v>81</v>
      </c>
      <c r="F90" s="198" t="s">
        <v>158</v>
      </c>
      <c r="G90" s="185"/>
      <c r="H90" s="185"/>
      <c r="I90" s="188"/>
      <c r="J90" s="199">
        <f>BK90</f>
        <v>0</v>
      </c>
      <c r="K90" s="185"/>
      <c r="L90" s="190"/>
      <c r="M90" s="191"/>
      <c r="N90" s="192"/>
      <c r="O90" s="192"/>
      <c r="P90" s="193">
        <f>SUM(P91:P94)</f>
        <v>0</v>
      </c>
      <c r="Q90" s="192"/>
      <c r="R90" s="193">
        <f>SUM(R91:R94)</f>
        <v>12.15</v>
      </c>
      <c r="S90" s="192"/>
      <c r="T90" s="194">
        <f>SUM(T91:T94)</f>
        <v>0</v>
      </c>
      <c r="AR90" s="195" t="s">
        <v>81</v>
      </c>
      <c r="AT90" s="196" t="s">
        <v>72</v>
      </c>
      <c r="AU90" s="196" t="s">
        <v>81</v>
      </c>
      <c r="AY90" s="195" t="s">
        <v>157</v>
      </c>
      <c r="BK90" s="197">
        <f>SUM(BK91:BK94)</f>
        <v>0</v>
      </c>
    </row>
    <row r="91" spans="2:65" s="1" customFormat="1" ht="16.5" customHeight="1">
      <c r="B91" s="34"/>
      <c r="C91" s="200" t="s">
        <v>81</v>
      </c>
      <c r="D91" s="200" t="s">
        <v>159</v>
      </c>
      <c r="E91" s="201" t="s">
        <v>166</v>
      </c>
      <c r="F91" s="202" t="s">
        <v>417</v>
      </c>
      <c r="G91" s="203" t="s">
        <v>162</v>
      </c>
      <c r="H91" s="204">
        <v>21.45</v>
      </c>
      <c r="I91" s="205"/>
      <c r="J91" s="206">
        <f>ROUND(I91*H91,2)</f>
        <v>0</v>
      </c>
      <c r="K91" s="202" t="s">
        <v>19</v>
      </c>
      <c r="L91" s="39"/>
      <c r="M91" s="207" t="s">
        <v>19</v>
      </c>
      <c r="N91" s="208" t="s">
        <v>44</v>
      </c>
      <c r="O91" s="75"/>
      <c r="P91" s="209">
        <f>O91*H91</f>
        <v>0</v>
      </c>
      <c r="Q91" s="209">
        <v>0</v>
      </c>
      <c r="R91" s="209">
        <f>Q91*H91</f>
        <v>0</v>
      </c>
      <c r="S91" s="209">
        <v>0</v>
      </c>
      <c r="T91" s="210">
        <f>S91*H91</f>
        <v>0</v>
      </c>
      <c r="AR91" s="13" t="s">
        <v>164</v>
      </c>
      <c r="AT91" s="13" t="s">
        <v>159</v>
      </c>
      <c r="AU91" s="13" t="s">
        <v>83</v>
      </c>
      <c r="AY91" s="13" t="s">
        <v>157</v>
      </c>
      <c r="BE91" s="211">
        <f>IF(N91="základní",J91,0)</f>
        <v>0</v>
      </c>
      <c r="BF91" s="211">
        <f>IF(N91="snížená",J91,0)</f>
        <v>0</v>
      </c>
      <c r="BG91" s="211">
        <f>IF(N91="zákl. přenesená",J91,0)</f>
        <v>0</v>
      </c>
      <c r="BH91" s="211">
        <f>IF(N91="sníž. přenesená",J91,0)</f>
        <v>0</v>
      </c>
      <c r="BI91" s="211">
        <f>IF(N91="nulová",J91,0)</f>
        <v>0</v>
      </c>
      <c r="BJ91" s="13" t="s">
        <v>81</v>
      </c>
      <c r="BK91" s="211">
        <f>ROUND(I91*H91,2)</f>
        <v>0</v>
      </c>
      <c r="BL91" s="13" t="s">
        <v>164</v>
      </c>
      <c r="BM91" s="13" t="s">
        <v>418</v>
      </c>
    </row>
    <row r="92" spans="2:65" s="1" customFormat="1" ht="16.5" customHeight="1">
      <c r="B92" s="34"/>
      <c r="C92" s="200" t="s">
        <v>83</v>
      </c>
      <c r="D92" s="200" t="s">
        <v>159</v>
      </c>
      <c r="E92" s="201" t="s">
        <v>173</v>
      </c>
      <c r="F92" s="202" t="s">
        <v>419</v>
      </c>
      <c r="G92" s="203" t="s">
        <v>175</v>
      </c>
      <c r="H92" s="204">
        <v>85.7</v>
      </c>
      <c r="I92" s="205"/>
      <c r="J92" s="206">
        <f>ROUND(I92*H92,2)</f>
        <v>0</v>
      </c>
      <c r="K92" s="202" t="s">
        <v>19</v>
      </c>
      <c r="L92" s="39"/>
      <c r="M92" s="207" t="s">
        <v>19</v>
      </c>
      <c r="N92" s="208" t="s">
        <v>44</v>
      </c>
      <c r="O92" s="75"/>
      <c r="P92" s="209">
        <f>O92*H92</f>
        <v>0</v>
      </c>
      <c r="Q92" s="209">
        <v>0</v>
      </c>
      <c r="R92" s="209">
        <f>Q92*H92</f>
        <v>0</v>
      </c>
      <c r="S92" s="209">
        <v>0</v>
      </c>
      <c r="T92" s="210">
        <f>S92*H92</f>
        <v>0</v>
      </c>
      <c r="AR92" s="13" t="s">
        <v>164</v>
      </c>
      <c r="AT92" s="13" t="s">
        <v>159</v>
      </c>
      <c r="AU92" s="13" t="s">
        <v>83</v>
      </c>
      <c r="AY92" s="13" t="s">
        <v>157</v>
      </c>
      <c r="BE92" s="211">
        <f>IF(N92="základní",J92,0)</f>
        <v>0</v>
      </c>
      <c r="BF92" s="211">
        <f>IF(N92="snížená",J92,0)</f>
        <v>0</v>
      </c>
      <c r="BG92" s="211">
        <f>IF(N92="zákl. přenesená",J92,0)</f>
        <v>0</v>
      </c>
      <c r="BH92" s="211">
        <f>IF(N92="sníž. přenesená",J92,0)</f>
        <v>0</v>
      </c>
      <c r="BI92" s="211">
        <f>IF(N92="nulová",J92,0)</f>
        <v>0</v>
      </c>
      <c r="BJ92" s="13" t="s">
        <v>81</v>
      </c>
      <c r="BK92" s="211">
        <f>ROUND(I92*H92,2)</f>
        <v>0</v>
      </c>
      <c r="BL92" s="13" t="s">
        <v>164</v>
      </c>
      <c r="BM92" s="13" t="s">
        <v>420</v>
      </c>
    </row>
    <row r="93" spans="2:65" s="1" customFormat="1" ht="16.5" customHeight="1">
      <c r="B93" s="34"/>
      <c r="C93" s="212" t="s">
        <v>169</v>
      </c>
      <c r="D93" s="212" t="s">
        <v>178</v>
      </c>
      <c r="E93" s="213" t="s">
        <v>421</v>
      </c>
      <c r="F93" s="214" t="s">
        <v>422</v>
      </c>
      <c r="G93" s="215" t="s">
        <v>181</v>
      </c>
      <c r="H93" s="216">
        <v>12.15</v>
      </c>
      <c r="I93" s="217"/>
      <c r="J93" s="218">
        <f>ROUND(I93*H93,2)</f>
        <v>0</v>
      </c>
      <c r="K93" s="214" t="s">
        <v>19</v>
      </c>
      <c r="L93" s="219"/>
      <c r="M93" s="220" t="s">
        <v>19</v>
      </c>
      <c r="N93" s="221" t="s">
        <v>44</v>
      </c>
      <c r="O93" s="75"/>
      <c r="P93" s="209">
        <f>O93*H93</f>
        <v>0</v>
      </c>
      <c r="Q93" s="209">
        <v>1</v>
      </c>
      <c r="R93" s="209">
        <f>Q93*H93</f>
        <v>12.15</v>
      </c>
      <c r="S93" s="209">
        <v>0</v>
      </c>
      <c r="T93" s="210">
        <f>S93*H93</f>
        <v>0</v>
      </c>
      <c r="AR93" s="13" t="s">
        <v>182</v>
      </c>
      <c r="AT93" s="13" t="s">
        <v>178</v>
      </c>
      <c r="AU93" s="13" t="s">
        <v>83</v>
      </c>
      <c r="AY93" s="13" t="s">
        <v>157</v>
      </c>
      <c r="BE93" s="211">
        <f>IF(N93="základní",J93,0)</f>
        <v>0</v>
      </c>
      <c r="BF93" s="211">
        <f>IF(N93="snížená",J93,0)</f>
        <v>0</v>
      </c>
      <c r="BG93" s="211">
        <f>IF(N93="zákl. přenesená",J93,0)</f>
        <v>0</v>
      </c>
      <c r="BH93" s="211">
        <f>IF(N93="sníž. přenesená",J93,0)</f>
        <v>0</v>
      </c>
      <c r="BI93" s="211">
        <f>IF(N93="nulová",J93,0)</f>
        <v>0</v>
      </c>
      <c r="BJ93" s="13" t="s">
        <v>81</v>
      </c>
      <c r="BK93" s="211">
        <f>ROUND(I93*H93,2)</f>
        <v>0</v>
      </c>
      <c r="BL93" s="13" t="s">
        <v>164</v>
      </c>
      <c r="BM93" s="13" t="s">
        <v>423</v>
      </c>
    </row>
    <row r="94" spans="2:65" s="1" customFormat="1" ht="16.5" customHeight="1">
      <c r="B94" s="34"/>
      <c r="C94" s="200" t="s">
        <v>164</v>
      </c>
      <c r="D94" s="200" t="s">
        <v>159</v>
      </c>
      <c r="E94" s="201" t="s">
        <v>424</v>
      </c>
      <c r="F94" s="202" t="s">
        <v>425</v>
      </c>
      <c r="G94" s="203" t="s">
        <v>175</v>
      </c>
      <c r="H94" s="204">
        <v>85.7</v>
      </c>
      <c r="I94" s="205"/>
      <c r="J94" s="206">
        <f>ROUND(I94*H94,2)</f>
        <v>0</v>
      </c>
      <c r="K94" s="202" t="s">
        <v>19</v>
      </c>
      <c r="L94" s="39"/>
      <c r="M94" s="207" t="s">
        <v>19</v>
      </c>
      <c r="N94" s="208" t="s">
        <v>44</v>
      </c>
      <c r="O94" s="75"/>
      <c r="P94" s="209">
        <f>O94*H94</f>
        <v>0</v>
      </c>
      <c r="Q94" s="209">
        <v>0</v>
      </c>
      <c r="R94" s="209">
        <f>Q94*H94</f>
        <v>0</v>
      </c>
      <c r="S94" s="209">
        <v>0</v>
      </c>
      <c r="T94" s="210">
        <f>S94*H94</f>
        <v>0</v>
      </c>
      <c r="AR94" s="13" t="s">
        <v>164</v>
      </c>
      <c r="AT94" s="13" t="s">
        <v>159</v>
      </c>
      <c r="AU94" s="13" t="s">
        <v>83</v>
      </c>
      <c r="AY94" s="13" t="s">
        <v>157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13" t="s">
        <v>81</v>
      </c>
      <c r="BK94" s="211">
        <f>ROUND(I94*H94,2)</f>
        <v>0</v>
      </c>
      <c r="BL94" s="13" t="s">
        <v>164</v>
      </c>
      <c r="BM94" s="13" t="s">
        <v>426</v>
      </c>
    </row>
    <row r="95" spans="2:63" s="10" customFormat="1" ht="22.8" customHeight="1">
      <c r="B95" s="184"/>
      <c r="C95" s="185"/>
      <c r="D95" s="186" t="s">
        <v>72</v>
      </c>
      <c r="E95" s="198" t="s">
        <v>198</v>
      </c>
      <c r="F95" s="198" t="s">
        <v>219</v>
      </c>
      <c r="G95" s="185"/>
      <c r="H95" s="185"/>
      <c r="I95" s="188"/>
      <c r="J95" s="199">
        <f>BK95</f>
        <v>0</v>
      </c>
      <c r="K95" s="185"/>
      <c r="L95" s="190"/>
      <c r="M95" s="191"/>
      <c r="N95" s="192"/>
      <c r="O95" s="192"/>
      <c r="P95" s="193">
        <f>SUM(P96:P97)</f>
        <v>0</v>
      </c>
      <c r="Q95" s="192"/>
      <c r="R95" s="193">
        <f>SUM(R96:R97)</f>
        <v>0</v>
      </c>
      <c r="S95" s="192"/>
      <c r="T95" s="194">
        <f>SUM(T96:T97)</f>
        <v>427.54319999999996</v>
      </c>
      <c r="AR95" s="195" t="s">
        <v>81</v>
      </c>
      <c r="AT95" s="196" t="s">
        <v>72</v>
      </c>
      <c r="AU95" s="196" t="s">
        <v>81</v>
      </c>
      <c r="AY95" s="195" t="s">
        <v>157</v>
      </c>
      <c r="BK95" s="197">
        <f>SUM(BK96:BK97)</f>
        <v>0</v>
      </c>
    </row>
    <row r="96" spans="2:65" s="1" customFormat="1" ht="16.5" customHeight="1">
      <c r="B96" s="34"/>
      <c r="C96" s="200" t="s">
        <v>177</v>
      </c>
      <c r="D96" s="200" t="s">
        <v>159</v>
      </c>
      <c r="E96" s="201" t="s">
        <v>427</v>
      </c>
      <c r="F96" s="202" t="s">
        <v>428</v>
      </c>
      <c r="G96" s="203" t="s">
        <v>162</v>
      </c>
      <c r="H96" s="204">
        <v>68.544</v>
      </c>
      <c r="I96" s="205"/>
      <c r="J96" s="206">
        <f>ROUND(I96*H96,2)</f>
        <v>0</v>
      </c>
      <c r="K96" s="202" t="s">
        <v>19</v>
      </c>
      <c r="L96" s="39"/>
      <c r="M96" s="207" t="s">
        <v>19</v>
      </c>
      <c r="N96" s="208" t="s">
        <v>44</v>
      </c>
      <c r="O96" s="75"/>
      <c r="P96" s="209">
        <f>O96*H96</f>
        <v>0</v>
      </c>
      <c r="Q96" s="209">
        <v>0</v>
      </c>
      <c r="R96" s="209">
        <f>Q96*H96</f>
        <v>0</v>
      </c>
      <c r="S96" s="209">
        <v>2.5</v>
      </c>
      <c r="T96" s="210">
        <f>S96*H96</f>
        <v>171.35999999999999</v>
      </c>
      <c r="AR96" s="13" t="s">
        <v>164</v>
      </c>
      <c r="AT96" s="13" t="s">
        <v>159</v>
      </c>
      <c r="AU96" s="13" t="s">
        <v>83</v>
      </c>
      <c r="AY96" s="13" t="s">
        <v>157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13" t="s">
        <v>81</v>
      </c>
      <c r="BK96" s="211">
        <f>ROUND(I96*H96,2)</f>
        <v>0</v>
      </c>
      <c r="BL96" s="13" t="s">
        <v>164</v>
      </c>
      <c r="BM96" s="13" t="s">
        <v>429</v>
      </c>
    </row>
    <row r="97" spans="2:65" s="1" customFormat="1" ht="16.5" customHeight="1">
      <c r="B97" s="34"/>
      <c r="C97" s="200" t="s">
        <v>184</v>
      </c>
      <c r="D97" s="200" t="s">
        <v>159</v>
      </c>
      <c r="E97" s="201" t="s">
        <v>430</v>
      </c>
      <c r="F97" s="202" t="s">
        <v>431</v>
      </c>
      <c r="G97" s="203" t="s">
        <v>162</v>
      </c>
      <c r="H97" s="204">
        <v>394.128</v>
      </c>
      <c r="I97" s="205"/>
      <c r="J97" s="206">
        <f>ROUND(I97*H97,2)</f>
        <v>0</v>
      </c>
      <c r="K97" s="202" t="s">
        <v>19</v>
      </c>
      <c r="L97" s="39"/>
      <c r="M97" s="207" t="s">
        <v>19</v>
      </c>
      <c r="N97" s="208" t="s">
        <v>44</v>
      </c>
      <c r="O97" s="75"/>
      <c r="P97" s="209">
        <f>O97*H97</f>
        <v>0</v>
      </c>
      <c r="Q97" s="209">
        <v>0</v>
      </c>
      <c r="R97" s="209">
        <f>Q97*H97</f>
        <v>0</v>
      </c>
      <c r="S97" s="209">
        <v>0.65</v>
      </c>
      <c r="T97" s="210">
        <f>S97*H97</f>
        <v>256.1832</v>
      </c>
      <c r="AR97" s="13" t="s">
        <v>164</v>
      </c>
      <c r="AT97" s="13" t="s">
        <v>159</v>
      </c>
      <c r="AU97" s="13" t="s">
        <v>83</v>
      </c>
      <c r="AY97" s="13" t="s">
        <v>157</v>
      </c>
      <c r="BE97" s="211">
        <f>IF(N97="základní",J97,0)</f>
        <v>0</v>
      </c>
      <c r="BF97" s="211">
        <f>IF(N97="snížená",J97,0)</f>
        <v>0</v>
      </c>
      <c r="BG97" s="211">
        <f>IF(N97="zákl. přenesená",J97,0)</f>
        <v>0</v>
      </c>
      <c r="BH97" s="211">
        <f>IF(N97="sníž. přenesená",J97,0)</f>
        <v>0</v>
      </c>
      <c r="BI97" s="211">
        <f>IF(N97="nulová",J97,0)</f>
        <v>0</v>
      </c>
      <c r="BJ97" s="13" t="s">
        <v>81</v>
      </c>
      <c r="BK97" s="211">
        <f>ROUND(I97*H97,2)</f>
        <v>0</v>
      </c>
      <c r="BL97" s="13" t="s">
        <v>164</v>
      </c>
      <c r="BM97" s="13" t="s">
        <v>432</v>
      </c>
    </row>
    <row r="98" spans="2:63" s="10" customFormat="1" ht="22.8" customHeight="1">
      <c r="B98" s="184"/>
      <c r="C98" s="185"/>
      <c r="D98" s="186" t="s">
        <v>72</v>
      </c>
      <c r="E98" s="198" t="s">
        <v>266</v>
      </c>
      <c r="F98" s="198" t="s">
        <v>267</v>
      </c>
      <c r="G98" s="185"/>
      <c r="H98" s="185"/>
      <c r="I98" s="188"/>
      <c r="J98" s="199">
        <f>BK98</f>
        <v>0</v>
      </c>
      <c r="K98" s="185"/>
      <c r="L98" s="190"/>
      <c r="M98" s="191"/>
      <c r="N98" s="192"/>
      <c r="O98" s="192"/>
      <c r="P98" s="193">
        <f>SUM(P99:P104)</f>
        <v>0</v>
      </c>
      <c r="Q98" s="192"/>
      <c r="R98" s="193">
        <f>SUM(R99:R104)</f>
        <v>0</v>
      </c>
      <c r="S98" s="192"/>
      <c r="T98" s="194">
        <f>SUM(T99:T104)</f>
        <v>0</v>
      </c>
      <c r="AR98" s="195" t="s">
        <v>81</v>
      </c>
      <c r="AT98" s="196" t="s">
        <v>72</v>
      </c>
      <c r="AU98" s="196" t="s">
        <v>81</v>
      </c>
      <c r="AY98" s="195" t="s">
        <v>157</v>
      </c>
      <c r="BK98" s="197">
        <f>SUM(BK99:BK104)</f>
        <v>0</v>
      </c>
    </row>
    <row r="99" spans="2:65" s="1" customFormat="1" ht="16.5" customHeight="1">
      <c r="B99" s="34"/>
      <c r="C99" s="200" t="s">
        <v>188</v>
      </c>
      <c r="D99" s="200" t="s">
        <v>159</v>
      </c>
      <c r="E99" s="201" t="s">
        <v>273</v>
      </c>
      <c r="F99" s="202" t="s">
        <v>433</v>
      </c>
      <c r="G99" s="203" t="s">
        <v>181</v>
      </c>
      <c r="H99" s="204">
        <v>427.543</v>
      </c>
      <c r="I99" s="205"/>
      <c r="J99" s="206">
        <f>ROUND(I99*H99,2)</f>
        <v>0</v>
      </c>
      <c r="K99" s="202" t="s">
        <v>19</v>
      </c>
      <c r="L99" s="39"/>
      <c r="M99" s="207" t="s">
        <v>19</v>
      </c>
      <c r="N99" s="208" t="s">
        <v>44</v>
      </c>
      <c r="O99" s="75"/>
      <c r="P99" s="209">
        <f>O99*H99</f>
        <v>0</v>
      </c>
      <c r="Q99" s="209">
        <v>0</v>
      </c>
      <c r="R99" s="209">
        <f>Q99*H99</f>
        <v>0</v>
      </c>
      <c r="S99" s="209">
        <v>0</v>
      </c>
      <c r="T99" s="210">
        <f>S99*H99</f>
        <v>0</v>
      </c>
      <c r="AR99" s="13" t="s">
        <v>164</v>
      </c>
      <c r="AT99" s="13" t="s">
        <v>159</v>
      </c>
      <c r="AU99" s="13" t="s">
        <v>83</v>
      </c>
      <c r="AY99" s="13" t="s">
        <v>157</v>
      </c>
      <c r="BE99" s="211">
        <f>IF(N99="základní",J99,0)</f>
        <v>0</v>
      </c>
      <c r="BF99" s="211">
        <f>IF(N99="snížená",J99,0)</f>
        <v>0</v>
      </c>
      <c r="BG99" s="211">
        <f>IF(N99="zákl. přenesená",J99,0)</f>
        <v>0</v>
      </c>
      <c r="BH99" s="211">
        <f>IF(N99="sníž. přenesená",J99,0)</f>
        <v>0</v>
      </c>
      <c r="BI99" s="211">
        <f>IF(N99="nulová",J99,0)</f>
        <v>0</v>
      </c>
      <c r="BJ99" s="13" t="s">
        <v>81</v>
      </c>
      <c r="BK99" s="211">
        <f>ROUND(I99*H99,2)</f>
        <v>0</v>
      </c>
      <c r="BL99" s="13" t="s">
        <v>164</v>
      </c>
      <c r="BM99" s="13" t="s">
        <v>434</v>
      </c>
    </row>
    <row r="100" spans="2:65" s="1" customFormat="1" ht="16.5" customHeight="1">
      <c r="B100" s="34"/>
      <c r="C100" s="200" t="s">
        <v>182</v>
      </c>
      <c r="D100" s="200" t="s">
        <v>159</v>
      </c>
      <c r="E100" s="201" t="s">
        <v>277</v>
      </c>
      <c r="F100" s="202" t="s">
        <v>435</v>
      </c>
      <c r="G100" s="203" t="s">
        <v>181</v>
      </c>
      <c r="H100" s="204">
        <v>8123.317</v>
      </c>
      <c r="I100" s="205"/>
      <c r="J100" s="206">
        <f>ROUND(I100*H100,2)</f>
        <v>0</v>
      </c>
      <c r="K100" s="202" t="s">
        <v>19</v>
      </c>
      <c r="L100" s="39"/>
      <c r="M100" s="207" t="s">
        <v>19</v>
      </c>
      <c r="N100" s="208" t="s">
        <v>44</v>
      </c>
      <c r="O100" s="75"/>
      <c r="P100" s="209">
        <f>O100*H100</f>
        <v>0</v>
      </c>
      <c r="Q100" s="209">
        <v>0</v>
      </c>
      <c r="R100" s="209">
        <f>Q100*H100</f>
        <v>0</v>
      </c>
      <c r="S100" s="209">
        <v>0</v>
      </c>
      <c r="T100" s="210">
        <f>S100*H100</f>
        <v>0</v>
      </c>
      <c r="AR100" s="13" t="s">
        <v>164</v>
      </c>
      <c r="AT100" s="13" t="s">
        <v>159</v>
      </c>
      <c r="AU100" s="13" t="s">
        <v>83</v>
      </c>
      <c r="AY100" s="13" t="s">
        <v>157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13" t="s">
        <v>81</v>
      </c>
      <c r="BK100" s="211">
        <f>ROUND(I100*H100,2)</f>
        <v>0</v>
      </c>
      <c r="BL100" s="13" t="s">
        <v>164</v>
      </c>
      <c r="BM100" s="13" t="s">
        <v>436</v>
      </c>
    </row>
    <row r="101" spans="2:65" s="1" customFormat="1" ht="16.5" customHeight="1">
      <c r="B101" s="34"/>
      <c r="C101" s="200" t="s">
        <v>198</v>
      </c>
      <c r="D101" s="200" t="s">
        <v>159</v>
      </c>
      <c r="E101" s="201" t="s">
        <v>437</v>
      </c>
      <c r="F101" s="202" t="s">
        <v>438</v>
      </c>
      <c r="G101" s="203" t="s">
        <v>181</v>
      </c>
      <c r="H101" s="204">
        <v>427.543</v>
      </c>
      <c r="I101" s="205"/>
      <c r="J101" s="206">
        <f>ROUND(I101*H101,2)</f>
        <v>0</v>
      </c>
      <c r="K101" s="202" t="s">
        <v>19</v>
      </c>
      <c r="L101" s="39"/>
      <c r="M101" s="207" t="s">
        <v>19</v>
      </c>
      <c r="N101" s="208" t="s">
        <v>44</v>
      </c>
      <c r="O101" s="75"/>
      <c r="P101" s="209">
        <f>O101*H101</f>
        <v>0</v>
      </c>
      <c r="Q101" s="209">
        <v>0</v>
      </c>
      <c r="R101" s="209">
        <f>Q101*H101</f>
        <v>0</v>
      </c>
      <c r="S101" s="209">
        <v>0</v>
      </c>
      <c r="T101" s="210">
        <f>S101*H101</f>
        <v>0</v>
      </c>
      <c r="AR101" s="13" t="s">
        <v>164</v>
      </c>
      <c r="AT101" s="13" t="s">
        <v>159</v>
      </c>
      <c r="AU101" s="13" t="s">
        <v>83</v>
      </c>
      <c r="AY101" s="13" t="s">
        <v>157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13" t="s">
        <v>81</v>
      </c>
      <c r="BK101" s="211">
        <f>ROUND(I101*H101,2)</f>
        <v>0</v>
      </c>
      <c r="BL101" s="13" t="s">
        <v>164</v>
      </c>
      <c r="BM101" s="13" t="s">
        <v>439</v>
      </c>
    </row>
    <row r="102" spans="2:65" s="1" customFormat="1" ht="16.5" customHeight="1">
      <c r="B102" s="34"/>
      <c r="C102" s="200" t="s">
        <v>203</v>
      </c>
      <c r="D102" s="200" t="s">
        <v>159</v>
      </c>
      <c r="E102" s="201" t="s">
        <v>440</v>
      </c>
      <c r="F102" s="202" t="s">
        <v>441</v>
      </c>
      <c r="G102" s="203" t="s">
        <v>181</v>
      </c>
      <c r="H102" s="204">
        <v>342.03</v>
      </c>
      <c r="I102" s="205"/>
      <c r="J102" s="206">
        <f>ROUND(I102*H102,2)</f>
        <v>0</v>
      </c>
      <c r="K102" s="202" t="s">
        <v>19</v>
      </c>
      <c r="L102" s="39"/>
      <c r="M102" s="207" t="s">
        <v>19</v>
      </c>
      <c r="N102" s="208" t="s">
        <v>44</v>
      </c>
      <c r="O102" s="75"/>
      <c r="P102" s="209">
        <f>O102*H102</f>
        <v>0</v>
      </c>
      <c r="Q102" s="209">
        <v>0</v>
      </c>
      <c r="R102" s="209">
        <f>Q102*H102</f>
        <v>0</v>
      </c>
      <c r="S102" s="209">
        <v>0</v>
      </c>
      <c r="T102" s="210">
        <f>S102*H102</f>
        <v>0</v>
      </c>
      <c r="AR102" s="13" t="s">
        <v>164</v>
      </c>
      <c r="AT102" s="13" t="s">
        <v>159</v>
      </c>
      <c r="AU102" s="13" t="s">
        <v>83</v>
      </c>
      <c r="AY102" s="13" t="s">
        <v>157</v>
      </c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13" t="s">
        <v>81</v>
      </c>
      <c r="BK102" s="211">
        <f>ROUND(I102*H102,2)</f>
        <v>0</v>
      </c>
      <c r="BL102" s="13" t="s">
        <v>164</v>
      </c>
      <c r="BM102" s="13" t="s">
        <v>442</v>
      </c>
    </row>
    <row r="103" spans="2:65" s="1" customFormat="1" ht="16.5" customHeight="1">
      <c r="B103" s="34"/>
      <c r="C103" s="200" t="s">
        <v>207</v>
      </c>
      <c r="D103" s="200" t="s">
        <v>159</v>
      </c>
      <c r="E103" s="201" t="s">
        <v>443</v>
      </c>
      <c r="F103" s="202" t="s">
        <v>444</v>
      </c>
      <c r="G103" s="203" t="s">
        <v>181</v>
      </c>
      <c r="H103" s="204">
        <v>42.754</v>
      </c>
      <c r="I103" s="205"/>
      <c r="J103" s="206">
        <f>ROUND(I103*H103,2)</f>
        <v>0</v>
      </c>
      <c r="K103" s="202" t="s">
        <v>19</v>
      </c>
      <c r="L103" s="39"/>
      <c r="M103" s="207" t="s">
        <v>19</v>
      </c>
      <c r="N103" s="208" t="s">
        <v>44</v>
      </c>
      <c r="O103" s="75"/>
      <c r="P103" s="209">
        <f>O103*H103</f>
        <v>0</v>
      </c>
      <c r="Q103" s="209">
        <v>0</v>
      </c>
      <c r="R103" s="209">
        <f>Q103*H103</f>
        <v>0</v>
      </c>
      <c r="S103" s="209">
        <v>0</v>
      </c>
      <c r="T103" s="210">
        <f>S103*H103</f>
        <v>0</v>
      </c>
      <c r="AR103" s="13" t="s">
        <v>164</v>
      </c>
      <c r="AT103" s="13" t="s">
        <v>159</v>
      </c>
      <c r="AU103" s="13" t="s">
        <v>83</v>
      </c>
      <c r="AY103" s="13" t="s">
        <v>157</v>
      </c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13" t="s">
        <v>81</v>
      </c>
      <c r="BK103" s="211">
        <f>ROUND(I103*H103,2)</f>
        <v>0</v>
      </c>
      <c r="BL103" s="13" t="s">
        <v>164</v>
      </c>
      <c r="BM103" s="13" t="s">
        <v>445</v>
      </c>
    </row>
    <row r="104" spans="2:65" s="1" customFormat="1" ht="16.5" customHeight="1">
      <c r="B104" s="34"/>
      <c r="C104" s="200" t="s">
        <v>211</v>
      </c>
      <c r="D104" s="200" t="s">
        <v>159</v>
      </c>
      <c r="E104" s="201" t="s">
        <v>296</v>
      </c>
      <c r="F104" s="202" t="s">
        <v>446</v>
      </c>
      <c r="G104" s="203" t="s">
        <v>181</v>
      </c>
      <c r="H104" s="204">
        <v>42.759</v>
      </c>
      <c r="I104" s="205"/>
      <c r="J104" s="206">
        <f>ROUND(I104*H104,2)</f>
        <v>0</v>
      </c>
      <c r="K104" s="202" t="s">
        <v>19</v>
      </c>
      <c r="L104" s="39"/>
      <c r="M104" s="207" t="s">
        <v>19</v>
      </c>
      <c r="N104" s="208" t="s">
        <v>44</v>
      </c>
      <c r="O104" s="75"/>
      <c r="P104" s="209">
        <f>O104*H104</f>
        <v>0</v>
      </c>
      <c r="Q104" s="209">
        <v>0</v>
      </c>
      <c r="R104" s="209">
        <f>Q104*H104</f>
        <v>0</v>
      </c>
      <c r="S104" s="209">
        <v>0</v>
      </c>
      <c r="T104" s="210">
        <f>S104*H104</f>
        <v>0</v>
      </c>
      <c r="AR104" s="13" t="s">
        <v>164</v>
      </c>
      <c r="AT104" s="13" t="s">
        <v>159</v>
      </c>
      <c r="AU104" s="13" t="s">
        <v>83</v>
      </c>
      <c r="AY104" s="13" t="s">
        <v>157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13" t="s">
        <v>81</v>
      </c>
      <c r="BK104" s="211">
        <f>ROUND(I104*H104,2)</f>
        <v>0</v>
      </c>
      <c r="BL104" s="13" t="s">
        <v>164</v>
      </c>
      <c r="BM104" s="13" t="s">
        <v>447</v>
      </c>
    </row>
    <row r="105" spans="2:63" s="10" customFormat="1" ht="25.9" customHeight="1">
      <c r="B105" s="184"/>
      <c r="C105" s="185"/>
      <c r="D105" s="186" t="s">
        <v>72</v>
      </c>
      <c r="E105" s="187" t="s">
        <v>391</v>
      </c>
      <c r="F105" s="187" t="s">
        <v>392</v>
      </c>
      <c r="G105" s="185"/>
      <c r="H105" s="185"/>
      <c r="I105" s="188"/>
      <c r="J105" s="189">
        <f>BK105</f>
        <v>0</v>
      </c>
      <c r="K105" s="185"/>
      <c r="L105" s="190"/>
      <c r="M105" s="191"/>
      <c r="N105" s="192"/>
      <c r="O105" s="192"/>
      <c r="P105" s="193">
        <f>P106+P109+P112+P114</f>
        <v>0</v>
      </c>
      <c r="Q105" s="192"/>
      <c r="R105" s="193">
        <f>R106+R109+R112+R114</f>
        <v>0</v>
      </c>
      <c r="S105" s="192"/>
      <c r="T105" s="194">
        <f>T106+T109+T112+T114</f>
        <v>0</v>
      </c>
      <c r="AR105" s="195" t="s">
        <v>177</v>
      </c>
      <c r="AT105" s="196" t="s">
        <v>72</v>
      </c>
      <c r="AU105" s="196" t="s">
        <v>73</v>
      </c>
      <c r="AY105" s="195" t="s">
        <v>157</v>
      </c>
      <c r="BK105" s="197">
        <f>BK106+BK109+BK112+BK114</f>
        <v>0</v>
      </c>
    </row>
    <row r="106" spans="2:63" s="10" customFormat="1" ht="22.8" customHeight="1">
      <c r="B106" s="184"/>
      <c r="C106" s="185"/>
      <c r="D106" s="186" t="s">
        <v>72</v>
      </c>
      <c r="E106" s="198" t="s">
        <v>448</v>
      </c>
      <c r="F106" s="198" t="s">
        <v>449</v>
      </c>
      <c r="G106" s="185"/>
      <c r="H106" s="185"/>
      <c r="I106" s="188"/>
      <c r="J106" s="199">
        <f>BK106</f>
        <v>0</v>
      </c>
      <c r="K106" s="185"/>
      <c r="L106" s="190"/>
      <c r="M106" s="191"/>
      <c r="N106" s="192"/>
      <c r="O106" s="192"/>
      <c r="P106" s="193">
        <f>SUM(P107:P108)</f>
        <v>0</v>
      </c>
      <c r="Q106" s="192"/>
      <c r="R106" s="193">
        <f>SUM(R107:R108)</f>
        <v>0</v>
      </c>
      <c r="S106" s="192"/>
      <c r="T106" s="194">
        <f>SUM(T107:T108)</f>
        <v>0</v>
      </c>
      <c r="AR106" s="195" t="s">
        <v>177</v>
      </c>
      <c r="AT106" s="196" t="s">
        <v>72</v>
      </c>
      <c r="AU106" s="196" t="s">
        <v>81</v>
      </c>
      <c r="AY106" s="195" t="s">
        <v>157</v>
      </c>
      <c r="BK106" s="197">
        <f>SUM(BK107:BK108)</f>
        <v>0</v>
      </c>
    </row>
    <row r="107" spans="2:65" s="1" customFormat="1" ht="16.5" customHeight="1">
      <c r="B107" s="34"/>
      <c r="C107" s="200" t="s">
        <v>215</v>
      </c>
      <c r="D107" s="200" t="s">
        <v>159</v>
      </c>
      <c r="E107" s="201" t="s">
        <v>450</v>
      </c>
      <c r="F107" s="202" t="s">
        <v>449</v>
      </c>
      <c r="G107" s="203" t="s">
        <v>348</v>
      </c>
      <c r="H107" s="204">
        <v>1</v>
      </c>
      <c r="I107" s="205"/>
      <c r="J107" s="206">
        <f>ROUND(I107*H107,2)</f>
        <v>0</v>
      </c>
      <c r="K107" s="202" t="s">
        <v>19</v>
      </c>
      <c r="L107" s="39"/>
      <c r="M107" s="207" t="s">
        <v>19</v>
      </c>
      <c r="N107" s="208" t="s">
        <v>44</v>
      </c>
      <c r="O107" s="75"/>
      <c r="P107" s="209">
        <f>O107*H107</f>
        <v>0</v>
      </c>
      <c r="Q107" s="209">
        <v>0</v>
      </c>
      <c r="R107" s="209">
        <f>Q107*H107</f>
        <v>0</v>
      </c>
      <c r="S107" s="209">
        <v>0</v>
      </c>
      <c r="T107" s="210">
        <f>S107*H107</f>
        <v>0</v>
      </c>
      <c r="AR107" s="13" t="s">
        <v>398</v>
      </c>
      <c r="AT107" s="13" t="s">
        <v>159</v>
      </c>
      <c r="AU107" s="13" t="s">
        <v>83</v>
      </c>
      <c r="AY107" s="13" t="s">
        <v>157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13" t="s">
        <v>81</v>
      </c>
      <c r="BK107" s="211">
        <f>ROUND(I107*H107,2)</f>
        <v>0</v>
      </c>
      <c r="BL107" s="13" t="s">
        <v>398</v>
      </c>
      <c r="BM107" s="13" t="s">
        <v>451</v>
      </c>
    </row>
    <row r="108" spans="2:65" s="1" customFormat="1" ht="16.5" customHeight="1">
      <c r="B108" s="34"/>
      <c r="C108" s="200" t="s">
        <v>220</v>
      </c>
      <c r="D108" s="200" t="s">
        <v>159</v>
      </c>
      <c r="E108" s="201" t="s">
        <v>452</v>
      </c>
      <c r="F108" s="202" t="s">
        <v>453</v>
      </c>
      <c r="G108" s="203" t="s">
        <v>348</v>
      </c>
      <c r="H108" s="204">
        <v>1</v>
      </c>
      <c r="I108" s="205"/>
      <c r="J108" s="206">
        <f>ROUND(I108*H108,2)</f>
        <v>0</v>
      </c>
      <c r="K108" s="202" t="s">
        <v>19</v>
      </c>
      <c r="L108" s="39"/>
      <c r="M108" s="207" t="s">
        <v>19</v>
      </c>
      <c r="N108" s="208" t="s">
        <v>44</v>
      </c>
      <c r="O108" s="75"/>
      <c r="P108" s="209">
        <f>O108*H108</f>
        <v>0</v>
      </c>
      <c r="Q108" s="209">
        <v>0</v>
      </c>
      <c r="R108" s="209">
        <f>Q108*H108</f>
        <v>0</v>
      </c>
      <c r="S108" s="209">
        <v>0</v>
      </c>
      <c r="T108" s="210">
        <f>S108*H108</f>
        <v>0</v>
      </c>
      <c r="AR108" s="13" t="s">
        <v>398</v>
      </c>
      <c r="AT108" s="13" t="s">
        <v>159</v>
      </c>
      <c r="AU108" s="13" t="s">
        <v>83</v>
      </c>
      <c r="AY108" s="13" t="s">
        <v>157</v>
      </c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13" t="s">
        <v>81</v>
      </c>
      <c r="BK108" s="211">
        <f>ROUND(I108*H108,2)</f>
        <v>0</v>
      </c>
      <c r="BL108" s="13" t="s">
        <v>398</v>
      </c>
      <c r="BM108" s="13" t="s">
        <v>454</v>
      </c>
    </row>
    <row r="109" spans="2:63" s="10" customFormat="1" ht="22.8" customHeight="1">
      <c r="B109" s="184"/>
      <c r="C109" s="185"/>
      <c r="D109" s="186" t="s">
        <v>72</v>
      </c>
      <c r="E109" s="198" t="s">
        <v>393</v>
      </c>
      <c r="F109" s="198" t="s">
        <v>394</v>
      </c>
      <c r="G109" s="185"/>
      <c r="H109" s="185"/>
      <c r="I109" s="188"/>
      <c r="J109" s="199">
        <f>BK109</f>
        <v>0</v>
      </c>
      <c r="K109" s="185"/>
      <c r="L109" s="190"/>
      <c r="M109" s="191"/>
      <c r="N109" s="192"/>
      <c r="O109" s="192"/>
      <c r="P109" s="193">
        <f>SUM(P110:P111)</f>
        <v>0</v>
      </c>
      <c r="Q109" s="192"/>
      <c r="R109" s="193">
        <f>SUM(R110:R111)</f>
        <v>0</v>
      </c>
      <c r="S109" s="192"/>
      <c r="T109" s="194">
        <f>SUM(T110:T111)</f>
        <v>0</v>
      </c>
      <c r="AR109" s="195" t="s">
        <v>177</v>
      </c>
      <c r="AT109" s="196" t="s">
        <v>72</v>
      </c>
      <c r="AU109" s="196" t="s">
        <v>81</v>
      </c>
      <c r="AY109" s="195" t="s">
        <v>157</v>
      </c>
      <c r="BK109" s="197">
        <f>SUM(BK110:BK111)</f>
        <v>0</v>
      </c>
    </row>
    <row r="110" spans="2:65" s="1" customFormat="1" ht="16.5" customHeight="1">
      <c r="B110" s="34"/>
      <c r="C110" s="200" t="s">
        <v>8</v>
      </c>
      <c r="D110" s="200" t="s">
        <v>159</v>
      </c>
      <c r="E110" s="201" t="s">
        <v>396</v>
      </c>
      <c r="F110" s="202" t="s">
        <v>394</v>
      </c>
      <c r="G110" s="203" t="s">
        <v>348</v>
      </c>
      <c r="H110" s="204">
        <v>1</v>
      </c>
      <c r="I110" s="205"/>
      <c r="J110" s="206">
        <f>ROUND(I110*H110,2)</f>
        <v>0</v>
      </c>
      <c r="K110" s="202" t="s">
        <v>19</v>
      </c>
      <c r="L110" s="39"/>
      <c r="M110" s="207" t="s">
        <v>19</v>
      </c>
      <c r="N110" s="208" t="s">
        <v>44</v>
      </c>
      <c r="O110" s="75"/>
      <c r="P110" s="209">
        <f>O110*H110</f>
        <v>0</v>
      </c>
      <c r="Q110" s="209">
        <v>0</v>
      </c>
      <c r="R110" s="209">
        <f>Q110*H110</f>
        <v>0</v>
      </c>
      <c r="S110" s="209">
        <v>0</v>
      </c>
      <c r="T110" s="210">
        <f>S110*H110</f>
        <v>0</v>
      </c>
      <c r="AR110" s="13" t="s">
        <v>398</v>
      </c>
      <c r="AT110" s="13" t="s">
        <v>159</v>
      </c>
      <c r="AU110" s="13" t="s">
        <v>83</v>
      </c>
      <c r="AY110" s="13" t="s">
        <v>157</v>
      </c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13" t="s">
        <v>81</v>
      </c>
      <c r="BK110" s="211">
        <f>ROUND(I110*H110,2)</f>
        <v>0</v>
      </c>
      <c r="BL110" s="13" t="s">
        <v>398</v>
      </c>
      <c r="BM110" s="13" t="s">
        <v>455</v>
      </c>
    </row>
    <row r="111" spans="2:65" s="1" customFormat="1" ht="16.5" customHeight="1">
      <c r="B111" s="34"/>
      <c r="C111" s="200" t="s">
        <v>227</v>
      </c>
      <c r="D111" s="200" t="s">
        <v>159</v>
      </c>
      <c r="E111" s="201" t="s">
        <v>456</v>
      </c>
      <c r="F111" s="202" t="s">
        <v>457</v>
      </c>
      <c r="G111" s="203" t="s">
        <v>348</v>
      </c>
      <c r="H111" s="204">
        <v>1</v>
      </c>
      <c r="I111" s="205"/>
      <c r="J111" s="206">
        <f>ROUND(I111*H111,2)</f>
        <v>0</v>
      </c>
      <c r="K111" s="202" t="s">
        <v>19</v>
      </c>
      <c r="L111" s="39"/>
      <c r="M111" s="207" t="s">
        <v>19</v>
      </c>
      <c r="N111" s="208" t="s">
        <v>44</v>
      </c>
      <c r="O111" s="75"/>
      <c r="P111" s="209">
        <f>O111*H111</f>
        <v>0</v>
      </c>
      <c r="Q111" s="209">
        <v>0</v>
      </c>
      <c r="R111" s="209">
        <f>Q111*H111</f>
        <v>0</v>
      </c>
      <c r="S111" s="209">
        <v>0</v>
      </c>
      <c r="T111" s="210">
        <f>S111*H111</f>
        <v>0</v>
      </c>
      <c r="AR111" s="13" t="s">
        <v>398</v>
      </c>
      <c r="AT111" s="13" t="s">
        <v>159</v>
      </c>
      <c r="AU111" s="13" t="s">
        <v>83</v>
      </c>
      <c r="AY111" s="13" t="s">
        <v>157</v>
      </c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13" t="s">
        <v>81</v>
      </c>
      <c r="BK111" s="211">
        <f>ROUND(I111*H111,2)</f>
        <v>0</v>
      </c>
      <c r="BL111" s="13" t="s">
        <v>398</v>
      </c>
      <c r="BM111" s="13" t="s">
        <v>458</v>
      </c>
    </row>
    <row r="112" spans="2:63" s="10" customFormat="1" ht="22.8" customHeight="1">
      <c r="B112" s="184"/>
      <c r="C112" s="185"/>
      <c r="D112" s="186" t="s">
        <v>72</v>
      </c>
      <c r="E112" s="198" t="s">
        <v>400</v>
      </c>
      <c r="F112" s="198" t="s">
        <v>401</v>
      </c>
      <c r="G112" s="185"/>
      <c r="H112" s="185"/>
      <c r="I112" s="188"/>
      <c r="J112" s="199">
        <f>BK112</f>
        <v>0</v>
      </c>
      <c r="K112" s="185"/>
      <c r="L112" s="190"/>
      <c r="M112" s="191"/>
      <c r="N112" s="192"/>
      <c r="O112" s="192"/>
      <c r="P112" s="193">
        <f>P113</f>
        <v>0</v>
      </c>
      <c r="Q112" s="192"/>
      <c r="R112" s="193">
        <f>R113</f>
        <v>0</v>
      </c>
      <c r="S112" s="192"/>
      <c r="T112" s="194">
        <f>T113</f>
        <v>0</v>
      </c>
      <c r="AR112" s="195" t="s">
        <v>177</v>
      </c>
      <c r="AT112" s="196" t="s">
        <v>72</v>
      </c>
      <c r="AU112" s="196" t="s">
        <v>81</v>
      </c>
      <c r="AY112" s="195" t="s">
        <v>157</v>
      </c>
      <c r="BK112" s="197">
        <f>BK113</f>
        <v>0</v>
      </c>
    </row>
    <row r="113" spans="2:65" s="1" customFormat="1" ht="16.5" customHeight="1">
      <c r="B113" s="34"/>
      <c r="C113" s="200" t="s">
        <v>231</v>
      </c>
      <c r="D113" s="200" t="s">
        <v>159</v>
      </c>
      <c r="E113" s="201" t="s">
        <v>459</v>
      </c>
      <c r="F113" s="202" t="s">
        <v>401</v>
      </c>
      <c r="G113" s="203" t="s">
        <v>348</v>
      </c>
      <c r="H113" s="204">
        <v>1</v>
      </c>
      <c r="I113" s="205"/>
      <c r="J113" s="206">
        <f>ROUND(I113*H113,2)</f>
        <v>0</v>
      </c>
      <c r="K113" s="202" t="s">
        <v>19</v>
      </c>
      <c r="L113" s="39"/>
      <c r="M113" s="207" t="s">
        <v>19</v>
      </c>
      <c r="N113" s="208" t="s">
        <v>44</v>
      </c>
      <c r="O113" s="75"/>
      <c r="P113" s="209">
        <f>O113*H113</f>
        <v>0</v>
      </c>
      <c r="Q113" s="209">
        <v>0</v>
      </c>
      <c r="R113" s="209">
        <f>Q113*H113</f>
        <v>0</v>
      </c>
      <c r="S113" s="209">
        <v>0</v>
      </c>
      <c r="T113" s="210">
        <f>S113*H113</f>
        <v>0</v>
      </c>
      <c r="AR113" s="13" t="s">
        <v>398</v>
      </c>
      <c r="AT113" s="13" t="s">
        <v>159</v>
      </c>
      <c r="AU113" s="13" t="s">
        <v>83</v>
      </c>
      <c r="AY113" s="13" t="s">
        <v>157</v>
      </c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13" t="s">
        <v>81</v>
      </c>
      <c r="BK113" s="211">
        <f>ROUND(I113*H113,2)</f>
        <v>0</v>
      </c>
      <c r="BL113" s="13" t="s">
        <v>398</v>
      </c>
      <c r="BM113" s="13" t="s">
        <v>460</v>
      </c>
    </row>
    <row r="114" spans="2:63" s="10" customFormat="1" ht="22.8" customHeight="1">
      <c r="B114" s="184"/>
      <c r="C114" s="185"/>
      <c r="D114" s="186" t="s">
        <v>72</v>
      </c>
      <c r="E114" s="198" t="s">
        <v>461</v>
      </c>
      <c r="F114" s="198" t="s">
        <v>462</v>
      </c>
      <c r="G114" s="185"/>
      <c r="H114" s="185"/>
      <c r="I114" s="188"/>
      <c r="J114" s="199">
        <f>BK114</f>
        <v>0</v>
      </c>
      <c r="K114" s="185"/>
      <c r="L114" s="190"/>
      <c r="M114" s="191"/>
      <c r="N114" s="192"/>
      <c r="O114" s="192"/>
      <c r="P114" s="193">
        <f>P115</f>
        <v>0</v>
      </c>
      <c r="Q114" s="192"/>
      <c r="R114" s="193">
        <f>R115</f>
        <v>0</v>
      </c>
      <c r="S114" s="192"/>
      <c r="T114" s="194">
        <f>T115</f>
        <v>0</v>
      </c>
      <c r="AR114" s="195" t="s">
        <v>177</v>
      </c>
      <c r="AT114" s="196" t="s">
        <v>72</v>
      </c>
      <c r="AU114" s="196" t="s">
        <v>81</v>
      </c>
      <c r="AY114" s="195" t="s">
        <v>157</v>
      </c>
      <c r="BK114" s="197">
        <f>BK115</f>
        <v>0</v>
      </c>
    </row>
    <row r="115" spans="2:65" s="1" customFormat="1" ht="16.5" customHeight="1">
      <c r="B115" s="34"/>
      <c r="C115" s="200" t="s">
        <v>235</v>
      </c>
      <c r="D115" s="200" t="s">
        <v>159</v>
      </c>
      <c r="E115" s="201" t="s">
        <v>463</v>
      </c>
      <c r="F115" s="202" t="s">
        <v>462</v>
      </c>
      <c r="G115" s="203" t="s">
        <v>348</v>
      </c>
      <c r="H115" s="204">
        <v>1</v>
      </c>
      <c r="I115" s="205"/>
      <c r="J115" s="206">
        <f>ROUND(I115*H115,2)</f>
        <v>0</v>
      </c>
      <c r="K115" s="202" t="s">
        <v>19</v>
      </c>
      <c r="L115" s="39"/>
      <c r="M115" s="222" t="s">
        <v>19</v>
      </c>
      <c r="N115" s="223" t="s">
        <v>44</v>
      </c>
      <c r="O115" s="224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AR115" s="13" t="s">
        <v>398</v>
      </c>
      <c r="AT115" s="13" t="s">
        <v>159</v>
      </c>
      <c r="AU115" s="13" t="s">
        <v>83</v>
      </c>
      <c r="AY115" s="13" t="s">
        <v>157</v>
      </c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13" t="s">
        <v>81</v>
      </c>
      <c r="BK115" s="211">
        <f>ROUND(I115*H115,2)</f>
        <v>0</v>
      </c>
      <c r="BL115" s="13" t="s">
        <v>398</v>
      </c>
      <c r="BM115" s="13" t="s">
        <v>464</v>
      </c>
    </row>
    <row r="116" spans="2:12" s="1" customFormat="1" ht="6.95" customHeight="1">
      <c r="B116" s="53"/>
      <c r="C116" s="54"/>
      <c r="D116" s="54"/>
      <c r="E116" s="54"/>
      <c r="F116" s="54"/>
      <c r="G116" s="54"/>
      <c r="H116" s="54"/>
      <c r="I116" s="150"/>
      <c r="J116" s="54"/>
      <c r="K116" s="54"/>
      <c r="L116" s="39"/>
    </row>
  </sheetData>
  <sheetProtection password="CC35" sheet="1" objects="1" scenarios="1" formatColumns="0" formatRows="0" autoFilter="0"/>
  <autoFilter ref="C87:K115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9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89</v>
      </c>
    </row>
    <row r="3" spans="2:46" ht="6.95" customHeight="1">
      <c r="B3" s="120"/>
      <c r="C3" s="121"/>
      <c r="D3" s="121"/>
      <c r="E3" s="121"/>
      <c r="F3" s="121"/>
      <c r="G3" s="121"/>
      <c r="H3" s="121"/>
      <c r="I3" s="122"/>
      <c r="J3" s="121"/>
      <c r="K3" s="121"/>
      <c r="L3" s="16"/>
      <c r="AT3" s="13" t="s">
        <v>83</v>
      </c>
    </row>
    <row r="4" spans="2:46" ht="24.95" customHeight="1">
      <c r="B4" s="16"/>
      <c r="D4" s="123" t="s">
        <v>117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24" t="s">
        <v>16</v>
      </c>
      <c r="L6" s="16"/>
    </row>
    <row r="7" spans="2:12" ht="16.5" customHeight="1">
      <c r="B7" s="16"/>
      <c r="E7" s="125" t="str">
        <f>'Rekapitulace stavby'!K6</f>
        <v>Odstraňování postradatelných objektů SŽDC - demolice (obvod OŘ PHA)</v>
      </c>
      <c r="F7" s="124"/>
      <c r="G7" s="124"/>
      <c r="H7" s="124"/>
      <c r="L7" s="16"/>
    </row>
    <row r="8" spans="2:12" s="1" customFormat="1" ht="12" customHeight="1">
      <c r="B8" s="39"/>
      <c r="D8" s="124" t="s">
        <v>118</v>
      </c>
      <c r="I8" s="126"/>
      <c r="L8" s="39"/>
    </row>
    <row r="9" spans="2:12" s="1" customFormat="1" ht="36.95" customHeight="1">
      <c r="B9" s="39"/>
      <c r="E9" s="127" t="s">
        <v>465</v>
      </c>
      <c r="F9" s="1"/>
      <c r="G9" s="1"/>
      <c r="H9" s="1"/>
      <c r="I9" s="126"/>
      <c r="L9" s="39"/>
    </row>
    <row r="10" spans="2:12" s="1" customFormat="1" ht="12">
      <c r="B10" s="39"/>
      <c r="I10" s="126"/>
      <c r="L10" s="39"/>
    </row>
    <row r="11" spans="2:12" s="1" customFormat="1" ht="12" customHeight="1">
      <c r="B11" s="39"/>
      <c r="D11" s="124" t="s">
        <v>18</v>
      </c>
      <c r="F11" s="13" t="s">
        <v>19</v>
      </c>
      <c r="I11" s="128" t="s">
        <v>20</v>
      </c>
      <c r="J11" s="13" t="s">
        <v>19</v>
      </c>
      <c r="L11" s="39"/>
    </row>
    <row r="12" spans="2:12" s="1" customFormat="1" ht="12" customHeight="1">
      <c r="B12" s="39"/>
      <c r="D12" s="124" t="s">
        <v>21</v>
      </c>
      <c r="F12" s="13" t="s">
        <v>466</v>
      </c>
      <c r="I12" s="128" t="s">
        <v>23</v>
      </c>
      <c r="J12" s="129" t="str">
        <f>'Rekapitulace stavby'!AN8</f>
        <v>7. 6. 2019</v>
      </c>
      <c r="L12" s="39"/>
    </row>
    <row r="13" spans="2:12" s="1" customFormat="1" ht="10.8" customHeight="1">
      <c r="B13" s="39"/>
      <c r="I13" s="126"/>
      <c r="L13" s="39"/>
    </row>
    <row r="14" spans="2:12" s="1" customFormat="1" ht="12" customHeight="1">
      <c r="B14" s="39"/>
      <c r="D14" s="124" t="s">
        <v>25</v>
      </c>
      <c r="I14" s="128" t="s">
        <v>26</v>
      </c>
      <c r="J14" s="13" t="s">
        <v>27</v>
      </c>
      <c r="L14" s="39"/>
    </row>
    <row r="15" spans="2:12" s="1" customFormat="1" ht="18" customHeight="1">
      <c r="B15" s="39"/>
      <c r="E15" s="13" t="s">
        <v>28</v>
      </c>
      <c r="I15" s="128" t="s">
        <v>29</v>
      </c>
      <c r="J15" s="13" t="s">
        <v>30</v>
      </c>
      <c r="L15" s="39"/>
    </row>
    <row r="16" spans="2:12" s="1" customFormat="1" ht="6.95" customHeight="1">
      <c r="B16" s="39"/>
      <c r="I16" s="126"/>
      <c r="L16" s="39"/>
    </row>
    <row r="17" spans="2:12" s="1" customFormat="1" ht="12" customHeight="1">
      <c r="B17" s="39"/>
      <c r="D17" s="124" t="s">
        <v>31</v>
      </c>
      <c r="I17" s="128" t="s">
        <v>26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8" t="s">
        <v>29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26"/>
      <c r="L19" s="39"/>
    </row>
    <row r="20" spans="2:12" s="1" customFormat="1" ht="12" customHeight="1">
      <c r="B20" s="39"/>
      <c r="D20" s="124" t="s">
        <v>33</v>
      </c>
      <c r="I20" s="128" t="s">
        <v>26</v>
      </c>
      <c r="J20" s="13" t="str">
        <f>IF('Rekapitulace stavby'!AN16="","",'Rekapitulace stavby'!AN16)</f>
        <v/>
      </c>
      <c r="L20" s="39"/>
    </row>
    <row r="21" spans="2:12" s="1" customFormat="1" ht="18" customHeight="1">
      <c r="B21" s="39"/>
      <c r="E21" s="13" t="str">
        <f>IF('Rekapitulace stavby'!E17="","",'Rekapitulace stavby'!E17)</f>
        <v xml:space="preserve"> </v>
      </c>
      <c r="I21" s="128" t="s">
        <v>29</v>
      </c>
      <c r="J21" s="13" t="str">
        <f>IF('Rekapitulace stavby'!AN17="","",'Rekapitulace stavby'!AN17)</f>
        <v/>
      </c>
      <c r="L21" s="39"/>
    </row>
    <row r="22" spans="2:12" s="1" customFormat="1" ht="6.95" customHeight="1">
      <c r="B22" s="39"/>
      <c r="I22" s="126"/>
      <c r="L22" s="39"/>
    </row>
    <row r="23" spans="2:12" s="1" customFormat="1" ht="12" customHeight="1">
      <c r="B23" s="39"/>
      <c r="D23" s="124" t="s">
        <v>35</v>
      </c>
      <c r="I23" s="128" t="s">
        <v>26</v>
      </c>
      <c r="J23" s="13" t="str">
        <f>IF('Rekapitulace stavby'!AN19="","",'Rekapitulace stavby'!AN19)</f>
        <v/>
      </c>
      <c r="L23" s="39"/>
    </row>
    <row r="24" spans="2:12" s="1" customFormat="1" ht="18" customHeight="1">
      <c r="B24" s="39"/>
      <c r="E24" s="13" t="str">
        <f>IF('Rekapitulace stavby'!E20="","",'Rekapitulace stavby'!E20)</f>
        <v>L. Malý, K. Svobodová, A. Jaroševský</v>
      </c>
      <c r="I24" s="128" t="s">
        <v>29</v>
      </c>
      <c r="J24" s="13" t="str">
        <f>IF('Rekapitulace stavby'!AN20="","",'Rekapitulace stavby'!AN20)</f>
        <v/>
      </c>
      <c r="L24" s="39"/>
    </row>
    <row r="25" spans="2:12" s="1" customFormat="1" ht="6.95" customHeight="1">
      <c r="B25" s="39"/>
      <c r="I25" s="126"/>
      <c r="L25" s="39"/>
    </row>
    <row r="26" spans="2:12" s="1" customFormat="1" ht="12" customHeight="1">
      <c r="B26" s="39"/>
      <c r="D26" s="124" t="s">
        <v>37</v>
      </c>
      <c r="I26" s="126"/>
      <c r="L26" s="39"/>
    </row>
    <row r="27" spans="2:12" s="6" customFormat="1" ht="16.5" customHeight="1">
      <c r="B27" s="130"/>
      <c r="E27" s="131" t="s">
        <v>19</v>
      </c>
      <c r="F27" s="131"/>
      <c r="G27" s="131"/>
      <c r="H27" s="131"/>
      <c r="I27" s="132"/>
      <c r="L27" s="130"/>
    </row>
    <row r="28" spans="2:12" s="1" customFormat="1" ht="6.95" customHeight="1">
      <c r="B28" s="39"/>
      <c r="I28" s="126"/>
      <c r="L28" s="39"/>
    </row>
    <row r="29" spans="2:12" s="1" customFormat="1" ht="6.95" customHeight="1">
      <c r="B29" s="39"/>
      <c r="D29" s="67"/>
      <c r="E29" s="67"/>
      <c r="F29" s="67"/>
      <c r="G29" s="67"/>
      <c r="H29" s="67"/>
      <c r="I29" s="133"/>
      <c r="J29" s="67"/>
      <c r="K29" s="67"/>
      <c r="L29" s="39"/>
    </row>
    <row r="30" spans="2:12" s="1" customFormat="1" ht="25.4" customHeight="1">
      <c r="B30" s="39"/>
      <c r="D30" s="134" t="s">
        <v>39</v>
      </c>
      <c r="I30" s="126"/>
      <c r="J30" s="135">
        <f>ROUND(J88,2)</f>
        <v>0</v>
      </c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33"/>
      <c r="J31" s="67"/>
      <c r="K31" s="67"/>
      <c r="L31" s="39"/>
    </row>
    <row r="32" spans="2:12" s="1" customFormat="1" ht="14.4" customHeight="1">
      <c r="B32" s="39"/>
      <c r="F32" s="136" t="s">
        <v>41</v>
      </c>
      <c r="I32" s="137" t="s">
        <v>40</v>
      </c>
      <c r="J32" s="136" t="s">
        <v>42</v>
      </c>
      <c r="L32" s="39"/>
    </row>
    <row r="33" spans="2:12" s="1" customFormat="1" ht="14.4" customHeight="1">
      <c r="B33" s="39"/>
      <c r="D33" s="124" t="s">
        <v>43</v>
      </c>
      <c r="E33" s="124" t="s">
        <v>44</v>
      </c>
      <c r="F33" s="138">
        <f>ROUND((SUM(BE88:BE111)),2)</f>
        <v>0</v>
      </c>
      <c r="I33" s="139">
        <v>0.21</v>
      </c>
      <c r="J33" s="138">
        <f>ROUND(((SUM(BE88:BE111))*I33),2)</f>
        <v>0</v>
      </c>
      <c r="L33" s="39"/>
    </row>
    <row r="34" spans="2:12" s="1" customFormat="1" ht="14.4" customHeight="1">
      <c r="B34" s="39"/>
      <c r="E34" s="124" t="s">
        <v>45</v>
      </c>
      <c r="F34" s="138">
        <f>ROUND((SUM(BF88:BF111)),2)</f>
        <v>0</v>
      </c>
      <c r="I34" s="139">
        <v>0.15</v>
      </c>
      <c r="J34" s="138">
        <f>ROUND(((SUM(BF88:BF111))*I34),2)</f>
        <v>0</v>
      </c>
      <c r="L34" s="39"/>
    </row>
    <row r="35" spans="2:12" s="1" customFormat="1" ht="14.4" customHeight="1" hidden="1">
      <c r="B35" s="39"/>
      <c r="E35" s="124" t="s">
        <v>46</v>
      </c>
      <c r="F35" s="138">
        <f>ROUND((SUM(BG88:BG111)),2)</f>
        <v>0</v>
      </c>
      <c r="I35" s="139">
        <v>0.21</v>
      </c>
      <c r="J35" s="138">
        <f>0</f>
        <v>0</v>
      </c>
      <c r="L35" s="39"/>
    </row>
    <row r="36" spans="2:12" s="1" customFormat="1" ht="14.4" customHeight="1" hidden="1">
      <c r="B36" s="39"/>
      <c r="E36" s="124" t="s">
        <v>47</v>
      </c>
      <c r="F36" s="138">
        <f>ROUND((SUM(BH88:BH111)),2)</f>
        <v>0</v>
      </c>
      <c r="I36" s="139">
        <v>0.15</v>
      </c>
      <c r="J36" s="138">
        <f>0</f>
        <v>0</v>
      </c>
      <c r="L36" s="39"/>
    </row>
    <row r="37" spans="2:12" s="1" customFormat="1" ht="14.4" customHeight="1" hidden="1">
      <c r="B37" s="39"/>
      <c r="E37" s="124" t="s">
        <v>48</v>
      </c>
      <c r="F37" s="138">
        <f>ROUND((SUM(BI88:BI111)),2)</f>
        <v>0</v>
      </c>
      <c r="I37" s="139">
        <v>0</v>
      </c>
      <c r="J37" s="138">
        <f>0</f>
        <v>0</v>
      </c>
      <c r="L37" s="39"/>
    </row>
    <row r="38" spans="2:12" s="1" customFormat="1" ht="6.95" customHeight="1">
      <c r="B38" s="39"/>
      <c r="I38" s="126"/>
      <c r="L38" s="39"/>
    </row>
    <row r="39" spans="2:12" s="1" customFormat="1" ht="25.4" customHeight="1">
      <c r="B39" s="39"/>
      <c r="C39" s="140"/>
      <c r="D39" s="141" t="s">
        <v>49</v>
      </c>
      <c r="E39" s="142"/>
      <c r="F39" s="142"/>
      <c r="G39" s="143" t="s">
        <v>50</v>
      </c>
      <c r="H39" s="144" t="s">
        <v>51</v>
      </c>
      <c r="I39" s="145"/>
      <c r="J39" s="146">
        <f>SUM(J30:J37)</f>
        <v>0</v>
      </c>
      <c r="K39" s="147"/>
      <c r="L39" s="39"/>
    </row>
    <row r="40" spans="2:12" s="1" customFormat="1" ht="14.4" customHeight="1">
      <c r="B40" s="148"/>
      <c r="C40" s="149"/>
      <c r="D40" s="149"/>
      <c r="E40" s="149"/>
      <c r="F40" s="149"/>
      <c r="G40" s="149"/>
      <c r="H40" s="149"/>
      <c r="I40" s="150"/>
      <c r="J40" s="149"/>
      <c r="K40" s="149"/>
      <c r="L40" s="39"/>
    </row>
    <row r="44" spans="2:12" s="1" customFormat="1" ht="6.95" customHeight="1">
      <c r="B44" s="151"/>
      <c r="C44" s="152"/>
      <c r="D44" s="152"/>
      <c r="E44" s="152"/>
      <c r="F44" s="152"/>
      <c r="G44" s="152"/>
      <c r="H44" s="152"/>
      <c r="I44" s="153"/>
      <c r="J44" s="152"/>
      <c r="K44" s="152"/>
      <c r="L44" s="39"/>
    </row>
    <row r="45" spans="2:12" s="1" customFormat="1" ht="24.95" customHeight="1">
      <c r="B45" s="34"/>
      <c r="C45" s="19" t="s">
        <v>122</v>
      </c>
      <c r="D45" s="35"/>
      <c r="E45" s="35"/>
      <c r="F45" s="35"/>
      <c r="G45" s="35"/>
      <c r="H45" s="35"/>
      <c r="I45" s="126"/>
      <c r="J45" s="35"/>
      <c r="K45" s="35"/>
      <c r="L45" s="39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26"/>
      <c r="J46" s="35"/>
      <c r="K46" s="35"/>
      <c r="L46" s="39"/>
    </row>
    <row r="47" spans="2:12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6"/>
      <c r="J47" s="35"/>
      <c r="K47" s="35"/>
      <c r="L47" s="39"/>
    </row>
    <row r="48" spans="2:12" s="1" customFormat="1" ht="16.5" customHeight="1">
      <c r="B48" s="34"/>
      <c r="C48" s="35"/>
      <c r="D48" s="35"/>
      <c r="E48" s="154" t="str">
        <f>E7</f>
        <v>Odstraňování postradatelných objektů SŽDC - demolice (obvod OŘ PHA)</v>
      </c>
      <c r="F48" s="28"/>
      <c r="G48" s="28"/>
      <c r="H48" s="28"/>
      <c r="I48" s="126"/>
      <c r="J48" s="35"/>
      <c r="K48" s="35"/>
      <c r="L48" s="39"/>
    </row>
    <row r="49" spans="2:12" s="1" customFormat="1" ht="12" customHeight="1">
      <c r="B49" s="34"/>
      <c r="C49" s="28" t="s">
        <v>118</v>
      </c>
      <c r="D49" s="35"/>
      <c r="E49" s="35"/>
      <c r="F49" s="35"/>
      <c r="G49" s="35"/>
      <c r="H49" s="35"/>
      <c r="I49" s="126"/>
      <c r="J49" s="35"/>
      <c r="K49" s="35"/>
      <c r="L49" s="39"/>
    </row>
    <row r="50" spans="2:12" s="1" customFormat="1" ht="16.5" customHeight="1">
      <c r="B50" s="34"/>
      <c r="C50" s="35"/>
      <c r="D50" s="35"/>
      <c r="E50" s="60" t="str">
        <f>E9</f>
        <v>SO.03 - Vrátno - skladiště (5000101632)</v>
      </c>
      <c r="F50" s="35"/>
      <c r="G50" s="35"/>
      <c r="H50" s="35"/>
      <c r="I50" s="126"/>
      <c r="J50" s="35"/>
      <c r="K50" s="35"/>
      <c r="L50" s="39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26"/>
      <c r="J51" s="35"/>
      <c r="K51" s="35"/>
      <c r="L51" s="39"/>
    </row>
    <row r="52" spans="2:12" s="1" customFormat="1" ht="12" customHeight="1">
      <c r="B52" s="34"/>
      <c r="C52" s="28" t="s">
        <v>21</v>
      </c>
      <c r="D52" s="35"/>
      <c r="E52" s="35"/>
      <c r="F52" s="23" t="str">
        <f>F12</f>
        <v>Vrátno</v>
      </c>
      <c r="G52" s="35"/>
      <c r="H52" s="35"/>
      <c r="I52" s="128" t="s">
        <v>23</v>
      </c>
      <c r="J52" s="63" t="str">
        <f>IF(J12="","",J12)</f>
        <v>7. 6. 2019</v>
      </c>
      <c r="K52" s="35"/>
      <c r="L52" s="39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26"/>
      <c r="J53" s="35"/>
      <c r="K53" s="35"/>
      <c r="L53" s="39"/>
    </row>
    <row r="54" spans="2:12" s="1" customFormat="1" ht="13.65" customHeight="1">
      <c r="B54" s="34"/>
      <c r="C54" s="28" t="s">
        <v>25</v>
      </c>
      <c r="D54" s="35"/>
      <c r="E54" s="35"/>
      <c r="F54" s="23" t="str">
        <f>E15</f>
        <v>Správa železniční dopravní cesty, s.o.</v>
      </c>
      <c r="G54" s="35"/>
      <c r="H54" s="35"/>
      <c r="I54" s="128" t="s">
        <v>33</v>
      </c>
      <c r="J54" s="32" t="str">
        <f>E21</f>
        <v xml:space="preserve"> </v>
      </c>
      <c r="K54" s="35"/>
      <c r="L54" s="39"/>
    </row>
    <row r="55" spans="2:12" s="1" customFormat="1" ht="24.9" customHeight="1">
      <c r="B55" s="34"/>
      <c r="C55" s="28" t="s">
        <v>31</v>
      </c>
      <c r="D55" s="35"/>
      <c r="E55" s="35"/>
      <c r="F55" s="23" t="str">
        <f>IF(E18="","",E18)</f>
        <v>Vyplň údaj</v>
      </c>
      <c r="G55" s="35"/>
      <c r="H55" s="35"/>
      <c r="I55" s="128" t="s">
        <v>35</v>
      </c>
      <c r="J55" s="32" t="str">
        <f>E24</f>
        <v>L. Malý, K. Svobodová, A. Jaroševský</v>
      </c>
      <c r="K55" s="35"/>
      <c r="L55" s="39"/>
    </row>
    <row r="56" spans="2:12" s="1" customFormat="1" ht="10.3" customHeight="1">
      <c r="B56" s="34"/>
      <c r="C56" s="35"/>
      <c r="D56" s="35"/>
      <c r="E56" s="35"/>
      <c r="F56" s="35"/>
      <c r="G56" s="35"/>
      <c r="H56" s="35"/>
      <c r="I56" s="126"/>
      <c r="J56" s="35"/>
      <c r="K56" s="35"/>
      <c r="L56" s="39"/>
    </row>
    <row r="57" spans="2:12" s="1" customFormat="1" ht="29.25" customHeight="1">
      <c r="B57" s="34"/>
      <c r="C57" s="155" t="s">
        <v>123</v>
      </c>
      <c r="D57" s="156"/>
      <c r="E57" s="156"/>
      <c r="F57" s="156"/>
      <c r="G57" s="156"/>
      <c r="H57" s="156"/>
      <c r="I57" s="157"/>
      <c r="J57" s="158" t="s">
        <v>124</v>
      </c>
      <c r="K57" s="156"/>
      <c r="L57" s="39"/>
    </row>
    <row r="58" spans="2:12" s="1" customFormat="1" ht="10.3" customHeight="1">
      <c r="B58" s="34"/>
      <c r="C58" s="35"/>
      <c r="D58" s="35"/>
      <c r="E58" s="35"/>
      <c r="F58" s="35"/>
      <c r="G58" s="35"/>
      <c r="H58" s="35"/>
      <c r="I58" s="126"/>
      <c r="J58" s="35"/>
      <c r="K58" s="35"/>
      <c r="L58" s="39"/>
    </row>
    <row r="59" spans="2:47" s="1" customFormat="1" ht="22.8" customHeight="1">
      <c r="B59" s="34"/>
      <c r="C59" s="159" t="s">
        <v>71</v>
      </c>
      <c r="D59" s="35"/>
      <c r="E59" s="35"/>
      <c r="F59" s="35"/>
      <c r="G59" s="35"/>
      <c r="H59" s="35"/>
      <c r="I59" s="126"/>
      <c r="J59" s="93">
        <f>J88</f>
        <v>0</v>
      </c>
      <c r="K59" s="35"/>
      <c r="L59" s="39"/>
      <c r="AU59" s="13" t="s">
        <v>125</v>
      </c>
    </row>
    <row r="60" spans="2:12" s="7" customFormat="1" ht="24.95" customHeight="1">
      <c r="B60" s="160"/>
      <c r="C60" s="161"/>
      <c r="D60" s="162" t="s">
        <v>126</v>
      </c>
      <c r="E60" s="163"/>
      <c r="F60" s="163"/>
      <c r="G60" s="163"/>
      <c r="H60" s="163"/>
      <c r="I60" s="164"/>
      <c r="J60" s="165">
        <f>J89</f>
        <v>0</v>
      </c>
      <c r="K60" s="161"/>
      <c r="L60" s="166"/>
    </row>
    <row r="61" spans="2:12" s="8" customFormat="1" ht="19.9" customHeight="1">
      <c r="B61" s="167"/>
      <c r="C61" s="168"/>
      <c r="D61" s="169" t="s">
        <v>127</v>
      </c>
      <c r="E61" s="170"/>
      <c r="F61" s="170"/>
      <c r="G61" s="170"/>
      <c r="H61" s="170"/>
      <c r="I61" s="171"/>
      <c r="J61" s="172">
        <f>J90</f>
        <v>0</v>
      </c>
      <c r="K61" s="168"/>
      <c r="L61" s="173"/>
    </row>
    <row r="62" spans="2:12" s="8" customFormat="1" ht="19.9" customHeight="1">
      <c r="B62" s="167"/>
      <c r="C62" s="168"/>
      <c r="D62" s="169" t="s">
        <v>129</v>
      </c>
      <c r="E62" s="170"/>
      <c r="F62" s="170"/>
      <c r="G62" s="170"/>
      <c r="H62" s="170"/>
      <c r="I62" s="171"/>
      <c r="J62" s="172">
        <f>J94</f>
        <v>0</v>
      </c>
      <c r="K62" s="168"/>
      <c r="L62" s="173"/>
    </row>
    <row r="63" spans="2:12" s="8" customFormat="1" ht="19.9" customHeight="1">
      <c r="B63" s="167"/>
      <c r="C63" s="168"/>
      <c r="D63" s="169" t="s">
        <v>130</v>
      </c>
      <c r="E63" s="170"/>
      <c r="F63" s="170"/>
      <c r="G63" s="170"/>
      <c r="H63" s="170"/>
      <c r="I63" s="171"/>
      <c r="J63" s="172">
        <f>J97</f>
        <v>0</v>
      </c>
      <c r="K63" s="168"/>
      <c r="L63" s="173"/>
    </row>
    <row r="64" spans="2:12" s="7" customFormat="1" ht="24.95" customHeight="1">
      <c r="B64" s="160"/>
      <c r="C64" s="161"/>
      <c r="D64" s="162" t="s">
        <v>138</v>
      </c>
      <c r="E64" s="163"/>
      <c r="F64" s="163"/>
      <c r="G64" s="163"/>
      <c r="H64" s="163"/>
      <c r="I64" s="164"/>
      <c r="J64" s="165">
        <f>J103</f>
        <v>0</v>
      </c>
      <c r="K64" s="161"/>
      <c r="L64" s="166"/>
    </row>
    <row r="65" spans="2:12" s="8" customFormat="1" ht="19.9" customHeight="1">
      <c r="B65" s="167"/>
      <c r="C65" s="168"/>
      <c r="D65" s="169" t="s">
        <v>415</v>
      </c>
      <c r="E65" s="170"/>
      <c r="F65" s="170"/>
      <c r="G65" s="170"/>
      <c r="H65" s="170"/>
      <c r="I65" s="171"/>
      <c r="J65" s="172">
        <f>J104</f>
        <v>0</v>
      </c>
      <c r="K65" s="168"/>
      <c r="L65" s="173"/>
    </row>
    <row r="66" spans="2:12" s="8" customFormat="1" ht="19.9" customHeight="1">
      <c r="B66" s="167"/>
      <c r="C66" s="168"/>
      <c r="D66" s="169" t="s">
        <v>139</v>
      </c>
      <c r="E66" s="170"/>
      <c r="F66" s="170"/>
      <c r="G66" s="170"/>
      <c r="H66" s="170"/>
      <c r="I66" s="171"/>
      <c r="J66" s="172">
        <f>J106</f>
        <v>0</v>
      </c>
      <c r="K66" s="168"/>
      <c r="L66" s="173"/>
    </row>
    <row r="67" spans="2:12" s="8" customFormat="1" ht="19.9" customHeight="1">
      <c r="B67" s="167"/>
      <c r="C67" s="168"/>
      <c r="D67" s="169" t="s">
        <v>140</v>
      </c>
      <c r="E67" s="170"/>
      <c r="F67" s="170"/>
      <c r="G67" s="170"/>
      <c r="H67" s="170"/>
      <c r="I67" s="171"/>
      <c r="J67" s="172">
        <f>J108</f>
        <v>0</v>
      </c>
      <c r="K67" s="168"/>
      <c r="L67" s="173"/>
    </row>
    <row r="68" spans="2:12" s="8" customFormat="1" ht="19.9" customHeight="1">
      <c r="B68" s="167"/>
      <c r="C68" s="168"/>
      <c r="D68" s="169" t="s">
        <v>416</v>
      </c>
      <c r="E68" s="170"/>
      <c r="F68" s="170"/>
      <c r="G68" s="170"/>
      <c r="H68" s="170"/>
      <c r="I68" s="171"/>
      <c r="J68" s="172">
        <f>J110</f>
        <v>0</v>
      </c>
      <c r="K68" s="168"/>
      <c r="L68" s="173"/>
    </row>
    <row r="69" spans="2:12" s="1" customFormat="1" ht="21.8" customHeight="1">
      <c r="B69" s="34"/>
      <c r="C69" s="35"/>
      <c r="D69" s="35"/>
      <c r="E69" s="35"/>
      <c r="F69" s="35"/>
      <c r="G69" s="35"/>
      <c r="H69" s="35"/>
      <c r="I69" s="126"/>
      <c r="J69" s="35"/>
      <c r="K69" s="35"/>
      <c r="L69" s="39"/>
    </row>
    <row r="70" spans="2:12" s="1" customFormat="1" ht="6.95" customHeight="1">
      <c r="B70" s="53"/>
      <c r="C70" s="54"/>
      <c r="D70" s="54"/>
      <c r="E70" s="54"/>
      <c r="F70" s="54"/>
      <c r="G70" s="54"/>
      <c r="H70" s="54"/>
      <c r="I70" s="150"/>
      <c r="J70" s="54"/>
      <c r="K70" s="54"/>
      <c r="L70" s="39"/>
    </row>
    <row r="74" spans="2:12" s="1" customFormat="1" ht="6.95" customHeight="1">
      <c r="B74" s="55"/>
      <c r="C74" s="56"/>
      <c r="D74" s="56"/>
      <c r="E74" s="56"/>
      <c r="F74" s="56"/>
      <c r="G74" s="56"/>
      <c r="H74" s="56"/>
      <c r="I74" s="153"/>
      <c r="J74" s="56"/>
      <c r="K74" s="56"/>
      <c r="L74" s="39"/>
    </row>
    <row r="75" spans="2:12" s="1" customFormat="1" ht="24.95" customHeight="1">
      <c r="B75" s="34"/>
      <c r="C75" s="19" t="s">
        <v>142</v>
      </c>
      <c r="D75" s="35"/>
      <c r="E75" s="35"/>
      <c r="F75" s="35"/>
      <c r="G75" s="35"/>
      <c r="H75" s="35"/>
      <c r="I75" s="126"/>
      <c r="J75" s="35"/>
      <c r="K75" s="35"/>
      <c r="L75" s="39"/>
    </row>
    <row r="76" spans="2:12" s="1" customFormat="1" ht="6.95" customHeight="1">
      <c r="B76" s="34"/>
      <c r="C76" s="35"/>
      <c r="D76" s="35"/>
      <c r="E76" s="35"/>
      <c r="F76" s="35"/>
      <c r="G76" s="35"/>
      <c r="H76" s="35"/>
      <c r="I76" s="126"/>
      <c r="J76" s="35"/>
      <c r="K76" s="35"/>
      <c r="L76" s="39"/>
    </row>
    <row r="77" spans="2:12" s="1" customFormat="1" ht="12" customHeight="1">
      <c r="B77" s="34"/>
      <c r="C77" s="28" t="s">
        <v>16</v>
      </c>
      <c r="D77" s="35"/>
      <c r="E77" s="35"/>
      <c r="F77" s="35"/>
      <c r="G77" s="35"/>
      <c r="H77" s="35"/>
      <c r="I77" s="126"/>
      <c r="J77" s="35"/>
      <c r="K77" s="35"/>
      <c r="L77" s="39"/>
    </row>
    <row r="78" spans="2:12" s="1" customFormat="1" ht="16.5" customHeight="1">
      <c r="B78" s="34"/>
      <c r="C78" s="35"/>
      <c r="D78" s="35"/>
      <c r="E78" s="154" t="str">
        <f>E7</f>
        <v>Odstraňování postradatelných objektů SŽDC - demolice (obvod OŘ PHA)</v>
      </c>
      <c r="F78" s="28"/>
      <c r="G78" s="28"/>
      <c r="H78" s="28"/>
      <c r="I78" s="126"/>
      <c r="J78" s="35"/>
      <c r="K78" s="35"/>
      <c r="L78" s="39"/>
    </row>
    <row r="79" spans="2:12" s="1" customFormat="1" ht="12" customHeight="1">
      <c r="B79" s="34"/>
      <c r="C79" s="28" t="s">
        <v>118</v>
      </c>
      <c r="D79" s="35"/>
      <c r="E79" s="35"/>
      <c r="F79" s="35"/>
      <c r="G79" s="35"/>
      <c r="H79" s="35"/>
      <c r="I79" s="126"/>
      <c r="J79" s="35"/>
      <c r="K79" s="35"/>
      <c r="L79" s="39"/>
    </row>
    <row r="80" spans="2:12" s="1" customFormat="1" ht="16.5" customHeight="1">
      <c r="B80" s="34"/>
      <c r="C80" s="35"/>
      <c r="D80" s="35"/>
      <c r="E80" s="60" t="str">
        <f>E9</f>
        <v>SO.03 - Vrátno - skladiště (5000101632)</v>
      </c>
      <c r="F80" s="35"/>
      <c r="G80" s="35"/>
      <c r="H80" s="35"/>
      <c r="I80" s="126"/>
      <c r="J80" s="35"/>
      <c r="K80" s="35"/>
      <c r="L80" s="39"/>
    </row>
    <row r="81" spans="2:12" s="1" customFormat="1" ht="6.95" customHeight="1">
      <c r="B81" s="34"/>
      <c r="C81" s="35"/>
      <c r="D81" s="35"/>
      <c r="E81" s="35"/>
      <c r="F81" s="35"/>
      <c r="G81" s="35"/>
      <c r="H81" s="35"/>
      <c r="I81" s="126"/>
      <c r="J81" s="35"/>
      <c r="K81" s="35"/>
      <c r="L81" s="39"/>
    </row>
    <row r="82" spans="2:12" s="1" customFormat="1" ht="12" customHeight="1">
      <c r="B82" s="34"/>
      <c r="C82" s="28" t="s">
        <v>21</v>
      </c>
      <c r="D82" s="35"/>
      <c r="E82" s="35"/>
      <c r="F82" s="23" t="str">
        <f>F12</f>
        <v>Vrátno</v>
      </c>
      <c r="G82" s="35"/>
      <c r="H82" s="35"/>
      <c r="I82" s="128" t="s">
        <v>23</v>
      </c>
      <c r="J82" s="63" t="str">
        <f>IF(J12="","",J12)</f>
        <v>7. 6. 2019</v>
      </c>
      <c r="K82" s="35"/>
      <c r="L82" s="39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26"/>
      <c r="J83" s="35"/>
      <c r="K83" s="35"/>
      <c r="L83" s="39"/>
    </row>
    <row r="84" spans="2:12" s="1" customFormat="1" ht="13.65" customHeight="1">
      <c r="B84" s="34"/>
      <c r="C84" s="28" t="s">
        <v>25</v>
      </c>
      <c r="D84" s="35"/>
      <c r="E84" s="35"/>
      <c r="F84" s="23" t="str">
        <f>E15</f>
        <v>Správa železniční dopravní cesty, s.o.</v>
      </c>
      <c r="G84" s="35"/>
      <c r="H84" s="35"/>
      <c r="I84" s="128" t="s">
        <v>33</v>
      </c>
      <c r="J84" s="32" t="str">
        <f>E21</f>
        <v xml:space="preserve"> </v>
      </c>
      <c r="K84" s="35"/>
      <c r="L84" s="39"/>
    </row>
    <row r="85" spans="2:12" s="1" customFormat="1" ht="24.9" customHeight="1">
      <c r="B85" s="34"/>
      <c r="C85" s="28" t="s">
        <v>31</v>
      </c>
      <c r="D85" s="35"/>
      <c r="E85" s="35"/>
      <c r="F85" s="23" t="str">
        <f>IF(E18="","",E18)</f>
        <v>Vyplň údaj</v>
      </c>
      <c r="G85" s="35"/>
      <c r="H85" s="35"/>
      <c r="I85" s="128" t="s">
        <v>35</v>
      </c>
      <c r="J85" s="32" t="str">
        <f>E24</f>
        <v>L. Malý, K. Svobodová, A. Jaroševský</v>
      </c>
      <c r="K85" s="35"/>
      <c r="L85" s="39"/>
    </row>
    <row r="86" spans="2:12" s="1" customFormat="1" ht="10.3" customHeight="1">
      <c r="B86" s="34"/>
      <c r="C86" s="35"/>
      <c r="D86" s="35"/>
      <c r="E86" s="35"/>
      <c r="F86" s="35"/>
      <c r="G86" s="35"/>
      <c r="H86" s="35"/>
      <c r="I86" s="126"/>
      <c r="J86" s="35"/>
      <c r="K86" s="35"/>
      <c r="L86" s="39"/>
    </row>
    <row r="87" spans="2:20" s="9" customFormat="1" ht="29.25" customHeight="1">
      <c r="B87" s="174"/>
      <c r="C87" s="175" t="s">
        <v>143</v>
      </c>
      <c r="D87" s="176" t="s">
        <v>58</v>
      </c>
      <c r="E87" s="176" t="s">
        <v>54</v>
      </c>
      <c r="F87" s="176" t="s">
        <v>55</v>
      </c>
      <c r="G87" s="176" t="s">
        <v>144</v>
      </c>
      <c r="H87" s="176" t="s">
        <v>145</v>
      </c>
      <c r="I87" s="177" t="s">
        <v>146</v>
      </c>
      <c r="J87" s="176" t="s">
        <v>124</v>
      </c>
      <c r="K87" s="178" t="s">
        <v>147</v>
      </c>
      <c r="L87" s="179"/>
      <c r="M87" s="83" t="s">
        <v>19</v>
      </c>
      <c r="N87" s="84" t="s">
        <v>43</v>
      </c>
      <c r="O87" s="84" t="s">
        <v>148</v>
      </c>
      <c r="P87" s="84" t="s">
        <v>149</v>
      </c>
      <c r="Q87" s="84" t="s">
        <v>150</v>
      </c>
      <c r="R87" s="84" t="s">
        <v>151</v>
      </c>
      <c r="S87" s="84" t="s">
        <v>152</v>
      </c>
      <c r="T87" s="85" t="s">
        <v>153</v>
      </c>
    </row>
    <row r="88" spans="2:63" s="1" customFormat="1" ht="22.8" customHeight="1">
      <c r="B88" s="34"/>
      <c r="C88" s="90" t="s">
        <v>154</v>
      </c>
      <c r="D88" s="35"/>
      <c r="E88" s="35"/>
      <c r="F88" s="35"/>
      <c r="G88" s="35"/>
      <c r="H88" s="35"/>
      <c r="I88" s="126"/>
      <c r="J88" s="180">
        <f>BK88</f>
        <v>0</v>
      </c>
      <c r="K88" s="35"/>
      <c r="L88" s="39"/>
      <c r="M88" s="86"/>
      <c r="N88" s="87"/>
      <c r="O88" s="87"/>
      <c r="P88" s="181">
        <f>P89+P103</f>
        <v>0</v>
      </c>
      <c r="Q88" s="87"/>
      <c r="R88" s="181">
        <f>R89+R103</f>
        <v>9.96</v>
      </c>
      <c r="S88" s="87"/>
      <c r="T88" s="182">
        <f>T89+T103</f>
        <v>251.2</v>
      </c>
      <c r="AT88" s="13" t="s">
        <v>72</v>
      </c>
      <c r="AU88" s="13" t="s">
        <v>125</v>
      </c>
      <c r="BK88" s="183">
        <f>BK89+BK103</f>
        <v>0</v>
      </c>
    </row>
    <row r="89" spans="2:63" s="10" customFormat="1" ht="25.9" customHeight="1">
      <c r="B89" s="184"/>
      <c r="C89" s="185"/>
      <c r="D89" s="186" t="s">
        <v>72</v>
      </c>
      <c r="E89" s="187" t="s">
        <v>155</v>
      </c>
      <c r="F89" s="187" t="s">
        <v>156</v>
      </c>
      <c r="G89" s="185"/>
      <c r="H89" s="185"/>
      <c r="I89" s="188"/>
      <c r="J89" s="189">
        <f>BK89</f>
        <v>0</v>
      </c>
      <c r="K89" s="185"/>
      <c r="L89" s="190"/>
      <c r="M89" s="191"/>
      <c r="N89" s="192"/>
      <c r="O89" s="192"/>
      <c r="P89" s="193">
        <f>P90+P94+P97</f>
        <v>0</v>
      </c>
      <c r="Q89" s="192"/>
      <c r="R89" s="193">
        <f>R90+R94+R97</f>
        <v>9.96</v>
      </c>
      <c r="S89" s="192"/>
      <c r="T89" s="194">
        <f>T90+T94+T97</f>
        <v>251.2</v>
      </c>
      <c r="AR89" s="195" t="s">
        <v>81</v>
      </c>
      <c r="AT89" s="196" t="s">
        <v>72</v>
      </c>
      <c r="AU89" s="196" t="s">
        <v>73</v>
      </c>
      <c r="AY89" s="195" t="s">
        <v>157</v>
      </c>
      <c r="BK89" s="197">
        <f>BK90+BK94+BK97</f>
        <v>0</v>
      </c>
    </row>
    <row r="90" spans="2:63" s="10" customFormat="1" ht="22.8" customHeight="1">
      <c r="B90" s="184"/>
      <c r="C90" s="185"/>
      <c r="D90" s="186" t="s">
        <v>72</v>
      </c>
      <c r="E90" s="198" t="s">
        <v>81</v>
      </c>
      <c r="F90" s="198" t="s">
        <v>158</v>
      </c>
      <c r="G90" s="185"/>
      <c r="H90" s="185"/>
      <c r="I90" s="188"/>
      <c r="J90" s="199">
        <f>BK90</f>
        <v>0</v>
      </c>
      <c r="K90" s="185"/>
      <c r="L90" s="190"/>
      <c r="M90" s="191"/>
      <c r="N90" s="192"/>
      <c r="O90" s="192"/>
      <c r="P90" s="193">
        <f>SUM(P91:P93)</f>
        <v>0</v>
      </c>
      <c r="Q90" s="192"/>
      <c r="R90" s="193">
        <f>SUM(R91:R93)</f>
        <v>9.96</v>
      </c>
      <c r="S90" s="192"/>
      <c r="T90" s="194">
        <f>SUM(T91:T93)</f>
        <v>0</v>
      </c>
      <c r="AR90" s="195" t="s">
        <v>81</v>
      </c>
      <c r="AT90" s="196" t="s">
        <v>72</v>
      </c>
      <c r="AU90" s="196" t="s">
        <v>81</v>
      </c>
      <c r="AY90" s="195" t="s">
        <v>157</v>
      </c>
      <c r="BK90" s="197">
        <f>SUM(BK91:BK93)</f>
        <v>0</v>
      </c>
    </row>
    <row r="91" spans="2:65" s="1" customFormat="1" ht="16.5" customHeight="1">
      <c r="B91" s="34"/>
      <c r="C91" s="200" t="s">
        <v>81</v>
      </c>
      <c r="D91" s="200" t="s">
        <v>159</v>
      </c>
      <c r="E91" s="201" t="s">
        <v>166</v>
      </c>
      <c r="F91" s="202" t="s">
        <v>417</v>
      </c>
      <c r="G91" s="203" t="s">
        <v>162</v>
      </c>
      <c r="H91" s="204">
        <v>18</v>
      </c>
      <c r="I91" s="205"/>
      <c r="J91" s="206">
        <f>ROUND(I91*H91,2)</f>
        <v>0</v>
      </c>
      <c r="K91" s="202" t="s">
        <v>19</v>
      </c>
      <c r="L91" s="39"/>
      <c r="M91" s="207" t="s">
        <v>19</v>
      </c>
      <c r="N91" s="208" t="s">
        <v>44</v>
      </c>
      <c r="O91" s="75"/>
      <c r="P91" s="209">
        <f>O91*H91</f>
        <v>0</v>
      </c>
      <c r="Q91" s="209">
        <v>0</v>
      </c>
      <c r="R91" s="209">
        <f>Q91*H91</f>
        <v>0</v>
      </c>
      <c r="S91" s="209">
        <v>0</v>
      </c>
      <c r="T91" s="210">
        <f>S91*H91</f>
        <v>0</v>
      </c>
      <c r="AR91" s="13" t="s">
        <v>164</v>
      </c>
      <c r="AT91" s="13" t="s">
        <v>159</v>
      </c>
      <c r="AU91" s="13" t="s">
        <v>83</v>
      </c>
      <c r="AY91" s="13" t="s">
        <v>157</v>
      </c>
      <c r="BE91" s="211">
        <f>IF(N91="základní",J91,0)</f>
        <v>0</v>
      </c>
      <c r="BF91" s="211">
        <f>IF(N91="snížená",J91,0)</f>
        <v>0</v>
      </c>
      <c r="BG91" s="211">
        <f>IF(N91="zákl. přenesená",J91,0)</f>
        <v>0</v>
      </c>
      <c r="BH91" s="211">
        <f>IF(N91="sníž. přenesená",J91,0)</f>
        <v>0</v>
      </c>
      <c r="BI91" s="211">
        <f>IF(N91="nulová",J91,0)</f>
        <v>0</v>
      </c>
      <c r="BJ91" s="13" t="s">
        <v>81</v>
      </c>
      <c r="BK91" s="211">
        <f>ROUND(I91*H91,2)</f>
        <v>0</v>
      </c>
      <c r="BL91" s="13" t="s">
        <v>164</v>
      </c>
      <c r="BM91" s="13" t="s">
        <v>467</v>
      </c>
    </row>
    <row r="92" spans="2:65" s="1" customFormat="1" ht="16.5" customHeight="1">
      <c r="B92" s="34"/>
      <c r="C92" s="200" t="s">
        <v>83</v>
      </c>
      <c r="D92" s="200" t="s">
        <v>159</v>
      </c>
      <c r="E92" s="201" t="s">
        <v>468</v>
      </c>
      <c r="F92" s="202" t="s">
        <v>469</v>
      </c>
      <c r="G92" s="203" t="s">
        <v>175</v>
      </c>
      <c r="H92" s="204">
        <v>64</v>
      </c>
      <c r="I92" s="205"/>
      <c r="J92" s="206">
        <f>ROUND(I92*H92,2)</f>
        <v>0</v>
      </c>
      <c r="K92" s="202" t="s">
        <v>19</v>
      </c>
      <c r="L92" s="39"/>
      <c r="M92" s="207" t="s">
        <v>19</v>
      </c>
      <c r="N92" s="208" t="s">
        <v>44</v>
      </c>
      <c r="O92" s="75"/>
      <c r="P92" s="209">
        <f>O92*H92</f>
        <v>0</v>
      </c>
      <c r="Q92" s="209">
        <v>0</v>
      </c>
      <c r="R92" s="209">
        <f>Q92*H92</f>
        <v>0</v>
      </c>
      <c r="S92" s="209">
        <v>0</v>
      </c>
      <c r="T92" s="210">
        <f>S92*H92</f>
        <v>0</v>
      </c>
      <c r="AR92" s="13" t="s">
        <v>164</v>
      </c>
      <c r="AT92" s="13" t="s">
        <v>159</v>
      </c>
      <c r="AU92" s="13" t="s">
        <v>83</v>
      </c>
      <c r="AY92" s="13" t="s">
        <v>157</v>
      </c>
      <c r="BE92" s="211">
        <f>IF(N92="základní",J92,0)</f>
        <v>0</v>
      </c>
      <c r="BF92" s="211">
        <f>IF(N92="snížená",J92,0)</f>
        <v>0</v>
      </c>
      <c r="BG92" s="211">
        <f>IF(N92="zákl. přenesená",J92,0)</f>
        <v>0</v>
      </c>
      <c r="BH92" s="211">
        <f>IF(N92="sníž. přenesená",J92,0)</f>
        <v>0</v>
      </c>
      <c r="BI92" s="211">
        <f>IF(N92="nulová",J92,0)</f>
        <v>0</v>
      </c>
      <c r="BJ92" s="13" t="s">
        <v>81</v>
      </c>
      <c r="BK92" s="211">
        <f>ROUND(I92*H92,2)</f>
        <v>0</v>
      </c>
      <c r="BL92" s="13" t="s">
        <v>164</v>
      </c>
      <c r="BM92" s="13" t="s">
        <v>470</v>
      </c>
    </row>
    <row r="93" spans="2:65" s="1" customFormat="1" ht="16.5" customHeight="1">
      <c r="B93" s="34"/>
      <c r="C93" s="212" t="s">
        <v>169</v>
      </c>
      <c r="D93" s="212" t="s">
        <v>178</v>
      </c>
      <c r="E93" s="213" t="s">
        <v>421</v>
      </c>
      <c r="F93" s="214" t="s">
        <v>422</v>
      </c>
      <c r="G93" s="215" t="s">
        <v>181</v>
      </c>
      <c r="H93" s="216">
        <v>9.96</v>
      </c>
      <c r="I93" s="217"/>
      <c r="J93" s="218">
        <f>ROUND(I93*H93,2)</f>
        <v>0</v>
      </c>
      <c r="K93" s="214" t="s">
        <v>19</v>
      </c>
      <c r="L93" s="219"/>
      <c r="M93" s="220" t="s">
        <v>19</v>
      </c>
      <c r="N93" s="221" t="s">
        <v>44</v>
      </c>
      <c r="O93" s="75"/>
      <c r="P93" s="209">
        <f>O93*H93</f>
        <v>0</v>
      </c>
      <c r="Q93" s="209">
        <v>1</v>
      </c>
      <c r="R93" s="209">
        <f>Q93*H93</f>
        <v>9.96</v>
      </c>
      <c r="S93" s="209">
        <v>0</v>
      </c>
      <c r="T93" s="210">
        <f>S93*H93</f>
        <v>0</v>
      </c>
      <c r="AR93" s="13" t="s">
        <v>182</v>
      </c>
      <c r="AT93" s="13" t="s">
        <v>178</v>
      </c>
      <c r="AU93" s="13" t="s">
        <v>83</v>
      </c>
      <c r="AY93" s="13" t="s">
        <v>157</v>
      </c>
      <c r="BE93" s="211">
        <f>IF(N93="základní",J93,0)</f>
        <v>0</v>
      </c>
      <c r="BF93" s="211">
        <f>IF(N93="snížená",J93,0)</f>
        <v>0</v>
      </c>
      <c r="BG93" s="211">
        <f>IF(N93="zákl. přenesená",J93,0)</f>
        <v>0</v>
      </c>
      <c r="BH93" s="211">
        <f>IF(N93="sníž. přenesená",J93,0)</f>
        <v>0</v>
      </c>
      <c r="BI93" s="211">
        <f>IF(N93="nulová",J93,0)</f>
        <v>0</v>
      </c>
      <c r="BJ93" s="13" t="s">
        <v>81</v>
      </c>
      <c r="BK93" s="211">
        <f>ROUND(I93*H93,2)</f>
        <v>0</v>
      </c>
      <c r="BL93" s="13" t="s">
        <v>164</v>
      </c>
      <c r="BM93" s="13" t="s">
        <v>471</v>
      </c>
    </row>
    <row r="94" spans="2:63" s="10" customFormat="1" ht="22.8" customHeight="1">
      <c r="B94" s="184"/>
      <c r="C94" s="185"/>
      <c r="D94" s="186" t="s">
        <v>72</v>
      </c>
      <c r="E94" s="198" t="s">
        <v>198</v>
      </c>
      <c r="F94" s="198" t="s">
        <v>219</v>
      </c>
      <c r="G94" s="185"/>
      <c r="H94" s="185"/>
      <c r="I94" s="188"/>
      <c r="J94" s="199">
        <f>BK94</f>
        <v>0</v>
      </c>
      <c r="K94" s="185"/>
      <c r="L94" s="190"/>
      <c r="M94" s="191"/>
      <c r="N94" s="192"/>
      <c r="O94" s="192"/>
      <c r="P94" s="193">
        <f>SUM(P95:P96)</f>
        <v>0</v>
      </c>
      <c r="Q94" s="192"/>
      <c r="R94" s="193">
        <f>SUM(R95:R96)</f>
        <v>0</v>
      </c>
      <c r="S94" s="192"/>
      <c r="T94" s="194">
        <f>SUM(T95:T96)</f>
        <v>251.2</v>
      </c>
      <c r="AR94" s="195" t="s">
        <v>81</v>
      </c>
      <c r="AT94" s="196" t="s">
        <v>72</v>
      </c>
      <c r="AU94" s="196" t="s">
        <v>81</v>
      </c>
      <c r="AY94" s="195" t="s">
        <v>157</v>
      </c>
      <c r="BK94" s="197">
        <f>SUM(BK95:BK96)</f>
        <v>0</v>
      </c>
    </row>
    <row r="95" spans="2:65" s="1" customFormat="1" ht="16.5" customHeight="1">
      <c r="B95" s="34"/>
      <c r="C95" s="200" t="s">
        <v>164</v>
      </c>
      <c r="D95" s="200" t="s">
        <v>159</v>
      </c>
      <c r="E95" s="201" t="s">
        <v>472</v>
      </c>
      <c r="F95" s="202" t="s">
        <v>473</v>
      </c>
      <c r="G95" s="203" t="s">
        <v>162</v>
      </c>
      <c r="H95" s="204">
        <v>18</v>
      </c>
      <c r="I95" s="205"/>
      <c r="J95" s="206">
        <f>ROUND(I95*H95,2)</f>
        <v>0</v>
      </c>
      <c r="K95" s="202" t="s">
        <v>19</v>
      </c>
      <c r="L95" s="39"/>
      <c r="M95" s="207" t="s">
        <v>19</v>
      </c>
      <c r="N95" s="208" t="s">
        <v>44</v>
      </c>
      <c r="O95" s="75"/>
      <c r="P95" s="209">
        <f>O95*H95</f>
        <v>0</v>
      </c>
      <c r="Q95" s="209">
        <v>0</v>
      </c>
      <c r="R95" s="209">
        <f>Q95*H95</f>
        <v>0</v>
      </c>
      <c r="S95" s="209">
        <v>2.4</v>
      </c>
      <c r="T95" s="210">
        <f>S95*H95</f>
        <v>43.199999999999996</v>
      </c>
      <c r="AR95" s="13" t="s">
        <v>164</v>
      </c>
      <c r="AT95" s="13" t="s">
        <v>159</v>
      </c>
      <c r="AU95" s="13" t="s">
        <v>83</v>
      </c>
      <c r="AY95" s="13" t="s">
        <v>157</v>
      </c>
      <c r="BE95" s="211">
        <f>IF(N95="základní",J95,0)</f>
        <v>0</v>
      </c>
      <c r="BF95" s="211">
        <f>IF(N95="snížená",J95,0)</f>
        <v>0</v>
      </c>
      <c r="BG95" s="211">
        <f>IF(N95="zákl. přenesená",J95,0)</f>
        <v>0</v>
      </c>
      <c r="BH95" s="211">
        <f>IF(N95="sníž. přenesená",J95,0)</f>
        <v>0</v>
      </c>
      <c r="BI95" s="211">
        <f>IF(N95="nulová",J95,0)</f>
        <v>0</v>
      </c>
      <c r="BJ95" s="13" t="s">
        <v>81</v>
      </c>
      <c r="BK95" s="211">
        <f>ROUND(I95*H95,2)</f>
        <v>0</v>
      </c>
      <c r="BL95" s="13" t="s">
        <v>164</v>
      </c>
      <c r="BM95" s="13" t="s">
        <v>474</v>
      </c>
    </row>
    <row r="96" spans="2:65" s="1" customFormat="1" ht="16.5" customHeight="1">
      <c r="B96" s="34"/>
      <c r="C96" s="200" t="s">
        <v>177</v>
      </c>
      <c r="D96" s="200" t="s">
        <v>159</v>
      </c>
      <c r="E96" s="201" t="s">
        <v>430</v>
      </c>
      <c r="F96" s="202" t="s">
        <v>431</v>
      </c>
      <c r="G96" s="203" t="s">
        <v>162</v>
      </c>
      <c r="H96" s="204">
        <v>320</v>
      </c>
      <c r="I96" s="205"/>
      <c r="J96" s="206">
        <f>ROUND(I96*H96,2)</f>
        <v>0</v>
      </c>
      <c r="K96" s="202" t="s">
        <v>19</v>
      </c>
      <c r="L96" s="39"/>
      <c r="M96" s="207" t="s">
        <v>19</v>
      </c>
      <c r="N96" s="208" t="s">
        <v>44</v>
      </c>
      <c r="O96" s="75"/>
      <c r="P96" s="209">
        <f>O96*H96</f>
        <v>0</v>
      </c>
      <c r="Q96" s="209">
        <v>0</v>
      </c>
      <c r="R96" s="209">
        <f>Q96*H96</f>
        <v>0</v>
      </c>
      <c r="S96" s="209">
        <v>0.65</v>
      </c>
      <c r="T96" s="210">
        <f>S96*H96</f>
        <v>208</v>
      </c>
      <c r="AR96" s="13" t="s">
        <v>164</v>
      </c>
      <c r="AT96" s="13" t="s">
        <v>159</v>
      </c>
      <c r="AU96" s="13" t="s">
        <v>83</v>
      </c>
      <c r="AY96" s="13" t="s">
        <v>157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13" t="s">
        <v>81</v>
      </c>
      <c r="BK96" s="211">
        <f>ROUND(I96*H96,2)</f>
        <v>0</v>
      </c>
      <c r="BL96" s="13" t="s">
        <v>164</v>
      </c>
      <c r="BM96" s="13" t="s">
        <v>475</v>
      </c>
    </row>
    <row r="97" spans="2:63" s="10" customFormat="1" ht="22.8" customHeight="1">
      <c r="B97" s="184"/>
      <c r="C97" s="185"/>
      <c r="D97" s="186" t="s">
        <v>72</v>
      </c>
      <c r="E97" s="198" t="s">
        <v>266</v>
      </c>
      <c r="F97" s="198" t="s">
        <v>267</v>
      </c>
      <c r="G97" s="185"/>
      <c r="H97" s="185"/>
      <c r="I97" s="188"/>
      <c r="J97" s="199">
        <f>BK97</f>
        <v>0</v>
      </c>
      <c r="K97" s="185"/>
      <c r="L97" s="190"/>
      <c r="M97" s="191"/>
      <c r="N97" s="192"/>
      <c r="O97" s="192"/>
      <c r="P97" s="193">
        <f>SUM(P98:P102)</f>
        <v>0</v>
      </c>
      <c r="Q97" s="192"/>
      <c r="R97" s="193">
        <f>SUM(R98:R102)</f>
        <v>0</v>
      </c>
      <c r="S97" s="192"/>
      <c r="T97" s="194">
        <f>SUM(T98:T102)</f>
        <v>0</v>
      </c>
      <c r="AR97" s="195" t="s">
        <v>81</v>
      </c>
      <c r="AT97" s="196" t="s">
        <v>72</v>
      </c>
      <c r="AU97" s="196" t="s">
        <v>81</v>
      </c>
      <c r="AY97" s="195" t="s">
        <v>157</v>
      </c>
      <c r="BK97" s="197">
        <f>SUM(BK98:BK102)</f>
        <v>0</v>
      </c>
    </row>
    <row r="98" spans="2:65" s="1" customFormat="1" ht="16.5" customHeight="1">
      <c r="B98" s="34"/>
      <c r="C98" s="200" t="s">
        <v>184</v>
      </c>
      <c r="D98" s="200" t="s">
        <v>159</v>
      </c>
      <c r="E98" s="201" t="s">
        <v>273</v>
      </c>
      <c r="F98" s="202" t="s">
        <v>433</v>
      </c>
      <c r="G98" s="203" t="s">
        <v>181</v>
      </c>
      <c r="H98" s="204">
        <v>251.2</v>
      </c>
      <c r="I98" s="205"/>
      <c r="J98" s="206">
        <f>ROUND(I98*H98,2)</f>
        <v>0</v>
      </c>
      <c r="K98" s="202" t="s">
        <v>19</v>
      </c>
      <c r="L98" s="39"/>
      <c r="M98" s="207" t="s">
        <v>19</v>
      </c>
      <c r="N98" s="208" t="s">
        <v>44</v>
      </c>
      <c r="O98" s="75"/>
      <c r="P98" s="209">
        <f>O98*H98</f>
        <v>0</v>
      </c>
      <c r="Q98" s="209">
        <v>0</v>
      </c>
      <c r="R98" s="209">
        <f>Q98*H98</f>
        <v>0</v>
      </c>
      <c r="S98" s="209">
        <v>0</v>
      </c>
      <c r="T98" s="210">
        <f>S98*H98</f>
        <v>0</v>
      </c>
      <c r="AR98" s="13" t="s">
        <v>164</v>
      </c>
      <c r="AT98" s="13" t="s">
        <v>159</v>
      </c>
      <c r="AU98" s="13" t="s">
        <v>83</v>
      </c>
      <c r="AY98" s="13" t="s">
        <v>157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13" t="s">
        <v>81</v>
      </c>
      <c r="BK98" s="211">
        <f>ROUND(I98*H98,2)</f>
        <v>0</v>
      </c>
      <c r="BL98" s="13" t="s">
        <v>164</v>
      </c>
      <c r="BM98" s="13" t="s">
        <v>476</v>
      </c>
    </row>
    <row r="99" spans="2:65" s="1" customFormat="1" ht="16.5" customHeight="1">
      <c r="B99" s="34"/>
      <c r="C99" s="200" t="s">
        <v>188</v>
      </c>
      <c r="D99" s="200" t="s">
        <v>159</v>
      </c>
      <c r="E99" s="201" t="s">
        <v>277</v>
      </c>
      <c r="F99" s="202" t="s">
        <v>435</v>
      </c>
      <c r="G99" s="203" t="s">
        <v>181</v>
      </c>
      <c r="H99" s="204">
        <v>4772.8</v>
      </c>
      <c r="I99" s="205"/>
      <c r="J99" s="206">
        <f>ROUND(I99*H99,2)</f>
        <v>0</v>
      </c>
      <c r="K99" s="202" t="s">
        <v>19</v>
      </c>
      <c r="L99" s="39"/>
      <c r="M99" s="207" t="s">
        <v>19</v>
      </c>
      <c r="N99" s="208" t="s">
        <v>44</v>
      </c>
      <c r="O99" s="75"/>
      <c r="P99" s="209">
        <f>O99*H99</f>
        <v>0</v>
      </c>
      <c r="Q99" s="209">
        <v>0</v>
      </c>
      <c r="R99" s="209">
        <f>Q99*H99</f>
        <v>0</v>
      </c>
      <c r="S99" s="209">
        <v>0</v>
      </c>
      <c r="T99" s="210">
        <f>S99*H99</f>
        <v>0</v>
      </c>
      <c r="AR99" s="13" t="s">
        <v>164</v>
      </c>
      <c r="AT99" s="13" t="s">
        <v>159</v>
      </c>
      <c r="AU99" s="13" t="s">
        <v>83</v>
      </c>
      <c r="AY99" s="13" t="s">
        <v>157</v>
      </c>
      <c r="BE99" s="211">
        <f>IF(N99="základní",J99,0)</f>
        <v>0</v>
      </c>
      <c r="BF99" s="211">
        <f>IF(N99="snížená",J99,0)</f>
        <v>0</v>
      </c>
      <c r="BG99" s="211">
        <f>IF(N99="zákl. přenesená",J99,0)</f>
        <v>0</v>
      </c>
      <c r="BH99" s="211">
        <f>IF(N99="sníž. přenesená",J99,0)</f>
        <v>0</v>
      </c>
      <c r="BI99" s="211">
        <f>IF(N99="nulová",J99,0)</f>
        <v>0</v>
      </c>
      <c r="BJ99" s="13" t="s">
        <v>81</v>
      </c>
      <c r="BK99" s="211">
        <f>ROUND(I99*H99,2)</f>
        <v>0</v>
      </c>
      <c r="BL99" s="13" t="s">
        <v>164</v>
      </c>
      <c r="BM99" s="13" t="s">
        <v>477</v>
      </c>
    </row>
    <row r="100" spans="2:65" s="1" customFormat="1" ht="16.5" customHeight="1">
      <c r="B100" s="34"/>
      <c r="C100" s="200" t="s">
        <v>182</v>
      </c>
      <c r="D100" s="200" t="s">
        <v>159</v>
      </c>
      <c r="E100" s="201" t="s">
        <v>440</v>
      </c>
      <c r="F100" s="202" t="s">
        <v>441</v>
      </c>
      <c r="G100" s="203" t="s">
        <v>181</v>
      </c>
      <c r="H100" s="204">
        <v>200.96</v>
      </c>
      <c r="I100" s="205"/>
      <c r="J100" s="206">
        <f>ROUND(I100*H100,2)</f>
        <v>0</v>
      </c>
      <c r="K100" s="202" t="s">
        <v>19</v>
      </c>
      <c r="L100" s="39"/>
      <c r="M100" s="207" t="s">
        <v>19</v>
      </c>
      <c r="N100" s="208" t="s">
        <v>44</v>
      </c>
      <c r="O100" s="75"/>
      <c r="P100" s="209">
        <f>O100*H100</f>
        <v>0</v>
      </c>
      <c r="Q100" s="209">
        <v>0</v>
      </c>
      <c r="R100" s="209">
        <f>Q100*H100</f>
        <v>0</v>
      </c>
      <c r="S100" s="209">
        <v>0</v>
      </c>
      <c r="T100" s="210">
        <f>S100*H100</f>
        <v>0</v>
      </c>
      <c r="AR100" s="13" t="s">
        <v>164</v>
      </c>
      <c r="AT100" s="13" t="s">
        <v>159</v>
      </c>
      <c r="AU100" s="13" t="s">
        <v>83</v>
      </c>
      <c r="AY100" s="13" t="s">
        <v>157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13" t="s">
        <v>81</v>
      </c>
      <c r="BK100" s="211">
        <f>ROUND(I100*H100,2)</f>
        <v>0</v>
      </c>
      <c r="BL100" s="13" t="s">
        <v>164</v>
      </c>
      <c r="BM100" s="13" t="s">
        <v>478</v>
      </c>
    </row>
    <row r="101" spans="2:65" s="1" customFormat="1" ht="16.5" customHeight="1">
      <c r="B101" s="34"/>
      <c r="C101" s="200" t="s">
        <v>198</v>
      </c>
      <c r="D101" s="200" t="s">
        <v>159</v>
      </c>
      <c r="E101" s="201" t="s">
        <v>443</v>
      </c>
      <c r="F101" s="202" t="s">
        <v>444</v>
      </c>
      <c r="G101" s="203" t="s">
        <v>181</v>
      </c>
      <c r="H101" s="204">
        <v>25.12</v>
      </c>
      <c r="I101" s="205"/>
      <c r="J101" s="206">
        <f>ROUND(I101*H101,2)</f>
        <v>0</v>
      </c>
      <c r="K101" s="202" t="s">
        <v>19</v>
      </c>
      <c r="L101" s="39"/>
      <c r="M101" s="207" t="s">
        <v>19</v>
      </c>
      <c r="N101" s="208" t="s">
        <v>44</v>
      </c>
      <c r="O101" s="75"/>
      <c r="P101" s="209">
        <f>O101*H101</f>
        <v>0</v>
      </c>
      <c r="Q101" s="209">
        <v>0</v>
      </c>
      <c r="R101" s="209">
        <f>Q101*H101</f>
        <v>0</v>
      </c>
      <c r="S101" s="209">
        <v>0</v>
      </c>
      <c r="T101" s="210">
        <f>S101*H101</f>
        <v>0</v>
      </c>
      <c r="AR101" s="13" t="s">
        <v>164</v>
      </c>
      <c r="AT101" s="13" t="s">
        <v>159</v>
      </c>
      <c r="AU101" s="13" t="s">
        <v>83</v>
      </c>
      <c r="AY101" s="13" t="s">
        <v>157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13" t="s">
        <v>81</v>
      </c>
      <c r="BK101" s="211">
        <f>ROUND(I101*H101,2)</f>
        <v>0</v>
      </c>
      <c r="BL101" s="13" t="s">
        <v>164</v>
      </c>
      <c r="BM101" s="13" t="s">
        <v>479</v>
      </c>
    </row>
    <row r="102" spans="2:65" s="1" customFormat="1" ht="16.5" customHeight="1">
      <c r="B102" s="34"/>
      <c r="C102" s="200" t="s">
        <v>203</v>
      </c>
      <c r="D102" s="200" t="s">
        <v>159</v>
      </c>
      <c r="E102" s="201" t="s">
        <v>296</v>
      </c>
      <c r="F102" s="202" t="s">
        <v>446</v>
      </c>
      <c r="G102" s="203" t="s">
        <v>181</v>
      </c>
      <c r="H102" s="204">
        <v>25.12</v>
      </c>
      <c r="I102" s="205"/>
      <c r="J102" s="206">
        <f>ROUND(I102*H102,2)</f>
        <v>0</v>
      </c>
      <c r="K102" s="202" t="s">
        <v>19</v>
      </c>
      <c r="L102" s="39"/>
      <c r="M102" s="207" t="s">
        <v>19</v>
      </c>
      <c r="N102" s="208" t="s">
        <v>44</v>
      </c>
      <c r="O102" s="75"/>
      <c r="P102" s="209">
        <f>O102*H102</f>
        <v>0</v>
      </c>
      <c r="Q102" s="209">
        <v>0</v>
      </c>
      <c r="R102" s="209">
        <f>Q102*H102</f>
        <v>0</v>
      </c>
      <c r="S102" s="209">
        <v>0</v>
      </c>
      <c r="T102" s="210">
        <f>S102*H102</f>
        <v>0</v>
      </c>
      <c r="AR102" s="13" t="s">
        <v>164</v>
      </c>
      <c r="AT102" s="13" t="s">
        <v>159</v>
      </c>
      <c r="AU102" s="13" t="s">
        <v>83</v>
      </c>
      <c r="AY102" s="13" t="s">
        <v>157</v>
      </c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13" t="s">
        <v>81</v>
      </c>
      <c r="BK102" s="211">
        <f>ROUND(I102*H102,2)</f>
        <v>0</v>
      </c>
      <c r="BL102" s="13" t="s">
        <v>164</v>
      </c>
      <c r="BM102" s="13" t="s">
        <v>480</v>
      </c>
    </row>
    <row r="103" spans="2:63" s="10" customFormat="1" ht="25.9" customHeight="1">
      <c r="B103" s="184"/>
      <c r="C103" s="185"/>
      <c r="D103" s="186" t="s">
        <v>72</v>
      </c>
      <c r="E103" s="187" t="s">
        <v>391</v>
      </c>
      <c r="F103" s="187" t="s">
        <v>392</v>
      </c>
      <c r="G103" s="185"/>
      <c r="H103" s="185"/>
      <c r="I103" s="188"/>
      <c r="J103" s="189">
        <f>BK103</f>
        <v>0</v>
      </c>
      <c r="K103" s="185"/>
      <c r="L103" s="190"/>
      <c r="M103" s="191"/>
      <c r="N103" s="192"/>
      <c r="O103" s="192"/>
      <c r="P103" s="193">
        <f>P104+P106+P108+P110</f>
        <v>0</v>
      </c>
      <c r="Q103" s="192"/>
      <c r="R103" s="193">
        <f>R104+R106+R108+R110</f>
        <v>0</v>
      </c>
      <c r="S103" s="192"/>
      <c r="T103" s="194">
        <f>T104+T106+T108+T110</f>
        <v>0</v>
      </c>
      <c r="AR103" s="195" t="s">
        <v>177</v>
      </c>
      <c r="AT103" s="196" t="s">
        <v>72</v>
      </c>
      <c r="AU103" s="196" t="s">
        <v>73</v>
      </c>
      <c r="AY103" s="195" t="s">
        <v>157</v>
      </c>
      <c r="BK103" s="197">
        <f>BK104+BK106+BK108+BK110</f>
        <v>0</v>
      </c>
    </row>
    <row r="104" spans="2:63" s="10" customFormat="1" ht="22.8" customHeight="1">
      <c r="B104" s="184"/>
      <c r="C104" s="185"/>
      <c r="D104" s="186" t="s">
        <v>72</v>
      </c>
      <c r="E104" s="198" t="s">
        <v>448</v>
      </c>
      <c r="F104" s="198" t="s">
        <v>449</v>
      </c>
      <c r="G104" s="185"/>
      <c r="H104" s="185"/>
      <c r="I104" s="188"/>
      <c r="J104" s="199">
        <f>BK104</f>
        <v>0</v>
      </c>
      <c r="K104" s="185"/>
      <c r="L104" s="190"/>
      <c r="M104" s="191"/>
      <c r="N104" s="192"/>
      <c r="O104" s="192"/>
      <c r="P104" s="193">
        <f>P105</f>
        <v>0</v>
      </c>
      <c r="Q104" s="192"/>
      <c r="R104" s="193">
        <f>R105</f>
        <v>0</v>
      </c>
      <c r="S104" s="192"/>
      <c r="T104" s="194">
        <f>T105</f>
        <v>0</v>
      </c>
      <c r="AR104" s="195" t="s">
        <v>177</v>
      </c>
      <c r="AT104" s="196" t="s">
        <v>72</v>
      </c>
      <c r="AU104" s="196" t="s">
        <v>81</v>
      </c>
      <c r="AY104" s="195" t="s">
        <v>157</v>
      </c>
      <c r="BK104" s="197">
        <f>BK105</f>
        <v>0</v>
      </c>
    </row>
    <row r="105" spans="2:65" s="1" customFormat="1" ht="16.5" customHeight="1">
      <c r="B105" s="34"/>
      <c r="C105" s="200" t="s">
        <v>207</v>
      </c>
      <c r="D105" s="200" t="s">
        <v>159</v>
      </c>
      <c r="E105" s="201" t="s">
        <v>450</v>
      </c>
      <c r="F105" s="202" t="s">
        <v>449</v>
      </c>
      <c r="G105" s="203" t="s">
        <v>348</v>
      </c>
      <c r="H105" s="204">
        <v>1</v>
      </c>
      <c r="I105" s="205"/>
      <c r="J105" s="206">
        <f>ROUND(I105*H105,2)</f>
        <v>0</v>
      </c>
      <c r="K105" s="202" t="s">
        <v>19</v>
      </c>
      <c r="L105" s="39"/>
      <c r="M105" s="207" t="s">
        <v>19</v>
      </c>
      <c r="N105" s="208" t="s">
        <v>44</v>
      </c>
      <c r="O105" s="75"/>
      <c r="P105" s="209">
        <f>O105*H105</f>
        <v>0</v>
      </c>
      <c r="Q105" s="209">
        <v>0</v>
      </c>
      <c r="R105" s="209">
        <f>Q105*H105</f>
        <v>0</v>
      </c>
      <c r="S105" s="209">
        <v>0</v>
      </c>
      <c r="T105" s="210">
        <f>S105*H105</f>
        <v>0</v>
      </c>
      <c r="AR105" s="13" t="s">
        <v>398</v>
      </c>
      <c r="AT105" s="13" t="s">
        <v>159</v>
      </c>
      <c r="AU105" s="13" t="s">
        <v>83</v>
      </c>
      <c r="AY105" s="13" t="s">
        <v>157</v>
      </c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13" t="s">
        <v>81</v>
      </c>
      <c r="BK105" s="211">
        <f>ROUND(I105*H105,2)</f>
        <v>0</v>
      </c>
      <c r="BL105" s="13" t="s">
        <v>398</v>
      </c>
      <c r="BM105" s="13" t="s">
        <v>481</v>
      </c>
    </row>
    <row r="106" spans="2:63" s="10" customFormat="1" ht="22.8" customHeight="1">
      <c r="B106" s="184"/>
      <c r="C106" s="185"/>
      <c r="D106" s="186" t="s">
        <v>72</v>
      </c>
      <c r="E106" s="198" t="s">
        <v>393</v>
      </c>
      <c r="F106" s="198" t="s">
        <v>394</v>
      </c>
      <c r="G106" s="185"/>
      <c r="H106" s="185"/>
      <c r="I106" s="188"/>
      <c r="J106" s="199">
        <f>BK106</f>
        <v>0</v>
      </c>
      <c r="K106" s="185"/>
      <c r="L106" s="190"/>
      <c r="M106" s="191"/>
      <c r="N106" s="192"/>
      <c r="O106" s="192"/>
      <c r="P106" s="193">
        <f>P107</f>
        <v>0</v>
      </c>
      <c r="Q106" s="192"/>
      <c r="R106" s="193">
        <f>R107</f>
        <v>0</v>
      </c>
      <c r="S106" s="192"/>
      <c r="T106" s="194">
        <f>T107</f>
        <v>0</v>
      </c>
      <c r="AR106" s="195" t="s">
        <v>177</v>
      </c>
      <c r="AT106" s="196" t="s">
        <v>72</v>
      </c>
      <c r="AU106" s="196" t="s">
        <v>81</v>
      </c>
      <c r="AY106" s="195" t="s">
        <v>157</v>
      </c>
      <c r="BK106" s="197">
        <f>BK107</f>
        <v>0</v>
      </c>
    </row>
    <row r="107" spans="2:65" s="1" customFormat="1" ht="16.5" customHeight="1">
      <c r="B107" s="34"/>
      <c r="C107" s="200" t="s">
        <v>211</v>
      </c>
      <c r="D107" s="200" t="s">
        <v>159</v>
      </c>
      <c r="E107" s="201" t="s">
        <v>396</v>
      </c>
      <c r="F107" s="202" t="s">
        <v>394</v>
      </c>
      <c r="G107" s="203" t="s">
        <v>348</v>
      </c>
      <c r="H107" s="204">
        <v>1</v>
      </c>
      <c r="I107" s="205"/>
      <c r="J107" s="206">
        <f>ROUND(I107*H107,2)</f>
        <v>0</v>
      </c>
      <c r="K107" s="202" t="s">
        <v>19</v>
      </c>
      <c r="L107" s="39"/>
      <c r="M107" s="207" t="s">
        <v>19</v>
      </c>
      <c r="N107" s="208" t="s">
        <v>44</v>
      </c>
      <c r="O107" s="75"/>
      <c r="P107" s="209">
        <f>O107*H107</f>
        <v>0</v>
      </c>
      <c r="Q107" s="209">
        <v>0</v>
      </c>
      <c r="R107" s="209">
        <f>Q107*H107</f>
        <v>0</v>
      </c>
      <c r="S107" s="209">
        <v>0</v>
      </c>
      <c r="T107" s="210">
        <f>S107*H107</f>
        <v>0</v>
      </c>
      <c r="AR107" s="13" t="s">
        <v>398</v>
      </c>
      <c r="AT107" s="13" t="s">
        <v>159</v>
      </c>
      <c r="AU107" s="13" t="s">
        <v>83</v>
      </c>
      <c r="AY107" s="13" t="s">
        <v>157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13" t="s">
        <v>81</v>
      </c>
      <c r="BK107" s="211">
        <f>ROUND(I107*H107,2)</f>
        <v>0</v>
      </c>
      <c r="BL107" s="13" t="s">
        <v>398</v>
      </c>
      <c r="BM107" s="13" t="s">
        <v>482</v>
      </c>
    </row>
    <row r="108" spans="2:63" s="10" customFormat="1" ht="22.8" customHeight="1">
      <c r="B108" s="184"/>
      <c r="C108" s="185"/>
      <c r="D108" s="186" t="s">
        <v>72</v>
      </c>
      <c r="E108" s="198" t="s">
        <v>400</v>
      </c>
      <c r="F108" s="198" t="s">
        <v>401</v>
      </c>
      <c r="G108" s="185"/>
      <c r="H108" s="185"/>
      <c r="I108" s="188"/>
      <c r="J108" s="199">
        <f>BK108</f>
        <v>0</v>
      </c>
      <c r="K108" s="185"/>
      <c r="L108" s="190"/>
      <c r="M108" s="191"/>
      <c r="N108" s="192"/>
      <c r="O108" s="192"/>
      <c r="P108" s="193">
        <f>P109</f>
        <v>0</v>
      </c>
      <c r="Q108" s="192"/>
      <c r="R108" s="193">
        <f>R109</f>
        <v>0</v>
      </c>
      <c r="S108" s="192"/>
      <c r="T108" s="194">
        <f>T109</f>
        <v>0</v>
      </c>
      <c r="AR108" s="195" t="s">
        <v>177</v>
      </c>
      <c r="AT108" s="196" t="s">
        <v>72</v>
      </c>
      <c r="AU108" s="196" t="s">
        <v>81</v>
      </c>
      <c r="AY108" s="195" t="s">
        <v>157</v>
      </c>
      <c r="BK108" s="197">
        <f>BK109</f>
        <v>0</v>
      </c>
    </row>
    <row r="109" spans="2:65" s="1" customFormat="1" ht="16.5" customHeight="1">
      <c r="B109" s="34"/>
      <c r="C109" s="200" t="s">
        <v>215</v>
      </c>
      <c r="D109" s="200" t="s">
        <v>159</v>
      </c>
      <c r="E109" s="201" t="s">
        <v>459</v>
      </c>
      <c r="F109" s="202" t="s">
        <v>401</v>
      </c>
      <c r="G109" s="203" t="s">
        <v>348</v>
      </c>
      <c r="H109" s="204">
        <v>1</v>
      </c>
      <c r="I109" s="205"/>
      <c r="J109" s="206">
        <f>ROUND(I109*H109,2)</f>
        <v>0</v>
      </c>
      <c r="K109" s="202" t="s">
        <v>19</v>
      </c>
      <c r="L109" s="39"/>
      <c r="M109" s="207" t="s">
        <v>19</v>
      </c>
      <c r="N109" s="208" t="s">
        <v>44</v>
      </c>
      <c r="O109" s="75"/>
      <c r="P109" s="209">
        <f>O109*H109</f>
        <v>0</v>
      </c>
      <c r="Q109" s="209">
        <v>0</v>
      </c>
      <c r="R109" s="209">
        <f>Q109*H109</f>
        <v>0</v>
      </c>
      <c r="S109" s="209">
        <v>0</v>
      </c>
      <c r="T109" s="210">
        <f>S109*H109</f>
        <v>0</v>
      </c>
      <c r="AR109" s="13" t="s">
        <v>398</v>
      </c>
      <c r="AT109" s="13" t="s">
        <v>159</v>
      </c>
      <c r="AU109" s="13" t="s">
        <v>83</v>
      </c>
      <c r="AY109" s="13" t="s">
        <v>157</v>
      </c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13" t="s">
        <v>81</v>
      </c>
      <c r="BK109" s="211">
        <f>ROUND(I109*H109,2)</f>
        <v>0</v>
      </c>
      <c r="BL109" s="13" t="s">
        <v>398</v>
      </c>
      <c r="BM109" s="13" t="s">
        <v>483</v>
      </c>
    </row>
    <row r="110" spans="2:63" s="10" customFormat="1" ht="22.8" customHeight="1">
      <c r="B110" s="184"/>
      <c r="C110" s="185"/>
      <c r="D110" s="186" t="s">
        <v>72</v>
      </c>
      <c r="E110" s="198" t="s">
        <v>461</v>
      </c>
      <c r="F110" s="198" t="s">
        <v>462</v>
      </c>
      <c r="G110" s="185"/>
      <c r="H110" s="185"/>
      <c r="I110" s="188"/>
      <c r="J110" s="199">
        <f>BK110</f>
        <v>0</v>
      </c>
      <c r="K110" s="185"/>
      <c r="L110" s="190"/>
      <c r="M110" s="191"/>
      <c r="N110" s="192"/>
      <c r="O110" s="192"/>
      <c r="P110" s="193">
        <f>P111</f>
        <v>0</v>
      </c>
      <c r="Q110" s="192"/>
      <c r="R110" s="193">
        <f>R111</f>
        <v>0</v>
      </c>
      <c r="S110" s="192"/>
      <c r="T110" s="194">
        <f>T111</f>
        <v>0</v>
      </c>
      <c r="AR110" s="195" t="s">
        <v>177</v>
      </c>
      <c r="AT110" s="196" t="s">
        <v>72</v>
      </c>
      <c r="AU110" s="196" t="s">
        <v>81</v>
      </c>
      <c r="AY110" s="195" t="s">
        <v>157</v>
      </c>
      <c r="BK110" s="197">
        <f>BK111</f>
        <v>0</v>
      </c>
    </row>
    <row r="111" spans="2:65" s="1" customFormat="1" ht="16.5" customHeight="1">
      <c r="B111" s="34"/>
      <c r="C111" s="200" t="s">
        <v>220</v>
      </c>
      <c r="D111" s="200" t="s">
        <v>159</v>
      </c>
      <c r="E111" s="201" t="s">
        <v>463</v>
      </c>
      <c r="F111" s="202" t="s">
        <v>462</v>
      </c>
      <c r="G111" s="203" t="s">
        <v>348</v>
      </c>
      <c r="H111" s="204">
        <v>1</v>
      </c>
      <c r="I111" s="205"/>
      <c r="J111" s="206">
        <f>ROUND(I111*H111,2)</f>
        <v>0</v>
      </c>
      <c r="K111" s="202" t="s">
        <v>19</v>
      </c>
      <c r="L111" s="39"/>
      <c r="M111" s="222" t="s">
        <v>19</v>
      </c>
      <c r="N111" s="223" t="s">
        <v>44</v>
      </c>
      <c r="O111" s="224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AR111" s="13" t="s">
        <v>398</v>
      </c>
      <c r="AT111" s="13" t="s">
        <v>159</v>
      </c>
      <c r="AU111" s="13" t="s">
        <v>83</v>
      </c>
      <c r="AY111" s="13" t="s">
        <v>157</v>
      </c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13" t="s">
        <v>81</v>
      </c>
      <c r="BK111" s="211">
        <f>ROUND(I111*H111,2)</f>
        <v>0</v>
      </c>
      <c r="BL111" s="13" t="s">
        <v>398</v>
      </c>
      <c r="BM111" s="13" t="s">
        <v>484</v>
      </c>
    </row>
    <row r="112" spans="2:12" s="1" customFormat="1" ht="6.95" customHeight="1">
      <c r="B112" s="53"/>
      <c r="C112" s="54"/>
      <c r="D112" s="54"/>
      <c r="E112" s="54"/>
      <c r="F112" s="54"/>
      <c r="G112" s="54"/>
      <c r="H112" s="54"/>
      <c r="I112" s="150"/>
      <c r="J112" s="54"/>
      <c r="K112" s="54"/>
      <c r="L112" s="39"/>
    </row>
  </sheetData>
  <sheetProtection password="CC35" sheet="1" objects="1" scenarios="1" formatColumns="0" formatRows="0" autoFilter="0"/>
  <autoFilter ref="C87:K111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9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92</v>
      </c>
    </row>
    <row r="3" spans="2:46" ht="6.95" customHeight="1">
      <c r="B3" s="120"/>
      <c r="C3" s="121"/>
      <c r="D3" s="121"/>
      <c r="E3" s="121"/>
      <c r="F3" s="121"/>
      <c r="G3" s="121"/>
      <c r="H3" s="121"/>
      <c r="I3" s="122"/>
      <c r="J3" s="121"/>
      <c r="K3" s="121"/>
      <c r="L3" s="16"/>
      <c r="AT3" s="13" t="s">
        <v>83</v>
      </c>
    </row>
    <row r="4" spans="2:46" ht="24.95" customHeight="1">
      <c r="B4" s="16"/>
      <c r="D4" s="123" t="s">
        <v>117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24" t="s">
        <v>16</v>
      </c>
      <c r="L6" s="16"/>
    </row>
    <row r="7" spans="2:12" ht="16.5" customHeight="1">
      <c r="B7" s="16"/>
      <c r="E7" s="125" t="str">
        <f>'Rekapitulace stavby'!K6</f>
        <v>Odstraňování postradatelných objektů SŽDC - demolice (obvod OŘ PHA)</v>
      </c>
      <c r="F7" s="124"/>
      <c r="G7" s="124"/>
      <c r="H7" s="124"/>
      <c r="L7" s="16"/>
    </row>
    <row r="8" spans="2:12" s="1" customFormat="1" ht="12" customHeight="1">
      <c r="B8" s="39"/>
      <c r="D8" s="124" t="s">
        <v>118</v>
      </c>
      <c r="I8" s="126"/>
      <c r="L8" s="39"/>
    </row>
    <row r="9" spans="2:12" s="1" customFormat="1" ht="36.95" customHeight="1">
      <c r="B9" s="39"/>
      <c r="E9" s="127" t="s">
        <v>485</v>
      </c>
      <c r="F9" s="1"/>
      <c r="G9" s="1"/>
      <c r="H9" s="1"/>
      <c r="I9" s="126"/>
      <c r="L9" s="39"/>
    </row>
    <row r="10" spans="2:12" s="1" customFormat="1" ht="12">
      <c r="B10" s="39"/>
      <c r="I10" s="126"/>
      <c r="L10" s="39"/>
    </row>
    <row r="11" spans="2:12" s="1" customFormat="1" ht="12" customHeight="1">
      <c r="B11" s="39"/>
      <c r="D11" s="124" t="s">
        <v>18</v>
      </c>
      <c r="F11" s="13" t="s">
        <v>19</v>
      </c>
      <c r="I11" s="128" t="s">
        <v>20</v>
      </c>
      <c r="J11" s="13" t="s">
        <v>19</v>
      </c>
      <c r="L11" s="39"/>
    </row>
    <row r="12" spans="2:12" s="1" customFormat="1" ht="12" customHeight="1">
      <c r="B12" s="39"/>
      <c r="D12" s="124" t="s">
        <v>21</v>
      </c>
      <c r="F12" s="13" t="s">
        <v>486</v>
      </c>
      <c r="I12" s="128" t="s">
        <v>23</v>
      </c>
      <c r="J12" s="129" t="str">
        <f>'Rekapitulace stavby'!AN8</f>
        <v>7. 6. 2019</v>
      </c>
      <c r="L12" s="39"/>
    </row>
    <row r="13" spans="2:12" s="1" customFormat="1" ht="10.8" customHeight="1">
      <c r="B13" s="39"/>
      <c r="I13" s="126"/>
      <c r="L13" s="39"/>
    </row>
    <row r="14" spans="2:12" s="1" customFormat="1" ht="12" customHeight="1">
      <c r="B14" s="39"/>
      <c r="D14" s="124" t="s">
        <v>25</v>
      </c>
      <c r="I14" s="128" t="s">
        <v>26</v>
      </c>
      <c r="J14" s="13" t="s">
        <v>27</v>
      </c>
      <c r="L14" s="39"/>
    </row>
    <row r="15" spans="2:12" s="1" customFormat="1" ht="18" customHeight="1">
      <c r="B15" s="39"/>
      <c r="E15" s="13" t="s">
        <v>28</v>
      </c>
      <c r="I15" s="128" t="s">
        <v>29</v>
      </c>
      <c r="J15" s="13" t="s">
        <v>30</v>
      </c>
      <c r="L15" s="39"/>
    </row>
    <row r="16" spans="2:12" s="1" customFormat="1" ht="6.95" customHeight="1">
      <c r="B16" s="39"/>
      <c r="I16" s="126"/>
      <c r="L16" s="39"/>
    </row>
    <row r="17" spans="2:12" s="1" customFormat="1" ht="12" customHeight="1">
      <c r="B17" s="39"/>
      <c r="D17" s="124" t="s">
        <v>31</v>
      </c>
      <c r="I17" s="128" t="s">
        <v>26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8" t="s">
        <v>29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26"/>
      <c r="L19" s="39"/>
    </row>
    <row r="20" spans="2:12" s="1" customFormat="1" ht="12" customHeight="1">
      <c r="B20" s="39"/>
      <c r="D20" s="124" t="s">
        <v>33</v>
      </c>
      <c r="I20" s="128" t="s">
        <v>26</v>
      </c>
      <c r="J20" s="13" t="str">
        <f>IF('Rekapitulace stavby'!AN16="","",'Rekapitulace stavby'!AN16)</f>
        <v/>
      </c>
      <c r="L20" s="39"/>
    </row>
    <row r="21" spans="2:12" s="1" customFormat="1" ht="18" customHeight="1">
      <c r="B21" s="39"/>
      <c r="E21" s="13" t="str">
        <f>IF('Rekapitulace stavby'!E17="","",'Rekapitulace stavby'!E17)</f>
        <v xml:space="preserve"> </v>
      </c>
      <c r="I21" s="128" t="s">
        <v>29</v>
      </c>
      <c r="J21" s="13" t="str">
        <f>IF('Rekapitulace stavby'!AN17="","",'Rekapitulace stavby'!AN17)</f>
        <v/>
      </c>
      <c r="L21" s="39"/>
    </row>
    <row r="22" spans="2:12" s="1" customFormat="1" ht="6.95" customHeight="1">
      <c r="B22" s="39"/>
      <c r="I22" s="126"/>
      <c r="L22" s="39"/>
    </row>
    <row r="23" spans="2:12" s="1" customFormat="1" ht="12" customHeight="1">
      <c r="B23" s="39"/>
      <c r="D23" s="124" t="s">
        <v>35</v>
      </c>
      <c r="I23" s="128" t="s">
        <v>26</v>
      </c>
      <c r="J23" s="13" t="s">
        <v>19</v>
      </c>
      <c r="L23" s="39"/>
    </row>
    <row r="24" spans="2:12" s="1" customFormat="1" ht="18" customHeight="1">
      <c r="B24" s="39"/>
      <c r="E24" s="13" t="s">
        <v>487</v>
      </c>
      <c r="I24" s="128" t="s">
        <v>29</v>
      </c>
      <c r="J24" s="13" t="s">
        <v>19</v>
      </c>
      <c r="L24" s="39"/>
    </row>
    <row r="25" spans="2:12" s="1" customFormat="1" ht="6.95" customHeight="1">
      <c r="B25" s="39"/>
      <c r="I25" s="126"/>
      <c r="L25" s="39"/>
    </row>
    <row r="26" spans="2:12" s="1" customFormat="1" ht="12" customHeight="1">
      <c r="B26" s="39"/>
      <c r="D26" s="124" t="s">
        <v>37</v>
      </c>
      <c r="I26" s="126"/>
      <c r="L26" s="39"/>
    </row>
    <row r="27" spans="2:12" s="6" customFormat="1" ht="16.5" customHeight="1">
      <c r="B27" s="130"/>
      <c r="E27" s="131" t="s">
        <v>19</v>
      </c>
      <c r="F27" s="131"/>
      <c r="G27" s="131"/>
      <c r="H27" s="131"/>
      <c r="I27" s="132"/>
      <c r="L27" s="130"/>
    </row>
    <row r="28" spans="2:12" s="1" customFormat="1" ht="6.95" customHeight="1">
      <c r="B28" s="39"/>
      <c r="I28" s="126"/>
      <c r="L28" s="39"/>
    </row>
    <row r="29" spans="2:12" s="1" customFormat="1" ht="6.95" customHeight="1">
      <c r="B29" s="39"/>
      <c r="D29" s="67"/>
      <c r="E29" s="67"/>
      <c r="F29" s="67"/>
      <c r="G29" s="67"/>
      <c r="H29" s="67"/>
      <c r="I29" s="133"/>
      <c r="J29" s="67"/>
      <c r="K29" s="67"/>
      <c r="L29" s="39"/>
    </row>
    <row r="30" spans="2:12" s="1" customFormat="1" ht="25.4" customHeight="1">
      <c r="B30" s="39"/>
      <c r="D30" s="134" t="s">
        <v>39</v>
      </c>
      <c r="I30" s="126"/>
      <c r="J30" s="135">
        <f>ROUND(J88,2)</f>
        <v>0</v>
      </c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33"/>
      <c r="J31" s="67"/>
      <c r="K31" s="67"/>
      <c r="L31" s="39"/>
    </row>
    <row r="32" spans="2:12" s="1" customFormat="1" ht="14.4" customHeight="1">
      <c r="B32" s="39"/>
      <c r="F32" s="136" t="s">
        <v>41</v>
      </c>
      <c r="I32" s="137" t="s">
        <v>40</v>
      </c>
      <c r="J32" s="136" t="s">
        <v>42</v>
      </c>
      <c r="L32" s="39"/>
    </row>
    <row r="33" spans="2:12" s="1" customFormat="1" ht="14.4" customHeight="1">
      <c r="B33" s="39"/>
      <c r="D33" s="124" t="s">
        <v>43</v>
      </c>
      <c r="E33" s="124" t="s">
        <v>44</v>
      </c>
      <c r="F33" s="138">
        <f>ROUND((SUM(BE88:BE113)),2)</f>
        <v>0</v>
      </c>
      <c r="I33" s="139">
        <v>0.21</v>
      </c>
      <c r="J33" s="138">
        <f>ROUND(((SUM(BE88:BE113))*I33),2)</f>
        <v>0</v>
      </c>
      <c r="L33" s="39"/>
    </row>
    <row r="34" spans="2:12" s="1" customFormat="1" ht="14.4" customHeight="1">
      <c r="B34" s="39"/>
      <c r="E34" s="124" t="s">
        <v>45</v>
      </c>
      <c r="F34" s="138">
        <f>ROUND((SUM(BF88:BF113)),2)</f>
        <v>0</v>
      </c>
      <c r="I34" s="139">
        <v>0.15</v>
      </c>
      <c r="J34" s="138">
        <f>ROUND(((SUM(BF88:BF113))*I34),2)</f>
        <v>0</v>
      </c>
      <c r="L34" s="39"/>
    </row>
    <row r="35" spans="2:12" s="1" customFormat="1" ht="14.4" customHeight="1" hidden="1">
      <c r="B35" s="39"/>
      <c r="E35" s="124" t="s">
        <v>46</v>
      </c>
      <c r="F35" s="138">
        <f>ROUND((SUM(BG88:BG113)),2)</f>
        <v>0</v>
      </c>
      <c r="I35" s="139">
        <v>0.21</v>
      </c>
      <c r="J35" s="138">
        <f>0</f>
        <v>0</v>
      </c>
      <c r="L35" s="39"/>
    </row>
    <row r="36" spans="2:12" s="1" customFormat="1" ht="14.4" customHeight="1" hidden="1">
      <c r="B36" s="39"/>
      <c r="E36" s="124" t="s">
        <v>47</v>
      </c>
      <c r="F36" s="138">
        <f>ROUND((SUM(BH88:BH113)),2)</f>
        <v>0</v>
      </c>
      <c r="I36" s="139">
        <v>0.15</v>
      </c>
      <c r="J36" s="138">
        <f>0</f>
        <v>0</v>
      </c>
      <c r="L36" s="39"/>
    </row>
    <row r="37" spans="2:12" s="1" customFormat="1" ht="14.4" customHeight="1" hidden="1">
      <c r="B37" s="39"/>
      <c r="E37" s="124" t="s">
        <v>48</v>
      </c>
      <c r="F37" s="138">
        <f>ROUND((SUM(BI88:BI113)),2)</f>
        <v>0</v>
      </c>
      <c r="I37" s="139">
        <v>0</v>
      </c>
      <c r="J37" s="138">
        <f>0</f>
        <v>0</v>
      </c>
      <c r="L37" s="39"/>
    </row>
    <row r="38" spans="2:12" s="1" customFormat="1" ht="6.95" customHeight="1">
      <c r="B38" s="39"/>
      <c r="I38" s="126"/>
      <c r="L38" s="39"/>
    </row>
    <row r="39" spans="2:12" s="1" customFormat="1" ht="25.4" customHeight="1">
      <c r="B39" s="39"/>
      <c r="C39" s="140"/>
      <c r="D39" s="141" t="s">
        <v>49</v>
      </c>
      <c r="E39" s="142"/>
      <c r="F39" s="142"/>
      <c r="G39" s="143" t="s">
        <v>50</v>
      </c>
      <c r="H39" s="144" t="s">
        <v>51</v>
      </c>
      <c r="I39" s="145"/>
      <c r="J39" s="146">
        <f>SUM(J30:J37)</f>
        <v>0</v>
      </c>
      <c r="K39" s="147"/>
      <c r="L39" s="39"/>
    </row>
    <row r="40" spans="2:12" s="1" customFormat="1" ht="14.4" customHeight="1">
      <c r="B40" s="148"/>
      <c r="C40" s="149"/>
      <c r="D40" s="149"/>
      <c r="E40" s="149"/>
      <c r="F40" s="149"/>
      <c r="G40" s="149"/>
      <c r="H40" s="149"/>
      <c r="I40" s="150"/>
      <c r="J40" s="149"/>
      <c r="K40" s="149"/>
      <c r="L40" s="39"/>
    </row>
    <row r="44" spans="2:12" s="1" customFormat="1" ht="6.95" customHeight="1">
      <c r="B44" s="151"/>
      <c r="C44" s="152"/>
      <c r="D44" s="152"/>
      <c r="E44" s="152"/>
      <c r="F44" s="152"/>
      <c r="G44" s="152"/>
      <c r="H44" s="152"/>
      <c r="I44" s="153"/>
      <c r="J44" s="152"/>
      <c r="K44" s="152"/>
      <c r="L44" s="39"/>
    </row>
    <row r="45" spans="2:12" s="1" customFormat="1" ht="24.95" customHeight="1">
      <c r="B45" s="34"/>
      <c r="C45" s="19" t="s">
        <v>122</v>
      </c>
      <c r="D45" s="35"/>
      <c r="E45" s="35"/>
      <c r="F45" s="35"/>
      <c r="G45" s="35"/>
      <c r="H45" s="35"/>
      <c r="I45" s="126"/>
      <c r="J45" s="35"/>
      <c r="K45" s="35"/>
      <c r="L45" s="39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26"/>
      <c r="J46" s="35"/>
      <c r="K46" s="35"/>
      <c r="L46" s="39"/>
    </row>
    <row r="47" spans="2:12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6"/>
      <c r="J47" s="35"/>
      <c r="K47" s="35"/>
      <c r="L47" s="39"/>
    </row>
    <row r="48" spans="2:12" s="1" customFormat="1" ht="16.5" customHeight="1">
      <c r="B48" s="34"/>
      <c r="C48" s="35"/>
      <c r="D48" s="35"/>
      <c r="E48" s="154" t="str">
        <f>E7</f>
        <v>Odstraňování postradatelných objektů SŽDC - demolice (obvod OŘ PHA)</v>
      </c>
      <c r="F48" s="28"/>
      <c r="G48" s="28"/>
      <c r="H48" s="28"/>
      <c r="I48" s="126"/>
      <c r="J48" s="35"/>
      <c r="K48" s="35"/>
      <c r="L48" s="39"/>
    </row>
    <row r="49" spans="2:12" s="1" customFormat="1" ht="12" customHeight="1">
      <c r="B49" s="34"/>
      <c r="C49" s="28" t="s">
        <v>118</v>
      </c>
      <c r="D49" s="35"/>
      <c r="E49" s="35"/>
      <c r="F49" s="35"/>
      <c r="G49" s="35"/>
      <c r="H49" s="35"/>
      <c r="I49" s="126"/>
      <c r="J49" s="35"/>
      <c r="K49" s="35"/>
      <c r="L49" s="39"/>
    </row>
    <row r="50" spans="2:12" s="1" customFormat="1" ht="16.5" customHeight="1">
      <c r="B50" s="34"/>
      <c r="C50" s="35"/>
      <c r="D50" s="35"/>
      <c r="E50" s="60" t="str">
        <f>E9</f>
        <v>SO.04 - Český Brod - Štolmíř hradlo (5000117414)</v>
      </c>
      <c r="F50" s="35"/>
      <c r="G50" s="35"/>
      <c r="H50" s="35"/>
      <c r="I50" s="126"/>
      <c r="J50" s="35"/>
      <c r="K50" s="35"/>
      <c r="L50" s="39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26"/>
      <c r="J51" s="35"/>
      <c r="K51" s="35"/>
      <c r="L51" s="39"/>
    </row>
    <row r="52" spans="2:12" s="1" customFormat="1" ht="12" customHeight="1">
      <c r="B52" s="34"/>
      <c r="C52" s="28" t="s">
        <v>21</v>
      </c>
      <c r="D52" s="35"/>
      <c r="E52" s="35"/>
      <c r="F52" s="23" t="str">
        <f>F12</f>
        <v>Český Brod</v>
      </c>
      <c r="G52" s="35"/>
      <c r="H52" s="35"/>
      <c r="I52" s="128" t="s">
        <v>23</v>
      </c>
      <c r="J52" s="63" t="str">
        <f>IF(J12="","",J12)</f>
        <v>7. 6. 2019</v>
      </c>
      <c r="K52" s="35"/>
      <c r="L52" s="39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26"/>
      <c r="J53" s="35"/>
      <c r="K53" s="35"/>
      <c r="L53" s="39"/>
    </row>
    <row r="54" spans="2:12" s="1" customFormat="1" ht="13.65" customHeight="1">
      <c r="B54" s="34"/>
      <c r="C54" s="28" t="s">
        <v>25</v>
      </c>
      <c r="D54" s="35"/>
      <c r="E54" s="35"/>
      <c r="F54" s="23" t="str">
        <f>E15</f>
        <v>Správa železniční dopravní cesty, s.o.</v>
      </c>
      <c r="G54" s="35"/>
      <c r="H54" s="35"/>
      <c r="I54" s="128" t="s">
        <v>33</v>
      </c>
      <c r="J54" s="32" t="str">
        <f>E21</f>
        <v xml:space="preserve"> </v>
      </c>
      <c r="K54" s="35"/>
      <c r="L54" s="39"/>
    </row>
    <row r="55" spans="2:12" s="1" customFormat="1" ht="13.65" customHeight="1">
      <c r="B55" s="34"/>
      <c r="C55" s="28" t="s">
        <v>31</v>
      </c>
      <c r="D55" s="35"/>
      <c r="E55" s="35"/>
      <c r="F55" s="23" t="str">
        <f>IF(E18="","",E18)</f>
        <v>Vyplň údaj</v>
      </c>
      <c r="G55" s="35"/>
      <c r="H55" s="35"/>
      <c r="I55" s="128" t="s">
        <v>35</v>
      </c>
      <c r="J55" s="32" t="str">
        <f>E24</f>
        <v>L. Malý</v>
      </c>
      <c r="K55" s="35"/>
      <c r="L55" s="39"/>
    </row>
    <row r="56" spans="2:12" s="1" customFormat="1" ht="10.3" customHeight="1">
      <c r="B56" s="34"/>
      <c r="C56" s="35"/>
      <c r="D56" s="35"/>
      <c r="E56" s="35"/>
      <c r="F56" s="35"/>
      <c r="G56" s="35"/>
      <c r="H56" s="35"/>
      <c r="I56" s="126"/>
      <c r="J56" s="35"/>
      <c r="K56" s="35"/>
      <c r="L56" s="39"/>
    </row>
    <row r="57" spans="2:12" s="1" customFormat="1" ht="29.25" customHeight="1">
      <c r="B57" s="34"/>
      <c r="C57" s="155" t="s">
        <v>123</v>
      </c>
      <c r="D57" s="156"/>
      <c r="E57" s="156"/>
      <c r="F57" s="156"/>
      <c r="G57" s="156"/>
      <c r="H57" s="156"/>
      <c r="I57" s="157"/>
      <c r="J57" s="158" t="s">
        <v>124</v>
      </c>
      <c r="K57" s="156"/>
      <c r="L57" s="39"/>
    </row>
    <row r="58" spans="2:12" s="1" customFormat="1" ht="10.3" customHeight="1">
      <c r="B58" s="34"/>
      <c r="C58" s="35"/>
      <c r="D58" s="35"/>
      <c r="E58" s="35"/>
      <c r="F58" s="35"/>
      <c r="G58" s="35"/>
      <c r="H58" s="35"/>
      <c r="I58" s="126"/>
      <c r="J58" s="35"/>
      <c r="K58" s="35"/>
      <c r="L58" s="39"/>
    </row>
    <row r="59" spans="2:47" s="1" customFormat="1" ht="22.8" customHeight="1">
      <c r="B59" s="34"/>
      <c r="C59" s="159" t="s">
        <v>71</v>
      </c>
      <c r="D59" s="35"/>
      <c r="E59" s="35"/>
      <c r="F59" s="35"/>
      <c r="G59" s="35"/>
      <c r="H59" s="35"/>
      <c r="I59" s="126"/>
      <c r="J59" s="93">
        <f>J88</f>
        <v>0</v>
      </c>
      <c r="K59" s="35"/>
      <c r="L59" s="39"/>
      <c r="AU59" s="13" t="s">
        <v>125</v>
      </c>
    </row>
    <row r="60" spans="2:12" s="7" customFormat="1" ht="24.95" customHeight="1">
      <c r="B60" s="160"/>
      <c r="C60" s="161"/>
      <c r="D60" s="162" t="s">
        <v>488</v>
      </c>
      <c r="E60" s="163"/>
      <c r="F60" s="163"/>
      <c r="G60" s="163"/>
      <c r="H60" s="163"/>
      <c r="I60" s="164"/>
      <c r="J60" s="165">
        <f>J89</f>
        <v>0</v>
      </c>
      <c r="K60" s="161"/>
      <c r="L60" s="166"/>
    </row>
    <row r="61" spans="2:12" s="7" customFormat="1" ht="24.95" customHeight="1">
      <c r="B61" s="160"/>
      <c r="C61" s="161"/>
      <c r="D61" s="162" t="s">
        <v>126</v>
      </c>
      <c r="E61" s="163"/>
      <c r="F61" s="163"/>
      <c r="G61" s="163"/>
      <c r="H61" s="163"/>
      <c r="I61" s="164"/>
      <c r="J61" s="165">
        <f>J91</f>
        <v>0</v>
      </c>
      <c r="K61" s="161"/>
      <c r="L61" s="166"/>
    </row>
    <row r="62" spans="2:12" s="8" customFormat="1" ht="19.9" customHeight="1">
      <c r="B62" s="167"/>
      <c r="C62" s="168"/>
      <c r="D62" s="169" t="s">
        <v>127</v>
      </c>
      <c r="E62" s="170"/>
      <c r="F62" s="170"/>
      <c r="G62" s="170"/>
      <c r="H62" s="170"/>
      <c r="I62" s="171"/>
      <c r="J62" s="172">
        <f>J92</f>
        <v>0</v>
      </c>
      <c r="K62" s="168"/>
      <c r="L62" s="173"/>
    </row>
    <row r="63" spans="2:12" s="8" customFormat="1" ht="19.9" customHeight="1">
      <c r="B63" s="167"/>
      <c r="C63" s="168"/>
      <c r="D63" s="169" t="s">
        <v>489</v>
      </c>
      <c r="E63" s="170"/>
      <c r="F63" s="170"/>
      <c r="G63" s="170"/>
      <c r="H63" s="170"/>
      <c r="I63" s="171"/>
      <c r="J63" s="172">
        <f>J96</f>
        <v>0</v>
      </c>
      <c r="K63" s="168"/>
      <c r="L63" s="173"/>
    </row>
    <row r="64" spans="2:12" s="8" customFormat="1" ht="19.9" customHeight="1">
      <c r="B64" s="167"/>
      <c r="C64" s="168"/>
      <c r="D64" s="169" t="s">
        <v>490</v>
      </c>
      <c r="E64" s="170"/>
      <c r="F64" s="170"/>
      <c r="G64" s="170"/>
      <c r="H64" s="170"/>
      <c r="I64" s="171"/>
      <c r="J64" s="172">
        <f>J98</f>
        <v>0</v>
      </c>
      <c r="K64" s="168"/>
      <c r="L64" s="173"/>
    </row>
    <row r="65" spans="2:12" s="8" customFormat="1" ht="19.9" customHeight="1">
      <c r="B65" s="167"/>
      <c r="C65" s="168"/>
      <c r="D65" s="169" t="s">
        <v>491</v>
      </c>
      <c r="E65" s="170"/>
      <c r="F65" s="170"/>
      <c r="G65" s="170"/>
      <c r="H65" s="170"/>
      <c r="I65" s="171"/>
      <c r="J65" s="172">
        <f>J102</f>
        <v>0</v>
      </c>
      <c r="K65" s="168"/>
      <c r="L65" s="173"/>
    </row>
    <row r="66" spans="2:12" s="7" customFormat="1" ht="24.95" customHeight="1">
      <c r="B66" s="160"/>
      <c r="C66" s="161"/>
      <c r="D66" s="162" t="s">
        <v>138</v>
      </c>
      <c r="E66" s="163"/>
      <c r="F66" s="163"/>
      <c r="G66" s="163"/>
      <c r="H66" s="163"/>
      <c r="I66" s="164"/>
      <c r="J66" s="165">
        <f>J109</f>
        <v>0</v>
      </c>
      <c r="K66" s="161"/>
      <c r="L66" s="166"/>
    </row>
    <row r="67" spans="2:12" s="8" customFormat="1" ht="19.9" customHeight="1">
      <c r="B67" s="167"/>
      <c r="C67" s="168"/>
      <c r="D67" s="169" t="s">
        <v>139</v>
      </c>
      <c r="E67" s="170"/>
      <c r="F67" s="170"/>
      <c r="G67" s="170"/>
      <c r="H67" s="170"/>
      <c r="I67" s="171"/>
      <c r="J67" s="172">
        <f>J110</f>
        <v>0</v>
      </c>
      <c r="K67" s="168"/>
      <c r="L67" s="173"/>
    </row>
    <row r="68" spans="2:12" s="8" customFormat="1" ht="19.9" customHeight="1">
      <c r="B68" s="167"/>
      <c r="C68" s="168"/>
      <c r="D68" s="169" t="s">
        <v>141</v>
      </c>
      <c r="E68" s="170"/>
      <c r="F68" s="170"/>
      <c r="G68" s="170"/>
      <c r="H68" s="170"/>
      <c r="I68" s="171"/>
      <c r="J68" s="172">
        <f>J112</f>
        <v>0</v>
      </c>
      <c r="K68" s="168"/>
      <c r="L68" s="173"/>
    </row>
    <row r="69" spans="2:12" s="1" customFormat="1" ht="21.8" customHeight="1">
      <c r="B69" s="34"/>
      <c r="C69" s="35"/>
      <c r="D69" s="35"/>
      <c r="E69" s="35"/>
      <c r="F69" s="35"/>
      <c r="G69" s="35"/>
      <c r="H69" s="35"/>
      <c r="I69" s="126"/>
      <c r="J69" s="35"/>
      <c r="K69" s="35"/>
      <c r="L69" s="39"/>
    </row>
    <row r="70" spans="2:12" s="1" customFormat="1" ht="6.95" customHeight="1">
      <c r="B70" s="53"/>
      <c r="C70" s="54"/>
      <c r="D70" s="54"/>
      <c r="E70" s="54"/>
      <c r="F70" s="54"/>
      <c r="G70" s="54"/>
      <c r="H70" s="54"/>
      <c r="I70" s="150"/>
      <c r="J70" s="54"/>
      <c r="K70" s="54"/>
      <c r="L70" s="39"/>
    </row>
    <row r="74" spans="2:12" s="1" customFormat="1" ht="6.95" customHeight="1">
      <c r="B74" s="55"/>
      <c r="C74" s="56"/>
      <c r="D74" s="56"/>
      <c r="E74" s="56"/>
      <c r="F74" s="56"/>
      <c r="G74" s="56"/>
      <c r="H74" s="56"/>
      <c r="I74" s="153"/>
      <c r="J74" s="56"/>
      <c r="K74" s="56"/>
      <c r="L74" s="39"/>
    </row>
    <row r="75" spans="2:12" s="1" customFormat="1" ht="24.95" customHeight="1">
      <c r="B75" s="34"/>
      <c r="C75" s="19" t="s">
        <v>142</v>
      </c>
      <c r="D75" s="35"/>
      <c r="E75" s="35"/>
      <c r="F75" s="35"/>
      <c r="G75" s="35"/>
      <c r="H75" s="35"/>
      <c r="I75" s="126"/>
      <c r="J75" s="35"/>
      <c r="K75" s="35"/>
      <c r="L75" s="39"/>
    </row>
    <row r="76" spans="2:12" s="1" customFormat="1" ht="6.95" customHeight="1">
      <c r="B76" s="34"/>
      <c r="C76" s="35"/>
      <c r="D76" s="35"/>
      <c r="E76" s="35"/>
      <c r="F76" s="35"/>
      <c r="G76" s="35"/>
      <c r="H76" s="35"/>
      <c r="I76" s="126"/>
      <c r="J76" s="35"/>
      <c r="K76" s="35"/>
      <c r="L76" s="39"/>
    </row>
    <row r="77" spans="2:12" s="1" customFormat="1" ht="12" customHeight="1">
      <c r="B77" s="34"/>
      <c r="C77" s="28" t="s">
        <v>16</v>
      </c>
      <c r="D77" s="35"/>
      <c r="E77" s="35"/>
      <c r="F77" s="35"/>
      <c r="G77" s="35"/>
      <c r="H77" s="35"/>
      <c r="I77" s="126"/>
      <c r="J77" s="35"/>
      <c r="K77" s="35"/>
      <c r="L77" s="39"/>
    </row>
    <row r="78" spans="2:12" s="1" customFormat="1" ht="16.5" customHeight="1">
      <c r="B78" s="34"/>
      <c r="C78" s="35"/>
      <c r="D78" s="35"/>
      <c r="E78" s="154" t="str">
        <f>E7</f>
        <v>Odstraňování postradatelných objektů SŽDC - demolice (obvod OŘ PHA)</v>
      </c>
      <c r="F78" s="28"/>
      <c r="G78" s="28"/>
      <c r="H78" s="28"/>
      <c r="I78" s="126"/>
      <c r="J78" s="35"/>
      <c r="K78" s="35"/>
      <c r="L78" s="39"/>
    </row>
    <row r="79" spans="2:12" s="1" customFormat="1" ht="12" customHeight="1">
      <c r="B79" s="34"/>
      <c r="C79" s="28" t="s">
        <v>118</v>
      </c>
      <c r="D79" s="35"/>
      <c r="E79" s="35"/>
      <c r="F79" s="35"/>
      <c r="G79" s="35"/>
      <c r="H79" s="35"/>
      <c r="I79" s="126"/>
      <c r="J79" s="35"/>
      <c r="K79" s="35"/>
      <c r="L79" s="39"/>
    </row>
    <row r="80" spans="2:12" s="1" customFormat="1" ht="16.5" customHeight="1">
      <c r="B80" s="34"/>
      <c r="C80" s="35"/>
      <c r="D80" s="35"/>
      <c r="E80" s="60" t="str">
        <f>E9</f>
        <v>SO.04 - Český Brod - Štolmíř hradlo (5000117414)</v>
      </c>
      <c r="F80" s="35"/>
      <c r="G80" s="35"/>
      <c r="H80" s="35"/>
      <c r="I80" s="126"/>
      <c r="J80" s="35"/>
      <c r="K80" s="35"/>
      <c r="L80" s="39"/>
    </row>
    <row r="81" spans="2:12" s="1" customFormat="1" ht="6.95" customHeight="1">
      <c r="B81" s="34"/>
      <c r="C81" s="35"/>
      <c r="D81" s="35"/>
      <c r="E81" s="35"/>
      <c r="F81" s="35"/>
      <c r="G81" s="35"/>
      <c r="H81" s="35"/>
      <c r="I81" s="126"/>
      <c r="J81" s="35"/>
      <c r="K81" s="35"/>
      <c r="L81" s="39"/>
    </row>
    <row r="82" spans="2:12" s="1" customFormat="1" ht="12" customHeight="1">
      <c r="B82" s="34"/>
      <c r="C82" s="28" t="s">
        <v>21</v>
      </c>
      <c r="D82" s="35"/>
      <c r="E82" s="35"/>
      <c r="F82" s="23" t="str">
        <f>F12</f>
        <v>Český Brod</v>
      </c>
      <c r="G82" s="35"/>
      <c r="H82" s="35"/>
      <c r="I82" s="128" t="s">
        <v>23</v>
      </c>
      <c r="J82" s="63" t="str">
        <f>IF(J12="","",J12)</f>
        <v>7. 6. 2019</v>
      </c>
      <c r="K82" s="35"/>
      <c r="L82" s="39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26"/>
      <c r="J83" s="35"/>
      <c r="K83" s="35"/>
      <c r="L83" s="39"/>
    </row>
    <row r="84" spans="2:12" s="1" customFormat="1" ht="13.65" customHeight="1">
      <c r="B84" s="34"/>
      <c r="C84" s="28" t="s">
        <v>25</v>
      </c>
      <c r="D84" s="35"/>
      <c r="E84" s="35"/>
      <c r="F84" s="23" t="str">
        <f>E15</f>
        <v>Správa železniční dopravní cesty, s.o.</v>
      </c>
      <c r="G84" s="35"/>
      <c r="H84" s="35"/>
      <c r="I84" s="128" t="s">
        <v>33</v>
      </c>
      <c r="J84" s="32" t="str">
        <f>E21</f>
        <v xml:space="preserve"> </v>
      </c>
      <c r="K84" s="35"/>
      <c r="L84" s="39"/>
    </row>
    <row r="85" spans="2:12" s="1" customFormat="1" ht="13.65" customHeight="1">
      <c r="B85" s="34"/>
      <c r="C85" s="28" t="s">
        <v>31</v>
      </c>
      <c r="D85" s="35"/>
      <c r="E85" s="35"/>
      <c r="F85" s="23" t="str">
        <f>IF(E18="","",E18)</f>
        <v>Vyplň údaj</v>
      </c>
      <c r="G85" s="35"/>
      <c r="H85" s="35"/>
      <c r="I85" s="128" t="s">
        <v>35</v>
      </c>
      <c r="J85" s="32" t="str">
        <f>E24</f>
        <v>L. Malý</v>
      </c>
      <c r="K85" s="35"/>
      <c r="L85" s="39"/>
    </row>
    <row r="86" spans="2:12" s="1" customFormat="1" ht="10.3" customHeight="1">
      <c r="B86" s="34"/>
      <c r="C86" s="35"/>
      <c r="D86" s="35"/>
      <c r="E86" s="35"/>
      <c r="F86" s="35"/>
      <c r="G86" s="35"/>
      <c r="H86" s="35"/>
      <c r="I86" s="126"/>
      <c r="J86" s="35"/>
      <c r="K86" s="35"/>
      <c r="L86" s="39"/>
    </row>
    <row r="87" spans="2:20" s="9" customFormat="1" ht="29.25" customHeight="1">
      <c r="B87" s="174"/>
      <c r="C87" s="175" t="s">
        <v>143</v>
      </c>
      <c r="D87" s="176" t="s">
        <v>58</v>
      </c>
      <c r="E87" s="176" t="s">
        <v>54</v>
      </c>
      <c r="F87" s="176" t="s">
        <v>55</v>
      </c>
      <c r="G87" s="176" t="s">
        <v>144</v>
      </c>
      <c r="H87" s="176" t="s">
        <v>145</v>
      </c>
      <c r="I87" s="177" t="s">
        <v>146</v>
      </c>
      <c r="J87" s="176" t="s">
        <v>124</v>
      </c>
      <c r="K87" s="178" t="s">
        <v>147</v>
      </c>
      <c r="L87" s="179"/>
      <c r="M87" s="83" t="s">
        <v>19</v>
      </c>
      <c r="N87" s="84" t="s">
        <v>43</v>
      </c>
      <c r="O87" s="84" t="s">
        <v>148</v>
      </c>
      <c r="P87" s="84" t="s">
        <v>149</v>
      </c>
      <c r="Q87" s="84" t="s">
        <v>150</v>
      </c>
      <c r="R87" s="84" t="s">
        <v>151</v>
      </c>
      <c r="S87" s="84" t="s">
        <v>152</v>
      </c>
      <c r="T87" s="85" t="s">
        <v>153</v>
      </c>
    </row>
    <row r="88" spans="2:63" s="1" customFormat="1" ht="22.8" customHeight="1">
      <c r="B88" s="34"/>
      <c r="C88" s="90" t="s">
        <v>154</v>
      </c>
      <c r="D88" s="35"/>
      <c r="E88" s="35"/>
      <c r="F88" s="35"/>
      <c r="G88" s="35"/>
      <c r="H88" s="35"/>
      <c r="I88" s="126"/>
      <c r="J88" s="180">
        <f>BK88</f>
        <v>0</v>
      </c>
      <c r="K88" s="35"/>
      <c r="L88" s="39"/>
      <c r="M88" s="86"/>
      <c r="N88" s="87"/>
      <c r="O88" s="87"/>
      <c r="P88" s="181">
        <f>P89+P91+P109</f>
        <v>0</v>
      </c>
      <c r="Q88" s="87"/>
      <c r="R88" s="181">
        <f>R89+R91+R109</f>
        <v>0.0738059937</v>
      </c>
      <c r="S88" s="87"/>
      <c r="T88" s="182">
        <f>T89+T91+T109</f>
        <v>8.74783</v>
      </c>
      <c r="AT88" s="13" t="s">
        <v>72</v>
      </c>
      <c r="AU88" s="13" t="s">
        <v>125</v>
      </c>
      <c r="BK88" s="183">
        <f>BK89+BK91+BK109</f>
        <v>0</v>
      </c>
    </row>
    <row r="89" spans="2:63" s="10" customFormat="1" ht="25.9" customHeight="1">
      <c r="B89" s="184"/>
      <c r="C89" s="185"/>
      <c r="D89" s="186" t="s">
        <v>72</v>
      </c>
      <c r="E89" s="187" t="s">
        <v>492</v>
      </c>
      <c r="F89" s="187" t="s">
        <v>493</v>
      </c>
      <c r="G89" s="185"/>
      <c r="H89" s="185"/>
      <c r="I89" s="188"/>
      <c r="J89" s="189">
        <f>BK89</f>
        <v>0</v>
      </c>
      <c r="K89" s="185"/>
      <c r="L89" s="190"/>
      <c r="M89" s="191"/>
      <c r="N89" s="192"/>
      <c r="O89" s="192"/>
      <c r="P89" s="193">
        <f>P90</f>
        <v>0</v>
      </c>
      <c r="Q89" s="192"/>
      <c r="R89" s="193">
        <f>R90</f>
        <v>0</v>
      </c>
      <c r="S89" s="192"/>
      <c r="T89" s="194">
        <f>T90</f>
        <v>0</v>
      </c>
      <c r="AR89" s="195" t="s">
        <v>81</v>
      </c>
      <c r="AT89" s="196" t="s">
        <v>72</v>
      </c>
      <c r="AU89" s="196" t="s">
        <v>73</v>
      </c>
      <c r="AY89" s="195" t="s">
        <v>157</v>
      </c>
      <c r="BK89" s="197">
        <f>BK90</f>
        <v>0</v>
      </c>
    </row>
    <row r="90" spans="2:65" s="1" customFormat="1" ht="16.5" customHeight="1">
      <c r="B90" s="34"/>
      <c r="C90" s="200" t="s">
        <v>81</v>
      </c>
      <c r="D90" s="200" t="s">
        <v>159</v>
      </c>
      <c r="E90" s="201" t="s">
        <v>494</v>
      </c>
      <c r="F90" s="202" t="s">
        <v>495</v>
      </c>
      <c r="G90" s="203" t="s">
        <v>348</v>
      </c>
      <c r="H90" s="204">
        <v>1</v>
      </c>
      <c r="I90" s="205"/>
      <c r="J90" s="206">
        <f>ROUND(I90*H90,2)</f>
        <v>0</v>
      </c>
      <c r="K90" s="202" t="s">
        <v>19</v>
      </c>
      <c r="L90" s="39"/>
      <c r="M90" s="207" t="s">
        <v>19</v>
      </c>
      <c r="N90" s="208" t="s">
        <v>44</v>
      </c>
      <c r="O90" s="75"/>
      <c r="P90" s="209">
        <f>O90*H90</f>
        <v>0</v>
      </c>
      <c r="Q90" s="209">
        <v>0</v>
      </c>
      <c r="R90" s="209">
        <f>Q90*H90</f>
        <v>0</v>
      </c>
      <c r="S90" s="209">
        <v>0</v>
      </c>
      <c r="T90" s="210">
        <f>S90*H90</f>
        <v>0</v>
      </c>
      <c r="AR90" s="13" t="s">
        <v>164</v>
      </c>
      <c r="AT90" s="13" t="s">
        <v>159</v>
      </c>
      <c r="AU90" s="13" t="s">
        <v>81</v>
      </c>
      <c r="AY90" s="13" t="s">
        <v>157</v>
      </c>
      <c r="BE90" s="211">
        <f>IF(N90="základní",J90,0)</f>
        <v>0</v>
      </c>
      <c r="BF90" s="211">
        <f>IF(N90="snížená",J90,0)</f>
        <v>0</v>
      </c>
      <c r="BG90" s="211">
        <f>IF(N90="zákl. přenesená",J90,0)</f>
        <v>0</v>
      </c>
      <c r="BH90" s="211">
        <f>IF(N90="sníž. přenesená",J90,0)</f>
        <v>0</v>
      </c>
      <c r="BI90" s="211">
        <f>IF(N90="nulová",J90,0)</f>
        <v>0</v>
      </c>
      <c r="BJ90" s="13" t="s">
        <v>81</v>
      </c>
      <c r="BK90" s="211">
        <f>ROUND(I90*H90,2)</f>
        <v>0</v>
      </c>
      <c r="BL90" s="13" t="s">
        <v>164</v>
      </c>
      <c r="BM90" s="13" t="s">
        <v>496</v>
      </c>
    </row>
    <row r="91" spans="2:63" s="10" customFormat="1" ht="25.9" customHeight="1">
      <c r="B91" s="184"/>
      <c r="C91" s="185"/>
      <c r="D91" s="186" t="s">
        <v>72</v>
      </c>
      <c r="E91" s="187" t="s">
        <v>155</v>
      </c>
      <c r="F91" s="187" t="s">
        <v>156</v>
      </c>
      <c r="G91" s="185"/>
      <c r="H91" s="185"/>
      <c r="I91" s="188"/>
      <c r="J91" s="189">
        <f>BK91</f>
        <v>0</v>
      </c>
      <c r="K91" s="185"/>
      <c r="L91" s="190"/>
      <c r="M91" s="191"/>
      <c r="N91" s="192"/>
      <c r="O91" s="192"/>
      <c r="P91" s="193">
        <f>P92+P96+P98+P102</f>
        <v>0</v>
      </c>
      <c r="Q91" s="192"/>
      <c r="R91" s="193">
        <f>R92+R96+R98+R102</f>
        <v>0.0738059937</v>
      </c>
      <c r="S91" s="192"/>
      <c r="T91" s="194">
        <f>T92+T96+T98+T102</f>
        <v>8.74783</v>
      </c>
      <c r="AR91" s="195" t="s">
        <v>81</v>
      </c>
      <c r="AT91" s="196" t="s">
        <v>72</v>
      </c>
      <c r="AU91" s="196" t="s">
        <v>73</v>
      </c>
      <c r="AY91" s="195" t="s">
        <v>157</v>
      </c>
      <c r="BK91" s="197">
        <f>BK92+BK96+BK98+BK102</f>
        <v>0</v>
      </c>
    </row>
    <row r="92" spans="2:63" s="10" customFormat="1" ht="22.8" customHeight="1">
      <c r="B92" s="184"/>
      <c r="C92" s="185"/>
      <c r="D92" s="186" t="s">
        <v>72</v>
      </c>
      <c r="E92" s="198" t="s">
        <v>81</v>
      </c>
      <c r="F92" s="198" t="s">
        <v>158</v>
      </c>
      <c r="G92" s="185"/>
      <c r="H92" s="185"/>
      <c r="I92" s="188"/>
      <c r="J92" s="199">
        <f>BK92</f>
        <v>0</v>
      </c>
      <c r="K92" s="185"/>
      <c r="L92" s="190"/>
      <c r="M92" s="191"/>
      <c r="N92" s="192"/>
      <c r="O92" s="192"/>
      <c r="P92" s="193">
        <f>SUM(P93:P95)</f>
        <v>0</v>
      </c>
      <c r="Q92" s="192"/>
      <c r="R92" s="193">
        <f>SUM(R93:R95)</f>
        <v>0</v>
      </c>
      <c r="S92" s="192"/>
      <c r="T92" s="194">
        <f>SUM(T93:T95)</f>
        <v>1</v>
      </c>
      <c r="AR92" s="195" t="s">
        <v>81</v>
      </c>
      <c r="AT92" s="196" t="s">
        <v>72</v>
      </c>
      <c r="AU92" s="196" t="s">
        <v>81</v>
      </c>
      <c r="AY92" s="195" t="s">
        <v>157</v>
      </c>
      <c r="BK92" s="197">
        <f>SUM(BK93:BK95)</f>
        <v>0</v>
      </c>
    </row>
    <row r="93" spans="2:65" s="1" customFormat="1" ht="16.5" customHeight="1">
      <c r="B93" s="34"/>
      <c r="C93" s="200" t="s">
        <v>83</v>
      </c>
      <c r="D93" s="200" t="s">
        <v>159</v>
      </c>
      <c r="E93" s="201" t="s">
        <v>497</v>
      </c>
      <c r="F93" s="202" t="s">
        <v>498</v>
      </c>
      <c r="G93" s="203" t="s">
        <v>175</v>
      </c>
      <c r="H93" s="204">
        <v>10</v>
      </c>
      <c r="I93" s="205"/>
      <c r="J93" s="206">
        <f>ROUND(I93*H93,2)</f>
        <v>0</v>
      </c>
      <c r="K93" s="202" t="s">
        <v>19</v>
      </c>
      <c r="L93" s="39"/>
      <c r="M93" s="207" t="s">
        <v>19</v>
      </c>
      <c r="N93" s="208" t="s">
        <v>44</v>
      </c>
      <c r="O93" s="75"/>
      <c r="P93" s="209">
        <f>O93*H93</f>
        <v>0</v>
      </c>
      <c r="Q93" s="209">
        <v>0</v>
      </c>
      <c r="R93" s="209">
        <f>Q93*H93</f>
        <v>0</v>
      </c>
      <c r="S93" s="209">
        <v>0</v>
      </c>
      <c r="T93" s="210">
        <f>S93*H93</f>
        <v>0</v>
      </c>
      <c r="AR93" s="13" t="s">
        <v>164</v>
      </c>
      <c r="AT93" s="13" t="s">
        <v>159</v>
      </c>
      <c r="AU93" s="13" t="s">
        <v>83</v>
      </c>
      <c r="AY93" s="13" t="s">
        <v>157</v>
      </c>
      <c r="BE93" s="211">
        <f>IF(N93="základní",J93,0)</f>
        <v>0</v>
      </c>
      <c r="BF93" s="211">
        <f>IF(N93="snížená",J93,0)</f>
        <v>0</v>
      </c>
      <c r="BG93" s="211">
        <f>IF(N93="zákl. přenesená",J93,0)</f>
        <v>0</v>
      </c>
      <c r="BH93" s="211">
        <f>IF(N93="sníž. přenesená",J93,0)</f>
        <v>0</v>
      </c>
      <c r="BI93" s="211">
        <f>IF(N93="nulová",J93,0)</f>
        <v>0</v>
      </c>
      <c r="BJ93" s="13" t="s">
        <v>81</v>
      </c>
      <c r="BK93" s="211">
        <f>ROUND(I93*H93,2)</f>
        <v>0</v>
      </c>
      <c r="BL93" s="13" t="s">
        <v>164</v>
      </c>
      <c r="BM93" s="13" t="s">
        <v>499</v>
      </c>
    </row>
    <row r="94" spans="2:65" s="1" customFormat="1" ht="16.5" customHeight="1">
      <c r="B94" s="34"/>
      <c r="C94" s="200" t="s">
        <v>169</v>
      </c>
      <c r="D94" s="200" t="s">
        <v>159</v>
      </c>
      <c r="E94" s="201" t="s">
        <v>170</v>
      </c>
      <c r="F94" s="202" t="s">
        <v>171</v>
      </c>
      <c r="G94" s="203" t="s">
        <v>162</v>
      </c>
      <c r="H94" s="204">
        <v>25</v>
      </c>
      <c r="I94" s="205"/>
      <c r="J94" s="206">
        <f>ROUND(I94*H94,2)</f>
        <v>0</v>
      </c>
      <c r="K94" s="202" t="s">
        <v>163</v>
      </c>
      <c r="L94" s="39"/>
      <c r="M94" s="207" t="s">
        <v>19</v>
      </c>
      <c r="N94" s="208" t="s">
        <v>44</v>
      </c>
      <c r="O94" s="75"/>
      <c r="P94" s="209">
        <f>O94*H94</f>
        <v>0</v>
      </c>
      <c r="Q94" s="209">
        <v>0</v>
      </c>
      <c r="R94" s="209">
        <f>Q94*H94</f>
        <v>0</v>
      </c>
      <c r="S94" s="209">
        <v>0</v>
      </c>
      <c r="T94" s="210">
        <f>S94*H94</f>
        <v>0</v>
      </c>
      <c r="AR94" s="13" t="s">
        <v>164</v>
      </c>
      <c r="AT94" s="13" t="s">
        <v>159</v>
      </c>
      <c r="AU94" s="13" t="s">
        <v>83</v>
      </c>
      <c r="AY94" s="13" t="s">
        <v>157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13" t="s">
        <v>81</v>
      </c>
      <c r="BK94" s="211">
        <f>ROUND(I94*H94,2)</f>
        <v>0</v>
      </c>
      <c r="BL94" s="13" t="s">
        <v>164</v>
      </c>
      <c r="BM94" s="13" t="s">
        <v>500</v>
      </c>
    </row>
    <row r="95" spans="2:65" s="1" customFormat="1" ht="16.5" customHeight="1">
      <c r="B95" s="34"/>
      <c r="C95" s="200" t="s">
        <v>164</v>
      </c>
      <c r="D95" s="200" t="s">
        <v>159</v>
      </c>
      <c r="E95" s="201" t="s">
        <v>501</v>
      </c>
      <c r="F95" s="202" t="s">
        <v>502</v>
      </c>
      <c r="G95" s="203" t="s">
        <v>181</v>
      </c>
      <c r="H95" s="204">
        <v>1</v>
      </c>
      <c r="I95" s="205"/>
      <c r="J95" s="206">
        <f>ROUND(I95*H95,2)</f>
        <v>0</v>
      </c>
      <c r="K95" s="202" t="s">
        <v>19</v>
      </c>
      <c r="L95" s="39"/>
      <c r="M95" s="207" t="s">
        <v>19</v>
      </c>
      <c r="N95" s="208" t="s">
        <v>44</v>
      </c>
      <c r="O95" s="75"/>
      <c r="P95" s="209">
        <f>O95*H95</f>
        <v>0</v>
      </c>
      <c r="Q95" s="209">
        <v>0</v>
      </c>
      <c r="R95" s="209">
        <f>Q95*H95</f>
        <v>0</v>
      </c>
      <c r="S95" s="209">
        <v>1</v>
      </c>
      <c r="T95" s="210">
        <f>S95*H95</f>
        <v>1</v>
      </c>
      <c r="AR95" s="13" t="s">
        <v>164</v>
      </c>
      <c r="AT95" s="13" t="s">
        <v>159</v>
      </c>
      <c r="AU95" s="13" t="s">
        <v>83</v>
      </c>
      <c r="AY95" s="13" t="s">
        <v>157</v>
      </c>
      <c r="BE95" s="211">
        <f>IF(N95="základní",J95,0)</f>
        <v>0</v>
      </c>
      <c r="BF95" s="211">
        <f>IF(N95="snížená",J95,0)</f>
        <v>0</v>
      </c>
      <c r="BG95" s="211">
        <f>IF(N95="zákl. přenesená",J95,0)</f>
        <v>0</v>
      </c>
      <c r="BH95" s="211">
        <f>IF(N95="sníž. přenesená",J95,0)</f>
        <v>0</v>
      </c>
      <c r="BI95" s="211">
        <f>IF(N95="nulová",J95,0)</f>
        <v>0</v>
      </c>
      <c r="BJ95" s="13" t="s">
        <v>81</v>
      </c>
      <c r="BK95" s="211">
        <f>ROUND(I95*H95,2)</f>
        <v>0</v>
      </c>
      <c r="BL95" s="13" t="s">
        <v>164</v>
      </c>
      <c r="BM95" s="13" t="s">
        <v>503</v>
      </c>
    </row>
    <row r="96" spans="2:63" s="10" customFormat="1" ht="22.8" customHeight="1">
      <c r="B96" s="184"/>
      <c r="C96" s="185"/>
      <c r="D96" s="186" t="s">
        <v>72</v>
      </c>
      <c r="E96" s="198" t="s">
        <v>184</v>
      </c>
      <c r="F96" s="198" t="s">
        <v>504</v>
      </c>
      <c r="G96" s="185"/>
      <c r="H96" s="185"/>
      <c r="I96" s="188"/>
      <c r="J96" s="199">
        <f>BK96</f>
        <v>0</v>
      </c>
      <c r="K96" s="185"/>
      <c r="L96" s="190"/>
      <c r="M96" s="191"/>
      <c r="N96" s="192"/>
      <c r="O96" s="192"/>
      <c r="P96" s="193">
        <f>P97</f>
        <v>0</v>
      </c>
      <c r="Q96" s="192"/>
      <c r="R96" s="193">
        <f>R97</f>
        <v>0.0735</v>
      </c>
      <c r="S96" s="192"/>
      <c r="T96" s="194">
        <f>T97</f>
        <v>0</v>
      </c>
      <c r="AR96" s="195" t="s">
        <v>81</v>
      </c>
      <c r="AT96" s="196" t="s">
        <v>72</v>
      </c>
      <c r="AU96" s="196" t="s">
        <v>81</v>
      </c>
      <c r="AY96" s="195" t="s">
        <v>157</v>
      </c>
      <c r="BK96" s="197">
        <f>BK97</f>
        <v>0</v>
      </c>
    </row>
    <row r="97" spans="2:65" s="1" customFormat="1" ht="16.5" customHeight="1">
      <c r="B97" s="34"/>
      <c r="C97" s="200" t="s">
        <v>177</v>
      </c>
      <c r="D97" s="200" t="s">
        <v>159</v>
      </c>
      <c r="E97" s="201" t="s">
        <v>505</v>
      </c>
      <c r="F97" s="202" t="s">
        <v>506</v>
      </c>
      <c r="G97" s="203" t="s">
        <v>175</v>
      </c>
      <c r="H97" s="204">
        <v>10</v>
      </c>
      <c r="I97" s="205"/>
      <c r="J97" s="206">
        <f>ROUND(I97*H97,2)</f>
        <v>0</v>
      </c>
      <c r="K97" s="202" t="s">
        <v>163</v>
      </c>
      <c r="L97" s="39"/>
      <c r="M97" s="207" t="s">
        <v>19</v>
      </c>
      <c r="N97" s="208" t="s">
        <v>44</v>
      </c>
      <c r="O97" s="75"/>
      <c r="P97" s="209">
        <f>O97*H97</f>
        <v>0</v>
      </c>
      <c r="Q97" s="209">
        <v>0.00735</v>
      </c>
      <c r="R97" s="209">
        <f>Q97*H97</f>
        <v>0.0735</v>
      </c>
      <c r="S97" s="209">
        <v>0</v>
      </c>
      <c r="T97" s="210">
        <f>S97*H97</f>
        <v>0</v>
      </c>
      <c r="AR97" s="13" t="s">
        <v>164</v>
      </c>
      <c r="AT97" s="13" t="s">
        <v>159</v>
      </c>
      <c r="AU97" s="13" t="s">
        <v>83</v>
      </c>
      <c r="AY97" s="13" t="s">
        <v>157</v>
      </c>
      <c r="BE97" s="211">
        <f>IF(N97="základní",J97,0)</f>
        <v>0</v>
      </c>
      <c r="BF97" s="211">
        <f>IF(N97="snížená",J97,0)</f>
        <v>0</v>
      </c>
      <c r="BG97" s="211">
        <f>IF(N97="zákl. přenesená",J97,0)</f>
        <v>0</v>
      </c>
      <c r="BH97" s="211">
        <f>IF(N97="sníž. přenesená",J97,0)</f>
        <v>0</v>
      </c>
      <c r="BI97" s="211">
        <f>IF(N97="nulová",J97,0)</f>
        <v>0</v>
      </c>
      <c r="BJ97" s="13" t="s">
        <v>81</v>
      </c>
      <c r="BK97" s="211">
        <f>ROUND(I97*H97,2)</f>
        <v>0</v>
      </c>
      <c r="BL97" s="13" t="s">
        <v>164</v>
      </c>
      <c r="BM97" s="13" t="s">
        <v>507</v>
      </c>
    </row>
    <row r="98" spans="2:63" s="10" customFormat="1" ht="22.8" customHeight="1">
      <c r="B98" s="184"/>
      <c r="C98" s="185"/>
      <c r="D98" s="186" t="s">
        <v>72</v>
      </c>
      <c r="E98" s="198" t="s">
        <v>198</v>
      </c>
      <c r="F98" s="198" t="s">
        <v>508</v>
      </c>
      <c r="G98" s="185"/>
      <c r="H98" s="185"/>
      <c r="I98" s="188"/>
      <c r="J98" s="199">
        <f>BK98</f>
        <v>0</v>
      </c>
      <c r="K98" s="185"/>
      <c r="L98" s="190"/>
      <c r="M98" s="191"/>
      <c r="N98" s="192"/>
      <c r="O98" s="192"/>
      <c r="P98" s="193">
        <f>SUM(P99:P101)</f>
        <v>0</v>
      </c>
      <c r="Q98" s="192"/>
      <c r="R98" s="193">
        <f>SUM(R99:R101)</f>
        <v>0.00030599370000000003</v>
      </c>
      <c r="S98" s="192"/>
      <c r="T98" s="194">
        <f>SUM(T99:T101)</f>
        <v>7.74783</v>
      </c>
      <c r="AR98" s="195" t="s">
        <v>81</v>
      </c>
      <c r="AT98" s="196" t="s">
        <v>72</v>
      </c>
      <c r="AU98" s="196" t="s">
        <v>81</v>
      </c>
      <c r="AY98" s="195" t="s">
        <v>157</v>
      </c>
      <c r="BK98" s="197">
        <f>SUM(BK99:BK101)</f>
        <v>0</v>
      </c>
    </row>
    <row r="99" spans="2:65" s="1" customFormat="1" ht="22.5" customHeight="1">
      <c r="B99" s="34"/>
      <c r="C99" s="200" t="s">
        <v>184</v>
      </c>
      <c r="D99" s="200" t="s">
        <v>159</v>
      </c>
      <c r="E99" s="201" t="s">
        <v>509</v>
      </c>
      <c r="F99" s="202" t="s">
        <v>510</v>
      </c>
      <c r="G99" s="203" t="s">
        <v>348</v>
      </c>
      <c r="H99" s="204">
        <v>1</v>
      </c>
      <c r="I99" s="205"/>
      <c r="J99" s="206">
        <f>ROUND(I99*H99,2)</f>
        <v>0</v>
      </c>
      <c r="K99" s="202" t="s">
        <v>19</v>
      </c>
      <c r="L99" s="39"/>
      <c r="M99" s="207" t="s">
        <v>19</v>
      </c>
      <c r="N99" s="208" t="s">
        <v>44</v>
      </c>
      <c r="O99" s="75"/>
      <c r="P99" s="209">
        <f>O99*H99</f>
        <v>0</v>
      </c>
      <c r="Q99" s="209">
        <v>0</v>
      </c>
      <c r="R99" s="209">
        <f>Q99*H99</f>
        <v>0</v>
      </c>
      <c r="S99" s="209">
        <v>0</v>
      </c>
      <c r="T99" s="210">
        <f>S99*H99</f>
        <v>0</v>
      </c>
      <c r="AR99" s="13" t="s">
        <v>164</v>
      </c>
      <c r="AT99" s="13" t="s">
        <v>159</v>
      </c>
      <c r="AU99" s="13" t="s">
        <v>83</v>
      </c>
      <c r="AY99" s="13" t="s">
        <v>157</v>
      </c>
      <c r="BE99" s="211">
        <f>IF(N99="základní",J99,0)</f>
        <v>0</v>
      </c>
      <c r="BF99" s="211">
        <f>IF(N99="snížená",J99,0)</f>
        <v>0</v>
      </c>
      <c r="BG99" s="211">
        <f>IF(N99="zákl. přenesená",J99,0)</f>
        <v>0</v>
      </c>
      <c r="BH99" s="211">
        <f>IF(N99="sníž. přenesená",J99,0)</f>
        <v>0</v>
      </c>
      <c r="BI99" s="211">
        <f>IF(N99="nulová",J99,0)</f>
        <v>0</v>
      </c>
      <c r="BJ99" s="13" t="s">
        <v>81</v>
      </c>
      <c r="BK99" s="211">
        <f>ROUND(I99*H99,2)</f>
        <v>0</v>
      </c>
      <c r="BL99" s="13" t="s">
        <v>164</v>
      </c>
      <c r="BM99" s="13" t="s">
        <v>511</v>
      </c>
    </row>
    <row r="100" spans="2:65" s="1" customFormat="1" ht="16.5" customHeight="1">
      <c r="B100" s="34"/>
      <c r="C100" s="200" t="s">
        <v>188</v>
      </c>
      <c r="D100" s="200" t="s">
        <v>159</v>
      </c>
      <c r="E100" s="201" t="s">
        <v>512</v>
      </c>
      <c r="F100" s="202" t="s">
        <v>513</v>
      </c>
      <c r="G100" s="203" t="s">
        <v>175</v>
      </c>
      <c r="H100" s="204">
        <v>6</v>
      </c>
      <c r="I100" s="205"/>
      <c r="J100" s="206">
        <f>ROUND(I100*H100,2)</f>
        <v>0</v>
      </c>
      <c r="K100" s="202" t="s">
        <v>163</v>
      </c>
      <c r="L100" s="39"/>
      <c r="M100" s="207" t="s">
        <v>19</v>
      </c>
      <c r="N100" s="208" t="s">
        <v>44</v>
      </c>
      <c r="O100" s="75"/>
      <c r="P100" s="209">
        <f>O100*H100</f>
        <v>0</v>
      </c>
      <c r="Q100" s="209">
        <v>0</v>
      </c>
      <c r="R100" s="209">
        <f>Q100*H100</f>
        <v>0</v>
      </c>
      <c r="S100" s="209">
        <v>0.061</v>
      </c>
      <c r="T100" s="210">
        <f>S100*H100</f>
        <v>0.366</v>
      </c>
      <c r="AR100" s="13" t="s">
        <v>164</v>
      </c>
      <c r="AT100" s="13" t="s">
        <v>159</v>
      </c>
      <c r="AU100" s="13" t="s">
        <v>83</v>
      </c>
      <c r="AY100" s="13" t="s">
        <v>157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13" t="s">
        <v>81</v>
      </c>
      <c r="BK100" s="211">
        <f>ROUND(I100*H100,2)</f>
        <v>0</v>
      </c>
      <c r="BL100" s="13" t="s">
        <v>164</v>
      </c>
      <c r="BM100" s="13" t="s">
        <v>514</v>
      </c>
    </row>
    <row r="101" spans="2:65" s="1" customFormat="1" ht="16.5" customHeight="1">
      <c r="B101" s="34"/>
      <c r="C101" s="200" t="s">
        <v>182</v>
      </c>
      <c r="D101" s="200" t="s">
        <v>159</v>
      </c>
      <c r="E101" s="201" t="s">
        <v>515</v>
      </c>
      <c r="F101" s="202" t="s">
        <v>516</v>
      </c>
      <c r="G101" s="203" t="s">
        <v>162</v>
      </c>
      <c r="H101" s="204">
        <v>3.063</v>
      </c>
      <c r="I101" s="205"/>
      <c r="J101" s="206">
        <f>ROUND(I101*H101,2)</f>
        <v>0</v>
      </c>
      <c r="K101" s="202" t="s">
        <v>517</v>
      </c>
      <c r="L101" s="39"/>
      <c r="M101" s="207" t="s">
        <v>19</v>
      </c>
      <c r="N101" s="208" t="s">
        <v>44</v>
      </c>
      <c r="O101" s="75"/>
      <c r="P101" s="209">
        <f>O101*H101</f>
        <v>0</v>
      </c>
      <c r="Q101" s="209">
        <v>9.99E-05</v>
      </c>
      <c r="R101" s="209">
        <f>Q101*H101</f>
        <v>0.00030599370000000003</v>
      </c>
      <c r="S101" s="209">
        <v>2.41</v>
      </c>
      <c r="T101" s="210">
        <f>S101*H101</f>
        <v>7.381830000000001</v>
      </c>
      <c r="AR101" s="13" t="s">
        <v>164</v>
      </c>
      <c r="AT101" s="13" t="s">
        <v>159</v>
      </c>
      <c r="AU101" s="13" t="s">
        <v>83</v>
      </c>
      <c r="AY101" s="13" t="s">
        <v>157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13" t="s">
        <v>81</v>
      </c>
      <c r="BK101" s="211">
        <f>ROUND(I101*H101,2)</f>
        <v>0</v>
      </c>
      <c r="BL101" s="13" t="s">
        <v>164</v>
      </c>
      <c r="BM101" s="13" t="s">
        <v>518</v>
      </c>
    </row>
    <row r="102" spans="2:63" s="10" customFormat="1" ht="22.8" customHeight="1">
      <c r="B102" s="184"/>
      <c r="C102" s="185"/>
      <c r="D102" s="186" t="s">
        <v>72</v>
      </c>
      <c r="E102" s="198" t="s">
        <v>266</v>
      </c>
      <c r="F102" s="198" t="s">
        <v>519</v>
      </c>
      <c r="G102" s="185"/>
      <c r="H102" s="185"/>
      <c r="I102" s="188"/>
      <c r="J102" s="199">
        <f>BK102</f>
        <v>0</v>
      </c>
      <c r="K102" s="185"/>
      <c r="L102" s="190"/>
      <c r="M102" s="191"/>
      <c r="N102" s="192"/>
      <c r="O102" s="192"/>
      <c r="P102" s="193">
        <f>SUM(P103:P108)</f>
        <v>0</v>
      </c>
      <c r="Q102" s="192"/>
      <c r="R102" s="193">
        <f>SUM(R103:R108)</f>
        <v>0</v>
      </c>
      <c r="S102" s="192"/>
      <c r="T102" s="194">
        <f>SUM(T103:T108)</f>
        <v>0</v>
      </c>
      <c r="AR102" s="195" t="s">
        <v>81</v>
      </c>
      <c r="AT102" s="196" t="s">
        <v>72</v>
      </c>
      <c r="AU102" s="196" t="s">
        <v>81</v>
      </c>
      <c r="AY102" s="195" t="s">
        <v>157</v>
      </c>
      <c r="BK102" s="197">
        <f>SUM(BK103:BK108)</f>
        <v>0</v>
      </c>
    </row>
    <row r="103" spans="2:65" s="1" customFormat="1" ht="22.5" customHeight="1">
      <c r="B103" s="34"/>
      <c r="C103" s="200" t="s">
        <v>198</v>
      </c>
      <c r="D103" s="200" t="s">
        <v>159</v>
      </c>
      <c r="E103" s="201" t="s">
        <v>520</v>
      </c>
      <c r="F103" s="202" t="s">
        <v>521</v>
      </c>
      <c r="G103" s="203" t="s">
        <v>181</v>
      </c>
      <c r="H103" s="204">
        <v>8.748</v>
      </c>
      <c r="I103" s="205"/>
      <c r="J103" s="206">
        <f>ROUND(I103*H103,2)</f>
        <v>0</v>
      </c>
      <c r="K103" s="202" t="s">
        <v>517</v>
      </c>
      <c r="L103" s="39"/>
      <c r="M103" s="207" t="s">
        <v>19</v>
      </c>
      <c r="N103" s="208" t="s">
        <v>44</v>
      </c>
      <c r="O103" s="75"/>
      <c r="P103" s="209">
        <f>O103*H103</f>
        <v>0</v>
      </c>
      <c r="Q103" s="209">
        <v>0</v>
      </c>
      <c r="R103" s="209">
        <f>Q103*H103</f>
        <v>0</v>
      </c>
      <c r="S103" s="209">
        <v>0</v>
      </c>
      <c r="T103" s="210">
        <f>S103*H103</f>
        <v>0</v>
      </c>
      <c r="AR103" s="13" t="s">
        <v>164</v>
      </c>
      <c r="AT103" s="13" t="s">
        <v>159</v>
      </c>
      <c r="AU103" s="13" t="s">
        <v>83</v>
      </c>
      <c r="AY103" s="13" t="s">
        <v>157</v>
      </c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13" t="s">
        <v>81</v>
      </c>
      <c r="BK103" s="211">
        <f>ROUND(I103*H103,2)</f>
        <v>0</v>
      </c>
      <c r="BL103" s="13" t="s">
        <v>164</v>
      </c>
      <c r="BM103" s="13" t="s">
        <v>522</v>
      </c>
    </row>
    <row r="104" spans="2:65" s="1" customFormat="1" ht="16.5" customHeight="1">
      <c r="B104" s="34"/>
      <c r="C104" s="200" t="s">
        <v>203</v>
      </c>
      <c r="D104" s="200" t="s">
        <v>159</v>
      </c>
      <c r="E104" s="201" t="s">
        <v>523</v>
      </c>
      <c r="F104" s="202" t="s">
        <v>524</v>
      </c>
      <c r="G104" s="203" t="s">
        <v>181</v>
      </c>
      <c r="H104" s="204">
        <v>8.748</v>
      </c>
      <c r="I104" s="205"/>
      <c r="J104" s="206">
        <f>ROUND(I104*H104,2)</f>
        <v>0</v>
      </c>
      <c r="K104" s="202" t="s">
        <v>525</v>
      </c>
      <c r="L104" s="39"/>
      <c r="M104" s="207" t="s">
        <v>19</v>
      </c>
      <c r="N104" s="208" t="s">
        <v>44</v>
      </c>
      <c r="O104" s="75"/>
      <c r="P104" s="209">
        <f>O104*H104</f>
        <v>0</v>
      </c>
      <c r="Q104" s="209">
        <v>0</v>
      </c>
      <c r="R104" s="209">
        <f>Q104*H104</f>
        <v>0</v>
      </c>
      <c r="S104" s="209">
        <v>0</v>
      </c>
      <c r="T104" s="210">
        <f>S104*H104</f>
        <v>0</v>
      </c>
      <c r="AR104" s="13" t="s">
        <v>164</v>
      </c>
      <c r="AT104" s="13" t="s">
        <v>159</v>
      </c>
      <c r="AU104" s="13" t="s">
        <v>83</v>
      </c>
      <c r="AY104" s="13" t="s">
        <v>157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13" t="s">
        <v>81</v>
      </c>
      <c r="BK104" s="211">
        <f>ROUND(I104*H104,2)</f>
        <v>0</v>
      </c>
      <c r="BL104" s="13" t="s">
        <v>164</v>
      </c>
      <c r="BM104" s="13" t="s">
        <v>526</v>
      </c>
    </row>
    <row r="105" spans="2:65" s="1" customFormat="1" ht="16.5" customHeight="1">
      <c r="B105" s="34"/>
      <c r="C105" s="200" t="s">
        <v>207</v>
      </c>
      <c r="D105" s="200" t="s">
        <v>159</v>
      </c>
      <c r="E105" s="201" t="s">
        <v>527</v>
      </c>
      <c r="F105" s="202" t="s">
        <v>528</v>
      </c>
      <c r="G105" s="203" t="s">
        <v>181</v>
      </c>
      <c r="H105" s="204">
        <v>87.48</v>
      </c>
      <c r="I105" s="205"/>
      <c r="J105" s="206">
        <f>ROUND(I105*H105,2)</f>
        <v>0</v>
      </c>
      <c r="K105" s="202" t="s">
        <v>525</v>
      </c>
      <c r="L105" s="39"/>
      <c r="M105" s="207" t="s">
        <v>19</v>
      </c>
      <c r="N105" s="208" t="s">
        <v>44</v>
      </c>
      <c r="O105" s="75"/>
      <c r="P105" s="209">
        <f>O105*H105</f>
        <v>0</v>
      </c>
      <c r="Q105" s="209">
        <v>0</v>
      </c>
      <c r="R105" s="209">
        <f>Q105*H105</f>
        <v>0</v>
      </c>
      <c r="S105" s="209">
        <v>0</v>
      </c>
      <c r="T105" s="210">
        <f>S105*H105</f>
        <v>0</v>
      </c>
      <c r="AR105" s="13" t="s">
        <v>164</v>
      </c>
      <c r="AT105" s="13" t="s">
        <v>159</v>
      </c>
      <c r="AU105" s="13" t="s">
        <v>83</v>
      </c>
      <c r="AY105" s="13" t="s">
        <v>157</v>
      </c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13" t="s">
        <v>81</v>
      </c>
      <c r="BK105" s="211">
        <f>ROUND(I105*H105,2)</f>
        <v>0</v>
      </c>
      <c r="BL105" s="13" t="s">
        <v>164</v>
      </c>
      <c r="BM105" s="13" t="s">
        <v>529</v>
      </c>
    </row>
    <row r="106" spans="2:65" s="1" customFormat="1" ht="16.5" customHeight="1">
      <c r="B106" s="34"/>
      <c r="C106" s="200" t="s">
        <v>211</v>
      </c>
      <c r="D106" s="200" t="s">
        <v>159</v>
      </c>
      <c r="E106" s="201" t="s">
        <v>530</v>
      </c>
      <c r="F106" s="202" t="s">
        <v>531</v>
      </c>
      <c r="G106" s="203" t="s">
        <v>181</v>
      </c>
      <c r="H106" s="204">
        <v>1</v>
      </c>
      <c r="I106" s="205"/>
      <c r="J106" s="206">
        <f>ROUND(I106*H106,2)</f>
        <v>0</v>
      </c>
      <c r="K106" s="202" t="s">
        <v>19</v>
      </c>
      <c r="L106" s="39"/>
      <c r="M106" s="207" t="s">
        <v>19</v>
      </c>
      <c r="N106" s="208" t="s">
        <v>44</v>
      </c>
      <c r="O106" s="75"/>
      <c r="P106" s="209">
        <f>O106*H106</f>
        <v>0</v>
      </c>
      <c r="Q106" s="209">
        <v>0</v>
      </c>
      <c r="R106" s="209">
        <f>Q106*H106</f>
        <v>0</v>
      </c>
      <c r="S106" s="209">
        <v>0</v>
      </c>
      <c r="T106" s="210">
        <f>S106*H106</f>
        <v>0</v>
      </c>
      <c r="AR106" s="13" t="s">
        <v>164</v>
      </c>
      <c r="AT106" s="13" t="s">
        <v>159</v>
      </c>
      <c r="AU106" s="13" t="s">
        <v>83</v>
      </c>
      <c r="AY106" s="13" t="s">
        <v>157</v>
      </c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13" t="s">
        <v>81</v>
      </c>
      <c r="BK106" s="211">
        <f>ROUND(I106*H106,2)</f>
        <v>0</v>
      </c>
      <c r="BL106" s="13" t="s">
        <v>164</v>
      </c>
      <c r="BM106" s="13" t="s">
        <v>532</v>
      </c>
    </row>
    <row r="107" spans="2:65" s="1" customFormat="1" ht="16.5" customHeight="1">
      <c r="B107" s="34"/>
      <c r="C107" s="200" t="s">
        <v>215</v>
      </c>
      <c r="D107" s="200" t="s">
        <v>159</v>
      </c>
      <c r="E107" s="201" t="s">
        <v>296</v>
      </c>
      <c r="F107" s="202" t="s">
        <v>533</v>
      </c>
      <c r="G107" s="203" t="s">
        <v>181</v>
      </c>
      <c r="H107" s="204">
        <v>7.748</v>
      </c>
      <c r="I107" s="205"/>
      <c r="J107" s="206">
        <f>ROUND(I107*H107,2)</f>
        <v>0</v>
      </c>
      <c r="K107" s="202" t="s">
        <v>525</v>
      </c>
      <c r="L107" s="39"/>
      <c r="M107" s="207" t="s">
        <v>19</v>
      </c>
      <c r="N107" s="208" t="s">
        <v>44</v>
      </c>
      <c r="O107" s="75"/>
      <c r="P107" s="209">
        <f>O107*H107</f>
        <v>0</v>
      </c>
      <c r="Q107" s="209">
        <v>0</v>
      </c>
      <c r="R107" s="209">
        <f>Q107*H107</f>
        <v>0</v>
      </c>
      <c r="S107" s="209">
        <v>0</v>
      </c>
      <c r="T107" s="210">
        <f>S107*H107</f>
        <v>0</v>
      </c>
      <c r="AR107" s="13" t="s">
        <v>164</v>
      </c>
      <c r="AT107" s="13" t="s">
        <v>159</v>
      </c>
      <c r="AU107" s="13" t="s">
        <v>83</v>
      </c>
      <c r="AY107" s="13" t="s">
        <v>157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13" t="s">
        <v>81</v>
      </c>
      <c r="BK107" s="211">
        <f>ROUND(I107*H107,2)</f>
        <v>0</v>
      </c>
      <c r="BL107" s="13" t="s">
        <v>164</v>
      </c>
      <c r="BM107" s="13" t="s">
        <v>534</v>
      </c>
    </row>
    <row r="108" spans="2:65" s="1" customFormat="1" ht="16.5" customHeight="1">
      <c r="B108" s="34"/>
      <c r="C108" s="200" t="s">
        <v>220</v>
      </c>
      <c r="D108" s="200" t="s">
        <v>159</v>
      </c>
      <c r="E108" s="201" t="s">
        <v>535</v>
      </c>
      <c r="F108" s="202" t="s">
        <v>536</v>
      </c>
      <c r="G108" s="203" t="s">
        <v>181</v>
      </c>
      <c r="H108" s="204">
        <v>8.748</v>
      </c>
      <c r="I108" s="205"/>
      <c r="J108" s="206">
        <f>ROUND(I108*H108,2)</f>
        <v>0</v>
      </c>
      <c r="K108" s="202" t="s">
        <v>517</v>
      </c>
      <c r="L108" s="39"/>
      <c r="M108" s="207" t="s">
        <v>19</v>
      </c>
      <c r="N108" s="208" t="s">
        <v>44</v>
      </c>
      <c r="O108" s="75"/>
      <c r="P108" s="209">
        <f>O108*H108</f>
        <v>0</v>
      </c>
      <c r="Q108" s="209">
        <v>0</v>
      </c>
      <c r="R108" s="209">
        <f>Q108*H108</f>
        <v>0</v>
      </c>
      <c r="S108" s="209">
        <v>0</v>
      </c>
      <c r="T108" s="210">
        <f>S108*H108</f>
        <v>0</v>
      </c>
      <c r="AR108" s="13" t="s">
        <v>164</v>
      </c>
      <c r="AT108" s="13" t="s">
        <v>159</v>
      </c>
      <c r="AU108" s="13" t="s">
        <v>83</v>
      </c>
      <c r="AY108" s="13" t="s">
        <v>157</v>
      </c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13" t="s">
        <v>81</v>
      </c>
      <c r="BK108" s="211">
        <f>ROUND(I108*H108,2)</f>
        <v>0</v>
      </c>
      <c r="BL108" s="13" t="s">
        <v>164</v>
      </c>
      <c r="BM108" s="13" t="s">
        <v>537</v>
      </c>
    </row>
    <row r="109" spans="2:63" s="10" customFormat="1" ht="25.9" customHeight="1">
      <c r="B109" s="184"/>
      <c r="C109" s="185"/>
      <c r="D109" s="186" t="s">
        <v>72</v>
      </c>
      <c r="E109" s="187" t="s">
        <v>391</v>
      </c>
      <c r="F109" s="187" t="s">
        <v>392</v>
      </c>
      <c r="G109" s="185"/>
      <c r="H109" s="185"/>
      <c r="I109" s="188"/>
      <c r="J109" s="189">
        <f>BK109</f>
        <v>0</v>
      </c>
      <c r="K109" s="185"/>
      <c r="L109" s="190"/>
      <c r="M109" s="191"/>
      <c r="N109" s="192"/>
      <c r="O109" s="192"/>
      <c r="P109" s="193">
        <f>P110+P112</f>
        <v>0</v>
      </c>
      <c r="Q109" s="192"/>
      <c r="R109" s="193">
        <f>R110+R112</f>
        <v>0</v>
      </c>
      <c r="S109" s="192"/>
      <c r="T109" s="194">
        <f>T110+T112</f>
        <v>0</v>
      </c>
      <c r="AR109" s="195" t="s">
        <v>177</v>
      </c>
      <c r="AT109" s="196" t="s">
        <v>72</v>
      </c>
      <c r="AU109" s="196" t="s">
        <v>73</v>
      </c>
      <c r="AY109" s="195" t="s">
        <v>157</v>
      </c>
      <c r="BK109" s="197">
        <f>BK110+BK112</f>
        <v>0</v>
      </c>
    </row>
    <row r="110" spans="2:63" s="10" customFormat="1" ht="22.8" customHeight="1">
      <c r="B110" s="184"/>
      <c r="C110" s="185"/>
      <c r="D110" s="186" t="s">
        <v>72</v>
      </c>
      <c r="E110" s="198" t="s">
        <v>393</v>
      </c>
      <c r="F110" s="198" t="s">
        <v>394</v>
      </c>
      <c r="G110" s="185"/>
      <c r="H110" s="185"/>
      <c r="I110" s="188"/>
      <c r="J110" s="199">
        <f>BK110</f>
        <v>0</v>
      </c>
      <c r="K110" s="185"/>
      <c r="L110" s="190"/>
      <c r="M110" s="191"/>
      <c r="N110" s="192"/>
      <c r="O110" s="192"/>
      <c r="P110" s="193">
        <f>P111</f>
        <v>0</v>
      </c>
      <c r="Q110" s="192"/>
      <c r="R110" s="193">
        <f>R111</f>
        <v>0</v>
      </c>
      <c r="S110" s="192"/>
      <c r="T110" s="194">
        <f>T111</f>
        <v>0</v>
      </c>
      <c r="AR110" s="195" t="s">
        <v>177</v>
      </c>
      <c r="AT110" s="196" t="s">
        <v>72</v>
      </c>
      <c r="AU110" s="196" t="s">
        <v>81</v>
      </c>
      <c r="AY110" s="195" t="s">
        <v>157</v>
      </c>
      <c r="BK110" s="197">
        <f>BK111</f>
        <v>0</v>
      </c>
    </row>
    <row r="111" spans="2:65" s="1" customFormat="1" ht="16.5" customHeight="1">
      <c r="B111" s="34"/>
      <c r="C111" s="200" t="s">
        <v>8</v>
      </c>
      <c r="D111" s="200" t="s">
        <v>159</v>
      </c>
      <c r="E111" s="201" t="s">
        <v>538</v>
      </c>
      <c r="F111" s="202" t="s">
        <v>539</v>
      </c>
      <c r="G111" s="203" t="s">
        <v>540</v>
      </c>
      <c r="H111" s="204">
        <v>1</v>
      </c>
      <c r="I111" s="205"/>
      <c r="J111" s="206">
        <f>ROUND(I111*H111,2)</f>
        <v>0</v>
      </c>
      <c r="K111" s="202" t="s">
        <v>541</v>
      </c>
      <c r="L111" s="39"/>
      <c r="M111" s="207" t="s">
        <v>19</v>
      </c>
      <c r="N111" s="208" t="s">
        <v>44</v>
      </c>
      <c r="O111" s="75"/>
      <c r="P111" s="209">
        <f>O111*H111</f>
        <v>0</v>
      </c>
      <c r="Q111" s="209">
        <v>0</v>
      </c>
      <c r="R111" s="209">
        <f>Q111*H111</f>
        <v>0</v>
      </c>
      <c r="S111" s="209">
        <v>0</v>
      </c>
      <c r="T111" s="210">
        <f>S111*H111</f>
        <v>0</v>
      </c>
      <c r="AR111" s="13" t="s">
        <v>398</v>
      </c>
      <c r="AT111" s="13" t="s">
        <v>159</v>
      </c>
      <c r="AU111" s="13" t="s">
        <v>83</v>
      </c>
      <c r="AY111" s="13" t="s">
        <v>157</v>
      </c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13" t="s">
        <v>81</v>
      </c>
      <c r="BK111" s="211">
        <f>ROUND(I111*H111,2)</f>
        <v>0</v>
      </c>
      <c r="BL111" s="13" t="s">
        <v>398</v>
      </c>
      <c r="BM111" s="13" t="s">
        <v>542</v>
      </c>
    </row>
    <row r="112" spans="2:63" s="10" customFormat="1" ht="22.8" customHeight="1">
      <c r="B112" s="184"/>
      <c r="C112" s="185"/>
      <c r="D112" s="186" t="s">
        <v>72</v>
      </c>
      <c r="E112" s="198" t="s">
        <v>406</v>
      </c>
      <c r="F112" s="198" t="s">
        <v>407</v>
      </c>
      <c r="G112" s="185"/>
      <c r="H112" s="185"/>
      <c r="I112" s="188"/>
      <c r="J112" s="199">
        <f>BK112</f>
        <v>0</v>
      </c>
      <c r="K112" s="185"/>
      <c r="L112" s="190"/>
      <c r="M112" s="191"/>
      <c r="N112" s="192"/>
      <c r="O112" s="192"/>
      <c r="P112" s="193">
        <f>P113</f>
        <v>0</v>
      </c>
      <c r="Q112" s="192"/>
      <c r="R112" s="193">
        <f>R113</f>
        <v>0</v>
      </c>
      <c r="S112" s="192"/>
      <c r="T112" s="194">
        <f>T113</f>
        <v>0</v>
      </c>
      <c r="AR112" s="195" t="s">
        <v>177</v>
      </c>
      <c r="AT112" s="196" t="s">
        <v>72</v>
      </c>
      <c r="AU112" s="196" t="s">
        <v>81</v>
      </c>
      <c r="AY112" s="195" t="s">
        <v>157</v>
      </c>
      <c r="BK112" s="197">
        <f>BK113</f>
        <v>0</v>
      </c>
    </row>
    <row r="113" spans="2:65" s="1" customFormat="1" ht="16.5" customHeight="1">
      <c r="B113" s="34"/>
      <c r="C113" s="200" t="s">
        <v>227</v>
      </c>
      <c r="D113" s="200" t="s">
        <v>159</v>
      </c>
      <c r="E113" s="201" t="s">
        <v>409</v>
      </c>
      <c r="F113" s="202" t="s">
        <v>543</v>
      </c>
      <c r="G113" s="203" t="s">
        <v>397</v>
      </c>
      <c r="H113" s="204">
        <v>1</v>
      </c>
      <c r="I113" s="205"/>
      <c r="J113" s="206">
        <f>ROUND(I113*H113,2)</f>
        <v>0</v>
      </c>
      <c r="K113" s="202" t="s">
        <v>517</v>
      </c>
      <c r="L113" s="39"/>
      <c r="M113" s="222" t="s">
        <v>19</v>
      </c>
      <c r="N113" s="223" t="s">
        <v>44</v>
      </c>
      <c r="O113" s="224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AR113" s="13" t="s">
        <v>398</v>
      </c>
      <c r="AT113" s="13" t="s">
        <v>159</v>
      </c>
      <c r="AU113" s="13" t="s">
        <v>83</v>
      </c>
      <c r="AY113" s="13" t="s">
        <v>157</v>
      </c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13" t="s">
        <v>81</v>
      </c>
      <c r="BK113" s="211">
        <f>ROUND(I113*H113,2)</f>
        <v>0</v>
      </c>
      <c r="BL113" s="13" t="s">
        <v>398</v>
      </c>
      <c r="BM113" s="13" t="s">
        <v>544</v>
      </c>
    </row>
    <row r="114" spans="2:12" s="1" customFormat="1" ht="6.95" customHeight="1">
      <c r="B114" s="53"/>
      <c r="C114" s="54"/>
      <c r="D114" s="54"/>
      <c r="E114" s="54"/>
      <c r="F114" s="54"/>
      <c r="G114" s="54"/>
      <c r="H114" s="54"/>
      <c r="I114" s="150"/>
      <c r="J114" s="54"/>
      <c r="K114" s="54"/>
      <c r="L114" s="39"/>
    </row>
  </sheetData>
  <sheetProtection password="CC35" sheet="1" objects="1" scenarios="1" formatColumns="0" formatRows="0" autoFilter="0"/>
  <autoFilter ref="C87:K113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9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95</v>
      </c>
    </row>
    <row r="3" spans="2:46" ht="6.95" customHeight="1">
      <c r="B3" s="120"/>
      <c r="C3" s="121"/>
      <c r="D3" s="121"/>
      <c r="E3" s="121"/>
      <c r="F3" s="121"/>
      <c r="G3" s="121"/>
      <c r="H3" s="121"/>
      <c r="I3" s="122"/>
      <c r="J3" s="121"/>
      <c r="K3" s="121"/>
      <c r="L3" s="16"/>
      <c r="AT3" s="13" t="s">
        <v>83</v>
      </c>
    </row>
    <row r="4" spans="2:46" ht="24.95" customHeight="1">
      <c r="B4" s="16"/>
      <c r="D4" s="123" t="s">
        <v>117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24" t="s">
        <v>16</v>
      </c>
      <c r="L6" s="16"/>
    </row>
    <row r="7" spans="2:12" ht="16.5" customHeight="1">
      <c r="B7" s="16"/>
      <c r="E7" s="125" t="str">
        <f>'Rekapitulace stavby'!K6</f>
        <v>Odstraňování postradatelných objektů SŽDC - demolice (obvod OŘ PHA)</v>
      </c>
      <c r="F7" s="124"/>
      <c r="G7" s="124"/>
      <c r="H7" s="124"/>
      <c r="L7" s="16"/>
    </row>
    <row r="8" spans="2:12" s="1" customFormat="1" ht="12" customHeight="1">
      <c r="B8" s="39"/>
      <c r="D8" s="124" t="s">
        <v>118</v>
      </c>
      <c r="I8" s="126"/>
      <c r="L8" s="39"/>
    </row>
    <row r="9" spans="2:12" s="1" customFormat="1" ht="36.95" customHeight="1">
      <c r="B9" s="39"/>
      <c r="E9" s="127" t="s">
        <v>545</v>
      </c>
      <c r="F9" s="1"/>
      <c r="G9" s="1"/>
      <c r="H9" s="1"/>
      <c r="I9" s="126"/>
      <c r="L9" s="39"/>
    </row>
    <row r="10" spans="2:12" s="1" customFormat="1" ht="12">
      <c r="B10" s="39"/>
      <c r="I10" s="126"/>
      <c r="L10" s="39"/>
    </row>
    <row r="11" spans="2:12" s="1" customFormat="1" ht="12" customHeight="1">
      <c r="B11" s="39"/>
      <c r="D11" s="124" t="s">
        <v>18</v>
      </c>
      <c r="F11" s="13" t="s">
        <v>19</v>
      </c>
      <c r="I11" s="128" t="s">
        <v>20</v>
      </c>
      <c r="J11" s="13" t="s">
        <v>19</v>
      </c>
      <c r="L11" s="39"/>
    </row>
    <row r="12" spans="2:12" s="1" customFormat="1" ht="12" customHeight="1">
      <c r="B12" s="39"/>
      <c r="D12" s="124" t="s">
        <v>21</v>
      </c>
      <c r="F12" s="13" t="s">
        <v>486</v>
      </c>
      <c r="I12" s="128" t="s">
        <v>23</v>
      </c>
      <c r="J12" s="129" t="str">
        <f>'Rekapitulace stavby'!AN8</f>
        <v>7. 6. 2019</v>
      </c>
      <c r="L12" s="39"/>
    </row>
    <row r="13" spans="2:12" s="1" customFormat="1" ht="10.8" customHeight="1">
      <c r="B13" s="39"/>
      <c r="I13" s="126"/>
      <c r="L13" s="39"/>
    </row>
    <row r="14" spans="2:12" s="1" customFormat="1" ht="12" customHeight="1">
      <c r="B14" s="39"/>
      <c r="D14" s="124" t="s">
        <v>25</v>
      </c>
      <c r="I14" s="128" t="s">
        <v>26</v>
      </c>
      <c r="J14" s="13" t="s">
        <v>27</v>
      </c>
      <c r="L14" s="39"/>
    </row>
    <row r="15" spans="2:12" s="1" customFormat="1" ht="18" customHeight="1">
      <c r="B15" s="39"/>
      <c r="E15" s="13" t="s">
        <v>28</v>
      </c>
      <c r="I15" s="128" t="s">
        <v>29</v>
      </c>
      <c r="J15" s="13" t="s">
        <v>30</v>
      </c>
      <c r="L15" s="39"/>
    </row>
    <row r="16" spans="2:12" s="1" customFormat="1" ht="6.95" customHeight="1">
      <c r="B16" s="39"/>
      <c r="I16" s="126"/>
      <c r="L16" s="39"/>
    </row>
    <row r="17" spans="2:12" s="1" customFormat="1" ht="12" customHeight="1">
      <c r="B17" s="39"/>
      <c r="D17" s="124" t="s">
        <v>31</v>
      </c>
      <c r="I17" s="128" t="s">
        <v>26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8" t="s">
        <v>29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26"/>
      <c r="L19" s="39"/>
    </row>
    <row r="20" spans="2:12" s="1" customFormat="1" ht="12" customHeight="1">
      <c r="B20" s="39"/>
      <c r="D20" s="124" t="s">
        <v>33</v>
      </c>
      <c r="I20" s="128" t="s">
        <v>26</v>
      </c>
      <c r="J20" s="13" t="str">
        <f>IF('Rekapitulace stavby'!AN16="","",'Rekapitulace stavby'!AN16)</f>
        <v/>
      </c>
      <c r="L20" s="39"/>
    </row>
    <row r="21" spans="2:12" s="1" customFormat="1" ht="18" customHeight="1">
      <c r="B21" s="39"/>
      <c r="E21" s="13" t="str">
        <f>IF('Rekapitulace stavby'!E17="","",'Rekapitulace stavby'!E17)</f>
        <v xml:space="preserve"> </v>
      </c>
      <c r="I21" s="128" t="s">
        <v>29</v>
      </c>
      <c r="J21" s="13" t="str">
        <f>IF('Rekapitulace stavby'!AN17="","",'Rekapitulace stavby'!AN17)</f>
        <v/>
      </c>
      <c r="L21" s="39"/>
    </row>
    <row r="22" spans="2:12" s="1" customFormat="1" ht="6.95" customHeight="1">
      <c r="B22" s="39"/>
      <c r="I22" s="126"/>
      <c r="L22" s="39"/>
    </row>
    <row r="23" spans="2:12" s="1" customFormat="1" ht="12" customHeight="1">
      <c r="B23" s="39"/>
      <c r="D23" s="124" t="s">
        <v>35</v>
      </c>
      <c r="I23" s="128" t="s">
        <v>26</v>
      </c>
      <c r="J23" s="13" t="s">
        <v>19</v>
      </c>
      <c r="L23" s="39"/>
    </row>
    <row r="24" spans="2:12" s="1" customFormat="1" ht="18" customHeight="1">
      <c r="B24" s="39"/>
      <c r="E24" s="13" t="s">
        <v>487</v>
      </c>
      <c r="I24" s="128" t="s">
        <v>29</v>
      </c>
      <c r="J24" s="13" t="s">
        <v>19</v>
      </c>
      <c r="L24" s="39"/>
    </row>
    <row r="25" spans="2:12" s="1" customFormat="1" ht="6.95" customHeight="1">
      <c r="B25" s="39"/>
      <c r="I25" s="126"/>
      <c r="L25" s="39"/>
    </row>
    <row r="26" spans="2:12" s="1" customFormat="1" ht="12" customHeight="1">
      <c r="B26" s="39"/>
      <c r="D26" s="124" t="s">
        <v>37</v>
      </c>
      <c r="I26" s="126"/>
      <c r="L26" s="39"/>
    </row>
    <row r="27" spans="2:12" s="6" customFormat="1" ht="16.5" customHeight="1">
      <c r="B27" s="130"/>
      <c r="E27" s="131" t="s">
        <v>19</v>
      </c>
      <c r="F27" s="131"/>
      <c r="G27" s="131"/>
      <c r="H27" s="131"/>
      <c r="I27" s="132"/>
      <c r="L27" s="130"/>
    </row>
    <row r="28" spans="2:12" s="1" customFormat="1" ht="6.95" customHeight="1">
      <c r="B28" s="39"/>
      <c r="I28" s="126"/>
      <c r="L28" s="39"/>
    </row>
    <row r="29" spans="2:12" s="1" customFormat="1" ht="6.95" customHeight="1">
      <c r="B29" s="39"/>
      <c r="D29" s="67"/>
      <c r="E29" s="67"/>
      <c r="F29" s="67"/>
      <c r="G29" s="67"/>
      <c r="H29" s="67"/>
      <c r="I29" s="133"/>
      <c r="J29" s="67"/>
      <c r="K29" s="67"/>
      <c r="L29" s="39"/>
    </row>
    <row r="30" spans="2:12" s="1" customFormat="1" ht="25.4" customHeight="1">
      <c r="B30" s="39"/>
      <c r="D30" s="134" t="s">
        <v>39</v>
      </c>
      <c r="I30" s="126"/>
      <c r="J30" s="135">
        <f>ROUND(J89,2)</f>
        <v>0</v>
      </c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33"/>
      <c r="J31" s="67"/>
      <c r="K31" s="67"/>
      <c r="L31" s="39"/>
    </row>
    <row r="32" spans="2:12" s="1" customFormat="1" ht="14.4" customHeight="1">
      <c r="B32" s="39"/>
      <c r="F32" s="136" t="s">
        <v>41</v>
      </c>
      <c r="I32" s="137" t="s">
        <v>40</v>
      </c>
      <c r="J32" s="136" t="s">
        <v>42</v>
      </c>
      <c r="L32" s="39"/>
    </row>
    <row r="33" spans="2:12" s="1" customFormat="1" ht="14.4" customHeight="1">
      <c r="B33" s="39"/>
      <c r="D33" s="124" t="s">
        <v>43</v>
      </c>
      <c r="E33" s="124" t="s">
        <v>44</v>
      </c>
      <c r="F33" s="138">
        <f>ROUND((SUM(BE89:BE124)),2)</f>
        <v>0</v>
      </c>
      <c r="I33" s="139">
        <v>0.21</v>
      </c>
      <c r="J33" s="138">
        <f>ROUND(((SUM(BE89:BE124))*I33),2)</f>
        <v>0</v>
      </c>
      <c r="L33" s="39"/>
    </row>
    <row r="34" spans="2:12" s="1" customFormat="1" ht="14.4" customHeight="1">
      <c r="B34" s="39"/>
      <c r="E34" s="124" t="s">
        <v>45</v>
      </c>
      <c r="F34" s="138">
        <f>ROUND((SUM(BF89:BF124)),2)</f>
        <v>0</v>
      </c>
      <c r="I34" s="139">
        <v>0.15</v>
      </c>
      <c r="J34" s="138">
        <f>ROUND(((SUM(BF89:BF124))*I34),2)</f>
        <v>0</v>
      </c>
      <c r="L34" s="39"/>
    </row>
    <row r="35" spans="2:12" s="1" customFormat="1" ht="14.4" customHeight="1" hidden="1">
      <c r="B35" s="39"/>
      <c r="E35" s="124" t="s">
        <v>46</v>
      </c>
      <c r="F35" s="138">
        <f>ROUND((SUM(BG89:BG124)),2)</f>
        <v>0</v>
      </c>
      <c r="I35" s="139">
        <v>0.21</v>
      </c>
      <c r="J35" s="138">
        <f>0</f>
        <v>0</v>
      </c>
      <c r="L35" s="39"/>
    </row>
    <row r="36" spans="2:12" s="1" customFormat="1" ht="14.4" customHeight="1" hidden="1">
      <c r="B36" s="39"/>
      <c r="E36" s="124" t="s">
        <v>47</v>
      </c>
      <c r="F36" s="138">
        <f>ROUND((SUM(BH89:BH124)),2)</f>
        <v>0</v>
      </c>
      <c r="I36" s="139">
        <v>0.15</v>
      </c>
      <c r="J36" s="138">
        <f>0</f>
        <v>0</v>
      </c>
      <c r="L36" s="39"/>
    </row>
    <row r="37" spans="2:12" s="1" customFormat="1" ht="14.4" customHeight="1" hidden="1">
      <c r="B37" s="39"/>
      <c r="E37" s="124" t="s">
        <v>48</v>
      </c>
      <c r="F37" s="138">
        <f>ROUND((SUM(BI89:BI124)),2)</f>
        <v>0</v>
      </c>
      <c r="I37" s="139">
        <v>0</v>
      </c>
      <c r="J37" s="138">
        <f>0</f>
        <v>0</v>
      </c>
      <c r="L37" s="39"/>
    </row>
    <row r="38" spans="2:12" s="1" customFormat="1" ht="6.95" customHeight="1">
      <c r="B38" s="39"/>
      <c r="I38" s="126"/>
      <c r="L38" s="39"/>
    </row>
    <row r="39" spans="2:12" s="1" customFormat="1" ht="25.4" customHeight="1">
      <c r="B39" s="39"/>
      <c r="C39" s="140"/>
      <c r="D39" s="141" t="s">
        <v>49</v>
      </c>
      <c r="E39" s="142"/>
      <c r="F39" s="142"/>
      <c r="G39" s="143" t="s">
        <v>50</v>
      </c>
      <c r="H39" s="144" t="s">
        <v>51</v>
      </c>
      <c r="I39" s="145"/>
      <c r="J39" s="146">
        <f>SUM(J30:J37)</f>
        <v>0</v>
      </c>
      <c r="K39" s="147"/>
      <c r="L39" s="39"/>
    </row>
    <row r="40" spans="2:12" s="1" customFormat="1" ht="14.4" customHeight="1">
      <c r="B40" s="148"/>
      <c r="C40" s="149"/>
      <c r="D40" s="149"/>
      <c r="E40" s="149"/>
      <c r="F40" s="149"/>
      <c r="G40" s="149"/>
      <c r="H40" s="149"/>
      <c r="I40" s="150"/>
      <c r="J40" s="149"/>
      <c r="K40" s="149"/>
      <c r="L40" s="39"/>
    </row>
    <row r="44" spans="2:12" s="1" customFormat="1" ht="6.95" customHeight="1">
      <c r="B44" s="151"/>
      <c r="C44" s="152"/>
      <c r="D44" s="152"/>
      <c r="E44" s="152"/>
      <c r="F44" s="152"/>
      <c r="G44" s="152"/>
      <c r="H44" s="152"/>
      <c r="I44" s="153"/>
      <c r="J44" s="152"/>
      <c r="K44" s="152"/>
      <c r="L44" s="39"/>
    </row>
    <row r="45" spans="2:12" s="1" customFormat="1" ht="24.95" customHeight="1">
      <c r="B45" s="34"/>
      <c r="C45" s="19" t="s">
        <v>122</v>
      </c>
      <c r="D45" s="35"/>
      <c r="E45" s="35"/>
      <c r="F45" s="35"/>
      <c r="G45" s="35"/>
      <c r="H45" s="35"/>
      <c r="I45" s="126"/>
      <c r="J45" s="35"/>
      <c r="K45" s="35"/>
      <c r="L45" s="39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26"/>
      <c r="J46" s="35"/>
      <c r="K46" s="35"/>
      <c r="L46" s="39"/>
    </row>
    <row r="47" spans="2:12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6"/>
      <c r="J47" s="35"/>
      <c r="K47" s="35"/>
      <c r="L47" s="39"/>
    </row>
    <row r="48" spans="2:12" s="1" customFormat="1" ht="16.5" customHeight="1">
      <c r="B48" s="34"/>
      <c r="C48" s="35"/>
      <c r="D48" s="35"/>
      <c r="E48" s="154" t="str">
        <f>E7</f>
        <v>Odstraňování postradatelných objektů SŽDC - demolice (obvod OŘ PHA)</v>
      </c>
      <c r="F48" s="28"/>
      <c r="G48" s="28"/>
      <c r="H48" s="28"/>
      <c r="I48" s="126"/>
      <c r="J48" s="35"/>
      <c r="K48" s="35"/>
      <c r="L48" s="39"/>
    </row>
    <row r="49" spans="2:12" s="1" customFormat="1" ht="12" customHeight="1">
      <c r="B49" s="34"/>
      <c r="C49" s="28" t="s">
        <v>118</v>
      </c>
      <c r="D49" s="35"/>
      <c r="E49" s="35"/>
      <c r="F49" s="35"/>
      <c r="G49" s="35"/>
      <c r="H49" s="35"/>
      <c r="I49" s="126"/>
      <c r="J49" s="35"/>
      <c r="K49" s="35"/>
      <c r="L49" s="39"/>
    </row>
    <row r="50" spans="2:12" s="1" customFormat="1" ht="16.5" customHeight="1">
      <c r="B50" s="34"/>
      <c r="C50" s="35"/>
      <c r="D50" s="35"/>
      <c r="E50" s="60" t="str">
        <f>E9</f>
        <v>SO.05 - Český Brod - transformovna (5000117417)</v>
      </c>
      <c r="F50" s="35"/>
      <c r="G50" s="35"/>
      <c r="H50" s="35"/>
      <c r="I50" s="126"/>
      <c r="J50" s="35"/>
      <c r="K50" s="35"/>
      <c r="L50" s="39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26"/>
      <c r="J51" s="35"/>
      <c r="K51" s="35"/>
      <c r="L51" s="39"/>
    </row>
    <row r="52" spans="2:12" s="1" customFormat="1" ht="12" customHeight="1">
      <c r="B52" s="34"/>
      <c r="C52" s="28" t="s">
        <v>21</v>
      </c>
      <c r="D52" s="35"/>
      <c r="E52" s="35"/>
      <c r="F52" s="23" t="str">
        <f>F12</f>
        <v>Český Brod</v>
      </c>
      <c r="G52" s="35"/>
      <c r="H52" s="35"/>
      <c r="I52" s="128" t="s">
        <v>23</v>
      </c>
      <c r="J52" s="63" t="str">
        <f>IF(J12="","",J12)</f>
        <v>7. 6. 2019</v>
      </c>
      <c r="K52" s="35"/>
      <c r="L52" s="39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26"/>
      <c r="J53" s="35"/>
      <c r="K53" s="35"/>
      <c r="L53" s="39"/>
    </row>
    <row r="54" spans="2:12" s="1" customFormat="1" ht="13.65" customHeight="1">
      <c r="B54" s="34"/>
      <c r="C54" s="28" t="s">
        <v>25</v>
      </c>
      <c r="D54" s="35"/>
      <c r="E54" s="35"/>
      <c r="F54" s="23" t="str">
        <f>E15</f>
        <v>Správa železniční dopravní cesty, s.o.</v>
      </c>
      <c r="G54" s="35"/>
      <c r="H54" s="35"/>
      <c r="I54" s="128" t="s">
        <v>33</v>
      </c>
      <c r="J54" s="32" t="str">
        <f>E21</f>
        <v xml:space="preserve"> </v>
      </c>
      <c r="K54" s="35"/>
      <c r="L54" s="39"/>
    </row>
    <row r="55" spans="2:12" s="1" customFormat="1" ht="13.65" customHeight="1">
      <c r="B55" s="34"/>
      <c r="C55" s="28" t="s">
        <v>31</v>
      </c>
      <c r="D55" s="35"/>
      <c r="E55" s="35"/>
      <c r="F55" s="23" t="str">
        <f>IF(E18="","",E18)</f>
        <v>Vyplň údaj</v>
      </c>
      <c r="G55" s="35"/>
      <c r="H55" s="35"/>
      <c r="I55" s="128" t="s">
        <v>35</v>
      </c>
      <c r="J55" s="32" t="str">
        <f>E24</f>
        <v>L. Malý</v>
      </c>
      <c r="K55" s="35"/>
      <c r="L55" s="39"/>
    </row>
    <row r="56" spans="2:12" s="1" customFormat="1" ht="10.3" customHeight="1">
      <c r="B56" s="34"/>
      <c r="C56" s="35"/>
      <c r="D56" s="35"/>
      <c r="E56" s="35"/>
      <c r="F56" s="35"/>
      <c r="G56" s="35"/>
      <c r="H56" s="35"/>
      <c r="I56" s="126"/>
      <c r="J56" s="35"/>
      <c r="K56" s="35"/>
      <c r="L56" s="39"/>
    </row>
    <row r="57" spans="2:12" s="1" customFormat="1" ht="29.25" customHeight="1">
      <c r="B57" s="34"/>
      <c r="C57" s="155" t="s">
        <v>123</v>
      </c>
      <c r="D57" s="156"/>
      <c r="E57" s="156"/>
      <c r="F57" s="156"/>
      <c r="G57" s="156"/>
      <c r="H57" s="156"/>
      <c r="I57" s="157"/>
      <c r="J57" s="158" t="s">
        <v>124</v>
      </c>
      <c r="K57" s="156"/>
      <c r="L57" s="39"/>
    </row>
    <row r="58" spans="2:12" s="1" customFormat="1" ht="10.3" customHeight="1">
      <c r="B58" s="34"/>
      <c r="C58" s="35"/>
      <c r="D58" s="35"/>
      <c r="E58" s="35"/>
      <c r="F58" s="35"/>
      <c r="G58" s="35"/>
      <c r="H58" s="35"/>
      <c r="I58" s="126"/>
      <c r="J58" s="35"/>
      <c r="K58" s="35"/>
      <c r="L58" s="39"/>
    </row>
    <row r="59" spans="2:47" s="1" customFormat="1" ht="22.8" customHeight="1">
      <c r="B59" s="34"/>
      <c r="C59" s="159" t="s">
        <v>71</v>
      </c>
      <c r="D59" s="35"/>
      <c r="E59" s="35"/>
      <c r="F59" s="35"/>
      <c r="G59" s="35"/>
      <c r="H59" s="35"/>
      <c r="I59" s="126"/>
      <c r="J59" s="93">
        <f>J89</f>
        <v>0</v>
      </c>
      <c r="K59" s="35"/>
      <c r="L59" s="39"/>
      <c r="AU59" s="13" t="s">
        <v>125</v>
      </c>
    </row>
    <row r="60" spans="2:12" s="7" customFormat="1" ht="24.95" customHeight="1">
      <c r="B60" s="160"/>
      <c r="C60" s="161"/>
      <c r="D60" s="162" t="s">
        <v>488</v>
      </c>
      <c r="E60" s="163"/>
      <c r="F60" s="163"/>
      <c r="G60" s="163"/>
      <c r="H60" s="163"/>
      <c r="I60" s="164"/>
      <c r="J60" s="165">
        <f>J90</f>
        <v>0</v>
      </c>
      <c r="K60" s="161"/>
      <c r="L60" s="166"/>
    </row>
    <row r="61" spans="2:12" s="7" customFormat="1" ht="24.95" customHeight="1">
      <c r="B61" s="160"/>
      <c r="C61" s="161"/>
      <c r="D61" s="162" t="s">
        <v>126</v>
      </c>
      <c r="E61" s="163"/>
      <c r="F61" s="163"/>
      <c r="G61" s="163"/>
      <c r="H61" s="163"/>
      <c r="I61" s="164"/>
      <c r="J61" s="165">
        <f>J92</f>
        <v>0</v>
      </c>
      <c r="K61" s="161"/>
      <c r="L61" s="166"/>
    </row>
    <row r="62" spans="2:12" s="8" customFormat="1" ht="19.9" customHeight="1">
      <c r="B62" s="167"/>
      <c r="C62" s="168"/>
      <c r="D62" s="169" t="s">
        <v>127</v>
      </c>
      <c r="E62" s="170"/>
      <c r="F62" s="170"/>
      <c r="G62" s="170"/>
      <c r="H62" s="170"/>
      <c r="I62" s="171"/>
      <c r="J62" s="172">
        <f>J93</f>
        <v>0</v>
      </c>
      <c r="K62" s="168"/>
      <c r="L62" s="173"/>
    </row>
    <row r="63" spans="2:12" s="8" customFormat="1" ht="19.9" customHeight="1">
      <c r="B63" s="167"/>
      <c r="C63" s="168"/>
      <c r="D63" s="169" t="s">
        <v>490</v>
      </c>
      <c r="E63" s="170"/>
      <c r="F63" s="170"/>
      <c r="G63" s="170"/>
      <c r="H63" s="170"/>
      <c r="I63" s="171"/>
      <c r="J63" s="172">
        <f>J106</f>
        <v>0</v>
      </c>
      <c r="K63" s="168"/>
      <c r="L63" s="173"/>
    </row>
    <row r="64" spans="2:12" s="8" customFormat="1" ht="19.9" customHeight="1">
      <c r="B64" s="167"/>
      <c r="C64" s="168"/>
      <c r="D64" s="169" t="s">
        <v>491</v>
      </c>
      <c r="E64" s="170"/>
      <c r="F64" s="170"/>
      <c r="G64" s="170"/>
      <c r="H64" s="170"/>
      <c r="I64" s="171"/>
      <c r="J64" s="172">
        <f>J109</f>
        <v>0</v>
      </c>
      <c r="K64" s="168"/>
      <c r="L64" s="173"/>
    </row>
    <row r="65" spans="2:12" s="7" customFormat="1" ht="24.95" customHeight="1">
      <c r="B65" s="160"/>
      <c r="C65" s="161"/>
      <c r="D65" s="162" t="s">
        <v>131</v>
      </c>
      <c r="E65" s="163"/>
      <c r="F65" s="163"/>
      <c r="G65" s="163"/>
      <c r="H65" s="163"/>
      <c r="I65" s="164"/>
      <c r="J65" s="165">
        <f>J116</f>
        <v>0</v>
      </c>
      <c r="K65" s="161"/>
      <c r="L65" s="166"/>
    </row>
    <row r="66" spans="2:12" s="8" customFormat="1" ht="19.9" customHeight="1">
      <c r="B66" s="167"/>
      <c r="C66" s="168"/>
      <c r="D66" s="169" t="s">
        <v>546</v>
      </c>
      <c r="E66" s="170"/>
      <c r="F66" s="170"/>
      <c r="G66" s="170"/>
      <c r="H66" s="170"/>
      <c r="I66" s="171"/>
      <c r="J66" s="172">
        <f>J117</f>
        <v>0</v>
      </c>
      <c r="K66" s="168"/>
      <c r="L66" s="173"/>
    </row>
    <row r="67" spans="2:12" s="7" customFormat="1" ht="24.95" customHeight="1">
      <c r="B67" s="160"/>
      <c r="C67" s="161"/>
      <c r="D67" s="162" t="s">
        <v>138</v>
      </c>
      <c r="E67" s="163"/>
      <c r="F67" s="163"/>
      <c r="G67" s="163"/>
      <c r="H67" s="163"/>
      <c r="I67" s="164"/>
      <c r="J67" s="165">
        <f>J119</f>
        <v>0</v>
      </c>
      <c r="K67" s="161"/>
      <c r="L67" s="166"/>
    </row>
    <row r="68" spans="2:12" s="8" customFormat="1" ht="19.9" customHeight="1">
      <c r="B68" s="167"/>
      <c r="C68" s="168"/>
      <c r="D68" s="169" t="s">
        <v>139</v>
      </c>
      <c r="E68" s="170"/>
      <c r="F68" s="170"/>
      <c r="G68" s="170"/>
      <c r="H68" s="170"/>
      <c r="I68" s="171"/>
      <c r="J68" s="172">
        <f>J120</f>
        <v>0</v>
      </c>
      <c r="K68" s="168"/>
      <c r="L68" s="173"/>
    </row>
    <row r="69" spans="2:12" s="8" customFormat="1" ht="19.9" customHeight="1">
      <c r="B69" s="167"/>
      <c r="C69" s="168"/>
      <c r="D69" s="169" t="s">
        <v>416</v>
      </c>
      <c r="E69" s="170"/>
      <c r="F69" s="170"/>
      <c r="G69" s="170"/>
      <c r="H69" s="170"/>
      <c r="I69" s="171"/>
      <c r="J69" s="172">
        <f>J122</f>
        <v>0</v>
      </c>
      <c r="K69" s="168"/>
      <c r="L69" s="173"/>
    </row>
    <row r="70" spans="2:12" s="1" customFormat="1" ht="21.8" customHeight="1">
      <c r="B70" s="34"/>
      <c r="C70" s="35"/>
      <c r="D70" s="35"/>
      <c r="E70" s="35"/>
      <c r="F70" s="35"/>
      <c r="G70" s="35"/>
      <c r="H70" s="35"/>
      <c r="I70" s="126"/>
      <c r="J70" s="35"/>
      <c r="K70" s="35"/>
      <c r="L70" s="39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50"/>
      <c r="J71" s="54"/>
      <c r="K71" s="54"/>
      <c r="L71" s="39"/>
    </row>
    <row r="75" spans="2:12" s="1" customFormat="1" ht="6.95" customHeight="1">
      <c r="B75" s="55"/>
      <c r="C75" s="56"/>
      <c r="D75" s="56"/>
      <c r="E75" s="56"/>
      <c r="F75" s="56"/>
      <c r="G75" s="56"/>
      <c r="H75" s="56"/>
      <c r="I75" s="153"/>
      <c r="J75" s="56"/>
      <c r="K75" s="56"/>
      <c r="L75" s="39"/>
    </row>
    <row r="76" spans="2:12" s="1" customFormat="1" ht="24.95" customHeight="1">
      <c r="B76" s="34"/>
      <c r="C76" s="19" t="s">
        <v>142</v>
      </c>
      <c r="D76" s="35"/>
      <c r="E76" s="35"/>
      <c r="F76" s="35"/>
      <c r="G76" s="35"/>
      <c r="H76" s="35"/>
      <c r="I76" s="126"/>
      <c r="J76" s="35"/>
      <c r="K76" s="35"/>
      <c r="L76" s="39"/>
    </row>
    <row r="77" spans="2:12" s="1" customFormat="1" ht="6.95" customHeight="1">
      <c r="B77" s="34"/>
      <c r="C77" s="35"/>
      <c r="D77" s="35"/>
      <c r="E77" s="35"/>
      <c r="F77" s="35"/>
      <c r="G77" s="35"/>
      <c r="H77" s="35"/>
      <c r="I77" s="126"/>
      <c r="J77" s="35"/>
      <c r="K77" s="35"/>
      <c r="L77" s="39"/>
    </row>
    <row r="78" spans="2:12" s="1" customFormat="1" ht="12" customHeight="1">
      <c r="B78" s="34"/>
      <c r="C78" s="28" t="s">
        <v>16</v>
      </c>
      <c r="D78" s="35"/>
      <c r="E78" s="35"/>
      <c r="F78" s="35"/>
      <c r="G78" s="35"/>
      <c r="H78" s="35"/>
      <c r="I78" s="126"/>
      <c r="J78" s="35"/>
      <c r="K78" s="35"/>
      <c r="L78" s="39"/>
    </row>
    <row r="79" spans="2:12" s="1" customFormat="1" ht="16.5" customHeight="1">
      <c r="B79" s="34"/>
      <c r="C79" s="35"/>
      <c r="D79" s="35"/>
      <c r="E79" s="154" t="str">
        <f>E7</f>
        <v>Odstraňování postradatelných objektů SŽDC - demolice (obvod OŘ PHA)</v>
      </c>
      <c r="F79" s="28"/>
      <c r="G79" s="28"/>
      <c r="H79" s="28"/>
      <c r="I79" s="126"/>
      <c r="J79" s="35"/>
      <c r="K79" s="35"/>
      <c r="L79" s="39"/>
    </row>
    <row r="80" spans="2:12" s="1" customFormat="1" ht="12" customHeight="1">
      <c r="B80" s="34"/>
      <c r="C80" s="28" t="s">
        <v>118</v>
      </c>
      <c r="D80" s="35"/>
      <c r="E80" s="35"/>
      <c r="F80" s="35"/>
      <c r="G80" s="35"/>
      <c r="H80" s="35"/>
      <c r="I80" s="126"/>
      <c r="J80" s="35"/>
      <c r="K80" s="35"/>
      <c r="L80" s="39"/>
    </row>
    <row r="81" spans="2:12" s="1" customFormat="1" ht="16.5" customHeight="1">
      <c r="B81" s="34"/>
      <c r="C81" s="35"/>
      <c r="D81" s="35"/>
      <c r="E81" s="60" t="str">
        <f>E9</f>
        <v>SO.05 - Český Brod - transformovna (5000117417)</v>
      </c>
      <c r="F81" s="35"/>
      <c r="G81" s="35"/>
      <c r="H81" s="35"/>
      <c r="I81" s="126"/>
      <c r="J81" s="35"/>
      <c r="K81" s="35"/>
      <c r="L81" s="39"/>
    </row>
    <row r="82" spans="2:12" s="1" customFormat="1" ht="6.95" customHeight="1">
      <c r="B82" s="34"/>
      <c r="C82" s="35"/>
      <c r="D82" s="35"/>
      <c r="E82" s="35"/>
      <c r="F82" s="35"/>
      <c r="G82" s="35"/>
      <c r="H82" s="35"/>
      <c r="I82" s="126"/>
      <c r="J82" s="35"/>
      <c r="K82" s="35"/>
      <c r="L82" s="39"/>
    </row>
    <row r="83" spans="2:12" s="1" customFormat="1" ht="12" customHeight="1">
      <c r="B83" s="34"/>
      <c r="C83" s="28" t="s">
        <v>21</v>
      </c>
      <c r="D83" s="35"/>
      <c r="E83" s="35"/>
      <c r="F83" s="23" t="str">
        <f>F12</f>
        <v>Český Brod</v>
      </c>
      <c r="G83" s="35"/>
      <c r="H83" s="35"/>
      <c r="I83" s="128" t="s">
        <v>23</v>
      </c>
      <c r="J83" s="63" t="str">
        <f>IF(J12="","",J12)</f>
        <v>7. 6. 2019</v>
      </c>
      <c r="K83" s="35"/>
      <c r="L83" s="39"/>
    </row>
    <row r="84" spans="2:12" s="1" customFormat="1" ht="6.95" customHeight="1">
      <c r="B84" s="34"/>
      <c r="C84" s="35"/>
      <c r="D84" s="35"/>
      <c r="E84" s="35"/>
      <c r="F84" s="35"/>
      <c r="G84" s="35"/>
      <c r="H84" s="35"/>
      <c r="I84" s="126"/>
      <c r="J84" s="35"/>
      <c r="K84" s="35"/>
      <c r="L84" s="39"/>
    </row>
    <row r="85" spans="2:12" s="1" customFormat="1" ht="13.65" customHeight="1">
      <c r="B85" s="34"/>
      <c r="C85" s="28" t="s">
        <v>25</v>
      </c>
      <c r="D85" s="35"/>
      <c r="E85" s="35"/>
      <c r="F85" s="23" t="str">
        <f>E15</f>
        <v>Správa železniční dopravní cesty, s.o.</v>
      </c>
      <c r="G85" s="35"/>
      <c r="H85" s="35"/>
      <c r="I85" s="128" t="s">
        <v>33</v>
      </c>
      <c r="J85" s="32" t="str">
        <f>E21</f>
        <v xml:space="preserve"> </v>
      </c>
      <c r="K85" s="35"/>
      <c r="L85" s="39"/>
    </row>
    <row r="86" spans="2:12" s="1" customFormat="1" ht="13.65" customHeight="1">
      <c r="B86" s="34"/>
      <c r="C86" s="28" t="s">
        <v>31</v>
      </c>
      <c r="D86" s="35"/>
      <c r="E86" s="35"/>
      <c r="F86" s="23" t="str">
        <f>IF(E18="","",E18)</f>
        <v>Vyplň údaj</v>
      </c>
      <c r="G86" s="35"/>
      <c r="H86" s="35"/>
      <c r="I86" s="128" t="s">
        <v>35</v>
      </c>
      <c r="J86" s="32" t="str">
        <f>E24</f>
        <v>L. Malý</v>
      </c>
      <c r="K86" s="35"/>
      <c r="L86" s="39"/>
    </row>
    <row r="87" spans="2:12" s="1" customFormat="1" ht="10.3" customHeight="1">
      <c r="B87" s="34"/>
      <c r="C87" s="35"/>
      <c r="D87" s="35"/>
      <c r="E87" s="35"/>
      <c r="F87" s="35"/>
      <c r="G87" s="35"/>
      <c r="H87" s="35"/>
      <c r="I87" s="126"/>
      <c r="J87" s="35"/>
      <c r="K87" s="35"/>
      <c r="L87" s="39"/>
    </row>
    <row r="88" spans="2:20" s="9" customFormat="1" ht="29.25" customHeight="1">
      <c r="B88" s="174"/>
      <c r="C88" s="175" t="s">
        <v>143</v>
      </c>
      <c r="D88" s="176" t="s">
        <v>58</v>
      </c>
      <c r="E88" s="176" t="s">
        <v>54</v>
      </c>
      <c r="F88" s="176" t="s">
        <v>55</v>
      </c>
      <c r="G88" s="176" t="s">
        <v>144</v>
      </c>
      <c r="H88" s="176" t="s">
        <v>145</v>
      </c>
      <c r="I88" s="177" t="s">
        <v>146</v>
      </c>
      <c r="J88" s="176" t="s">
        <v>124</v>
      </c>
      <c r="K88" s="178" t="s">
        <v>147</v>
      </c>
      <c r="L88" s="179"/>
      <c r="M88" s="83" t="s">
        <v>19</v>
      </c>
      <c r="N88" s="84" t="s">
        <v>43</v>
      </c>
      <c r="O88" s="84" t="s">
        <v>148</v>
      </c>
      <c r="P88" s="84" t="s">
        <v>149</v>
      </c>
      <c r="Q88" s="84" t="s">
        <v>150</v>
      </c>
      <c r="R88" s="84" t="s">
        <v>151</v>
      </c>
      <c r="S88" s="84" t="s">
        <v>152</v>
      </c>
      <c r="T88" s="85" t="s">
        <v>153</v>
      </c>
    </row>
    <row r="89" spans="2:63" s="1" customFormat="1" ht="22.8" customHeight="1">
      <c r="B89" s="34"/>
      <c r="C89" s="90" t="s">
        <v>154</v>
      </c>
      <c r="D89" s="35"/>
      <c r="E89" s="35"/>
      <c r="F89" s="35"/>
      <c r="G89" s="35"/>
      <c r="H89" s="35"/>
      <c r="I89" s="126"/>
      <c r="J89" s="180">
        <f>BK89</f>
        <v>0</v>
      </c>
      <c r="K89" s="35"/>
      <c r="L89" s="39"/>
      <c r="M89" s="86"/>
      <c r="N89" s="87"/>
      <c r="O89" s="87"/>
      <c r="P89" s="181">
        <f>P90+P92+P116+P119</f>
        <v>0</v>
      </c>
      <c r="Q89" s="87"/>
      <c r="R89" s="181">
        <f>R90+R92+R116+R119</f>
        <v>4.4231923</v>
      </c>
      <c r="S89" s="87"/>
      <c r="T89" s="182">
        <f>T90+T92+T116+T119</f>
        <v>23.09959</v>
      </c>
      <c r="AT89" s="13" t="s">
        <v>72</v>
      </c>
      <c r="AU89" s="13" t="s">
        <v>125</v>
      </c>
      <c r="BK89" s="183">
        <f>BK90+BK92+BK116+BK119</f>
        <v>0</v>
      </c>
    </row>
    <row r="90" spans="2:63" s="10" customFormat="1" ht="25.9" customHeight="1">
      <c r="B90" s="184"/>
      <c r="C90" s="185"/>
      <c r="D90" s="186" t="s">
        <v>72</v>
      </c>
      <c r="E90" s="187" t="s">
        <v>492</v>
      </c>
      <c r="F90" s="187" t="s">
        <v>493</v>
      </c>
      <c r="G90" s="185"/>
      <c r="H90" s="185"/>
      <c r="I90" s="188"/>
      <c r="J90" s="189">
        <f>BK90</f>
        <v>0</v>
      </c>
      <c r="K90" s="185"/>
      <c r="L90" s="190"/>
      <c r="M90" s="191"/>
      <c r="N90" s="192"/>
      <c r="O90" s="192"/>
      <c r="P90" s="193">
        <f>P91</f>
        <v>0</v>
      </c>
      <c r="Q90" s="192"/>
      <c r="R90" s="193">
        <f>R91</f>
        <v>0</v>
      </c>
      <c r="S90" s="192"/>
      <c r="T90" s="194">
        <f>T91</f>
        <v>0</v>
      </c>
      <c r="AR90" s="195" t="s">
        <v>81</v>
      </c>
      <c r="AT90" s="196" t="s">
        <v>72</v>
      </c>
      <c r="AU90" s="196" t="s">
        <v>73</v>
      </c>
      <c r="AY90" s="195" t="s">
        <v>157</v>
      </c>
      <c r="BK90" s="197">
        <f>BK91</f>
        <v>0</v>
      </c>
    </row>
    <row r="91" spans="2:65" s="1" customFormat="1" ht="16.5" customHeight="1">
      <c r="B91" s="34"/>
      <c r="C91" s="200" t="s">
        <v>81</v>
      </c>
      <c r="D91" s="200" t="s">
        <v>159</v>
      </c>
      <c r="E91" s="201" t="s">
        <v>494</v>
      </c>
      <c r="F91" s="202" t="s">
        <v>495</v>
      </c>
      <c r="G91" s="203" t="s">
        <v>348</v>
      </c>
      <c r="H91" s="204">
        <v>1</v>
      </c>
      <c r="I91" s="205"/>
      <c r="J91" s="206">
        <f>ROUND(I91*H91,2)</f>
        <v>0</v>
      </c>
      <c r="K91" s="202" t="s">
        <v>19</v>
      </c>
      <c r="L91" s="39"/>
      <c r="M91" s="207" t="s">
        <v>19</v>
      </c>
      <c r="N91" s="208" t="s">
        <v>44</v>
      </c>
      <c r="O91" s="75"/>
      <c r="P91" s="209">
        <f>O91*H91</f>
        <v>0</v>
      </c>
      <c r="Q91" s="209">
        <v>0</v>
      </c>
      <c r="R91" s="209">
        <f>Q91*H91</f>
        <v>0</v>
      </c>
      <c r="S91" s="209">
        <v>0</v>
      </c>
      <c r="T91" s="210">
        <f>S91*H91</f>
        <v>0</v>
      </c>
      <c r="AR91" s="13" t="s">
        <v>164</v>
      </c>
      <c r="AT91" s="13" t="s">
        <v>159</v>
      </c>
      <c r="AU91" s="13" t="s">
        <v>81</v>
      </c>
      <c r="AY91" s="13" t="s">
        <v>157</v>
      </c>
      <c r="BE91" s="211">
        <f>IF(N91="základní",J91,0)</f>
        <v>0</v>
      </c>
      <c r="BF91" s="211">
        <f>IF(N91="snížená",J91,0)</f>
        <v>0</v>
      </c>
      <c r="BG91" s="211">
        <f>IF(N91="zákl. přenesená",J91,0)</f>
        <v>0</v>
      </c>
      <c r="BH91" s="211">
        <f>IF(N91="sníž. přenesená",J91,0)</f>
        <v>0</v>
      </c>
      <c r="BI91" s="211">
        <f>IF(N91="nulová",J91,0)</f>
        <v>0</v>
      </c>
      <c r="BJ91" s="13" t="s">
        <v>81</v>
      </c>
      <c r="BK91" s="211">
        <f>ROUND(I91*H91,2)</f>
        <v>0</v>
      </c>
      <c r="BL91" s="13" t="s">
        <v>164</v>
      </c>
      <c r="BM91" s="13" t="s">
        <v>547</v>
      </c>
    </row>
    <row r="92" spans="2:63" s="10" customFormat="1" ht="25.9" customHeight="1">
      <c r="B92" s="184"/>
      <c r="C92" s="185"/>
      <c r="D92" s="186" t="s">
        <v>72</v>
      </c>
      <c r="E92" s="187" t="s">
        <v>155</v>
      </c>
      <c r="F92" s="187" t="s">
        <v>156</v>
      </c>
      <c r="G92" s="185"/>
      <c r="H92" s="185"/>
      <c r="I92" s="188"/>
      <c r="J92" s="189">
        <f>BK92</f>
        <v>0</v>
      </c>
      <c r="K92" s="185"/>
      <c r="L92" s="190"/>
      <c r="M92" s="191"/>
      <c r="N92" s="192"/>
      <c r="O92" s="192"/>
      <c r="P92" s="193">
        <f>P93+P106+P109</f>
        <v>0</v>
      </c>
      <c r="Q92" s="192"/>
      <c r="R92" s="193">
        <f>R93+R106+R109</f>
        <v>4.4231923</v>
      </c>
      <c r="S92" s="192"/>
      <c r="T92" s="194">
        <f>T93+T106+T109</f>
        <v>22.64263</v>
      </c>
      <c r="AR92" s="195" t="s">
        <v>81</v>
      </c>
      <c r="AT92" s="196" t="s">
        <v>72</v>
      </c>
      <c r="AU92" s="196" t="s">
        <v>73</v>
      </c>
      <c r="AY92" s="195" t="s">
        <v>157</v>
      </c>
      <c r="BK92" s="197">
        <f>BK93+BK106+BK109</f>
        <v>0</v>
      </c>
    </row>
    <row r="93" spans="2:63" s="10" customFormat="1" ht="22.8" customHeight="1">
      <c r="B93" s="184"/>
      <c r="C93" s="185"/>
      <c r="D93" s="186" t="s">
        <v>72</v>
      </c>
      <c r="E93" s="198" t="s">
        <v>81</v>
      </c>
      <c r="F93" s="198" t="s">
        <v>158</v>
      </c>
      <c r="G93" s="185"/>
      <c r="H93" s="185"/>
      <c r="I93" s="188"/>
      <c r="J93" s="199">
        <f>BK93</f>
        <v>0</v>
      </c>
      <c r="K93" s="185"/>
      <c r="L93" s="190"/>
      <c r="M93" s="191"/>
      <c r="N93" s="192"/>
      <c r="O93" s="192"/>
      <c r="P93" s="193">
        <f>SUM(P94:P105)</f>
        <v>0</v>
      </c>
      <c r="Q93" s="192"/>
      <c r="R93" s="193">
        <f>SUM(R94:R105)</f>
        <v>4.422750000000001</v>
      </c>
      <c r="S93" s="192"/>
      <c r="T93" s="194">
        <f>SUM(T94:T105)</f>
        <v>3</v>
      </c>
      <c r="AR93" s="195" t="s">
        <v>81</v>
      </c>
      <c r="AT93" s="196" t="s">
        <v>72</v>
      </c>
      <c r="AU93" s="196" t="s">
        <v>81</v>
      </c>
      <c r="AY93" s="195" t="s">
        <v>157</v>
      </c>
      <c r="BK93" s="197">
        <f>SUM(BK94:BK105)</f>
        <v>0</v>
      </c>
    </row>
    <row r="94" spans="2:65" s="1" customFormat="1" ht="16.5" customHeight="1">
      <c r="B94" s="34"/>
      <c r="C94" s="200" t="s">
        <v>83</v>
      </c>
      <c r="D94" s="200" t="s">
        <v>159</v>
      </c>
      <c r="E94" s="201" t="s">
        <v>497</v>
      </c>
      <c r="F94" s="202" t="s">
        <v>498</v>
      </c>
      <c r="G94" s="203" t="s">
        <v>175</v>
      </c>
      <c r="H94" s="204">
        <v>10</v>
      </c>
      <c r="I94" s="205"/>
      <c r="J94" s="206">
        <f>ROUND(I94*H94,2)</f>
        <v>0</v>
      </c>
      <c r="K94" s="202" t="s">
        <v>19</v>
      </c>
      <c r="L94" s="39"/>
      <c r="M94" s="207" t="s">
        <v>19</v>
      </c>
      <c r="N94" s="208" t="s">
        <v>44</v>
      </c>
      <c r="O94" s="75"/>
      <c r="P94" s="209">
        <f>O94*H94</f>
        <v>0</v>
      </c>
      <c r="Q94" s="209">
        <v>0</v>
      </c>
      <c r="R94" s="209">
        <f>Q94*H94</f>
        <v>0</v>
      </c>
      <c r="S94" s="209">
        <v>0</v>
      </c>
      <c r="T94" s="210">
        <f>S94*H94</f>
        <v>0</v>
      </c>
      <c r="AR94" s="13" t="s">
        <v>164</v>
      </c>
      <c r="AT94" s="13" t="s">
        <v>159</v>
      </c>
      <c r="AU94" s="13" t="s">
        <v>83</v>
      </c>
      <c r="AY94" s="13" t="s">
        <v>157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13" t="s">
        <v>81</v>
      </c>
      <c r="BK94" s="211">
        <f>ROUND(I94*H94,2)</f>
        <v>0</v>
      </c>
      <c r="BL94" s="13" t="s">
        <v>164</v>
      </c>
      <c r="BM94" s="13" t="s">
        <v>548</v>
      </c>
    </row>
    <row r="95" spans="2:65" s="1" customFormat="1" ht="16.5" customHeight="1">
      <c r="B95" s="34"/>
      <c r="C95" s="200" t="s">
        <v>169</v>
      </c>
      <c r="D95" s="200" t="s">
        <v>159</v>
      </c>
      <c r="E95" s="201" t="s">
        <v>549</v>
      </c>
      <c r="F95" s="202" t="s">
        <v>550</v>
      </c>
      <c r="G95" s="203" t="s">
        <v>201</v>
      </c>
      <c r="H95" s="204">
        <v>40</v>
      </c>
      <c r="I95" s="205"/>
      <c r="J95" s="206">
        <f>ROUND(I95*H95,2)</f>
        <v>0</v>
      </c>
      <c r="K95" s="202" t="s">
        <v>551</v>
      </c>
      <c r="L95" s="39"/>
      <c r="M95" s="207" t="s">
        <v>19</v>
      </c>
      <c r="N95" s="208" t="s">
        <v>44</v>
      </c>
      <c r="O95" s="75"/>
      <c r="P95" s="209">
        <f>O95*H95</f>
        <v>0</v>
      </c>
      <c r="Q95" s="209">
        <v>0.00055</v>
      </c>
      <c r="R95" s="209">
        <f>Q95*H95</f>
        <v>0.022000000000000002</v>
      </c>
      <c r="S95" s="209">
        <v>0</v>
      </c>
      <c r="T95" s="210">
        <f>S95*H95</f>
        <v>0</v>
      </c>
      <c r="AR95" s="13" t="s">
        <v>164</v>
      </c>
      <c r="AT95" s="13" t="s">
        <v>159</v>
      </c>
      <c r="AU95" s="13" t="s">
        <v>83</v>
      </c>
      <c r="AY95" s="13" t="s">
        <v>157</v>
      </c>
      <c r="BE95" s="211">
        <f>IF(N95="základní",J95,0)</f>
        <v>0</v>
      </c>
      <c r="BF95" s="211">
        <f>IF(N95="snížená",J95,0)</f>
        <v>0</v>
      </c>
      <c r="BG95" s="211">
        <f>IF(N95="zákl. přenesená",J95,0)</f>
        <v>0</v>
      </c>
      <c r="BH95" s="211">
        <f>IF(N95="sníž. přenesená",J95,0)</f>
        <v>0</v>
      </c>
      <c r="BI95" s="211">
        <f>IF(N95="nulová",J95,0)</f>
        <v>0</v>
      </c>
      <c r="BJ95" s="13" t="s">
        <v>81</v>
      </c>
      <c r="BK95" s="211">
        <f>ROUND(I95*H95,2)</f>
        <v>0</v>
      </c>
      <c r="BL95" s="13" t="s">
        <v>164</v>
      </c>
      <c r="BM95" s="13" t="s">
        <v>552</v>
      </c>
    </row>
    <row r="96" spans="2:65" s="1" customFormat="1" ht="16.5" customHeight="1">
      <c r="B96" s="34"/>
      <c r="C96" s="200" t="s">
        <v>164</v>
      </c>
      <c r="D96" s="200" t="s">
        <v>159</v>
      </c>
      <c r="E96" s="201" t="s">
        <v>553</v>
      </c>
      <c r="F96" s="202" t="s">
        <v>554</v>
      </c>
      <c r="G96" s="203" t="s">
        <v>201</v>
      </c>
      <c r="H96" s="204">
        <v>40</v>
      </c>
      <c r="I96" s="205"/>
      <c r="J96" s="206">
        <f>ROUND(I96*H96,2)</f>
        <v>0</v>
      </c>
      <c r="K96" s="202" t="s">
        <v>551</v>
      </c>
      <c r="L96" s="39"/>
      <c r="M96" s="207" t="s">
        <v>19</v>
      </c>
      <c r="N96" s="208" t="s">
        <v>44</v>
      </c>
      <c r="O96" s="75"/>
      <c r="P96" s="209">
        <f>O96*H96</f>
        <v>0</v>
      </c>
      <c r="Q96" s="209">
        <v>0</v>
      </c>
      <c r="R96" s="209">
        <f>Q96*H96</f>
        <v>0</v>
      </c>
      <c r="S96" s="209">
        <v>0</v>
      </c>
      <c r="T96" s="210">
        <f>S96*H96</f>
        <v>0</v>
      </c>
      <c r="AR96" s="13" t="s">
        <v>164</v>
      </c>
      <c r="AT96" s="13" t="s">
        <v>159</v>
      </c>
      <c r="AU96" s="13" t="s">
        <v>83</v>
      </c>
      <c r="AY96" s="13" t="s">
        <v>157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13" t="s">
        <v>81</v>
      </c>
      <c r="BK96" s="211">
        <f>ROUND(I96*H96,2)</f>
        <v>0</v>
      </c>
      <c r="BL96" s="13" t="s">
        <v>164</v>
      </c>
      <c r="BM96" s="13" t="s">
        <v>555</v>
      </c>
    </row>
    <row r="97" spans="2:65" s="1" customFormat="1" ht="16.5" customHeight="1">
      <c r="B97" s="34"/>
      <c r="C97" s="200" t="s">
        <v>177</v>
      </c>
      <c r="D97" s="200" t="s">
        <v>159</v>
      </c>
      <c r="E97" s="201" t="s">
        <v>556</v>
      </c>
      <c r="F97" s="202" t="s">
        <v>557</v>
      </c>
      <c r="G97" s="203" t="s">
        <v>162</v>
      </c>
      <c r="H97" s="204">
        <v>4.4</v>
      </c>
      <c r="I97" s="205"/>
      <c r="J97" s="206">
        <f>ROUND(I97*H97,2)</f>
        <v>0</v>
      </c>
      <c r="K97" s="202" t="s">
        <v>19</v>
      </c>
      <c r="L97" s="39"/>
      <c r="M97" s="207" t="s">
        <v>19</v>
      </c>
      <c r="N97" s="208" t="s">
        <v>44</v>
      </c>
      <c r="O97" s="75"/>
      <c r="P97" s="209">
        <f>O97*H97</f>
        <v>0</v>
      </c>
      <c r="Q97" s="209">
        <v>0</v>
      </c>
      <c r="R97" s="209">
        <f>Q97*H97</f>
        <v>0</v>
      </c>
      <c r="S97" s="209">
        <v>0</v>
      </c>
      <c r="T97" s="210">
        <f>S97*H97</f>
        <v>0</v>
      </c>
      <c r="AR97" s="13" t="s">
        <v>164</v>
      </c>
      <c r="AT97" s="13" t="s">
        <v>159</v>
      </c>
      <c r="AU97" s="13" t="s">
        <v>83</v>
      </c>
      <c r="AY97" s="13" t="s">
        <v>157</v>
      </c>
      <c r="BE97" s="211">
        <f>IF(N97="základní",J97,0)</f>
        <v>0</v>
      </c>
      <c r="BF97" s="211">
        <f>IF(N97="snížená",J97,0)</f>
        <v>0</v>
      </c>
      <c r="BG97" s="211">
        <f>IF(N97="zákl. přenesená",J97,0)</f>
        <v>0</v>
      </c>
      <c r="BH97" s="211">
        <f>IF(N97="sníž. přenesená",J97,0)</f>
        <v>0</v>
      </c>
      <c r="BI97" s="211">
        <f>IF(N97="nulová",J97,0)</f>
        <v>0</v>
      </c>
      <c r="BJ97" s="13" t="s">
        <v>81</v>
      </c>
      <c r="BK97" s="211">
        <f>ROUND(I97*H97,2)</f>
        <v>0</v>
      </c>
      <c r="BL97" s="13" t="s">
        <v>164</v>
      </c>
      <c r="BM97" s="13" t="s">
        <v>558</v>
      </c>
    </row>
    <row r="98" spans="2:65" s="1" customFormat="1" ht="16.5" customHeight="1">
      <c r="B98" s="34"/>
      <c r="C98" s="200" t="s">
        <v>184</v>
      </c>
      <c r="D98" s="200" t="s">
        <v>159</v>
      </c>
      <c r="E98" s="201" t="s">
        <v>559</v>
      </c>
      <c r="F98" s="202" t="s">
        <v>560</v>
      </c>
      <c r="G98" s="203" t="s">
        <v>162</v>
      </c>
      <c r="H98" s="204">
        <v>44</v>
      </c>
      <c r="I98" s="205"/>
      <c r="J98" s="206">
        <f>ROUND(I98*H98,2)</f>
        <v>0</v>
      </c>
      <c r="K98" s="202" t="s">
        <v>561</v>
      </c>
      <c r="L98" s="39"/>
      <c r="M98" s="207" t="s">
        <v>19</v>
      </c>
      <c r="N98" s="208" t="s">
        <v>44</v>
      </c>
      <c r="O98" s="75"/>
      <c r="P98" s="209">
        <f>O98*H98</f>
        <v>0</v>
      </c>
      <c r="Q98" s="209">
        <v>0</v>
      </c>
      <c r="R98" s="209">
        <f>Q98*H98</f>
        <v>0</v>
      </c>
      <c r="S98" s="209">
        <v>0</v>
      </c>
      <c r="T98" s="210">
        <f>S98*H98</f>
        <v>0</v>
      </c>
      <c r="AR98" s="13" t="s">
        <v>164</v>
      </c>
      <c r="AT98" s="13" t="s">
        <v>159</v>
      </c>
      <c r="AU98" s="13" t="s">
        <v>83</v>
      </c>
      <c r="AY98" s="13" t="s">
        <v>157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13" t="s">
        <v>81</v>
      </c>
      <c r="BK98" s="211">
        <f>ROUND(I98*H98,2)</f>
        <v>0</v>
      </c>
      <c r="BL98" s="13" t="s">
        <v>164</v>
      </c>
      <c r="BM98" s="13" t="s">
        <v>562</v>
      </c>
    </row>
    <row r="99" spans="2:65" s="1" customFormat="1" ht="16.5" customHeight="1">
      <c r="B99" s="34"/>
      <c r="C99" s="200" t="s">
        <v>188</v>
      </c>
      <c r="D99" s="200" t="s">
        <v>159</v>
      </c>
      <c r="E99" s="201" t="s">
        <v>563</v>
      </c>
      <c r="F99" s="202" t="s">
        <v>564</v>
      </c>
      <c r="G99" s="203" t="s">
        <v>162</v>
      </c>
      <c r="H99" s="204">
        <v>4.4</v>
      </c>
      <c r="I99" s="205"/>
      <c r="J99" s="206">
        <f>ROUND(I99*H99,2)</f>
        <v>0</v>
      </c>
      <c r="K99" s="202" t="s">
        <v>551</v>
      </c>
      <c r="L99" s="39"/>
      <c r="M99" s="207" t="s">
        <v>19</v>
      </c>
      <c r="N99" s="208" t="s">
        <v>44</v>
      </c>
      <c r="O99" s="75"/>
      <c r="P99" s="209">
        <f>O99*H99</f>
        <v>0</v>
      </c>
      <c r="Q99" s="209">
        <v>0</v>
      </c>
      <c r="R99" s="209">
        <f>Q99*H99</f>
        <v>0</v>
      </c>
      <c r="S99" s="209">
        <v>0</v>
      </c>
      <c r="T99" s="210">
        <f>S99*H99</f>
        <v>0</v>
      </c>
      <c r="AR99" s="13" t="s">
        <v>164</v>
      </c>
      <c r="AT99" s="13" t="s">
        <v>159</v>
      </c>
      <c r="AU99" s="13" t="s">
        <v>83</v>
      </c>
      <c r="AY99" s="13" t="s">
        <v>157</v>
      </c>
      <c r="BE99" s="211">
        <f>IF(N99="základní",J99,0)</f>
        <v>0</v>
      </c>
      <c r="BF99" s="211">
        <f>IF(N99="snížená",J99,0)</f>
        <v>0</v>
      </c>
      <c r="BG99" s="211">
        <f>IF(N99="zákl. přenesená",J99,0)</f>
        <v>0</v>
      </c>
      <c r="BH99" s="211">
        <f>IF(N99="sníž. přenesená",J99,0)</f>
        <v>0</v>
      </c>
      <c r="BI99" s="211">
        <f>IF(N99="nulová",J99,0)</f>
        <v>0</v>
      </c>
      <c r="BJ99" s="13" t="s">
        <v>81</v>
      </c>
      <c r="BK99" s="211">
        <f>ROUND(I99*H99,2)</f>
        <v>0</v>
      </c>
      <c r="BL99" s="13" t="s">
        <v>164</v>
      </c>
      <c r="BM99" s="13" t="s">
        <v>565</v>
      </c>
    </row>
    <row r="100" spans="2:65" s="1" customFormat="1" ht="16.5" customHeight="1">
      <c r="B100" s="34"/>
      <c r="C100" s="200" t="s">
        <v>182</v>
      </c>
      <c r="D100" s="200" t="s">
        <v>159</v>
      </c>
      <c r="E100" s="201" t="s">
        <v>170</v>
      </c>
      <c r="F100" s="202" t="s">
        <v>171</v>
      </c>
      <c r="G100" s="203" t="s">
        <v>175</v>
      </c>
      <c r="H100" s="204">
        <v>50</v>
      </c>
      <c r="I100" s="205"/>
      <c r="J100" s="206">
        <f>ROUND(I100*H100,2)</f>
        <v>0</v>
      </c>
      <c r="K100" s="202" t="s">
        <v>163</v>
      </c>
      <c r="L100" s="39"/>
      <c r="M100" s="207" t="s">
        <v>19</v>
      </c>
      <c r="N100" s="208" t="s">
        <v>44</v>
      </c>
      <c r="O100" s="75"/>
      <c r="P100" s="209">
        <f>O100*H100</f>
        <v>0</v>
      </c>
      <c r="Q100" s="209">
        <v>0</v>
      </c>
      <c r="R100" s="209">
        <f>Q100*H100</f>
        <v>0</v>
      </c>
      <c r="S100" s="209">
        <v>0</v>
      </c>
      <c r="T100" s="210">
        <f>S100*H100</f>
        <v>0</v>
      </c>
      <c r="AR100" s="13" t="s">
        <v>164</v>
      </c>
      <c r="AT100" s="13" t="s">
        <v>159</v>
      </c>
      <c r="AU100" s="13" t="s">
        <v>83</v>
      </c>
      <c r="AY100" s="13" t="s">
        <v>157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13" t="s">
        <v>81</v>
      </c>
      <c r="BK100" s="211">
        <f>ROUND(I100*H100,2)</f>
        <v>0</v>
      </c>
      <c r="BL100" s="13" t="s">
        <v>164</v>
      </c>
      <c r="BM100" s="13" t="s">
        <v>566</v>
      </c>
    </row>
    <row r="101" spans="2:65" s="1" customFormat="1" ht="16.5" customHeight="1">
      <c r="B101" s="34"/>
      <c r="C101" s="200" t="s">
        <v>198</v>
      </c>
      <c r="D101" s="200" t="s">
        <v>159</v>
      </c>
      <c r="E101" s="201" t="s">
        <v>567</v>
      </c>
      <c r="F101" s="202" t="s">
        <v>568</v>
      </c>
      <c r="G101" s="203" t="s">
        <v>175</v>
      </c>
      <c r="H101" s="204">
        <v>22</v>
      </c>
      <c r="I101" s="205"/>
      <c r="J101" s="206">
        <f>ROUND(I101*H101,2)</f>
        <v>0</v>
      </c>
      <c r="K101" s="202" t="s">
        <v>19</v>
      </c>
      <c r="L101" s="39"/>
      <c r="M101" s="207" t="s">
        <v>19</v>
      </c>
      <c r="N101" s="208" t="s">
        <v>44</v>
      </c>
      <c r="O101" s="75"/>
      <c r="P101" s="209">
        <f>O101*H101</f>
        <v>0</v>
      </c>
      <c r="Q101" s="209">
        <v>0</v>
      </c>
      <c r="R101" s="209">
        <f>Q101*H101</f>
        <v>0</v>
      </c>
      <c r="S101" s="209">
        <v>0</v>
      </c>
      <c r="T101" s="210">
        <f>S101*H101</f>
        <v>0</v>
      </c>
      <c r="AR101" s="13" t="s">
        <v>164</v>
      </c>
      <c r="AT101" s="13" t="s">
        <v>159</v>
      </c>
      <c r="AU101" s="13" t="s">
        <v>83</v>
      </c>
      <c r="AY101" s="13" t="s">
        <v>157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13" t="s">
        <v>81</v>
      </c>
      <c r="BK101" s="211">
        <f>ROUND(I101*H101,2)</f>
        <v>0</v>
      </c>
      <c r="BL101" s="13" t="s">
        <v>164</v>
      </c>
      <c r="BM101" s="13" t="s">
        <v>569</v>
      </c>
    </row>
    <row r="102" spans="2:65" s="1" customFormat="1" ht="16.5" customHeight="1">
      <c r="B102" s="34"/>
      <c r="C102" s="212" t="s">
        <v>203</v>
      </c>
      <c r="D102" s="212" t="s">
        <v>178</v>
      </c>
      <c r="E102" s="213" t="s">
        <v>570</v>
      </c>
      <c r="F102" s="214" t="s">
        <v>571</v>
      </c>
      <c r="G102" s="215" t="s">
        <v>162</v>
      </c>
      <c r="H102" s="216">
        <v>4.4</v>
      </c>
      <c r="I102" s="217"/>
      <c r="J102" s="218">
        <f>ROUND(I102*H102,2)</f>
        <v>0</v>
      </c>
      <c r="K102" s="214" t="s">
        <v>19</v>
      </c>
      <c r="L102" s="219"/>
      <c r="M102" s="220" t="s">
        <v>19</v>
      </c>
      <c r="N102" s="221" t="s">
        <v>44</v>
      </c>
      <c r="O102" s="75"/>
      <c r="P102" s="209">
        <f>O102*H102</f>
        <v>0</v>
      </c>
      <c r="Q102" s="209">
        <v>1</v>
      </c>
      <c r="R102" s="209">
        <f>Q102*H102</f>
        <v>4.4</v>
      </c>
      <c r="S102" s="209">
        <v>0</v>
      </c>
      <c r="T102" s="210">
        <f>S102*H102</f>
        <v>0</v>
      </c>
      <c r="AR102" s="13" t="s">
        <v>182</v>
      </c>
      <c r="AT102" s="13" t="s">
        <v>178</v>
      </c>
      <c r="AU102" s="13" t="s">
        <v>83</v>
      </c>
      <c r="AY102" s="13" t="s">
        <v>157</v>
      </c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13" t="s">
        <v>81</v>
      </c>
      <c r="BK102" s="211">
        <f>ROUND(I102*H102,2)</f>
        <v>0</v>
      </c>
      <c r="BL102" s="13" t="s">
        <v>164</v>
      </c>
      <c r="BM102" s="13" t="s">
        <v>572</v>
      </c>
    </row>
    <row r="103" spans="2:65" s="1" customFormat="1" ht="16.5" customHeight="1">
      <c r="B103" s="34"/>
      <c r="C103" s="200" t="s">
        <v>207</v>
      </c>
      <c r="D103" s="200" t="s">
        <v>159</v>
      </c>
      <c r="E103" s="201" t="s">
        <v>185</v>
      </c>
      <c r="F103" s="202" t="s">
        <v>573</v>
      </c>
      <c r="G103" s="203" t="s">
        <v>175</v>
      </c>
      <c r="H103" s="204">
        <v>50</v>
      </c>
      <c r="I103" s="205"/>
      <c r="J103" s="206">
        <f>ROUND(I103*H103,2)</f>
        <v>0</v>
      </c>
      <c r="K103" s="202" t="s">
        <v>525</v>
      </c>
      <c r="L103" s="39"/>
      <c r="M103" s="207" t="s">
        <v>19</v>
      </c>
      <c r="N103" s="208" t="s">
        <v>44</v>
      </c>
      <c r="O103" s="75"/>
      <c r="P103" s="209">
        <f>O103*H103</f>
        <v>0</v>
      </c>
      <c r="Q103" s="209">
        <v>0</v>
      </c>
      <c r="R103" s="209">
        <f>Q103*H103</f>
        <v>0</v>
      </c>
      <c r="S103" s="209">
        <v>0</v>
      </c>
      <c r="T103" s="210">
        <f>S103*H103</f>
        <v>0</v>
      </c>
      <c r="AR103" s="13" t="s">
        <v>164</v>
      </c>
      <c r="AT103" s="13" t="s">
        <v>159</v>
      </c>
      <c r="AU103" s="13" t="s">
        <v>83</v>
      </c>
      <c r="AY103" s="13" t="s">
        <v>157</v>
      </c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13" t="s">
        <v>81</v>
      </c>
      <c r="BK103" s="211">
        <f>ROUND(I103*H103,2)</f>
        <v>0</v>
      </c>
      <c r="BL103" s="13" t="s">
        <v>164</v>
      </c>
      <c r="BM103" s="13" t="s">
        <v>574</v>
      </c>
    </row>
    <row r="104" spans="2:65" s="1" customFormat="1" ht="16.5" customHeight="1">
      <c r="B104" s="34"/>
      <c r="C104" s="212" t="s">
        <v>211</v>
      </c>
      <c r="D104" s="212" t="s">
        <v>178</v>
      </c>
      <c r="E104" s="213" t="s">
        <v>575</v>
      </c>
      <c r="F104" s="214" t="s">
        <v>576</v>
      </c>
      <c r="G104" s="215" t="s">
        <v>191</v>
      </c>
      <c r="H104" s="216">
        <v>0.75</v>
      </c>
      <c r="I104" s="217"/>
      <c r="J104" s="218">
        <f>ROUND(I104*H104,2)</f>
        <v>0</v>
      </c>
      <c r="K104" s="214" t="s">
        <v>19</v>
      </c>
      <c r="L104" s="219"/>
      <c r="M104" s="220" t="s">
        <v>19</v>
      </c>
      <c r="N104" s="221" t="s">
        <v>44</v>
      </c>
      <c r="O104" s="75"/>
      <c r="P104" s="209">
        <f>O104*H104</f>
        <v>0</v>
      </c>
      <c r="Q104" s="209">
        <v>0.001</v>
      </c>
      <c r="R104" s="209">
        <f>Q104*H104</f>
        <v>0.00075</v>
      </c>
      <c r="S104" s="209">
        <v>0</v>
      </c>
      <c r="T104" s="210">
        <f>S104*H104</f>
        <v>0</v>
      </c>
      <c r="AR104" s="13" t="s">
        <v>182</v>
      </c>
      <c r="AT104" s="13" t="s">
        <v>178</v>
      </c>
      <c r="AU104" s="13" t="s">
        <v>83</v>
      </c>
      <c r="AY104" s="13" t="s">
        <v>157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13" t="s">
        <v>81</v>
      </c>
      <c r="BK104" s="211">
        <f>ROUND(I104*H104,2)</f>
        <v>0</v>
      </c>
      <c r="BL104" s="13" t="s">
        <v>164</v>
      </c>
      <c r="BM104" s="13" t="s">
        <v>577</v>
      </c>
    </row>
    <row r="105" spans="2:65" s="1" customFormat="1" ht="16.5" customHeight="1">
      <c r="B105" s="34"/>
      <c r="C105" s="200" t="s">
        <v>215</v>
      </c>
      <c r="D105" s="200" t="s">
        <v>159</v>
      </c>
      <c r="E105" s="201" t="s">
        <v>501</v>
      </c>
      <c r="F105" s="202" t="s">
        <v>502</v>
      </c>
      <c r="G105" s="203" t="s">
        <v>181</v>
      </c>
      <c r="H105" s="204">
        <v>3</v>
      </c>
      <c r="I105" s="205"/>
      <c r="J105" s="206">
        <f>ROUND(I105*H105,2)</f>
        <v>0</v>
      </c>
      <c r="K105" s="202" t="s">
        <v>19</v>
      </c>
      <c r="L105" s="39"/>
      <c r="M105" s="207" t="s">
        <v>19</v>
      </c>
      <c r="N105" s="208" t="s">
        <v>44</v>
      </c>
      <c r="O105" s="75"/>
      <c r="P105" s="209">
        <f>O105*H105</f>
        <v>0</v>
      </c>
      <c r="Q105" s="209">
        <v>0</v>
      </c>
      <c r="R105" s="209">
        <f>Q105*H105</f>
        <v>0</v>
      </c>
      <c r="S105" s="209">
        <v>1</v>
      </c>
      <c r="T105" s="210">
        <f>S105*H105</f>
        <v>3</v>
      </c>
      <c r="AR105" s="13" t="s">
        <v>164</v>
      </c>
      <c r="AT105" s="13" t="s">
        <v>159</v>
      </c>
      <c r="AU105" s="13" t="s">
        <v>83</v>
      </c>
      <c r="AY105" s="13" t="s">
        <v>157</v>
      </c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13" t="s">
        <v>81</v>
      </c>
      <c r="BK105" s="211">
        <f>ROUND(I105*H105,2)</f>
        <v>0</v>
      </c>
      <c r="BL105" s="13" t="s">
        <v>164</v>
      </c>
      <c r="BM105" s="13" t="s">
        <v>578</v>
      </c>
    </row>
    <row r="106" spans="2:63" s="10" customFormat="1" ht="22.8" customHeight="1">
      <c r="B106" s="184"/>
      <c r="C106" s="185"/>
      <c r="D106" s="186" t="s">
        <v>72</v>
      </c>
      <c r="E106" s="198" t="s">
        <v>198</v>
      </c>
      <c r="F106" s="198" t="s">
        <v>508</v>
      </c>
      <c r="G106" s="185"/>
      <c r="H106" s="185"/>
      <c r="I106" s="188"/>
      <c r="J106" s="199">
        <f>BK106</f>
        <v>0</v>
      </c>
      <c r="K106" s="185"/>
      <c r="L106" s="190"/>
      <c r="M106" s="191"/>
      <c r="N106" s="192"/>
      <c r="O106" s="192"/>
      <c r="P106" s="193">
        <f>SUM(P107:P108)</f>
        <v>0</v>
      </c>
      <c r="Q106" s="192"/>
      <c r="R106" s="193">
        <f>SUM(R107:R108)</f>
        <v>0.0004423</v>
      </c>
      <c r="S106" s="192"/>
      <c r="T106" s="194">
        <f>SUM(T107:T108)</f>
        <v>19.64263</v>
      </c>
      <c r="AR106" s="195" t="s">
        <v>81</v>
      </c>
      <c r="AT106" s="196" t="s">
        <v>72</v>
      </c>
      <c r="AU106" s="196" t="s">
        <v>81</v>
      </c>
      <c r="AY106" s="195" t="s">
        <v>157</v>
      </c>
      <c r="BK106" s="197">
        <f>SUM(BK107:BK108)</f>
        <v>0</v>
      </c>
    </row>
    <row r="107" spans="2:65" s="1" customFormat="1" ht="22.5" customHeight="1">
      <c r="B107" s="34"/>
      <c r="C107" s="200" t="s">
        <v>220</v>
      </c>
      <c r="D107" s="200" t="s">
        <v>159</v>
      </c>
      <c r="E107" s="201" t="s">
        <v>579</v>
      </c>
      <c r="F107" s="202" t="s">
        <v>580</v>
      </c>
      <c r="G107" s="203" t="s">
        <v>162</v>
      </c>
      <c r="H107" s="204">
        <v>29.944</v>
      </c>
      <c r="I107" s="205"/>
      <c r="J107" s="206">
        <f>ROUND(I107*H107,2)</f>
        <v>0</v>
      </c>
      <c r="K107" s="202" t="s">
        <v>163</v>
      </c>
      <c r="L107" s="39"/>
      <c r="M107" s="207" t="s">
        <v>19</v>
      </c>
      <c r="N107" s="208" t="s">
        <v>44</v>
      </c>
      <c r="O107" s="75"/>
      <c r="P107" s="209">
        <f>O107*H107</f>
        <v>0</v>
      </c>
      <c r="Q107" s="209">
        <v>0</v>
      </c>
      <c r="R107" s="209">
        <f>Q107*H107</f>
        <v>0</v>
      </c>
      <c r="S107" s="209">
        <v>0.3</v>
      </c>
      <c r="T107" s="210">
        <f>S107*H107</f>
        <v>8.9832</v>
      </c>
      <c r="AR107" s="13" t="s">
        <v>164</v>
      </c>
      <c r="AT107" s="13" t="s">
        <v>159</v>
      </c>
      <c r="AU107" s="13" t="s">
        <v>83</v>
      </c>
      <c r="AY107" s="13" t="s">
        <v>157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13" t="s">
        <v>81</v>
      </c>
      <c r="BK107" s="211">
        <f>ROUND(I107*H107,2)</f>
        <v>0</v>
      </c>
      <c r="BL107" s="13" t="s">
        <v>164</v>
      </c>
      <c r="BM107" s="13" t="s">
        <v>581</v>
      </c>
    </row>
    <row r="108" spans="2:65" s="1" customFormat="1" ht="16.5" customHeight="1">
      <c r="B108" s="34"/>
      <c r="C108" s="200" t="s">
        <v>8</v>
      </c>
      <c r="D108" s="200" t="s">
        <v>159</v>
      </c>
      <c r="E108" s="201" t="s">
        <v>515</v>
      </c>
      <c r="F108" s="202" t="s">
        <v>516</v>
      </c>
      <c r="G108" s="203" t="s">
        <v>162</v>
      </c>
      <c r="H108" s="204">
        <v>4.423</v>
      </c>
      <c r="I108" s="205"/>
      <c r="J108" s="206">
        <f>ROUND(I108*H108,2)</f>
        <v>0</v>
      </c>
      <c r="K108" s="202" t="s">
        <v>517</v>
      </c>
      <c r="L108" s="39"/>
      <c r="M108" s="207" t="s">
        <v>19</v>
      </c>
      <c r="N108" s="208" t="s">
        <v>44</v>
      </c>
      <c r="O108" s="75"/>
      <c r="P108" s="209">
        <f>O108*H108</f>
        <v>0</v>
      </c>
      <c r="Q108" s="209">
        <v>0.0001</v>
      </c>
      <c r="R108" s="209">
        <f>Q108*H108</f>
        <v>0.0004423</v>
      </c>
      <c r="S108" s="209">
        <v>2.41</v>
      </c>
      <c r="T108" s="210">
        <f>S108*H108</f>
        <v>10.65943</v>
      </c>
      <c r="AR108" s="13" t="s">
        <v>164</v>
      </c>
      <c r="AT108" s="13" t="s">
        <v>159</v>
      </c>
      <c r="AU108" s="13" t="s">
        <v>83</v>
      </c>
      <c r="AY108" s="13" t="s">
        <v>157</v>
      </c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13" t="s">
        <v>81</v>
      </c>
      <c r="BK108" s="211">
        <f>ROUND(I108*H108,2)</f>
        <v>0</v>
      </c>
      <c r="BL108" s="13" t="s">
        <v>164</v>
      </c>
      <c r="BM108" s="13" t="s">
        <v>582</v>
      </c>
    </row>
    <row r="109" spans="2:63" s="10" customFormat="1" ht="22.8" customHeight="1">
      <c r="B109" s="184"/>
      <c r="C109" s="185"/>
      <c r="D109" s="186" t="s">
        <v>72</v>
      </c>
      <c r="E109" s="198" t="s">
        <v>266</v>
      </c>
      <c r="F109" s="198" t="s">
        <v>519</v>
      </c>
      <c r="G109" s="185"/>
      <c r="H109" s="185"/>
      <c r="I109" s="188"/>
      <c r="J109" s="199">
        <f>BK109</f>
        <v>0</v>
      </c>
      <c r="K109" s="185"/>
      <c r="L109" s="190"/>
      <c r="M109" s="191"/>
      <c r="N109" s="192"/>
      <c r="O109" s="192"/>
      <c r="P109" s="193">
        <f>SUM(P110:P115)</f>
        <v>0</v>
      </c>
      <c r="Q109" s="192"/>
      <c r="R109" s="193">
        <f>SUM(R110:R115)</f>
        <v>0</v>
      </c>
      <c r="S109" s="192"/>
      <c r="T109" s="194">
        <f>SUM(T110:T115)</f>
        <v>0</v>
      </c>
      <c r="AR109" s="195" t="s">
        <v>81</v>
      </c>
      <c r="AT109" s="196" t="s">
        <v>72</v>
      </c>
      <c r="AU109" s="196" t="s">
        <v>81</v>
      </c>
      <c r="AY109" s="195" t="s">
        <v>157</v>
      </c>
      <c r="BK109" s="197">
        <f>SUM(BK110:BK115)</f>
        <v>0</v>
      </c>
    </row>
    <row r="110" spans="2:65" s="1" customFormat="1" ht="16.5" customHeight="1">
      <c r="B110" s="34"/>
      <c r="C110" s="200" t="s">
        <v>227</v>
      </c>
      <c r="D110" s="200" t="s">
        <v>159</v>
      </c>
      <c r="E110" s="201" t="s">
        <v>523</v>
      </c>
      <c r="F110" s="202" t="s">
        <v>524</v>
      </c>
      <c r="G110" s="203" t="s">
        <v>181</v>
      </c>
      <c r="H110" s="204">
        <v>23.1</v>
      </c>
      <c r="I110" s="205"/>
      <c r="J110" s="206">
        <f>ROUND(I110*H110,2)</f>
        <v>0</v>
      </c>
      <c r="K110" s="202" t="s">
        <v>525</v>
      </c>
      <c r="L110" s="39"/>
      <c r="M110" s="207" t="s">
        <v>19</v>
      </c>
      <c r="N110" s="208" t="s">
        <v>44</v>
      </c>
      <c r="O110" s="75"/>
      <c r="P110" s="209">
        <f>O110*H110</f>
        <v>0</v>
      </c>
      <c r="Q110" s="209">
        <v>0</v>
      </c>
      <c r="R110" s="209">
        <f>Q110*H110</f>
        <v>0</v>
      </c>
      <c r="S110" s="209">
        <v>0</v>
      </c>
      <c r="T110" s="210">
        <f>S110*H110</f>
        <v>0</v>
      </c>
      <c r="AR110" s="13" t="s">
        <v>164</v>
      </c>
      <c r="AT110" s="13" t="s">
        <v>159</v>
      </c>
      <c r="AU110" s="13" t="s">
        <v>83</v>
      </c>
      <c r="AY110" s="13" t="s">
        <v>157</v>
      </c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13" t="s">
        <v>81</v>
      </c>
      <c r="BK110" s="211">
        <f>ROUND(I110*H110,2)</f>
        <v>0</v>
      </c>
      <c r="BL110" s="13" t="s">
        <v>164</v>
      </c>
      <c r="BM110" s="13" t="s">
        <v>583</v>
      </c>
    </row>
    <row r="111" spans="2:65" s="1" customFormat="1" ht="16.5" customHeight="1">
      <c r="B111" s="34"/>
      <c r="C111" s="200" t="s">
        <v>231</v>
      </c>
      <c r="D111" s="200" t="s">
        <v>159</v>
      </c>
      <c r="E111" s="201" t="s">
        <v>527</v>
      </c>
      <c r="F111" s="202" t="s">
        <v>528</v>
      </c>
      <c r="G111" s="203" t="s">
        <v>181</v>
      </c>
      <c r="H111" s="204">
        <v>231</v>
      </c>
      <c r="I111" s="205"/>
      <c r="J111" s="206">
        <f>ROUND(I111*H111,2)</f>
        <v>0</v>
      </c>
      <c r="K111" s="202" t="s">
        <v>525</v>
      </c>
      <c r="L111" s="39"/>
      <c r="M111" s="207" t="s">
        <v>19</v>
      </c>
      <c r="N111" s="208" t="s">
        <v>44</v>
      </c>
      <c r="O111" s="75"/>
      <c r="P111" s="209">
        <f>O111*H111</f>
        <v>0</v>
      </c>
      <c r="Q111" s="209">
        <v>0</v>
      </c>
      <c r="R111" s="209">
        <f>Q111*H111</f>
        <v>0</v>
      </c>
      <c r="S111" s="209">
        <v>0</v>
      </c>
      <c r="T111" s="210">
        <f>S111*H111</f>
        <v>0</v>
      </c>
      <c r="AR111" s="13" t="s">
        <v>164</v>
      </c>
      <c r="AT111" s="13" t="s">
        <v>159</v>
      </c>
      <c r="AU111" s="13" t="s">
        <v>83</v>
      </c>
      <c r="AY111" s="13" t="s">
        <v>157</v>
      </c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13" t="s">
        <v>81</v>
      </c>
      <c r="BK111" s="211">
        <f>ROUND(I111*H111,2)</f>
        <v>0</v>
      </c>
      <c r="BL111" s="13" t="s">
        <v>164</v>
      </c>
      <c r="BM111" s="13" t="s">
        <v>584</v>
      </c>
    </row>
    <row r="112" spans="2:65" s="1" customFormat="1" ht="16.5" customHeight="1">
      <c r="B112" s="34"/>
      <c r="C112" s="200" t="s">
        <v>235</v>
      </c>
      <c r="D112" s="200" t="s">
        <v>159</v>
      </c>
      <c r="E112" s="201" t="s">
        <v>530</v>
      </c>
      <c r="F112" s="202" t="s">
        <v>531</v>
      </c>
      <c r="G112" s="203" t="s">
        <v>181</v>
      </c>
      <c r="H112" s="204">
        <v>3</v>
      </c>
      <c r="I112" s="205"/>
      <c r="J112" s="206">
        <f>ROUND(I112*H112,2)</f>
        <v>0</v>
      </c>
      <c r="K112" s="202" t="s">
        <v>19</v>
      </c>
      <c r="L112" s="39"/>
      <c r="M112" s="207" t="s">
        <v>19</v>
      </c>
      <c r="N112" s="208" t="s">
        <v>44</v>
      </c>
      <c r="O112" s="75"/>
      <c r="P112" s="209">
        <f>O112*H112</f>
        <v>0</v>
      </c>
      <c r="Q112" s="209">
        <v>0</v>
      </c>
      <c r="R112" s="209">
        <f>Q112*H112</f>
        <v>0</v>
      </c>
      <c r="S112" s="209">
        <v>0</v>
      </c>
      <c r="T112" s="210">
        <f>S112*H112</f>
        <v>0</v>
      </c>
      <c r="AR112" s="13" t="s">
        <v>164</v>
      </c>
      <c r="AT112" s="13" t="s">
        <v>159</v>
      </c>
      <c r="AU112" s="13" t="s">
        <v>83</v>
      </c>
      <c r="AY112" s="13" t="s">
        <v>157</v>
      </c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13" t="s">
        <v>81</v>
      </c>
      <c r="BK112" s="211">
        <f>ROUND(I112*H112,2)</f>
        <v>0</v>
      </c>
      <c r="BL112" s="13" t="s">
        <v>164</v>
      </c>
      <c r="BM112" s="13" t="s">
        <v>585</v>
      </c>
    </row>
    <row r="113" spans="2:65" s="1" customFormat="1" ht="22.5" customHeight="1">
      <c r="B113" s="34"/>
      <c r="C113" s="200" t="s">
        <v>239</v>
      </c>
      <c r="D113" s="200" t="s">
        <v>159</v>
      </c>
      <c r="E113" s="201" t="s">
        <v>586</v>
      </c>
      <c r="F113" s="202" t="s">
        <v>587</v>
      </c>
      <c r="G113" s="203" t="s">
        <v>181</v>
      </c>
      <c r="H113" s="204">
        <v>0.457</v>
      </c>
      <c r="I113" s="205"/>
      <c r="J113" s="206">
        <f>ROUND(I113*H113,2)</f>
        <v>0</v>
      </c>
      <c r="K113" s="202" t="s">
        <v>163</v>
      </c>
      <c r="L113" s="39"/>
      <c r="M113" s="207" t="s">
        <v>19</v>
      </c>
      <c r="N113" s="208" t="s">
        <v>44</v>
      </c>
      <c r="O113" s="75"/>
      <c r="P113" s="209">
        <f>O113*H113</f>
        <v>0</v>
      </c>
      <c r="Q113" s="209">
        <v>0</v>
      </c>
      <c r="R113" s="209">
        <f>Q113*H113</f>
        <v>0</v>
      </c>
      <c r="S113" s="209">
        <v>0</v>
      </c>
      <c r="T113" s="210">
        <f>S113*H113</f>
        <v>0</v>
      </c>
      <c r="AR113" s="13" t="s">
        <v>164</v>
      </c>
      <c r="AT113" s="13" t="s">
        <v>159</v>
      </c>
      <c r="AU113" s="13" t="s">
        <v>83</v>
      </c>
      <c r="AY113" s="13" t="s">
        <v>157</v>
      </c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13" t="s">
        <v>81</v>
      </c>
      <c r="BK113" s="211">
        <f>ROUND(I113*H113,2)</f>
        <v>0</v>
      </c>
      <c r="BL113" s="13" t="s">
        <v>164</v>
      </c>
      <c r="BM113" s="13" t="s">
        <v>588</v>
      </c>
    </row>
    <row r="114" spans="2:65" s="1" customFormat="1" ht="16.5" customHeight="1">
      <c r="B114" s="34"/>
      <c r="C114" s="200" t="s">
        <v>243</v>
      </c>
      <c r="D114" s="200" t="s">
        <v>159</v>
      </c>
      <c r="E114" s="201" t="s">
        <v>296</v>
      </c>
      <c r="F114" s="202" t="s">
        <v>533</v>
      </c>
      <c r="G114" s="203" t="s">
        <v>181</v>
      </c>
      <c r="H114" s="204">
        <v>22.643</v>
      </c>
      <c r="I114" s="205"/>
      <c r="J114" s="206">
        <f>ROUND(I114*H114,2)</f>
        <v>0</v>
      </c>
      <c r="K114" s="202" t="s">
        <v>525</v>
      </c>
      <c r="L114" s="39"/>
      <c r="M114" s="207" t="s">
        <v>19</v>
      </c>
      <c r="N114" s="208" t="s">
        <v>44</v>
      </c>
      <c r="O114" s="75"/>
      <c r="P114" s="209">
        <f>O114*H114</f>
        <v>0</v>
      </c>
      <c r="Q114" s="209">
        <v>0</v>
      </c>
      <c r="R114" s="209">
        <f>Q114*H114</f>
        <v>0</v>
      </c>
      <c r="S114" s="209">
        <v>0</v>
      </c>
      <c r="T114" s="210">
        <f>S114*H114</f>
        <v>0</v>
      </c>
      <c r="AR114" s="13" t="s">
        <v>164</v>
      </c>
      <c r="AT114" s="13" t="s">
        <v>159</v>
      </c>
      <c r="AU114" s="13" t="s">
        <v>83</v>
      </c>
      <c r="AY114" s="13" t="s">
        <v>157</v>
      </c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13" t="s">
        <v>81</v>
      </c>
      <c r="BK114" s="211">
        <f>ROUND(I114*H114,2)</f>
        <v>0</v>
      </c>
      <c r="BL114" s="13" t="s">
        <v>164</v>
      </c>
      <c r="BM114" s="13" t="s">
        <v>589</v>
      </c>
    </row>
    <row r="115" spans="2:65" s="1" customFormat="1" ht="16.5" customHeight="1">
      <c r="B115" s="34"/>
      <c r="C115" s="200" t="s">
        <v>7</v>
      </c>
      <c r="D115" s="200" t="s">
        <v>159</v>
      </c>
      <c r="E115" s="201" t="s">
        <v>535</v>
      </c>
      <c r="F115" s="202" t="s">
        <v>536</v>
      </c>
      <c r="G115" s="203" t="s">
        <v>181</v>
      </c>
      <c r="H115" s="204">
        <v>23.1</v>
      </c>
      <c r="I115" s="205"/>
      <c r="J115" s="206">
        <f>ROUND(I115*H115,2)</f>
        <v>0</v>
      </c>
      <c r="K115" s="202" t="s">
        <v>517</v>
      </c>
      <c r="L115" s="39"/>
      <c r="M115" s="207" t="s">
        <v>19</v>
      </c>
      <c r="N115" s="208" t="s">
        <v>44</v>
      </c>
      <c r="O115" s="75"/>
      <c r="P115" s="209">
        <f>O115*H115</f>
        <v>0</v>
      </c>
      <c r="Q115" s="209">
        <v>0</v>
      </c>
      <c r="R115" s="209">
        <f>Q115*H115</f>
        <v>0</v>
      </c>
      <c r="S115" s="209">
        <v>0</v>
      </c>
      <c r="T115" s="210">
        <f>S115*H115</f>
        <v>0</v>
      </c>
      <c r="AR115" s="13" t="s">
        <v>164</v>
      </c>
      <c r="AT115" s="13" t="s">
        <v>159</v>
      </c>
      <c r="AU115" s="13" t="s">
        <v>83</v>
      </c>
      <c r="AY115" s="13" t="s">
        <v>157</v>
      </c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13" t="s">
        <v>81</v>
      </c>
      <c r="BK115" s="211">
        <f>ROUND(I115*H115,2)</f>
        <v>0</v>
      </c>
      <c r="BL115" s="13" t="s">
        <v>164</v>
      </c>
      <c r="BM115" s="13" t="s">
        <v>590</v>
      </c>
    </row>
    <row r="116" spans="2:63" s="10" customFormat="1" ht="25.9" customHeight="1">
      <c r="B116" s="184"/>
      <c r="C116" s="185"/>
      <c r="D116" s="186" t="s">
        <v>72</v>
      </c>
      <c r="E116" s="187" t="s">
        <v>299</v>
      </c>
      <c r="F116" s="187" t="s">
        <v>300</v>
      </c>
      <c r="G116" s="185"/>
      <c r="H116" s="185"/>
      <c r="I116" s="188"/>
      <c r="J116" s="189">
        <f>BK116</f>
        <v>0</v>
      </c>
      <c r="K116" s="185"/>
      <c r="L116" s="190"/>
      <c r="M116" s="191"/>
      <c r="N116" s="192"/>
      <c r="O116" s="192"/>
      <c r="P116" s="193">
        <f>P117</f>
        <v>0</v>
      </c>
      <c r="Q116" s="192"/>
      <c r="R116" s="193">
        <f>R117</f>
        <v>0</v>
      </c>
      <c r="S116" s="192"/>
      <c r="T116" s="194">
        <f>T117</f>
        <v>0.45696000000000003</v>
      </c>
      <c r="AR116" s="195" t="s">
        <v>83</v>
      </c>
      <c r="AT116" s="196" t="s">
        <v>72</v>
      </c>
      <c r="AU116" s="196" t="s">
        <v>73</v>
      </c>
      <c r="AY116" s="195" t="s">
        <v>157</v>
      </c>
      <c r="BK116" s="197">
        <f>BK117</f>
        <v>0</v>
      </c>
    </row>
    <row r="117" spans="2:63" s="10" customFormat="1" ht="22.8" customHeight="1">
      <c r="B117" s="184"/>
      <c r="C117" s="185"/>
      <c r="D117" s="186" t="s">
        <v>72</v>
      </c>
      <c r="E117" s="198" t="s">
        <v>591</v>
      </c>
      <c r="F117" s="198" t="s">
        <v>592</v>
      </c>
      <c r="G117" s="185"/>
      <c r="H117" s="185"/>
      <c r="I117" s="188"/>
      <c r="J117" s="199">
        <f>BK117</f>
        <v>0</v>
      </c>
      <c r="K117" s="185"/>
      <c r="L117" s="190"/>
      <c r="M117" s="191"/>
      <c r="N117" s="192"/>
      <c r="O117" s="192"/>
      <c r="P117" s="193">
        <f>P118</f>
        <v>0</v>
      </c>
      <c r="Q117" s="192"/>
      <c r="R117" s="193">
        <f>R118</f>
        <v>0</v>
      </c>
      <c r="S117" s="192"/>
      <c r="T117" s="194">
        <f>T118</f>
        <v>0.45696000000000003</v>
      </c>
      <c r="AR117" s="195" t="s">
        <v>83</v>
      </c>
      <c r="AT117" s="196" t="s">
        <v>72</v>
      </c>
      <c r="AU117" s="196" t="s">
        <v>81</v>
      </c>
      <c r="AY117" s="195" t="s">
        <v>157</v>
      </c>
      <c r="BK117" s="197">
        <f>BK118</f>
        <v>0</v>
      </c>
    </row>
    <row r="118" spans="2:65" s="1" customFormat="1" ht="16.5" customHeight="1">
      <c r="B118" s="34"/>
      <c r="C118" s="200" t="s">
        <v>250</v>
      </c>
      <c r="D118" s="200" t="s">
        <v>159</v>
      </c>
      <c r="E118" s="201" t="s">
        <v>593</v>
      </c>
      <c r="F118" s="202" t="s">
        <v>594</v>
      </c>
      <c r="G118" s="203" t="s">
        <v>175</v>
      </c>
      <c r="H118" s="204">
        <v>32.64</v>
      </c>
      <c r="I118" s="205"/>
      <c r="J118" s="206">
        <f>ROUND(I118*H118,2)</f>
        <v>0</v>
      </c>
      <c r="K118" s="202" t="s">
        <v>551</v>
      </c>
      <c r="L118" s="39"/>
      <c r="M118" s="207" t="s">
        <v>19</v>
      </c>
      <c r="N118" s="208" t="s">
        <v>44</v>
      </c>
      <c r="O118" s="75"/>
      <c r="P118" s="209">
        <f>O118*H118</f>
        <v>0</v>
      </c>
      <c r="Q118" s="209">
        <v>0</v>
      </c>
      <c r="R118" s="209">
        <f>Q118*H118</f>
        <v>0</v>
      </c>
      <c r="S118" s="209">
        <v>0.014</v>
      </c>
      <c r="T118" s="210">
        <f>S118*H118</f>
        <v>0.45696000000000003</v>
      </c>
      <c r="AR118" s="13" t="s">
        <v>227</v>
      </c>
      <c r="AT118" s="13" t="s">
        <v>159</v>
      </c>
      <c r="AU118" s="13" t="s">
        <v>83</v>
      </c>
      <c r="AY118" s="13" t="s">
        <v>157</v>
      </c>
      <c r="BE118" s="211">
        <f>IF(N118="základní",J118,0)</f>
        <v>0</v>
      </c>
      <c r="BF118" s="211">
        <f>IF(N118="snížená",J118,0)</f>
        <v>0</v>
      </c>
      <c r="BG118" s="211">
        <f>IF(N118="zákl. přenesená",J118,0)</f>
        <v>0</v>
      </c>
      <c r="BH118" s="211">
        <f>IF(N118="sníž. přenesená",J118,0)</f>
        <v>0</v>
      </c>
      <c r="BI118" s="211">
        <f>IF(N118="nulová",J118,0)</f>
        <v>0</v>
      </c>
      <c r="BJ118" s="13" t="s">
        <v>81</v>
      </c>
      <c r="BK118" s="211">
        <f>ROUND(I118*H118,2)</f>
        <v>0</v>
      </c>
      <c r="BL118" s="13" t="s">
        <v>227</v>
      </c>
      <c r="BM118" s="13" t="s">
        <v>595</v>
      </c>
    </row>
    <row r="119" spans="2:63" s="10" customFormat="1" ht="25.9" customHeight="1">
      <c r="B119" s="184"/>
      <c r="C119" s="185"/>
      <c r="D119" s="186" t="s">
        <v>72</v>
      </c>
      <c r="E119" s="187" t="s">
        <v>391</v>
      </c>
      <c r="F119" s="187" t="s">
        <v>392</v>
      </c>
      <c r="G119" s="185"/>
      <c r="H119" s="185"/>
      <c r="I119" s="188"/>
      <c r="J119" s="189">
        <f>BK119</f>
        <v>0</v>
      </c>
      <c r="K119" s="185"/>
      <c r="L119" s="190"/>
      <c r="M119" s="191"/>
      <c r="N119" s="192"/>
      <c r="O119" s="192"/>
      <c r="P119" s="193">
        <f>P120+P122</f>
        <v>0</v>
      </c>
      <c r="Q119" s="192"/>
      <c r="R119" s="193">
        <f>R120+R122</f>
        <v>0</v>
      </c>
      <c r="S119" s="192"/>
      <c r="T119" s="194">
        <f>T120+T122</f>
        <v>0</v>
      </c>
      <c r="AR119" s="195" t="s">
        <v>177</v>
      </c>
      <c r="AT119" s="196" t="s">
        <v>72</v>
      </c>
      <c r="AU119" s="196" t="s">
        <v>73</v>
      </c>
      <c r="AY119" s="195" t="s">
        <v>157</v>
      </c>
      <c r="BK119" s="197">
        <f>BK120+BK122</f>
        <v>0</v>
      </c>
    </row>
    <row r="120" spans="2:63" s="10" customFormat="1" ht="22.8" customHeight="1">
      <c r="B120" s="184"/>
      <c r="C120" s="185"/>
      <c r="D120" s="186" t="s">
        <v>72</v>
      </c>
      <c r="E120" s="198" t="s">
        <v>393</v>
      </c>
      <c r="F120" s="198" t="s">
        <v>394</v>
      </c>
      <c r="G120" s="185"/>
      <c r="H120" s="185"/>
      <c r="I120" s="188"/>
      <c r="J120" s="199">
        <f>BK120</f>
        <v>0</v>
      </c>
      <c r="K120" s="185"/>
      <c r="L120" s="190"/>
      <c r="M120" s="191"/>
      <c r="N120" s="192"/>
      <c r="O120" s="192"/>
      <c r="P120" s="193">
        <f>P121</f>
        <v>0</v>
      </c>
      <c r="Q120" s="192"/>
      <c r="R120" s="193">
        <f>R121</f>
        <v>0</v>
      </c>
      <c r="S120" s="192"/>
      <c r="T120" s="194">
        <f>T121</f>
        <v>0</v>
      </c>
      <c r="AR120" s="195" t="s">
        <v>177</v>
      </c>
      <c r="AT120" s="196" t="s">
        <v>72</v>
      </c>
      <c r="AU120" s="196" t="s">
        <v>81</v>
      </c>
      <c r="AY120" s="195" t="s">
        <v>157</v>
      </c>
      <c r="BK120" s="197">
        <f>BK121</f>
        <v>0</v>
      </c>
    </row>
    <row r="121" spans="2:65" s="1" customFormat="1" ht="16.5" customHeight="1">
      <c r="B121" s="34"/>
      <c r="C121" s="200" t="s">
        <v>254</v>
      </c>
      <c r="D121" s="200" t="s">
        <v>159</v>
      </c>
      <c r="E121" s="201" t="s">
        <v>538</v>
      </c>
      <c r="F121" s="202" t="s">
        <v>539</v>
      </c>
      <c r="G121" s="203" t="s">
        <v>540</v>
      </c>
      <c r="H121" s="204">
        <v>1</v>
      </c>
      <c r="I121" s="205"/>
      <c r="J121" s="206">
        <f>ROUND(I121*H121,2)</f>
        <v>0</v>
      </c>
      <c r="K121" s="202" t="s">
        <v>541</v>
      </c>
      <c r="L121" s="39"/>
      <c r="M121" s="207" t="s">
        <v>19</v>
      </c>
      <c r="N121" s="208" t="s">
        <v>44</v>
      </c>
      <c r="O121" s="75"/>
      <c r="P121" s="209">
        <f>O121*H121</f>
        <v>0</v>
      </c>
      <c r="Q121" s="209">
        <v>0</v>
      </c>
      <c r="R121" s="209">
        <f>Q121*H121</f>
        <v>0</v>
      </c>
      <c r="S121" s="209">
        <v>0</v>
      </c>
      <c r="T121" s="210">
        <f>S121*H121</f>
        <v>0</v>
      </c>
      <c r="AR121" s="13" t="s">
        <v>398</v>
      </c>
      <c r="AT121" s="13" t="s">
        <v>159</v>
      </c>
      <c r="AU121" s="13" t="s">
        <v>83</v>
      </c>
      <c r="AY121" s="13" t="s">
        <v>157</v>
      </c>
      <c r="BE121" s="211">
        <f>IF(N121="základní",J121,0)</f>
        <v>0</v>
      </c>
      <c r="BF121" s="211">
        <f>IF(N121="snížená",J121,0)</f>
        <v>0</v>
      </c>
      <c r="BG121" s="211">
        <f>IF(N121="zákl. přenesená",J121,0)</f>
        <v>0</v>
      </c>
      <c r="BH121" s="211">
        <f>IF(N121="sníž. přenesená",J121,0)</f>
        <v>0</v>
      </c>
      <c r="BI121" s="211">
        <f>IF(N121="nulová",J121,0)</f>
        <v>0</v>
      </c>
      <c r="BJ121" s="13" t="s">
        <v>81</v>
      </c>
      <c r="BK121" s="211">
        <f>ROUND(I121*H121,2)</f>
        <v>0</v>
      </c>
      <c r="BL121" s="13" t="s">
        <v>398</v>
      </c>
      <c r="BM121" s="13" t="s">
        <v>596</v>
      </c>
    </row>
    <row r="122" spans="2:63" s="10" customFormat="1" ht="22.8" customHeight="1">
      <c r="B122" s="184"/>
      <c r="C122" s="185"/>
      <c r="D122" s="186" t="s">
        <v>72</v>
      </c>
      <c r="E122" s="198" t="s">
        <v>461</v>
      </c>
      <c r="F122" s="198" t="s">
        <v>462</v>
      </c>
      <c r="G122" s="185"/>
      <c r="H122" s="185"/>
      <c r="I122" s="188"/>
      <c r="J122" s="199">
        <f>BK122</f>
        <v>0</v>
      </c>
      <c r="K122" s="185"/>
      <c r="L122" s="190"/>
      <c r="M122" s="191"/>
      <c r="N122" s="192"/>
      <c r="O122" s="192"/>
      <c r="P122" s="193">
        <f>SUM(P123:P124)</f>
        <v>0</v>
      </c>
      <c r="Q122" s="192"/>
      <c r="R122" s="193">
        <f>SUM(R123:R124)</f>
        <v>0</v>
      </c>
      <c r="S122" s="192"/>
      <c r="T122" s="194">
        <f>SUM(T123:T124)</f>
        <v>0</v>
      </c>
      <c r="AR122" s="195" t="s">
        <v>177</v>
      </c>
      <c r="AT122" s="196" t="s">
        <v>72</v>
      </c>
      <c r="AU122" s="196" t="s">
        <v>81</v>
      </c>
      <c r="AY122" s="195" t="s">
        <v>157</v>
      </c>
      <c r="BK122" s="197">
        <f>SUM(BK123:BK124)</f>
        <v>0</v>
      </c>
    </row>
    <row r="123" spans="2:65" s="1" customFormat="1" ht="16.5" customHeight="1">
      <c r="B123" s="34"/>
      <c r="C123" s="200" t="s">
        <v>258</v>
      </c>
      <c r="D123" s="200" t="s">
        <v>159</v>
      </c>
      <c r="E123" s="201" t="s">
        <v>597</v>
      </c>
      <c r="F123" s="202" t="s">
        <v>598</v>
      </c>
      <c r="G123" s="203" t="s">
        <v>599</v>
      </c>
      <c r="H123" s="204">
        <v>1</v>
      </c>
      <c r="I123" s="205"/>
      <c r="J123" s="206">
        <f>ROUND(I123*H123,2)</f>
        <v>0</v>
      </c>
      <c r="K123" s="202" t="s">
        <v>163</v>
      </c>
      <c r="L123" s="39"/>
      <c r="M123" s="207" t="s">
        <v>19</v>
      </c>
      <c r="N123" s="208" t="s">
        <v>44</v>
      </c>
      <c r="O123" s="75"/>
      <c r="P123" s="209">
        <f>O123*H123</f>
        <v>0</v>
      </c>
      <c r="Q123" s="209">
        <v>0</v>
      </c>
      <c r="R123" s="209">
        <f>Q123*H123</f>
        <v>0</v>
      </c>
      <c r="S123" s="209">
        <v>0</v>
      </c>
      <c r="T123" s="210">
        <f>S123*H123</f>
        <v>0</v>
      </c>
      <c r="AR123" s="13" t="s">
        <v>398</v>
      </c>
      <c r="AT123" s="13" t="s">
        <v>159</v>
      </c>
      <c r="AU123" s="13" t="s">
        <v>83</v>
      </c>
      <c r="AY123" s="13" t="s">
        <v>157</v>
      </c>
      <c r="BE123" s="211">
        <f>IF(N123="základní",J123,0)</f>
        <v>0</v>
      </c>
      <c r="BF123" s="211">
        <f>IF(N123="snížená",J123,0)</f>
        <v>0</v>
      </c>
      <c r="BG123" s="211">
        <f>IF(N123="zákl. přenesená",J123,0)</f>
        <v>0</v>
      </c>
      <c r="BH123" s="211">
        <f>IF(N123="sníž. přenesená",J123,0)</f>
        <v>0</v>
      </c>
      <c r="BI123" s="211">
        <f>IF(N123="nulová",J123,0)</f>
        <v>0</v>
      </c>
      <c r="BJ123" s="13" t="s">
        <v>81</v>
      </c>
      <c r="BK123" s="211">
        <f>ROUND(I123*H123,2)</f>
        <v>0</v>
      </c>
      <c r="BL123" s="13" t="s">
        <v>398</v>
      </c>
      <c r="BM123" s="13" t="s">
        <v>600</v>
      </c>
    </row>
    <row r="124" spans="2:65" s="1" customFormat="1" ht="16.5" customHeight="1">
      <c r="B124" s="34"/>
      <c r="C124" s="200" t="s">
        <v>262</v>
      </c>
      <c r="D124" s="200" t="s">
        <v>159</v>
      </c>
      <c r="E124" s="201" t="s">
        <v>601</v>
      </c>
      <c r="F124" s="202" t="s">
        <v>602</v>
      </c>
      <c r="G124" s="203" t="s">
        <v>599</v>
      </c>
      <c r="H124" s="204">
        <v>1</v>
      </c>
      <c r="I124" s="205"/>
      <c r="J124" s="206">
        <f>ROUND(I124*H124,2)</f>
        <v>0</v>
      </c>
      <c r="K124" s="202" t="s">
        <v>19</v>
      </c>
      <c r="L124" s="39"/>
      <c r="M124" s="222" t="s">
        <v>19</v>
      </c>
      <c r="N124" s="223" t="s">
        <v>44</v>
      </c>
      <c r="O124" s="224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AR124" s="13" t="s">
        <v>398</v>
      </c>
      <c r="AT124" s="13" t="s">
        <v>159</v>
      </c>
      <c r="AU124" s="13" t="s">
        <v>83</v>
      </c>
      <c r="AY124" s="13" t="s">
        <v>157</v>
      </c>
      <c r="BE124" s="211">
        <f>IF(N124="základní",J124,0)</f>
        <v>0</v>
      </c>
      <c r="BF124" s="211">
        <f>IF(N124="snížená",J124,0)</f>
        <v>0</v>
      </c>
      <c r="BG124" s="211">
        <f>IF(N124="zákl. přenesená",J124,0)</f>
        <v>0</v>
      </c>
      <c r="BH124" s="211">
        <f>IF(N124="sníž. přenesená",J124,0)</f>
        <v>0</v>
      </c>
      <c r="BI124" s="211">
        <f>IF(N124="nulová",J124,0)</f>
        <v>0</v>
      </c>
      <c r="BJ124" s="13" t="s">
        <v>81</v>
      </c>
      <c r="BK124" s="211">
        <f>ROUND(I124*H124,2)</f>
        <v>0</v>
      </c>
      <c r="BL124" s="13" t="s">
        <v>398</v>
      </c>
      <c r="BM124" s="13" t="s">
        <v>603</v>
      </c>
    </row>
    <row r="125" spans="2:12" s="1" customFormat="1" ht="6.95" customHeight="1">
      <c r="B125" s="53"/>
      <c r="C125" s="54"/>
      <c r="D125" s="54"/>
      <c r="E125" s="54"/>
      <c r="F125" s="54"/>
      <c r="G125" s="54"/>
      <c r="H125" s="54"/>
      <c r="I125" s="150"/>
      <c r="J125" s="54"/>
      <c r="K125" s="54"/>
      <c r="L125" s="39"/>
    </row>
  </sheetData>
  <sheetProtection password="CC35" sheet="1" objects="1" scenarios="1" formatColumns="0" formatRows="0" autoFilter="0"/>
  <autoFilter ref="C88:K124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9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98</v>
      </c>
    </row>
    <row r="3" spans="2:46" ht="6.95" customHeight="1">
      <c r="B3" s="120"/>
      <c r="C3" s="121"/>
      <c r="D3" s="121"/>
      <c r="E3" s="121"/>
      <c r="F3" s="121"/>
      <c r="G3" s="121"/>
      <c r="H3" s="121"/>
      <c r="I3" s="122"/>
      <c r="J3" s="121"/>
      <c r="K3" s="121"/>
      <c r="L3" s="16"/>
      <c r="AT3" s="13" t="s">
        <v>83</v>
      </c>
    </row>
    <row r="4" spans="2:46" ht="24.95" customHeight="1">
      <c r="B4" s="16"/>
      <c r="D4" s="123" t="s">
        <v>117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24" t="s">
        <v>16</v>
      </c>
      <c r="L6" s="16"/>
    </row>
    <row r="7" spans="2:12" ht="16.5" customHeight="1">
      <c r="B7" s="16"/>
      <c r="E7" s="125" t="str">
        <f>'Rekapitulace stavby'!K6</f>
        <v>Odstraňování postradatelných objektů SŽDC - demolice (obvod OŘ PHA)</v>
      </c>
      <c r="F7" s="124"/>
      <c r="G7" s="124"/>
      <c r="H7" s="124"/>
      <c r="L7" s="16"/>
    </row>
    <row r="8" spans="2:12" s="1" customFormat="1" ht="12" customHeight="1">
      <c r="B8" s="39"/>
      <c r="D8" s="124" t="s">
        <v>118</v>
      </c>
      <c r="I8" s="126"/>
      <c r="L8" s="39"/>
    </row>
    <row r="9" spans="2:12" s="1" customFormat="1" ht="36.95" customHeight="1">
      <c r="B9" s="39"/>
      <c r="E9" s="127" t="s">
        <v>604</v>
      </c>
      <c r="F9" s="1"/>
      <c r="G9" s="1"/>
      <c r="H9" s="1"/>
      <c r="I9" s="126"/>
      <c r="L9" s="39"/>
    </row>
    <row r="10" spans="2:12" s="1" customFormat="1" ht="12">
      <c r="B10" s="39"/>
      <c r="I10" s="126"/>
      <c r="L10" s="39"/>
    </row>
    <row r="11" spans="2:12" s="1" customFormat="1" ht="12" customHeight="1">
      <c r="B11" s="39"/>
      <c r="D11" s="124" t="s">
        <v>18</v>
      </c>
      <c r="F11" s="13" t="s">
        <v>19</v>
      </c>
      <c r="I11" s="128" t="s">
        <v>20</v>
      </c>
      <c r="J11" s="13" t="s">
        <v>19</v>
      </c>
      <c r="L11" s="39"/>
    </row>
    <row r="12" spans="2:12" s="1" customFormat="1" ht="12" customHeight="1">
      <c r="B12" s="39"/>
      <c r="D12" s="124" t="s">
        <v>21</v>
      </c>
      <c r="F12" s="13" t="s">
        <v>605</v>
      </c>
      <c r="I12" s="128" t="s">
        <v>23</v>
      </c>
      <c r="J12" s="129" t="str">
        <f>'Rekapitulace stavby'!AN8</f>
        <v>7. 6. 2019</v>
      </c>
      <c r="L12" s="39"/>
    </row>
    <row r="13" spans="2:12" s="1" customFormat="1" ht="10.8" customHeight="1">
      <c r="B13" s="39"/>
      <c r="I13" s="126"/>
      <c r="L13" s="39"/>
    </row>
    <row r="14" spans="2:12" s="1" customFormat="1" ht="12" customHeight="1">
      <c r="B14" s="39"/>
      <c r="D14" s="124" t="s">
        <v>25</v>
      </c>
      <c r="I14" s="128" t="s">
        <v>26</v>
      </c>
      <c r="J14" s="13" t="s">
        <v>27</v>
      </c>
      <c r="L14" s="39"/>
    </row>
    <row r="15" spans="2:12" s="1" customFormat="1" ht="18" customHeight="1">
      <c r="B15" s="39"/>
      <c r="E15" s="13" t="s">
        <v>28</v>
      </c>
      <c r="I15" s="128" t="s">
        <v>29</v>
      </c>
      <c r="J15" s="13" t="s">
        <v>30</v>
      </c>
      <c r="L15" s="39"/>
    </row>
    <row r="16" spans="2:12" s="1" customFormat="1" ht="6.95" customHeight="1">
      <c r="B16" s="39"/>
      <c r="I16" s="126"/>
      <c r="L16" s="39"/>
    </row>
    <row r="17" spans="2:12" s="1" customFormat="1" ht="12" customHeight="1">
      <c r="B17" s="39"/>
      <c r="D17" s="124" t="s">
        <v>31</v>
      </c>
      <c r="I17" s="128" t="s">
        <v>26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8" t="s">
        <v>29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26"/>
      <c r="L19" s="39"/>
    </row>
    <row r="20" spans="2:12" s="1" customFormat="1" ht="12" customHeight="1">
      <c r="B20" s="39"/>
      <c r="D20" s="124" t="s">
        <v>33</v>
      </c>
      <c r="I20" s="128" t="s">
        <v>26</v>
      </c>
      <c r="J20" s="13" t="str">
        <f>IF('Rekapitulace stavby'!AN16="","",'Rekapitulace stavby'!AN16)</f>
        <v/>
      </c>
      <c r="L20" s="39"/>
    </row>
    <row r="21" spans="2:12" s="1" customFormat="1" ht="18" customHeight="1">
      <c r="B21" s="39"/>
      <c r="E21" s="13" t="str">
        <f>IF('Rekapitulace stavby'!E17="","",'Rekapitulace stavby'!E17)</f>
        <v xml:space="preserve"> </v>
      </c>
      <c r="I21" s="128" t="s">
        <v>29</v>
      </c>
      <c r="J21" s="13" t="str">
        <f>IF('Rekapitulace stavby'!AN17="","",'Rekapitulace stavby'!AN17)</f>
        <v/>
      </c>
      <c r="L21" s="39"/>
    </row>
    <row r="22" spans="2:12" s="1" customFormat="1" ht="6.95" customHeight="1">
      <c r="B22" s="39"/>
      <c r="I22" s="126"/>
      <c r="L22" s="39"/>
    </row>
    <row r="23" spans="2:12" s="1" customFormat="1" ht="12" customHeight="1">
      <c r="B23" s="39"/>
      <c r="D23" s="124" t="s">
        <v>35</v>
      </c>
      <c r="I23" s="128" t="s">
        <v>26</v>
      </c>
      <c r="J23" s="13" t="s">
        <v>19</v>
      </c>
      <c r="L23" s="39"/>
    </row>
    <row r="24" spans="2:12" s="1" customFormat="1" ht="18" customHeight="1">
      <c r="B24" s="39"/>
      <c r="E24" s="13" t="s">
        <v>487</v>
      </c>
      <c r="I24" s="128" t="s">
        <v>29</v>
      </c>
      <c r="J24" s="13" t="s">
        <v>19</v>
      </c>
      <c r="L24" s="39"/>
    </row>
    <row r="25" spans="2:12" s="1" customFormat="1" ht="6.95" customHeight="1">
      <c r="B25" s="39"/>
      <c r="I25" s="126"/>
      <c r="L25" s="39"/>
    </row>
    <row r="26" spans="2:12" s="1" customFormat="1" ht="12" customHeight="1">
      <c r="B26" s="39"/>
      <c r="D26" s="124" t="s">
        <v>37</v>
      </c>
      <c r="I26" s="126"/>
      <c r="L26" s="39"/>
    </row>
    <row r="27" spans="2:12" s="6" customFormat="1" ht="16.5" customHeight="1">
      <c r="B27" s="130"/>
      <c r="E27" s="131" t="s">
        <v>19</v>
      </c>
      <c r="F27" s="131"/>
      <c r="G27" s="131"/>
      <c r="H27" s="131"/>
      <c r="I27" s="132"/>
      <c r="L27" s="130"/>
    </row>
    <row r="28" spans="2:12" s="1" customFormat="1" ht="6.95" customHeight="1">
      <c r="B28" s="39"/>
      <c r="I28" s="126"/>
      <c r="L28" s="39"/>
    </row>
    <row r="29" spans="2:12" s="1" customFormat="1" ht="6.95" customHeight="1">
      <c r="B29" s="39"/>
      <c r="D29" s="67"/>
      <c r="E29" s="67"/>
      <c r="F29" s="67"/>
      <c r="G29" s="67"/>
      <c r="H29" s="67"/>
      <c r="I29" s="133"/>
      <c r="J29" s="67"/>
      <c r="K29" s="67"/>
      <c r="L29" s="39"/>
    </row>
    <row r="30" spans="2:12" s="1" customFormat="1" ht="25.4" customHeight="1">
      <c r="B30" s="39"/>
      <c r="D30" s="134" t="s">
        <v>39</v>
      </c>
      <c r="I30" s="126"/>
      <c r="J30" s="135">
        <f>ROUND(J89,2)</f>
        <v>0</v>
      </c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33"/>
      <c r="J31" s="67"/>
      <c r="K31" s="67"/>
      <c r="L31" s="39"/>
    </row>
    <row r="32" spans="2:12" s="1" customFormat="1" ht="14.4" customHeight="1">
      <c r="B32" s="39"/>
      <c r="F32" s="136" t="s">
        <v>41</v>
      </c>
      <c r="I32" s="137" t="s">
        <v>40</v>
      </c>
      <c r="J32" s="136" t="s">
        <v>42</v>
      </c>
      <c r="L32" s="39"/>
    </row>
    <row r="33" spans="2:12" s="1" customFormat="1" ht="14.4" customHeight="1">
      <c r="B33" s="39"/>
      <c r="D33" s="124" t="s">
        <v>43</v>
      </c>
      <c r="E33" s="124" t="s">
        <v>44</v>
      </c>
      <c r="F33" s="138">
        <f>ROUND((SUM(BE89:BE129)),2)</f>
        <v>0</v>
      </c>
      <c r="I33" s="139">
        <v>0.21</v>
      </c>
      <c r="J33" s="138">
        <f>ROUND(((SUM(BE89:BE129))*I33),2)</f>
        <v>0</v>
      </c>
      <c r="L33" s="39"/>
    </row>
    <row r="34" spans="2:12" s="1" customFormat="1" ht="14.4" customHeight="1">
      <c r="B34" s="39"/>
      <c r="E34" s="124" t="s">
        <v>45</v>
      </c>
      <c r="F34" s="138">
        <f>ROUND((SUM(BF89:BF129)),2)</f>
        <v>0</v>
      </c>
      <c r="I34" s="139">
        <v>0.15</v>
      </c>
      <c r="J34" s="138">
        <f>ROUND(((SUM(BF89:BF129))*I34),2)</f>
        <v>0</v>
      </c>
      <c r="L34" s="39"/>
    </row>
    <row r="35" spans="2:12" s="1" customFormat="1" ht="14.4" customHeight="1" hidden="1">
      <c r="B35" s="39"/>
      <c r="E35" s="124" t="s">
        <v>46</v>
      </c>
      <c r="F35" s="138">
        <f>ROUND((SUM(BG89:BG129)),2)</f>
        <v>0</v>
      </c>
      <c r="I35" s="139">
        <v>0.21</v>
      </c>
      <c r="J35" s="138">
        <f>0</f>
        <v>0</v>
      </c>
      <c r="L35" s="39"/>
    </row>
    <row r="36" spans="2:12" s="1" customFormat="1" ht="14.4" customHeight="1" hidden="1">
      <c r="B36" s="39"/>
      <c r="E36" s="124" t="s">
        <v>47</v>
      </c>
      <c r="F36" s="138">
        <f>ROUND((SUM(BH89:BH129)),2)</f>
        <v>0</v>
      </c>
      <c r="I36" s="139">
        <v>0.15</v>
      </c>
      <c r="J36" s="138">
        <f>0</f>
        <v>0</v>
      </c>
      <c r="L36" s="39"/>
    </row>
    <row r="37" spans="2:12" s="1" customFormat="1" ht="14.4" customHeight="1" hidden="1">
      <c r="B37" s="39"/>
      <c r="E37" s="124" t="s">
        <v>48</v>
      </c>
      <c r="F37" s="138">
        <f>ROUND((SUM(BI89:BI129)),2)</f>
        <v>0</v>
      </c>
      <c r="I37" s="139">
        <v>0</v>
      </c>
      <c r="J37" s="138">
        <f>0</f>
        <v>0</v>
      </c>
      <c r="L37" s="39"/>
    </row>
    <row r="38" spans="2:12" s="1" customFormat="1" ht="6.95" customHeight="1">
      <c r="B38" s="39"/>
      <c r="I38" s="126"/>
      <c r="L38" s="39"/>
    </row>
    <row r="39" spans="2:12" s="1" customFormat="1" ht="25.4" customHeight="1">
      <c r="B39" s="39"/>
      <c r="C39" s="140"/>
      <c r="D39" s="141" t="s">
        <v>49</v>
      </c>
      <c r="E39" s="142"/>
      <c r="F39" s="142"/>
      <c r="G39" s="143" t="s">
        <v>50</v>
      </c>
      <c r="H39" s="144" t="s">
        <v>51</v>
      </c>
      <c r="I39" s="145"/>
      <c r="J39" s="146">
        <f>SUM(J30:J37)</f>
        <v>0</v>
      </c>
      <c r="K39" s="147"/>
      <c r="L39" s="39"/>
    </row>
    <row r="40" spans="2:12" s="1" customFormat="1" ht="14.4" customHeight="1">
      <c r="B40" s="148"/>
      <c r="C40" s="149"/>
      <c r="D40" s="149"/>
      <c r="E40" s="149"/>
      <c r="F40" s="149"/>
      <c r="G40" s="149"/>
      <c r="H40" s="149"/>
      <c r="I40" s="150"/>
      <c r="J40" s="149"/>
      <c r="K40" s="149"/>
      <c r="L40" s="39"/>
    </row>
    <row r="44" spans="2:12" s="1" customFormat="1" ht="6.95" customHeight="1">
      <c r="B44" s="151"/>
      <c r="C44" s="152"/>
      <c r="D44" s="152"/>
      <c r="E44" s="152"/>
      <c r="F44" s="152"/>
      <c r="G44" s="152"/>
      <c r="H44" s="152"/>
      <c r="I44" s="153"/>
      <c r="J44" s="152"/>
      <c r="K44" s="152"/>
      <c r="L44" s="39"/>
    </row>
    <row r="45" spans="2:12" s="1" customFormat="1" ht="24.95" customHeight="1">
      <c r="B45" s="34"/>
      <c r="C45" s="19" t="s">
        <v>122</v>
      </c>
      <c r="D45" s="35"/>
      <c r="E45" s="35"/>
      <c r="F45" s="35"/>
      <c r="G45" s="35"/>
      <c r="H45" s="35"/>
      <c r="I45" s="126"/>
      <c r="J45" s="35"/>
      <c r="K45" s="35"/>
      <c r="L45" s="39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26"/>
      <c r="J46" s="35"/>
      <c r="K46" s="35"/>
      <c r="L46" s="39"/>
    </row>
    <row r="47" spans="2:12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6"/>
      <c r="J47" s="35"/>
      <c r="K47" s="35"/>
      <c r="L47" s="39"/>
    </row>
    <row r="48" spans="2:12" s="1" customFormat="1" ht="16.5" customHeight="1">
      <c r="B48" s="34"/>
      <c r="C48" s="35"/>
      <c r="D48" s="35"/>
      <c r="E48" s="154" t="str">
        <f>E7</f>
        <v>Odstraňování postradatelných objektů SŽDC - demolice (obvod OŘ PHA)</v>
      </c>
      <c r="F48" s="28"/>
      <c r="G48" s="28"/>
      <c r="H48" s="28"/>
      <c r="I48" s="126"/>
      <c r="J48" s="35"/>
      <c r="K48" s="35"/>
      <c r="L48" s="39"/>
    </row>
    <row r="49" spans="2:12" s="1" customFormat="1" ht="12" customHeight="1">
      <c r="B49" s="34"/>
      <c r="C49" s="28" t="s">
        <v>118</v>
      </c>
      <c r="D49" s="35"/>
      <c r="E49" s="35"/>
      <c r="F49" s="35"/>
      <c r="G49" s="35"/>
      <c r="H49" s="35"/>
      <c r="I49" s="126"/>
      <c r="J49" s="35"/>
      <c r="K49" s="35"/>
      <c r="L49" s="39"/>
    </row>
    <row r="50" spans="2:12" s="1" customFormat="1" ht="16.5" customHeight="1">
      <c r="B50" s="34"/>
      <c r="C50" s="35"/>
      <c r="D50" s="35"/>
      <c r="E50" s="60" t="str">
        <f>E9</f>
        <v>SO.06 - Brandýsek žst. - strážní domek č. 47, č.p. 71 (5000140508)</v>
      </c>
      <c r="F50" s="35"/>
      <c r="G50" s="35"/>
      <c r="H50" s="35"/>
      <c r="I50" s="126"/>
      <c r="J50" s="35"/>
      <c r="K50" s="35"/>
      <c r="L50" s="39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26"/>
      <c r="J51" s="35"/>
      <c r="K51" s="35"/>
      <c r="L51" s="39"/>
    </row>
    <row r="52" spans="2:12" s="1" customFormat="1" ht="12" customHeight="1">
      <c r="B52" s="34"/>
      <c r="C52" s="28" t="s">
        <v>21</v>
      </c>
      <c r="D52" s="35"/>
      <c r="E52" s="35"/>
      <c r="F52" s="23" t="str">
        <f>F12</f>
        <v>Brandýsek</v>
      </c>
      <c r="G52" s="35"/>
      <c r="H52" s="35"/>
      <c r="I52" s="128" t="s">
        <v>23</v>
      </c>
      <c r="J52" s="63" t="str">
        <f>IF(J12="","",J12)</f>
        <v>7. 6. 2019</v>
      </c>
      <c r="K52" s="35"/>
      <c r="L52" s="39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26"/>
      <c r="J53" s="35"/>
      <c r="K53" s="35"/>
      <c r="L53" s="39"/>
    </row>
    <row r="54" spans="2:12" s="1" customFormat="1" ht="13.65" customHeight="1">
      <c r="B54" s="34"/>
      <c r="C54" s="28" t="s">
        <v>25</v>
      </c>
      <c r="D54" s="35"/>
      <c r="E54" s="35"/>
      <c r="F54" s="23" t="str">
        <f>E15</f>
        <v>Správa železniční dopravní cesty, s.o.</v>
      </c>
      <c r="G54" s="35"/>
      <c r="H54" s="35"/>
      <c r="I54" s="128" t="s">
        <v>33</v>
      </c>
      <c r="J54" s="32" t="str">
        <f>E21</f>
        <v xml:space="preserve"> </v>
      </c>
      <c r="K54" s="35"/>
      <c r="L54" s="39"/>
    </row>
    <row r="55" spans="2:12" s="1" customFormat="1" ht="13.65" customHeight="1">
      <c r="B55" s="34"/>
      <c r="C55" s="28" t="s">
        <v>31</v>
      </c>
      <c r="D55" s="35"/>
      <c r="E55" s="35"/>
      <c r="F55" s="23" t="str">
        <f>IF(E18="","",E18)</f>
        <v>Vyplň údaj</v>
      </c>
      <c r="G55" s="35"/>
      <c r="H55" s="35"/>
      <c r="I55" s="128" t="s">
        <v>35</v>
      </c>
      <c r="J55" s="32" t="str">
        <f>E24</f>
        <v>L. Malý</v>
      </c>
      <c r="K55" s="35"/>
      <c r="L55" s="39"/>
    </row>
    <row r="56" spans="2:12" s="1" customFormat="1" ht="10.3" customHeight="1">
      <c r="B56" s="34"/>
      <c r="C56" s="35"/>
      <c r="D56" s="35"/>
      <c r="E56" s="35"/>
      <c r="F56" s="35"/>
      <c r="G56" s="35"/>
      <c r="H56" s="35"/>
      <c r="I56" s="126"/>
      <c r="J56" s="35"/>
      <c r="K56" s="35"/>
      <c r="L56" s="39"/>
    </row>
    <row r="57" spans="2:12" s="1" customFormat="1" ht="29.25" customHeight="1">
      <c r="B57" s="34"/>
      <c r="C57" s="155" t="s">
        <v>123</v>
      </c>
      <c r="D57" s="156"/>
      <c r="E57" s="156"/>
      <c r="F57" s="156"/>
      <c r="G57" s="156"/>
      <c r="H57" s="156"/>
      <c r="I57" s="157"/>
      <c r="J57" s="158" t="s">
        <v>124</v>
      </c>
      <c r="K57" s="156"/>
      <c r="L57" s="39"/>
    </row>
    <row r="58" spans="2:12" s="1" customFormat="1" ht="10.3" customHeight="1">
      <c r="B58" s="34"/>
      <c r="C58" s="35"/>
      <c r="D58" s="35"/>
      <c r="E58" s="35"/>
      <c r="F58" s="35"/>
      <c r="G58" s="35"/>
      <c r="H58" s="35"/>
      <c r="I58" s="126"/>
      <c r="J58" s="35"/>
      <c r="K58" s="35"/>
      <c r="L58" s="39"/>
    </row>
    <row r="59" spans="2:47" s="1" customFormat="1" ht="22.8" customHeight="1">
      <c r="B59" s="34"/>
      <c r="C59" s="159" t="s">
        <v>71</v>
      </c>
      <c r="D59" s="35"/>
      <c r="E59" s="35"/>
      <c r="F59" s="35"/>
      <c r="G59" s="35"/>
      <c r="H59" s="35"/>
      <c r="I59" s="126"/>
      <c r="J59" s="93">
        <f>J89</f>
        <v>0</v>
      </c>
      <c r="K59" s="35"/>
      <c r="L59" s="39"/>
      <c r="AU59" s="13" t="s">
        <v>125</v>
      </c>
    </row>
    <row r="60" spans="2:12" s="7" customFormat="1" ht="24.95" customHeight="1">
      <c r="B60" s="160"/>
      <c r="C60" s="161"/>
      <c r="D60" s="162" t="s">
        <v>126</v>
      </c>
      <c r="E60" s="163"/>
      <c r="F60" s="163"/>
      <c r="G60" s="163"/>
      <c r="H60" s="163"/>
      <c r="I60" s="164"/>
      <c r="J60" s="165">
        <f>J90</f>
        <v>0</v>
      </c>
      <c r="K60" s="161"/>
      <c r="L60" s="166"/>
    </row>
    <row r="61" spans="2:12" s="8" customFormat="1" ht="19.9" customHeight="1">
      <c r="B61" s="167"/>
      <c r="C61" s="168"/>
      <c r="D61" s="169" t="s">
        <v>127</v>
      </c>
      <c r="E61" s="170"/>
      <c r="F61" s="170"/>
      <c r="G61" s="170"/>
      <c r="H61" s="170"/>
      <c r="I61" s="171"/>
      <c r="J61" s="172">
        <f>J91</f>
        <v>0</v>
      </c>
      <c r="K61" s="168"/>
      <c r="L61" s="173"/>
    </row>
    <row r="62" spans="2:12" s="8" customFormat="1" ht="19.9" customHeight="1">
      <c r="B62" s="167"/>
      <c r="C62" s="168"/>
      <c r="D62" s="169" t="s">
        <v>490</v>
      </c>
      <c r="E62" s="170"/>
      <c r="F62" s="170"/>
      <c r="G62" s="170"/>
      <c r="H62" s="170"/>
      <c r="I62" s="171"/>
      <c r="J62" s="172">
        <f>J103</f>
        <v>0</v>
      </c>
      <c r="K62" s="168"/>
      <c r="L62" s="173"/>
    </row>
    <row r="63" spans="2:12" s="8" customFormat="1" ht="19.9" customHeight="1">
      <c r="B63" s="167"/>
      <c r="C63" s="168"/>
      <c r="D63" s="169" t="s">
        <v>491</v>
      </c>
      <c r="E63" s="170"/>
      <c r="F63" s="170"/>
      <c r="G63" s="170"/>
      <c r="H63" s="170"/>
      <c r="I63" s="171"/>
      <c r="J63" s="172">
        <f>J110</f>
        <v>0</v>
      </c>
      <c r="K63" s="168"/>
      <c r="L63" s="173"/>
    </row>
    <row r="64" spans="2:12" s="7" customFormat="1" ht="24.95" customHeight="1">
      <c r="B64" s="160"/>
      <c r="C64" s="161"/>
      <c r="D64" s="162" t="s">
        <v>131</v>
      </c>
      <c r="E64" s="163"/>
      <c r="F64" s="163"/>
      <c r="G64" s="163"/>
      <c r="H64" s="163"/>
      <c r="I64" s="164"/>
      <c r="J64" s="165">
        <f>J117</f>
        <v>0</v>
      </c>
      <c r="K64" s="161"/>
      <c r="L64" s="166"/>
    </row>
    <row r="65" spans="2:12" s="8" customFormat="1" ht="19.9" customHeight="1">
      <c r="B65" s="167"/>
      <c r="C65" s="168"/>
      <c r="D65" s="169" t="s">
        <v>134</v>
      </c>
      <c r="E65" s="170"/>
      <c r="F65" s="170"/>
      <c r="G65" s="170"/>
      <c r="H65" s="170"/>
      <c r="I65" s="171"/>
      <c r="J65" s="172">
        <f>J118</f>
        <v>0</v>
      </c>
      <c r="K65" s="168"/>
      <c r="L65" s="173"/>
    </row>
    <row r="66" spans="2:12" s="7" customFormat="1" ht="24.95" customHeight="1">
      <c r="B66" s="160"/>
      <c r="C66" s="161"/>
      <c r="D66" s="162" t="s">
        <v>138</v>
      </c>
      <c r="E66" s="163"/>
      <c r="F66" s="163"/>
      <c r="G66" s="163"/>
      <c r="H66" s="163"/>
      <c r="I66" s="164"/>
      <c r="J66" s="165">
        <f>J120</f>
        <v>0</v>
      </c>
      <c r="K66" s="161"/>
      <c r="L66" s="166"/>
    </row>
    <row r="67" spans="2:12" s="8" customFormat="1" ht="19.9" customHeight="1">
      <c r="B67" s="167"/>
      <c r="C67" s="168"/>
      <c r="D67" s="169" t="s">
        <v>606</v>
      </c>
      <c r="E67" s="170"/>
      <c r="F67" s="170"/>
      <c r="G67" s="170"/>
      <c r="H67" s="170"/>
      <c r="I67" s="171"/>
      <c r="J67" s="172">
        <f>J121</f>
        <v>0</v>
      </c>
      <c r="K67" s="168"/>
      <c r="L67" s="173"/>
    </row>
    <row r="68" spans="2:12" s="8" customFormat="1" ht="19.9" customHeight="1">
      <c r="B68" s="167"/>
      <c r="C68" s="168"/>
      <c r="D68" s="169" t="s">
        <v>139</v>
      </c>
      <c r="E68" s="170"/>
      <c r="F68" s="170"/>
      <c r="G68" s="170"/>
      <c r="H68" s="170"/>
      <c r="I68" s="171"/>
      <c r="J68" s="172">
        <f>J124</f>
        <v>0</v>
      </c>
      <c r="K68" s="168"/>
      <c r="L68" s="173"/>
    </row>
    <row r="69" spans="2:12" s="8" customFormat="1" ht="19.9" customHeight="1">
      <c r="B69" s="167"/>
      <c r="C69" s="168"/>
      <c r="D69" s="169" t="s">
        <v>141</v>
      </c>
      <c r="E69" s="170"/>
      <c r="F69" s="170"/>
      <c r="G69" s="170"/>
      <c r="H69" s="170"/>
      <c r="I69" s="171"/>
      <c r="J69" s="172">
        <f>J127</f>
        <v>0</v>
      </c>
      <c r="K69" s="168"/>
      <c r="L69" s="173"/>
    </row>
    <row r="70" spans="2:12" s="1" customFormat="1" ht="21.8" customHeight="1">
      <c r="B70" s="34"/>
      <c r="C70" s="35"/>
      <c r="D70" s="35"/>
      <c r="E70" s="35"/>
      <c r="F70" s="35"/>
      <c r="G70" s="35"/>
      <c r="H70" s="35"/>
      <c r="I70" s="126"/>
      <c r="J70" s="35"/>
      <c r="K70" s="35"/>
      <c r="L70" s="39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50"/>
      <c r="J71" s="54"/>
      <c r="K71" s="54"/>
      <c r="L71" s="39"/>
    </row>
    <row r="75" spans="2:12" s="1" customFormat="1" ht="6.95" customHeight="1">
      <c r="B75" s="55"/>
      <c r="C75" s="56"/>
      <c r="D75" s="56"/>
      <c r="E75" s="56"/>
      <c r="F75" s="56"/>
      <c r="G75" s="56"/>
      <c r="H75" s="56"/>
      <c r="I75" s="153"/>
      <c r="J75" s="56"/>
      <c r="K75" s="56"/>
      <c r="L75" s="39"/>
    </row>
    <row r="76" spans="2:12" s="1" customFormat="1" ht="24.95" customHeight="1">
      <c r="B76" s="34"/>
      <c r="C76" s="19" t="s">
        <v>142</v>
      </c>
      <c r="D76" s="35"/>
      <c r="E76" s="35"/>
      <c r="F76" s="35"/>
      <c r="G76" s="35"/>
      <c r="H76" s="35"/>
      <c r="I76" s="126"/>
      <c r="J76" s="35"/>
      <c r="K76" s="35"/>
      <c r="L76" s="39"/>
    </row>
    <row r="77" spans="2:12" s="1" customFormat="1" ht="6.95" customHeight="1">
      <c r="B77" s="34"/>
      <c r="C77" s="35"/>
      <c r="D77" s="35"/>
      <c r="E77" s="35"/>
      <c r="F77" s="35"/>
      <c r="G77" s="35"/>
      <c r="H77" s="35"/>
      <c r="I77" s="126"/>
      <c r="J77" s="35"/>
      <c r="K77" s="35"/>
      <c r="L77" s="39"/>
    </row>
    <row r="78" spans="2:12" s="1" customFormat="1" ht="12" customHeight="1">
      <c r="B78" s="34"/>
      <c r="C78" s="28" t="s">
        <v>16</v>
      </c>
      <c r="D78" s="35"/>
      <c r="E78" s="35"/>
      <c r="F78" s="35"/>
      <c r="G78" s="35"/>
      <c r="H78" s="35"/>
      <c r="I78" s="126"/>
      <c r="J78" s="35"/>
      <c r="K78" s="35"/>
      <c r="L78" s="39"/>
    </row>
    <row r="79" spans="2:12" s="1" customFormat="1" ht="16.5" customHeight="1">
      <c r="B79" s="34"/>
      <c r="C79" s="35"/>
      <c r="D79" s="35"/>
      <c r="E79" s="154" t="str">
        <f>E7</f>
        <v>Odstraňování postradatelných objektů SŽDC - demolice (obvod OŘ PHA)</v>
      </c>
      <c r="F79" s="28"/>
      <c r="G79" s="28"/>
      <c r="H79" s="28"/>
      <c r="I79" s="126"/>
      <c r="J79" s="35"/>
      <c r="K79" s="35"/>
      <c r="L79" s="39"/>
    </row>
    <row r="80" spans="2:12" s="1" customFormat="1" ht="12" customHeight="1">
      <c r="B80" s="34"/>
      <c r="C80" s="28" t="s">
        <v>118</v>
      </c>
      <c r="D80" s="35"/>
      <c r="E80" s="35"/>
      <c r="F80" s="35"/>
      <c r="G80" s="35"/>
      <c r="H80" s="35"/>
      <c r="I80" s="126"/>
      <c r="J80" s="35"/>
      <c r="K80" s="35"/>
      <c r="L80" s="39"/>
    </row>
    <row r="81" spans="2:12" s="1" customFormat="1" ht="16.5" customHeight="1">
      <c r="B81" s="34"/>
      <c r="C81" s="35"/>
      <c r="D81" s="35"/>
      <c r="E81" s="60" t="str">
        <f>E9</f>
        <v>SO.06 - Brandýsek žst. - strážní domek č. 47, č.p. 71 (5000140508)</v>
      </c>
      <c r="F81" s="35"/>
      <c r="G81" s="35"/>
      <c r="H81" s="35"/>
      <c r="I81" s="126"/>
      <c r="J81" s="35"/>
      <c r="K81" s="35"/>
      <c r="L81" s="39"/>
    </row>
    <row r="82" spans="2:12" s="1" customFormat="1" ht="6.95" customHeight="1">
      <c r="B82" s="34"/>
      <c r="C82" s="35"/>
      <c r="D82" s="35"/>
      <c r="E82" s="35"/>
      <c r="F82" s="35"/>
      <c r="G82" s="35"/>
      <c r="H82" s="35"/>
      <c r="I82" s="126"/>
      <c r="J82" s="35"/>
      <c r="K82" s="35"/>
      <c r="L82" s="39"/>
    </row>
    <row r="83" spans="2:12" s="1" customFormat="1" ht="12" customHeight="1">
      <c r="B83" s="34"/>
      <c r="C83" s="28" t="s">
        <v>21</v>
      </c>
      <c r="D83" s="35"/>
      <c r="E83" s="35"/>
      <c r="F83" s="23" t="str">
        <f>F12</f>
        <v>Brandýsek</v>
      </c>
      <c r="G83" s="35"/>
      <c r="H83" s="35"/>
      <c r="I83" s="128" t="s">
        <v>23</v>
      </c>
      <c r="J83" s="63" t="str">
        <f>IF(J12="","",J12)</f>
        <v>7. 6. 2019</v>
      </c>
      <c r="K83" s="35"/>
      <c r="L83" s="39"/>
    </row>
    <row r="84" spans="2:12" s="1" customFormat="1" ht="6.95" customHeight="1">
      <c r="B84" s="34"/>
      <c r="C84" s="35"/>
      <c r="D84" s="35"/>
      <c r="E84" s="35"/>
      <c r="F84" s="35"/>
      <c r="G84" s="35"/>
      <c r="H84" s="35"/>
      <c r="I84" s="126"/>
      <c r="J84" s="35"/>
      <c r="K84" s="35"/>
      <c r="L84" s="39"/>
    </row>
    <row r="85" spans="2:12" s="1" customFormat="1" ht="13.65" customHeight="1">
      <c r="B85" s="34"/>
      <c r="C85" s="28" t="s">
        <v>25</v>
      </c>
      <c r="D85" s="35"/>
      <c r="E85" s="35"/>
      <c r="F85" s="23" t="str">
        <f>E15</f>
        <v>Správa železniční dopravní cesty, s.o.</v>
      </c>
      <c r="G85" s="35"/>
      <c r="H85" s="35"/>
      <c r="I85" s="128" t="s">
        <v>33</v>
      </c>
      <c r="J85" s="32" t="str">
        <f>E21</f>
        <v xml:space="preserve"> </v>
      </c>
      <c r="K85" s="35"/>
      <c r="L85" s="39"/>
    </row>
    <row r="86" spans="2:12" s="1" customFormat="1" ht="13.65" customHeight="1">
      <c r="B86" s="34"/>
      <c r="C86" s="28" t="s">
        <v>31</v>
      </c>
      <c r="D86" s="35"/>
      <c r="E86" s="35"/>
      <c r="F86" s="23" t="str">
        <f>IF(E18="","",E18)</f>
        <v>Vyplň údaj</v>
      </c>
      <c r="G86" s="35"/>
      <c r="H86" s="35"/>
      <c r="I86" s="128" t="s">
        <v>35</v>
      </c>
      <c r="J86" s="32" t="str">
        <f>E24</f>
        <v>L. Malý</v>
      </c>
      <c r="K86" s="35"/>
      <c r="L86" s="39"/>
    </row>
    <row r="87" spans="2:12" s="1" customFormat="1" ht="10.3" customHeight="1">
      <c r="B87" s="34"/>
      <c r="C87" s="35"/>
      <c r="D87" s="35"/>
      <c r="E87" s="35"/>
      <c r="F87" s="35"/>
      <c r="G87" s="35"/>
      <c r="H87" s="35"/>
      <c r="I87" s="126"/>
      <c r="J87" s="35"/>
      <c r="K87" s="35"/>
      <c r="L87" s="39"/>
    </row>
    <row r="88" spans="2:20" s="9" customFormat="1" ht="29.25" customHeight="1">
      <c r="B88" s="174"/>
      <c r="C88" s="175" t="s">
        <v>143</v>
      </c>
      <c r="D88" s="176" t="s">
        <v>58</v>
      </c>
      <c r="E88" s="176" t="s">
        <v>54</v>
      </c>
      <c r="F88" s="176" t="s">
        <v>55</v>
      </c>
      <c r="G88" s="176" t="s">
        <v>144</v>
      </c>
      <c r="H88" s="176" t="s">
        <v>145</v>
      </c>
      <c r="I88" s="177" t="s">
        <v>146</v>
      </c>
      <c r="J88" s="176" t="s">
        <v>124</v>
      </c>
      <c r="K88" s="178" t="s">
        <v>147</v>
      </c>
      <c r="L88" s="179"/>
      <c r="M88" s="83" t="s">
        <v>19</v>
      </c>
      <c r="N88" s="84" t="s">
        <v>43</v>
      </c>
      <c r="O88" s="84" t="s">
        <v>148</v>
      </c>
      <c r="P88" s="84" t="s">
        <v>149</v>
      </c>
      <c r="Q88" s="84" t="s">
        <v>150</v>
      </c>
      <c r="R88" s="84" t="s">
        <v>151</v>
      </c>
      <c r="S88" s="84" t="s">
        <v>152</v>
      </c>
      <c r="T88" s="85" t="s">
        <v>153</v>
      </c>
    </row>
    <row r="89" spans="2:63" s="1" customFormat="1" ht="22.8" customHeight="1">
      <c r="B89" s="34"/>
      <c r="C89" s="90" t="s">
        <v>154</v>
      </c>
      <c r="D89" s="35"/>
      <c r="E89" s="35"/>
      <c r="F89" s="35"/>
      <c r="G89" s="35"/>
      <c r="H89" s="35"/>
      <c r="I89" s="126"/>
      <c r="J89" s="180">
        <f>BK89</f>
        <v>0</v>
      </c>
      <c r="K89" s="35"/>
      <c r="L89" s="39"/>
      <c r="M89" s="86"/>
      <c r="N89" s="87"/>
      <c r="O89" s="87"/>
      <c r="P89" s="181">
        <f>P90+P117+P120</f>
        <v>0</v>
      </c>
      <c r="Q89" s="87"/>
      <c r="R89" s="181">
        <f>R90+R117+R120</f>
        <v>44.882565</v>
      </c>
      <c r="S89" s="87"/>
      <c r="T89" s="182">
        <f>T90+T117+T120</f>
        <v>209.95354000000006</v>
      </c>
      <c r="AT89" s="13" t="s">
        <v>72</v>
      </c>
      <c r="AU89" s="13" t="s">
        <v>125</v>
      </c>
      <c r="BK89" s="183">
        <f>BK90+BK117+BK120</f>
        <v>0</v>
      </c>
    </row>
    <row r="90" spans="2:63" s="10" customFormat="1" ht="25.9" customHeight="1">
      <c r="B90" s="184"/>
      <c r="C90" s="185"/>
      <c r="D90" s="186" t="s">
        <v>72</v>
      </c>
      <c r="E90" s="187" t="s">
        <v>155</v>
      </c>
      <c r="F90" s="187" t="s">
        <v>156</v>
      </c>
      <c r="G90" s="185"/>
      <c r="H90" s="185"/>
      <c r="I90" s="188"/>
      <c r="J90" s="189">
        <f>BK90</f>
        <v>0</v>
      </c>
      <c r="K90" s="185"/>
      <c r="L90" s="190"/>
      <c r="M90" s="191"/>
      <c r="N90" s="192"/>
      <c r="O90" s="192"/>
      <c r="P90" s="193">
        <f>P91+P103+P110</f>
        <v>0</v>
      </c>
      <c r="Q90" s="192"/>
      <c r="R90" s="193">
        <f>R91+R103+R110</f>
        <v>44.882565</v>
      </c>
      <c r="S90" s="192"/>
      <c r="T90" s="194">
        <f>T91+T103+T110</f>
        <v>206.67834000000005</v>
      </c>
      <c r="AR90" s="195" t="s">
        <v>81</v>
      </c>
      <c r="AT90" s="196" t="s">
        <v>72</v>
      </c>
      <c r="AU90" s="196" t="s">
        <v>73</v>
      </c>
      <c r="AY90" s="195" t="s">
        <v>157</v>
      </c>
      <c r="BK90" s="197">
        <f>BK91+BK103+BK110</f>
        <v>0</v>
      </c>
    </row>
    <row r="91" spans="2:63" s="10" customFormat="1" ht="22.8" customHeight="1">
      <c r="B91" s="184"/>
      <c r="C91" s="185"/>
      <c r="D91" s="186" t="s">
        <v>72</v>
      </c>
      <c r="E91" s="198" t="s">
        <v>81</v>
      </c>
      <c r="F91" s="198" t="s">
        <v>158</v>
      </c>
      <c r="G91" s="185"/>
      <c r="H91" s="185"/>
      <c r="I91" s="188"/>
      <c r="J91" s="199">
        <f>BK91</f>
        <v>0</v>
      </c>
      <c r="K91" s="185"/>
      <c r="L91" s="190"/>
      <c r="M91" s="191"/>
      <c r="N91" s="192"/>
      <c r="O91" s="192"/>
      <c r="P91" s="193">
        <f>SUM(P92:P102)</f>
        <v>0</v>
      </c>
      <c r="Q91" s="192"/>
      <c r="R91" s="193">
        <f>SUM(R92:R102)</f>
        <v>44.882565</v>
      </c>
      <c r="S91" s="192"/>
      <c r="T91" s="194">
        <f>SUM(T92:T102)</f>
        <v>7</v>
      </c>
      <c r="AR91" s="195" t="s">
        <v>81</v>
      </c>
      <c r="AT91" s="196" t="s">
        <v>72</v>
      </c>
      <c r="AU91" s="196" t="s">
        <v>81</v>
      </c>
      <c r="AY91" s="195" t="s">
        <v>157</v>
      </c>
      <c r="BK91" s="197">
        <f>SUM(BK92:BK102)</f>
        <v>0</v>
      </c>
    </row>
    <row r="92" spans="2:65" s="1" customFormat="1" ht="22.5" customHeight="1">
      <c r="B92" s="34"/>
      <c r="C92" s="200" t="s">
        <v>81</v>
      </c>
      <c r="D92" s="200" t="s">
        <v>159</v>
      </c>
      <c r="E92" s="201" t="s">
        <v>497</v>
      </c>
      <c r="F92" s="202" t="s">
        <v>607</v>
      </c>
      <c r="G92" s="203" t="s">
        <v>175</v>
      </c>
      <c r="H92" s="204">
        <v>150</v>
      </c>
      <c r="I92" s="205"/>
      <c r="J92" s="206">
        <f>ROUND(I92*H92,2)</f>
        <v>0</v>
      </c>
      <c r="K92" s="202" t="s">
        <v>163</v>
      </c>
      <c r="L92" s="39"/>
      <c r="M92" s="207" t="s">
        <v>19</v>
      </c>
      <c r="N92" s="208" t="s">
        <v>44</v>
      </c>
      <c r="O92" s="75"/>
      <c r="P92" s="209">
        <f>O92*H92</f>
        <v>0</v>
      </c>
      <c r="Q92" s="209">
        <v>0</v>
      </c>
      <c r="R92" s="209">
        <f>Q92*H92</f>
        <v>0</v>
      </c>
      <c r="S92" s="209">
        <v>0</v>
      </c>
      <c r="T92" s="210">
        <f>S92*H92</f>
        <v>0</v>
      </c>
      <c r="AR92" s="13" t="s">
        <v>164</v>
      </c>
      <c r="AT92" s="13" t="s">
        <v>159</v>
      </c>
      <c r="AU92" s="13" t="s">
        <v>83</v>
      </c>
      <c r="AY92" s="13" t="s">
        <v>157</v>
      </c>
      <c r="BE92" s="211">
        <f>IF(N92="základní",J92,0)</f>
        <v>0</v>
      </c>
      <c r="BF92" s="211">
        <f>IF(N92="snížená",J92,0)</f>
        <v>0</v>
      </c>
      <c r="BG92" s="211">
        <f>IF(N92="zákl. přenesená",J92,0)</f>
        <v>0</v>
      </c>
      <c r="BH92" s="211">
        <f>IF(N92="sníž. přenesená",J92,0)</f>
        <v>0</v>
      </c>
      <c r="BI92" s="211">
        <f>IF(N92="nulová",J92,0)</f>
        <v>0</v>
      </c>
      <c r="BJ92" s="13" t="s">
        <v>81</v>
      </c>
      <c r="BK92" s="211">
        <f>ROUND(I92*H92,2)</f>
        <v>0</v>
      </c>
      <c r="BL92" s="13" t="s">
        <v>164</v>
      </c>
      <c r="BM92" s="13" t="s">
        <v>608</v>
      </c>
    </row>
    <row r="93" spans="2:65" s="1" customFormat="1" ht="22.5" customHeight="1">
      <c r="B93" s="34"/>
      <c r="C93" s="200" t="s">
        <v>83</v>
      </c>
      <c r="D93" s="200" t="s">
        <v>159</v>
      </c>
      <c r="E93" s="201" t="s">
        <v>609</v>
      </c>
      <c r="F93" s="202" t="s">
        <v>610</v>
      </c>
      <c r="G93" s="203" t="s">
        <v>162</v>
      </c>
      <c r="H93" s="204">
        <v>17.13</v>
      </c>
      <c r="I93" s="205"/>
      <c r="J93" s="206">
        <f>ROUND(I93*H93,2)</f>
        <v>0</v>
      </c>
      <c r="K93" s="202" t="s">
        <v>163</v>
      </c>
      <c r="L93" s="39"/>
      <c r="M93" s="207" t="s">
        <v>19</v>
      </c>
      <c r="N93" s="208" t="s">
        <v>44</v>
      </c>
      <c r="O93" s="75"/>
      <c r="P93" s="209">
        <f>O93*H93</f>
        <v>0</v>
      </c>
      <c r="Q93" s="209">
        <v>0</v>
      </c>
      <c r="R93" s="209">
        <f>Q93*H93</f>
        <v>0</v>
      </c>
      <c r="S93" s="209">
        <v>0</v>
      </c>
      <c r="T93" s="210">
        <f>S93*H93</f>
        <v>0</v>
      </c>
      <c r="AR93" s="13" t="s">
        <v>164</v>
      </c>
      <c r="AT93" s="13" t="s">
        <v>159</v>
      </c>
      <c r="AU93" s="13" t="s">
        <v>83</v>
      </c>
      <c r="AY93" s="13" t="s">
        <v>157</v>
      </c>
      <c r="BE93" s="211">
        <f>IF(N93="základní",J93,0)</f>
        <v>0</v>
      </c>
      <c r="BF93" s="211">
        <f>IF(N93="snížená",J93,0)</f>
        <v>0</v>
      </c>
      <c r="BG93" s="211">
        <f>IF(N93="zákl. přenesená",J93,0)</f>
        <v>0</v>
      </c>
      <c r="BH93" s="211">
        <f>IF(N93="sníž. přenesená",J93,0)</f>
        <v>0</v>
      </c>
      <c r="BI93" s="211">
        <f>IF(N93="nulová",J93,0)</f>
        <v>0</v>
      </c>
      <c r="BJ93" s="13" t="s">
        <v>81</v>
      </c>
      <c r="BK93" s="211">
        <f>ROUND(I93*H93,2)</f>
        <v>0</v>
      </c>
      <c r="BL93" s="13" t="s">
        <v>164</v>
      </c>
      <c r="BM93" s="13" t="s">
        <v>611</v>
      </c>
    </row>
    <row r="94" spans="2:65" s="1" customFormat="1" ht="22.5" customHeight="1">
      <c r="B94" s="34"/>
      <c r="C94" s="200" t="s">
        <v>169</v>
      </c>
      <c r="D94" s="200" t="s">
        <v>159</v>
      </c>
      <c r="E94" s="201" t="s">
        <v>556</v>
      </c>
      <c r="F94" s="202" t="s">
        <v>612</v>
      </c>
      <c r="G94" s="203" t="s">
        <v>162</v>
      </c>
      <c r="H94" s="204">
        <v>17.13</v>
      </c>
      <c r="I94" s="205"/>
      <c r="J94" s="206">
        <f>ROUND(I94*H94,2)</f>
        <v>0</v>
      </c>
      <c r="K94" s="202" t="s">
        <v>163</v>
      </c>
      <c r="L94" s="39"/>
      <c r="M94" s="207" t="s">
        <v>19</v>
      </c>
      <c r="N94" s="208" t="s">
        <v>44</v>
      </c>
      <c r="O94" s="75"/>
      <c r="P94" s="209">
        <f>O94*H94</f>
        <v>0</v>
      </c>
      <c r="Q94" s="209">
        <v>0</v>
      </c>
      <c r="R94" s="209">
        <f>Q94*H94</f>
        <v>0</v>
      </c>
      <c r="S94" s="209">
        <v>0</v>
      </c>
      <c r="T94" s="210">
        <f>S94*H94</f>
        <v>0</v>
      </c>
      <c r="AR94" s="13" t="s">
        <v>164</v>
      </c>
      <c r="AT94" s="13" t="s">
        <v>159</v>
      </c>
      <c r="AU94" s="13" t="s">
        <v>83</v>
      </c>
      <c r="AY94" s="13" t="s">
        <v>157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13" t="s">
        <v>81</v>
      </c>
      <c r="BK94" s="211">
        <f>ROUND(I94*H94,2)</f>
        <v>0</v>
      </c>
      <c r="BL94" s="13" t="s">
        <v>164</v>
      </c>
      <c r="BM94" s="13" t="s">
        <v>613</v>
      </c>
    </row>
    <row r="95" spans="2:65" s="1" customFormat="1" ht="22.5" customHeight="1">
      <c r="B95" s="34"/>
      <c r="C95" s="200" t="s">
        <v>164</v>
      </c>
      <c r="D95" s="200" t="s">
        <v>159</v>
      </c>
      <c r="E95" s="201" t="s">
        <v>559</v>
      </c>
      <c r="F95" s="202" t="s">
        <v>614</v>
      </c>
      <c r="G95" s="203" t="s">
        <v>162</v>
      </c>
      <c r="H95" s="204">
        <v>171.3</v>
      </c>
      <c r="I95" s="205"/>
      <c r="J95" s="206">
        <f>ROUND(I95*H95,2)</f>
        <v>0</v>
      </c>
      <c r="K95" s="202" t="s">
        <v>163</v>
      </c>
      <c r="L95" s="39"/>
      <c r="M95" s="207" t="s">
        <v>19</v>
      </c>
      <c r="N95" s="208" t="s">
        <v>44</v>
      </c>
      <c r="O95" s="75"/>
      <c r="P95" s="209">
        <f>O95*H95</f>
        <v>0</v>
      </c>
      <c r="Q95" s="209">
        <v>0</v>
      </c>
      <c r="R95" s="209">
        <f>Q95*H95</f>
        <v>0</v>
      </c>
      <c r="S95" s="209">
        <v>0</v>
      </c>
      <c r="T95" s="210">
        <f>S95*H95</f>
        <v>0</v>
      </c>
      <c r="AR95" s="13" t="s">
        <v>164</v>
      </c>
      <c r="AT95" s="13" t="s">
        <v>159</v>
      </c>
      <c r="AU95" s="13" t="s">
        <v>83</v>
      </c>
      <c r="AY95" s="13" t="s">
        <v>157</v>
      </c>
      <c r="BE95" s="211">
        <f>IF(N95="základní",J95,0)</f>
        <v>0</v>
      </c>
      <c r="BF95" s="211">
        <f>IF(N95="snížená",J95,0)</f>
        <v>0</v>
      </c>
      <c r="BG95" s="211">
        <f>IF(N95="zákl. přenesená",J95,0)</f>
        <v>0</v>
      </c>
      <c r="BH95" s="211">
        <f>IF(N95="sníž. přenesená",J95,0)</f>
        <v>0</v>
      </c>
      <c r="BI95" s="211">
        <f>IF(N95="nulová",J95,0)</f>
        <v>0</v>
      </c>
      <c r="BJ95" s="13" t="s">
        <v>81</v>
      </c>
      <c r="BK95" s="211">
        <f>ROUND(I95*H95,2)</f>
        <v>0</v>
      </c>
      <c r="BL95" s="13" t="s">
        <v>164</v>
      </c>
      <c r="BM95" s="13" t="s">
        <v>615</v>
      </c>
    </row>
    <row r="96" spans="2:65" s="1" customFormat="1" ht="16.5" customHeight="1">
      <c r="B96" s="34"/>
      <c r="C96" s="200" t="s">
        <v>177</v>
      </c>
      <c r="D96" s="200" t="s">
        <v>159</v>
      </c>
      <c r="E96" s="201" t="s">
        <v>563</v>
      </c>
      <c r="F96" s="202" t="s">
        <v>616</v>
      </c>
      <c r="G96" s="203" t="s">
        <v>162</v>
      </c>
      <c r="H96" s="204">
        <v>17.13</v>
      </c>
      <c r="I96" s="205"/>
      <c r="J96" s="206">
        <f>ROUND(I96*H96,2)</f>
        <v>0</v>
      </c>
      <c r="K96" s="202" t="s">
        <v>163</v>
      </c>
      <c r="L96" s="39"/>
      <c r="M96" s="207" t="s">
        <v>19</v>
      </c>
      <c r="N96" s="208" t="s">
        <v>44</v>
      </c>
      <c r="O96" s="75"/>
      <c r="P96" s="209">
        <f>O96*H96</f>
        <v>0</v>
      </c>
      <c r="Q96" s="209">
        <v>0</v>
      </c>
      <c r="R96" s="209">
        <f>Q96*H96</f>
        <v>0</v>
      </c>
      <c r="S96" s="209">
        <v>0</v>
      </c>
      <c r="T96" s="210">
        <f>S96*H96</f>
        <v>0</v>
      </c>
      <c r="AR96" s="13" t="s">
        <v>164</v>
      </c>
      <c r="AT96" s="13" t="s">
        <v>159</v>
      </c>
      <c r="AU96" s="13" t="s">
        <v>83</v>
      </c>
      <c r="AY96" s="13" t="s">
        <v>157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13" t="s">
        <v>81</v>
      </c>
      <c r="BK96" s="211">
        <f>ROUND(I96*H96,2)</f>
        <v>0</v>
      </c>
      <c r="BL96" s="13" t="s">
        <v>164</v>
      </c>
      <c r="BM96" s="13" t="s">
        <v>617</v>
      </c>
    </row>
    <row r="97" spans="2:65" s="1" customFormat="1" ht="16.5" customHeight="1">
      <c r="B97" s="34"/>
      <c r="C97" s="200" t="s">
        <v>184</v>
      </c>
      <c r="D97" s="200" t="s">
        <v>159</v>
      </c>
      <c r="E97" s="201" t="s">
        <v>170</v>
      </c>
      <c r="F97" s="202" t="s">
        <v>171</v>
      </c>
      <c r="G97" s="203" t="s">
        <v>175</v>
      </c>
      <c r="H97" s="204">
        <v>171</v>
      </c>
      <c r="I97" s="205"/>
      <c r="J97" s="206">
        <f>ROUND(I97*H97,2)</f>
        <v>0</v>
      </c>
      <c r="K97" s="202" t="s">
        <v>163</v>
      </c>
      <c r="L97" s="39"/>
      <c r="M97" s="207" t="s">
        <v>19</v>
      </c>
      <c r="N97" s="208" t="s">
        <v>44</v>
      </c>
      <c r="O97" s="75"/>
      <c r="P97" s="209">
        <f>O97*H97</f>
        <v>0</v>
      </c>
      <c r="Q97" s="209">
        <v>0</v>
      </c>
      <c r="R97" s="209">
        <f>Q97*H97</f>
        <v>0</v>
      </c>
      <c r="S97" s="209">
        <v>0</v>
      </c>
      <c r="T97" s="210">
        <f>S97*H97</f>
        <v>0</v>
      </c>
      <c r="AR97" s="13" t="s">
        <v>164</v>
      </c>
      <c r="AT97" s="13" t="s">
        <v>159</v>
      </c>
      <c r="AU97" s="13" t="s">
        <v>83</v>
      </c>
      <c r="AY97" s="13" t="s">
        <v>157</v>
      </c>
      <c r="BE97" s="211">
        <f>IF(N97="základní",J97,0)</f>
        <v>0</v>
      </c>
      <c r="BF97" s="211">
        <f>IF(N97="snížená",J97,0)</f>
        <v>0</v>
      </c>
      <c r="BG97" s="211">
        <f>IF(N97="zákl. přenesená",J97,0)</f>
        <v>0</v>
      </c>
      <c r="BH97" s="211">
        <f>IF(N97="sníž. přenesená",J97,0)</f>
        <v>0</v>
      </c>
      <c r="BI97" s="211">
        <f>IF(N97="nulová",J97,0)</f>
        <v>0</v>
      </c>
      <c r="BJ97" s="13" t="s">
        <v>81</v>
      </c>
      <c r="BK97" s="211">
        <f>ROUND(I97*H97,2)</f>
        <v>0</v>
      </c>
      <c r="BL97" s="13" t="s">
        <v>164</v>
      </c>
      <c r="BM97" s="13" t="s">
        <v>618</v>
      </c>
    </row>
    <row r="98" spans="2:65" s="1" customFormat="1" ht="22.5" customHeight="1">
      <c r="B98" s="34"/>
      <c r="C98" s="200" t="s">
        <v>188</v>
      </c>
      <c r="D98" s="200" t="s">
        <v>159</v>
      </c>
      <c r="E98" s="201" t="s">
        <v>173</v>
      </c>
      <c r="F98" s="202" t="s">
        <v>174</v>
      </c>
      <c r="G98" s="203" t="s">
        <v>175</v>
      </c>
      <c r="H98" s="204">
        <v>171</v>
      </c>
      <c r="I98" s="205"/>
      <c r="J98" s="206">
        <f>ROUND(I98*H98,2)</f>
        <v>0</v>
      </c>
      <c r="K98" s="202" t="s">
        <v>163</v>
      </c>
      <c r="L98" s="39"/>
      <c r="M98" s="207" t="s">
        <v>19</v>
      </c>
      <c r="N98" s="208" t="s">
        <v>44</v>
      </c>
      <c r="O98" s="75"/>
      <c r="P98" s="209">
        <f>O98*H98</f>
        <v>0</v>
      </c>
      <c r="Q98" s="209">
        <v>0</v>
      </c>
      <c r="R98" s="209">
        <f>Q98*H98</f>
        <v>0</v>
      </c>
      <c r="S98" s="209">
        <v>0</v>
      </c>
      <c r="T98" s="210">
        <f>S98*H98</f>
        <v>0</v>
      </c>
      <c r="AR98" s="13" t="s">
        <v>164</v>
      </c>
      <c r="AT98" s="13" t="s">
        <v>159</v>
      </c>
      <c r="AU98" s="13" t="s">
        <v>83</v>
      </c>
      <c r="AY98" s="13" t="s">
        <v>157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13" t="s">
        <v>81</v>
      </c>
      <c r="BK98" s="211">
        <f>ROUND(I98*H98,2)</f>
        <v>0</v>
      </c>
      <c r="BL98" s="13" t="s">
        <v>164</v>
      </c>
      <c r="BM98" s="13" t="s">
        <v>619</v>
      </c>
    </row>
    <row r="99" spans="2:65" s="1" customFormat="1" ht="16.5" customHeight="1">
      <c r="B99" s="34"/>
      <c r="C99" s="212" t="s">
        <v>182</v>
      </c>
      <c r="D99" s="212" t="s">
        <v>178</v>
      </c>
      <c r="E99" s="213" t="s">
        <v>421</v>
      </c>
      <c r="F99" s="214" t="s">
        <v>422</v>
      </c>
      <c r="G99" s="215" t="s">
        <v>181</v>
      </c>
      <c r="H99" s="216">
        <v>44.88</v>
      </c>
      <c r="I99" s="217"/>
      <c r="J99" s="218">
        <f>ROUND(I99*H99,2)</f>
        <v>0</v>
      </c>
      <c r="K99" s="214" t="s">
        <v>163</v>
      </c>
      <c r="L99" s="219"/>
      <c r="M99" s="220" t="s">
        <v>19</v>
      </c>
      <c r="N99" s="221" t="s">
        <v>44</v>
      </c>
      <c r="O99" s="75"/>
      <c r="P99" s="209">
        <f>O99*H99</f>
        <v>0</v>
      </c>
      <c r="Q99" s="209">
        <v>1</v>
      </c>
      <c r="R99" s="209">
        <f>Q99*H99</f>
        <v>44.88</v>
      </c>
      <c r="S99" s="209">
        <v>0</v>
      </c>
      <c r="T99" s="210">
        <f>S99*H99</f>
        <v>0</v>
      </c>
      <c r="AR99" s="13" t="s">
        <v>182</v>
      </c>
      <c r="AT99" s="13" t="s">
        <v>178</v>
      </c>
      <c r="AU99" s="13" t="s">
        <v>83</v>
      </c>
      <c r="AY99" s="13" t="s">
        <v>157</v>
      </c>
      <c r="BE99" s="211">
        <f>IF(N99="základní",J99,0)</f>
        <v>0</v>
      </c>
      <c r="BF99" s="211">
        <f>IF(N99="snížená",J99,0)</f>
        <v>0</v>
      </c>
      <c r="BG99" s="211">
        <f>IF(N99="zákl. přenesená",J99,0)</f>
        <v>0</v>
      </c>
      <c r="BH99" s="211">
        <f>IF(N99="sníž. přenesená",J99,0)</f>
        <v>0</v>
      </c>
      <c r="BI99" s="211">
        <f>IF(N99="nulová",J99,0)</f>
        <v>0</v>
      </c>
      <c r="BJ99" s="13" t="s">
        <v>81</v>
      </c>
      <c r="BK99" s="211">
        <f>ROUND(I99*H99,2)</f>
        <v>0</v>
      </c>
      <c r="BL99" s="13" t="s">
        <v>164</v>
      </c>
      <c r="BM99" s="13" t="s">
        <v>620</v>
      </c>
    </row>
    <row r="100" spans="2:65" s="1" customFormat="1" ht="22.5" customHeight="1">
      <c r="B100" s="34"/>
      <c r="C100" s="200" t="s">
        <v>198</v>
      </c>
      <c r="D100" s="200" t="s">
        <v>159</v>
      </c>
      <c r="E100" s="201" t="s">
        <v>185</v>
      </c>
      <c r="F100" s="202" t="s">
        <v>186</v>
      </c>
      <c r="G100" s="203" t="s">
        <v>175</v>
      </c>
      <c r="H100" s="204">
        <v>171</v>
      </c>
      <c r="I100" s="205"/>
      <c r="J100" s="206">
        <f>ROUND(I100*H100,2)</f>
        <v>0</v>
      </c>
      <c r="K100" s="202" t="s">
        <v>163</v>
      </c>
      <c r="L100" s="39"/>
      <c r="M100" s="207" t="s">
        <v>19</v>
      </c>
      <c r="N100" s="208" t="s">
        <v>44</v>
      </c>
      <c r="O100" s="75"/>
      <c r="P100" s="209">
        <f>O100*H100</f>
        <v>0</v>
      </c>
      <c r="Q100" s="209">
        <v>0</v>
      </c>
      <c r="R100" s="209">
        <f>Q100*H100</f>
        <v>0</v>
      </c>
      <c r="S100" s="209">
        <v>0</v>
      </c>
      <c r="T100" s="210">
        <f>S100*H100</f>
        <v>0</v>
      </c>
      <c r="AR100" s="13" t="s">
        <v>164</v>
      </c>
      <c r="AT100" s="13" t="s">
        <v>159</v>
      </c>
      <c r="AU100" s="13" t="s">
        <v>83</v>
      </c>
      <c r="AY100" s="13" t="s">
        <v>157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13" t="s">
        <v>81</v>
      </c>
      <c r="BK100" s="211">
        <f>ROUND(I100*H100,2)</f>
        <v>0</v>
      </c>
      <c r="BL100" s="13" t="s">
        <v>164</v>
      </c>
      <c r="BM100" s="13" t="s">
        <v>621</v>
      </c>
    </row>
    <row r="101" spans="2:65" s="1" customFormat="1" ht="16.5" customHeight="1">
      <c r="B101" s="34"/>
      <c r="C101" s="212" t="s">
        <v>203</v>
      </c>
      <c r="D101" s="212" t="s">
        <v>178</v>
      </c>
      <c r="E101" s="213" t="s">
        <v>575</v>
      </c>
      <c r="F101" s="214" t="s">
        <v>190</v>
      </c>
      <c r="G101" s="215" t="s">
        <v>191</v>
      </c>
      <c r="H101" s="216">
        <v>2.565</v>
      </c>
      <c r="I101" s="217"/>
      <c r="J101" s="218">
        <f>ROUND(I101*H101,2)</f>
        <v>0</v>
      </c>
      <c r="K101" s="214" t="s">
        <v>163</v>
      </c>
      <c r="L101" s="219"/>
      <c r="M101" s="220" t="s">
        <v>19</v>
      </c>
      <c r="N101" s="221" t="s">
        <v>44</v>
      </c>
      <c r="O101" s="75"/>
      <c r="P101" s="209">
        <f>O101*H101</f>
        <v>0</v>
      </c>
      <c r="Q101" s="209">
        <v>0.001</v>
      </c>
      <c r="R101" s="209">
        <f>Q101*H101</f>
        <v>0.002565</v>
      </c>
      <c r="S101" s="209">
        <v>0</v>
      </c>
      <c r="T101" s="210">
        <f>S101*H101</f>
        <v>0</v>
      </c>
      <c r="AR101" s="13" t="s">
        <v>182</v>
      </c>
      <c r="AT101" s="13" t="s">
        <v>178</v>
      </c>
      <c r="AU101" s="13" t="s">
        <v>83</v>
      </c>
      <c r="AY101" s="13" t="s">
        <v>157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13" t="s">
        <v>81</v>
      </c>
      <c r="BK101" s="211">
        <f>ROUND(I101*H101,2)</f>
        <v>0</v>
      </c>
      <c r="BL101" s="13" t="s">
        <v>164</v>
      </c>
      <c r="BM101" s="13" t="s">
        <v>622</v>
      </c>
    </row>
    <row r="102" spans="2:65" s="1" customFormat="1" ht="16.5" customHeight="1">
      <c r="B102" s="34"/>
      <c r="C102" s="200" t="s">
        <v>207</v>
      </c>
      <c r="D102" s="200" t="s">
        <v>159</v>
      </c>
      <c r="E102" s="201" t="s">
        <v>501</v>
      </c>
      <c r="F102" s="202" t="s">
        <v>217</v>
      </c>
      <c r="G102" s="203" t="s">
        <v>181</v>
      </c>
      <c r="H102" s="204">
        <v>7</v>
      </c>
      <c r="I102" s="205"/>
      <c r="J102" s="206">
        <f>ROUND(I102*H102,2)</f>
        <v>0</v>
      </c>
      <c r="K102" s="202" t="s">
        <v>19</v>
      </c>
      <c r="L102" s="39"/>
      <c r="M102" s="207" t="s">
        <v>19</v>
      </c>
      <c r="N102" s="208" t="s">
        <v>44</v>
      </c>
      <c r="O102" s="75"/>
      <c r="P102" s="209">
        <f>O102*H102</f>
        <v>0</v>
      </c>
      <c r="Q102" s="209">
        <v>0</v>
      </c>
      <c r="R102" s="209">
        <f>Q102*H102</f>
        <v>0</v>
      </c>
      <c r="S102" s="209">
        <v>1</v>
      </c>
      <c r="T102" s="210">
        <f>S102*H102</f>
        <v>7</v>
      </c>
      <c r="AR102" s="13" t="s">
        <v>164</v>
      </c>
      <c r="AT102" s="13" t="s">
        <v>159</v>
      </c>
      <c r="AU102" s="13" t="s">
        <v>83</v>
      </c>
      <c r="AY102" s="13" t="s">
        <v>157</v>
      </c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13" t="s">
        <v>81</v>
      </c>
      <c r="BK102" s="211">
        <f>ROUND(I102*H102,2)</f>
        <v>0</v>
      </c>
      <c r="BL102" s="13" t="s">
        <v>164</v>
      </c>
      <c r="BM102" s="13" t="s">
        <v>623</v>
      </c>
    </row>
    <row r="103" spans="2:63" s="10" customFormat="1" ht="22.8" customHeight="1">
      <c r="B103" s="184"/>
      <c r="C103" s="185"/>
      <c r="D103" s="186" t="s">
        <v>72</v>
      </c>
      <c r="E103" s="198" t="s">
        <v>198</v>
      </c>
      <c r="F103" s="198" t="s">
        <v>508</v>
      </c>
      <c r="G103" s="185"/>
      <c r="H103" s="185"/>
      <c r="I103" s="188"/>
      <c r="J103" s="199">
        <f>BK103</f>
        <v>0</v>
      </c>
      <c r="K103" s="185"/>
      <c r="L103" s="190"/>
      <c r="M103" s="191"/>
      <c r="N103" s="192"/>
      <c r="O103" s="192"/>
      <c r="P103" s="193">
        <f>SUM(P104:P109)</f>
        <v>0</v>
      </c>
      <c r="Q103" s="192"/>
      <c r="R103" s="193">
        <f>SUM(R104:R109)</f>
        <v>0</v>
      </c>
      <c r="S103" s="192"/>
      <c r="T103" s="194">
        <f>SUM(T104:T109)</f>
        <v>199.67834000000005</v>
      </c>
      <c r="AR103" s="195" t="s">
        <v>81</v>
      </c>
      <c r="AT103" s="196" t="s">
        <v>72</v>
      </c>
      <c r="AU103" s="196" t="s">
        <v>81</v>
      </c>
      <c r="AY103" s="195" t="s">
        <v>157</v>
      </c>
      <c r="BK103" s="197">
        <f>SUM(BK104:BK109)</f>
        <v>0</v>
      </c>
    </row>
    <row r="104" spans="2:65" s="1" customFormat="1" ht="16.5" customHeight="1">
      <c r="B104" s="34"/>
      <c r="C104" s="200" t="s">
        <v>211</v>
      </c>
      <c r="D104" s="200" t="s">
        <v>159</v>
      </c>
      <c r="E104" s="201" t="s">
        <v>232</v>
      </c>
      <c r="F104" s="202" t="s">
        <v>233</v>
      </c>
      <c r="G104" s="203" t="s">
        <v>195</v>
      </c>
      <c r="H104" s="204">
        <v>10</v>
      </c>
      <c r="I104" s="205"/>
      <c r="J104" s="206">
        <f>ROUND(I104*H104,2)</f>
        <v>0</v>
      </c>
      <c r="K104" s="202" t="s">
        <v>163</v>
      </c>
      <c r="L104" s="39"/>
      <c r="M104" s="207" t="s">
        <v>19</v>
      </c>
      <c r="N104" s="208" t="s">
        <v>44</v>
      </c>
      <c r="O104" s="75"/>
      <c r="P104" s="209">
        <f>O104*H104</f>
        <v>0</v>
      </c>
      <c r="Q104" s="209">
        <v>0</v>
      </c>
      <c r="R104" s="209">
        <f>Q104*H104</f>
        <v>0</v>
      </c>
      <c r="S104" s="209">
        <v>0.0657</v>
      </c>
      <c r="T104" s="210">
        <f>S104*H104</f>
        <v>0.6569999999999999</v>
      </c>
      <c r="AR104" s="13" t="s">
        <v>164</v>
      </c>
      <c r="AT104" s="13" t="s">
        <v>159</v>
      </c>
      <c r="AU104" s="13" t="s">
        <v>83</v>
      </c>
      <c r="AY104" s="13" t="s">
        <v>157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13" t="s">
        <v>81</v>
      </c>
      <c r="BK104" s="211">
        <f>ROUND(I104*H104,2)</f>
        <v>0</v>
      </c>
      <c r="BL104" s="13" t="s">
        <v>164</v>
      </c>
      <c r="BM104" s="13" t="s">
        <v>624</v>
      </c>
    </row>
    <row r="105" spans="2:65" s="1" customFormat="1" ht="16.5" customHeight="1">
      <c r="B105" s="34"/>
      <c r="C105" s="200" t="s">
        <v>215</v>
      </c>
      <c r="D105" s="200" t="s">
        <v>159</v>
      </c>
      <c r="E105" s="201" t="s">
        <v>625</v>
      </c>
      <c r="F105" s="202" t="s">
        <v>626</v>
      </c>
      <c r="G105" s="203" t="s">
        <v>201</v>
      </c>
      <c r="H105" s="204">
        <v>38</v>
      </c>
      <c r="I105" s="205"/>
      <c r="J105" s="206">
        <f>ROUND(I105*H105,2)</f>
        <v>0</v>
      </c>
      <c r="K105" s="202" t="s">
        <v>163</v>
      </c>
      <c r="L105" s="39"/>
      <c r="M105" s="207" t="s">
        <v>19</v>
      </c>
      <c r="N105" s="208" t="s">
        <v>44</v>
      </c>
      <c r="O105" s="75"/>
      <c r="P105" s="209">
        <f>O105*H105</f>
        <v>0</v>
      </c>
      <c r="Q105" s="209">
        <v>0</v>
      </c>
      <c r="R105" s="209">
        <f>Q105*H105</f>
        <v>0</v>
      </c>
      <c r="S105" s="209">
        <v>0.00198</v>
      </c>
      <c r="T105" s="210">
        <f>S105*H105</f>
        <v>0.07524</v>
      </c>
      <c r="AR105" s="13" t="s">
        <v>164</v>
      </c>
      <c r="AT105" s="13" t="s">
        <v>159</v>
      </c>
      <c r="AU105" s="13" t="s">
        <v>83</v>
      </c>
      <c r="AY105" s="13" t="s">
        <v>157</v>
      </c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13" t="s">
        <v>81</v>
      </c>
      <c r="BK105" s="211">
        <f>ROUND(I105*H105,2)</f>
        <v>0</v>
      </c>
      <c r="BL105" s="13" t="s">
        <v>164</v>
      </c>
      <c r="BM105" s="13" t="s">
        <v>627</v>
      </c>
    </row>
    <row r="106" spans="2:65" s="1" customFormat="1" ht="22.5" customHeight="1">
      <c r="B106" s="34"/>
      <c r="C106" s="200" t="s">
        <v>220</v>
      </c>
      <c r="D106" s="200" t="s">
        <v>159</v>
      </c>
      <c r="E106" s="201" t="s">
        <v>628</v>
      </c>
      <c r="F106" s="202" t="s">
        <v>629</v>
      </c>
      <c r="G106" s="203" t="s">
        <v>175</v>
      </c>
      <c r="H106" s="204">
        <v>3.85</v>
      </c>
      <c r="I106" s="205"/>
      <c r="J106" s="206">
        <f>ROUND(I106*H106,2)</f>
        <v>0</v>
      </c>
      <c r="K106" s="202" t="s">
        <v>163</v>
      </c>
      <c r="L106" s="39"/>
      <c r="M106" s="207" t="s">
        <v>19</v>
      </c>
      <c r="N106" s="208" t="s">
        <v>44</v>
      </c>
      <c r="O106" s="75"/>
      <c r="P106" s="209">
        <f>O106*H106</f>
        <v>0</v>
      </c>
      <c r="Q106" s="209">
        <v>0</v>
      </c>
      <c r="R106" s="209">
        <f>Q106*H106</f>
        <v>0</v>
      </c>
      <c r="S106" s="209">
        <v>0.062</v>
      </c>
      <c r="T106" s="210">
        <f>S106*H106</f>
        <v>0.2387</v>
      </c>
      <c r="AR106" s="13" t="s">
        <v>164</v>
      </c>
      <c r="AT106" s="13" t="s">
        <v>159</v>
      </c>
      <c r="AU106" s="13" t="s">
        <v>83</v>
      </c>
      <c r="AY106" s="13" t="s">
        <v>157</v>
      </c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13" t="s">
        <v>81</v>
      </c>
      <c r="BK106" s="211">
        <f>ROUND(I106*H106,2)</f>
        <v>0</v>
      </c>
      <c r="BL106" s="13" t="s">
        <v>164</v>
      </c>
      <c r="BM106" s="13" t="s">
        <v>630</v>
      </c>
    </row>
    <row r="107" spans="2:65" s="1" customFormat="1" ht="16.5" customHeight="1">
      <c r="B107" s="34"/>
      <c r="C107" s="200" t="s">
        <v>8</v>
      </c>
      <c r="D107" s="200" t="s">
        <v>159</v>
      </c>
      <c r="E107" s="201" t="s">
        <v>631</v>
      </c>
      <c r="F107" s="202" t="s">
        <v>632</v>
      </c>
      <c r="G107" s="203" t="s">
        <v>175</v>
      </c>
      <c r="H107" s="204">
        <v>1.8</v>
      </c>
      <c r="I107" s="205"/>
      <c r="J107" s="206">
        <f>ROUND(I107*H107,2)</f>
        <v>0</v>
      </c>
      <c r="K107" s="202" t="s">
        <v>163</v>
      </c>
      <c r="L107" s="39"/>
      <c r="M107" s="207" t="s">
        <v>19</v>
      </c>
      <c r="N107" s="208" t="s">
        <v>44</v>
      </c>
      <c r="O107" s="75"/>
      <c r="P107" s="209">
        <f>O107*H107</f>
        <v>0</v>
      </c>
      <c r="Q107" s="209">
        <v>0</v>
      </c>
      <c r="R107" s="209">
        <f>Q107*H107</f>
        <v>0</v>
      </c>
      <c r="S107" s="209">
        <v>0.088</v>
      </c>
      <c r="T107" s="210">
        <f>S107*H107</f>
        <v>0.15839999999999999</v>
      </c>
      <c r="AR107" s="13" t="s">
        <v>164</v>
      </c>
      <c r="AT107" s="13" t="s">
        <v>159</v>
      </c>
      <c r="AU107" s="13" t="s">
        <v>83</v>
      </c>
      <c r="AY107" s="13" t="s">
        <v>157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13" t="s">
        <v>81</v>
      </c>
      <c r="BK107" s="211">
        <f>ROUND(I107*H107,2)</f>
        <v>0</v>
      </c>
      <c r="BL107" s="13" t="s">
        <v>164</v>
      </c>
      <c r="BM107" s="13" t="s">
        <v>633</v>
      </c>
    </row>
    <row r="108" spans="2:65" s="1" customFormat="1" ht="22.5" customHeight="1">
      <c r="B108" s="34"/>
      <c r="C108" s="200" t="s">
        <v>227</v>
      </c>
      <c r="D108" s="200" t="s">
        <v>159</v>
      </c>
      <c r="E108" s="201" t="s">
        <v>263</v>
      </c>
      <c r="F108" s="202" t="s">
        <v>264</v>
      </c>
      <c r="G108" s="203" t="s">
        <v>162</v>
      </c>
      <c r="H108" s="204">
        <v>245.8</v>
      </c>
      <c r="I108" s="205"/>
      <c r="J108" s="206">
        <f>ROUND(I108*H108,2)</f>
        <v>0</v>
      </c>
      <c r="K108" s="202" t="s">
        <v>163</v>
      </c>
      <c r="L108" s="39"/>
      <c r="M108" s="207" t="s">
        <v>19</v>
      </c>
      <c r="N108" s="208" t="s">
        <v>44</v>
      </c>
      <c r="O108" s="75"/>
      <c r="P108" s="209">
        <f>O108*H108</f>
        <v>0</v>
      </c>
      <c r="Q108" s="209">
        <v>0</v>
      </c>
      <c r="R108" s="209">
        <f>Q108*H108</f>
        <v>0</v>
      </c>
      <c r="S108" s="209">
        <v>0.68</v>
      </c>
      <c r="T108" s="210">
        <f>S108*H108</f>
        <v>167.14400000000003</v>
      </c>
      <c r="AR108" s="13" t="s">
        <v>164</v>
      </c>
      <c r="AT108" s="13" t="s">
        <v>159</v>
      </c>
      <c r="AU108" s="13" t="s">
        <v>83</v>
      </c>
      <c r="AY108" s="13" t="s">
        <v>157</v>
      </c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13" t="s">
        <v>81</v>
      </c>
      <c r="BK108" s="211">
        <f>ROUND(I108*H108,2)</f>
        <v>0</v>
      </c>
      <c r="BL108" s="13" t="s">
        <v>164</v>
      </c>
      <c r="BM108" s="13" t="s">
        <v>634</v>
      </c>
    </row>
    <row r="109" spans="2:65" s="1" customFormat="1" ht="16.5" customHeight="1">
      <c r="B109" s="34"/>
      <c r="C109" s="200" t="s">
        <v>231</v>
      </c>
      <c r="D109" s="200" t="s">
        <v>159</v>
      </c>
      <c r="E109" s="201" t="s">
        <v>635</v>
      </c>
      <c r="F109" s="202" t="s">
        <v>636</v>
      </c>
      <c r="G109" s="203" t="s">
        <v>162</v>
      </c>
      <c r="H109" s="204">
        <v>14.275</v>
      </c>
      <c r="I109" s="205"/>
      <c r="J109" s="206">
        <f>ROUND(I109*H109,2)</f>
        <v>0</v>
      </c>
      <c r="K109" s="202" t="s">
        <v>163</v>
      </c>
      <c r="L109" s="39"/>
      <c r="M109" s="207" t="s">
        <v>19</v>
      </c>
      <c r="N109" s="208" t="s">
        <v>44</v>
      </c>
      <c r="O109" s="75"/>
      <c r="P109" s="209">
        <f>O109*H109</f>
        <v>0</v>
      </c>
      <c r="Q109" s="209">
        <v>0</v>
      </c>
      <c r="R109" s="209">
        <f>Q109*H109</f>
        <v>0</v>
      </c>
      <c r="S109" s="209">
        <v>2.2</v>
      </c>
      <c r="T109" s="210">
        <f>S109*H109</f>
        <v>31.405000000000005</v>
      </c>
      <c r="AR109" s="13" t="s">
        <v>164</v>
      </c>
      <c r="AT109" s="13" t="s">
        <v>159</v>
      </c>
      <c r="AU109" s="13" t="s">
        <v>83</v>
      </c>
      <c r="AY109" s="13" t="s">
        <v>157</v>
      </c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13" t="s">
        <v>81</v>
      </c>
      <c r="BK109" s="211">
        <f>ROUND(I109*H109,2)</f>
        <v>0</v>
      </c>
      <c r="BL109" s="13" t="s">
        <v>164</v>
      </c>
      <c r="BM109" s="13" t="s">
        <v>637</v>
      </c>
    </row>
    <row r="110" spans="2:63" s="10" customFormat="1" ht="22.8" customHeight="1">
      <c r="B110" s="184"/>
      <c r="C110" s="185"/>
      <c r="D110" s="186" t="s">
        <v>72</v>
      </c>
      <c r="E110" s="198" t="s">
        <v>266</v>
      </c>
      <c r="F110" s="198" t="s">
        <v>519</v>
      </c>
      <c r="G110" s="185"/>
      <c r="H110" s="185"/>
      <c r="I110" s="188"/>
      <c r="J110" s="199">
        <f>BK110</f>
        <v>0</v>
      </c>
      <c r="K110" s="185"/>
      <c r="L110" s="190"/>
      <c r="M110" s="191"/>
      <c r="N110" s="192"/>
      <c r="O110" s="192"/>
      <c r="P110" s="193">
        <f>SUM(P111:P116)</f>
        <v>0</v>
      </c>
      <c r="Q110" s="192"/>
      <c r="R110" s="193">
        <f>SUM(R111:R116)</f>
        <v>0</v>
      </c>
      <c r="S110" s="192"/>
      <c r="T110" s="194">
        <f>SUM(T111:T116)</f>
        <v>0</v>
      </c>
      <c r="AR110" s="195" t="s">
        <v>81</v>
      </c>
      <c r="AT110" s="196" t="s">
        <v>72</v>
      </c>
      <c r="AU110" s="196" t="s">
        <v>81</v>
      </c>
      <c r="AY110" s="195" t="s">
        <v>157</v>
      </c>
      <c r="BK110" s="197">
        <f>SUM(BK111:BK116)</f>
        <v>0</v>
      </c>
    </row>
    <row r="111" spans="2:65" s="1" customFormat="1" ht="16.5" customHeight="1">
      <c r="B111" s="34"/>
      <c r="C111" s="200" t="s">
        <v>235</v>
      </c>
      <c r="D111" s="200" t="s">
        <v>159</v>
      </c>
      <c r="E111" s="201" t="s">
        <v>273</v>
      </c>
      <c r="F111" s="202" t="s">
        <v>274</v>
      </c>
      <c r="G111" s="203" t="s">
        <v>181</v>
      </c>
      <c r="H111" s="204">
        <v>209.954</v>
      </c>
      <c r="I111" s="205"/>
      <c r="J111" s="206">
        <f>ROUND(I111*H111,2)</f>
        <v>0</v>
      </c>
      <c r="K111" s="202" t="s">
        <v>163</v>
      </c>
      <c r="L111" s="39"/>
      <c r="M111" s="207" t="s">
        <v>19</v>
      </c>
      <c r="N111" s="208" t="s">
        <v>44</v>
      </c>
      <c r="O111" s="75"/>
      <c r="P111" s="209">
        <f>O111*H111</f>
        <v>0</v>
      </c>
      <c r="Q111" s="209">
        <v>0</v>
      </c>
      <c r="R111" s="209">
        <f>Q111*H111</f>
        <v>0</v>
      </c>
      <c r="S111" s="209">
        <v>0</v>
      </c>
      <c r="T111" s="210">
        <f>S111*H111</f>
        <v>0</v>
      </c>
      <c r="AR111" s="13" t="s">
        <v>164</v>
      </c>
      <c r="AT111" s="13" t="s">
        <v>159</v>
      </c>
      <c r="AU111" s="13" t="s">
        <v>83</v>
      </c>
      <c r="AY111" s="13" t="s">
        <v>157</v>
      </c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13" t="s">
        <v>81</v>
      </c>
      <c r="BK111" s="211">
        <f>ROUND(I111*H111,2)</f>
        <v>0</v>
      </c>
      <c r="BL111" s="13" t="s">
        <v>164</v>
      </c>
      <c r="BM111" s="13" t="s">
        <v>638</v>
      </c>
    </row>
    <row r="112" spans="2:65" s="1" customFormat="1" ht="22.5" customHeight="1">
      <c r="B112" s="34"/>
      <c r="C112" s="200" t="s">
        <v>239</v>
      </c>
      <c r="D112" s="200" t="s">
        <v>159</v>
      </c>
      <c r="E112" s="201" t="s">
        <v>277</v>
      </c>
      <c r="F112" s="202" t="s">
        <v>278</v>
      </c>
      <c r="G112" s="203" t="s">
        <v>181</v>
      </c>
      <c r="H112" s="204">
        <v>2099.54</v>
      </c>
      <c r="I112" s="205"/>
      <c r="J112" s="206">
        <f>ROUND(I112*H112,2)</f>
        <v>0</v>
      </c>
      <c r="K112" s="202" t="s">
        <v>163</v>
      </c>
      <c r="L112" s="39"/>
      <c r="M112" s="207" t="s">
        <v>19</v>
      </c>
      <c r="N112" s="208" t="s">
        <v>44</v>
      </c>
      <c r="O112" s="75"/>
      <c r="P112" s="209">
        <f>O112*H112</f>
        <v>0</v>
      </c>
      <c r="Q112" s="209">
        <v>0</v>
      </c>
      <c r="R112" s="209">
        <f>Q112*H112</f>
        <v>0</v>
      </c>
      <c r="S112" s="209">
        <v>0</v>
      </c>
      <c r="T112" s="210">
        <f>S112*H112</f>
        <v>0</v>
      </c>
      <c r="AR112" s="13" t="s">
        <v>164</v>
      </c>
      <c r="AT112" s="13" t="s">
        <v>159</v>
      </c>
      <c r="AU112" s="13" t="s">
        <v>83</v>
      </c>
      <c r="AY112" s="13" t="s">
        <v>157</v>
      </c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13" t="s">
        <v>81</v>
      </c>
      <c r="BK112" s="211">
        <f>ROUND(I112*H112,2)</f>
        <v>0</v>
      </c>
      <c r="BL112" s="13" t="s">
        <v>164</v>
      </c>
      <c r="BM112" s="13" t="s">
        <v>639</v>
      </c>
    </row>
    <row r="113" spans="2:65" s="1" customFormat="1" ht="16.5" customHeight="1">
      <c r="B113" s="34"/>
      <c r="C113" s="200" t="s">
        <v>243</v>
      </c>
      <c r="D113" s="200" t="s">
        <v>159</v>
      </c>
      <c r="E113" s="201" t="s">
        <v>437</v>
      </c>
      <c r="F113" s="202" t="s">
        <v>438</v>
      </c>
      <c r="G113" s="203" t="s">
        <v>181</v>
      </c>
      <c r="H113" s="204">
        <v>203.004</v>
      </c>
      <c r="I113" s="205"/>
      <c r="J113" s="206">
        <f>ROUND(I113*H113,2)</f>
        <v>0</v>
      </c>
      <c r="K113" s="202" t="s">
        <v>163</v>
      </c>
      <c r="L113" s="39"/>
      <c r="M113" s="207" t="s">
        <v>19</v>
      </c>
      <c r="N113" s="208" t="s">
        <v>44</v>
      </c>
      <c r="O113" s="75"/>
      <c r="P113" s="209">
        <f>O113*H113</f>
        <v>0</v>
      </c>
      <c r="Q113" s="209">
        <v>0</v>
      </c>
      <c r="R113" s="209">
        <f>Q113*H113</f>
        <v>0</v>
      </c>
      <c r="S113" s="209">
        <v>0</v>
      </c>
      <c r="T113" s="210">
        <f>S113*H113</f>
        <v>0</v>
      </c>
      <c r="AR113" s="13" t="s">
        <v>164</v>
      </c>
      <c r="AT113" s="13" t="s">
        <v>159</v>
      </c>
      <c r="AU113" s="13" t="s">
        <v>83</v>
      </c>
      <c r="AY113" s="13" t="s">
        <v>157</v>
      </c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13" t="s">
        <v>81</v>
      </c>
      <c r="BK113" s="211">
        <f>ROUND(I113*H113,2)</f>
        <v>0</v>
      </c>
      <c r="BL113" s="13" t="s">
        <v>164</v>
      </c>
      <c r="BM113" s="13" t="s">
        <v>640</v>
      </c>
    </row>
    <row r="114" spans="2:65" s="1" customFormat="1" ht="16.5" customHeight="1">
      <c r="B114" s="34"/>
      <c r="C114" s="200" t="s">
        <v>7</v>
      </c>
      <c r="D114" s="200" t="s">
        <v>159</v>
      </c>
      <c r="E114" s="201" t="s">
        <v>641</v>
      </c>
      <c r="F114" s="202" t="s">
        <v>533</v>
      </c>
      <c r="G114" s="203" t="s">
        <v>181</v>
      </c>
      <c r="H114" s="204">
        <v>7</v>
      </c>
      <c r="I114" s="205"/>
      <c r="J114" s="206">
        <f>ROUND(I114*H114,2)</f>
        <v>0</v>
      </c>
      <c r="K114" s="202" t="s">
        <v>19</v>
      </c>
      <c r="L114" s="39"/>
      <c r="M114" s="207" t="s">
        <v>19</v>
      </c>
      <c r="N114" s="208" t="s">
        <v>44</v>
      </c>
      <c r="O114" s="75"/>
      <c r="P114" s="209">
        <f>O114*H114</f>
        <v>0</v>
      </c>
      <c r="Q114" s="209">
        <v>0</v>
      </c>
      <c r="R114" s="209">
        <f>Q114*H114</f>
        <v>0</v>
      </c>
      <c r="S114" s="209">
        <v>0</v>
      </c>
      <c r="T114" s="210">
        <f>S114*H114</f>
        <v>0</v>
      </c>
      <c r="AR114" s="13" t="s">
        <v>164</v>
      </c>
      <c r="AT114" s="13" t="s">
        <v>159</v>
      </c>
      <c r="AU114" s="13" t="s">
        <v>83</v>
      </c>
      <c r="AY114" s="13" t="s">
        <v>157</v>
      </c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13" t="s">
        <v>81</v>
      </c>
      <c r="BK114" s="211">
        <f>ROUND(I114*H114,2)</f>
        <v>0</v>
      </c>
      <c r="BL114" s="13" t="s">
        <v>164</v>
      </c>
      <c r="BM114" s="13" t="s">
        <v>642</v>
      </c>
    </row>
    <row r="115" spans="2:65" s="1" customFormat="1" ht="22.5" customHeight="1">
      <c r="B115" s="34"/>
      <c r="C115" s="200" t="s">
        <v>250</v>
      </c>
      <c r="D115" s="200" t="s">
        <v>159</v>
      </c>
      <c r="E115" s="201" t="s">
        <v>296</v>
      </c>
      <c r="F115" s="202" t="s">
        <v>297</v>
      </c>
      <c r="G115" s="203" t="s">
        <v>181</v>
      </c>
      <c r="H115" s="204">
        <v>203.004</v>
      </c>
      <c r="I115" s="205"/>
      <c r="J115" s="206">
        <f>ROUND(I115*H115,2)</f>
        <v>0</v>
      </c>
      <c r="K115" s="202" t="s">
        <v>163</v>
      </c>
      <c r="L115" s="39"/>
      <c r="M115" s="207" t="s">
        <v>19</v>
      </c>
      <c r="N115" s="208" t="s">
        <v>44</v>
      </c>
      <c r="O115" s="75"/>
      <c r="P115" s="209">
        <f>O115*H115</f>
        <v>0</v>
      </c>
      <c r="Q115" s="209">
        <v>0</v>
      </c>
      <c r="R115" s="209">
        <f>Q115*H115</f>
        <v>0</v>
      </c>
      <c r="S115" s="209">
        <v>0</v>
      </c>
      <c r="T115" s="210">
        <f>S115*H115</f>
        <v>0</v>
      </c>
      <c r="AR115" s="13" t="s">
        <v>164</v>
      </c>
      <c r="AT115" s="13" t="s">
        <v>159</v>
      </c>
      <c r="AU115" s="13" t="s">
        <v>83</v>
      </c>
      <c r="AY115" s="13" t="s">
        <v>157</v>
      </c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13" t="s">
        <v>81</v>
      </c>
      <c r="BK115" s="211">
        <f>ROUND(I115*H115,2)</f>
        <v>0</v>
      </c>
      <c r="BL115" s="13" t="s">
        <v>164</v>
      </c>
      <c r="BM115" s="13" t="s">
        <v>643</v>
      </c>
    </row>
    <row r="116" spans="2:65" s="1" customFormat="1" ht="16.5" customHeight="1">
      <c r="B116" s="34"/>
      <c r="C116" s="200" t="s">
        <v>254</v>
      </c>
      <c r="D116" s="200" t="s">
        <v>159</v>
      </c>
      <c r="E116" s="201" t="s">
        <v>535</v>
      </c>
      <c r="F116" s="202" t="s">
        <v>536</v>
      </c>
      <c r="G116" s="203" t="s">
        <v>181</v>
      </c>
      <c r="H116" s="204">
        <v>209.954</v>
      </c>
      <c r="I116" s="205"/>
      <c r="J116" s="206">
        <f>ROUND(I116*H116,2)</f>
        <v>0</v>
      </c>
      <c r="K116" s="202" t="s">
        <v>163</v>
      </c>
      <c r="L116" s="39"/>
      <c r="M116" s="207" t="s">
        <v>19</v>
      </c>
      <c r="N116" s="208" t="s">
        <v>44</v>
      </c>
      <c r="O116" s="75"/>
      <c r="P116" s="209">
        <f>O116*H116</f>
        <v>0</v>
      </c>
      <c r="Q116" s="209">
        <v>0</v>
      </c>
      <c r="R116" s="209">
        <f>Q116*H116</f>
        <v>0</v>
      </c>
      <c r="S116" s="209">
        <v>0</v>
      </c>
      <c r="T116" s="210">
        <f>S116*H116</f>
        <v>0</v>
      </c>
      <c r="AR116" s="13" t="s">
        <v>164</v>
      </c>
      <c r="AT116" s="13" t="s">
        <v>159</v>
      </c>
      <c r="AU116" s="13" t="s">
        <v>83</v>
      </c>
      <c r="AY116" s="13" t="s">
        <v>157</v>
      </c>
      <c r="BE116" s="211">
        <f>IF(N116="základní",J116,0)</f>
        <v>0</v>
      </c>
      <c r="BF116" s="211">
        <f>IF(N116="snížená",J116,0)</f>
        <v>0</v>
      </c>
      <c r="BG116" s="211">
        <f>IF(N116="zákl. přenesená",J116,0)</f>
        <v>0</v>
      </c>
      <c r="BH116" s="211">
        <f>IF(N116="sníž. přenesená",J116,0)</f>
        <v>0</v>
      </c>
      <c r="BI116" s="211">
        <f>IF(N116="nulová",J116,0)</f>
        <v>0</v>
      </c>
      <c r="BJ116" s="13" t="s">
        <v>81</v>
      </c>
      <c r="BK116" s="211">
        <f>ROUND(I116*H116,2)</f>
        <v>0</v>
      </c>
      <c r="BL116" s="13" t="s">
        <v>164</v>
      </c>
      <c r="BM116" s="13" t="s">
        <v>644</v>
      </c>
    </row>
    <row r="117" spans="2:63" s="10" customFormat="1" ht="25.9" customHeight="1">
      <c r="B117" s="184"/>
      <c r="C117" s="185"/>
      <c r="D117" s="186" t="s">
        <v>72</v>
      </c>
      <c r="E117" s="187" t="s">
        <v>299</v>
      </c>
      <c r="F117" s="187" t="s">
        <v>300</v>
      </c>
      <c r="G117" s="185"/>
      <c r="H117" s="185"/>
      <c r="I117" s="188"/>
      <c r="J117" s="189">
        <f>BK117</f>
        <v>0</v>
      </c>
      <c r="K117" s="185"/>
      <c r="L117" s="190"/>
      <c r="M117" s="191"/>
      <c r="N117" s="192"/>
      <c r="O117" s="192"/>
      <c r="P117" s="193">
        <f>P118</f>
        <v>0</v>
      </c>
      <c r="Q117" s="192"/>
      <c r="R117" s="193">
        <f>R118</f>
        <v>0</v>
      </c>
      <c r="S117" s="192"/>
      <c r="T117" s="194">
        <f>T118</f>
        <v>3.2751999999999994</v>
      </c>
      <c r="AR117" s="195" t="s">
        <v>83</v>
      </c>
      <c r="AT117" s="196" t="s">
        <v>72</v>
      </c>
      <c r="AU117" s="196" t="s">
        <v>73</v>
      </c>
      <c r="AY117" s="195" t="s">
        <v>157</v>
      </c>
      <c r="BK117" s="197">
        <f>BK118</f>
        <v>0</v>
      </c>
    </row>
    <row r="118" spans="2:63" s="10" customFormat="1" ht="22.8" customHeight="1">
      <c r="B118" s="184"/>
      <c r="C118" s="185"/>
      <c r="D118" s="186" t="s">
        <v>72</v>
      </c>
      <c r="E118" s="198" t="s">
        <v>329</v>
      </c>
      <c r="F118" s="198" t="s">
        <v>330</v>
      </c>
      <c r="G118" s="185"/>
      <c r="H118" s="185"/>
      <c r="I118" s="188"/>
      <c r="J118" s="199">
        <f>BK118</f>
        <v>0</v>
      </c>
      <c r="K118" s="185"/>
      <c r="L118" s="190"/>
      <c r="M118" s="191"/>
      <c r="N118" s="192"/>
      <c r="O118" s="192"/>
      <c r="P118" s="193">
        <f>P119</f>
        <v>0</v>
      </c>
      <c r="Q118" s="192"/>
      <c r="R118" s="193">
        <f>R119</f>
        <v>0</v>
      </c>
      <c r="S118" s="192"/>
      <c r="T118" s="194">
        <f>T119</f>
        <v>3.2751999999999994</v>
      </c>
      <c r="AR118" s="195" t="s">
        <v>83</v>
      </c>
      <c r="AT118" s="196" t="s">
        <v>72</v>
      </c>
      <c r="AU118" s="196" t="s">
        <v>81</v>
      </c>
      <c r="AY118" s="195" t="s">
        <v>157</v>
      </c>
      <c r="BK118" s="197">
        <f>BK119</f>
        <v>0</v>
      </c>
    </row>
    <row r="119" spans="2:65" s="1" customFormat="1" ht="16.5" customHeight="1">
      <c r="B119" s="34"/>
      <c r="C119" s="200" t="s">
        <v>258</v>
      </c>
      <c r="D119" s="200" t="s">
        <v>159</v>
      </c>
      <c r="E119" s="201" t="s">
        <v>645</v>
      </c>
      <c r="F119" s="202" t="s">
        <v>646</v>
      </c>
      <c r="G119" s="203" t="s">
        <v>175</v>
      </c>
      <c r="H119" s="204">
        <v>73.6</v>
      </c>
      <c r="I119" s="205"/>
      <c r="J119" s="206">
        <f>ROUND(I119*H119,2)</f>
        <v>0</v>
      </c>
      <c r="K119" s="202" t="s">
        <v>163</v>
      </c>
      <c r="L119" s="39"/>
      <c r="M119" s="207" t="s">
        <v>19</v>
      </c>
      <c r="N119" s="208" t="s">
        <v>44</v>
      </c>
      <c r="O119" s="75"/>
      <c r="P119" s="209">
        <f>O119*H119</f>
        <v>0</v>
      </c>
      <c r="Q119" s="209">
        <v>0</v>
      </c>
      <c r="R119" s="209">
        <f>Q119*H119</f>
        <v>0</v>
      </c>
      <c r="S119" s="209">
        <v>0.0445</v>
      </c>
      <c r="T119" s="210">
        <f>S119*H119</f>
        <v>3.2751999999999994</v>
      </c>
      <c r="AR119" s="13" t="s">
        <v>227</v>
      </c>
      <c r="AT119" s="13" t="s">
        <v>159</v>
      </c>
      <c r="AU119" s="13" t="s">
        <v>83</v>
      </c>
      <c r="AY119" s="13" t="s">
        <v>157</v>
      </c>
      <c r="BE119" s="211">
        <f>IF(N119="základní",J119,0)</f>
        <v>0</v>
      </c>
      <c r="BF119" s="211">
        <f>IF(N119="snížená",J119,0)</f>
        <v>0</v>
      </c>
      <c r="BG119" s="211">
        <f>IF(N119="zákl. přenesená",J119,0)</f>
        <v>0</v>
      </c>
      <c r="BH119" s="211">
        <f>IF(N119="sníž. přenesená",J119,0)</f>
        <v>0</v>
      </c>
      <c r="BI119" s="211">
        <f>IF(N119="nulová",J119,0)</f>
        <v>0</v>
      </c>
      <c r="BJ119" s="13" t="s">
        <v>81</v>
      </c>
      <c r="BK119" s="211">
        <f>ROUND(I119*H119,2)</f>
        <v>0</v>
      </c>
      <c r="BL119" s="13" t="s">
        <v>227</v>
      </c>
      <c r="BM119" s="13" t="s">
        <v>647</v>
      </c>
    </row>
    <row r="120" spans="2:63" s="10" customFormat="1" ht="25.9" customHeight="1">
      <c r="B120" s="184"/>
      <c r="C120" s="185"/>
      <c r="D120" s="186" t="s">
        <v>72</v>
      </c>
      <c r="E120" s="187" t="s">
        <v>391</v>
      </c>
      <c r="F120" s="187" t="s">
        <v>392</v>
      </c>
      <c r="G120" s="185"/>
      <c r="H120" s="185"/>
      <c r="I120" s="188"/>
      <c r="J120" s="189">
        <f>BK120</f>
        <v>0</v>
      </c>
      <c r="K120" s="185"/>
      <c r="L120" s="190"/>
      <c r="M120" s="191"/>
      <c r="N120" s="192"/>
      <c r="O120" s="192"/>
      <c r="P120" s="193">
        <f>P121+P124+P127</f>
        <v>0</v>
      </c>
      <c r="Q120" s="192"/>
      <c r="R120" s="193">
        <f>R121+R124+R127</f>
        <v>0</v>
      </c>
      <c r="S120" s="192"/>
      <c r="T120" s="194">
        <f>T121+T124+T127</f>
        <v>0</v>
      </c>
      <c r="AR120" s="195" t="s">
        <v>177</v>
      </c>
      <c r="AT120" s="196" t="s">
        <v>72</v>
      </c>
      <c r="AU120" s="196" t="s">
        <v>73</v>
      </c>
      <c r="AY120" s="195" t="s">
        <v>157</v>
      </c>
      <c r="BK120" s="197">
        <f>BK121+BK124+BK127</f>
        <v>0</v>
      </c>
    </row>
    <row r="121" spans="2:63" s="10" customFormat="1" ht="22.8" customHeight="1">
      <c r="B121" s="184"/>
      <c r="C121" s="185"/>
      <c r="D121" s="186" t="s">
        <v>72</v>
      </c>
      <c r="E121" s="198" t="s">
        <v>648</v>
      </c>
      <c r="F121" s="198" t="s">
        <v>649</v>
      </c>
      <c r="G121" s="185"/>
      <c r="H121" s="185"/>
      <c r="I121" s="188"/>
      <c r="J121" s="199">
        <f>BK121</f>
        <v>0</v>
      </c>
      <c r="K121" s="185"/>
      <c r="L121" s="190"/>
      <c r="M121" s="191"/>
      <c r="N121" s="192"/>
      <c r="O121" s="192"/>
      <c r="P121" s="193">
        <f>SUM(P122:P123)</f>
        <v>0</v>
      </c>
      <c r="Q121" s="192"/>
      <c r="R121" s="193">
        <f>SUM(R122:R123)</f>
        <v>0</v>
      </c>
      <c r="S121" s="192"/>
      <c r="T121" s="194">
        <f>SUM(T122:T123)</f>
        <v>0</v>
      </c>
      <c r="AR121" s="195" t="s">
        <v>177</v>
      </c>
      <c r="AT121" s="196" t="s">
        <v>72</v>
      </c>
      <c r="AU121" s="196" t="s">
        <v>81</v>
      </c>
      <c r="AY121" s="195" t="s">
        <v>157</v>
      </c>
      <c r="BK121" s="197">
        <f>SUM(BK122:BK123)</f>
        <v>0</v>
      </c>
    </row>
    <row r="122" spans="2:65" s="1" customFormat="1" ht="16.5" customHeight="1">
      <c r="B122" s="34"/>
      <c r="C122" s="200" t="s">
        <v>262</v>
      </c>
      <c r="D122" s="200" t="s">
        <v>159</v>
      </c>
      <c r="E122" s="201" t="s">
        <v>650</v>
      </c>
      <c r="F122" s="202" t="s">
        <v>651</v>
      </c>
      <c r="G122" s="203" t="s">
        <v>397</v>
      </c>
      <c r="H122" s="204">
        <v>1</v>
      </c>
      <c r="I122" s="205"/>
      <c r="J122" s="206">
        <f>ROUND(I122*H122,2)</f>
        <v>0</v>
      </c>
      <c r="K122" s="202" t="s">
        <v>163</v>
      </c>
      <c r="L122" s="39"/>
      <c r="M122" s="207" t="s">
        <v>19</v>
      </c>
      <c r="N122" s="208" t="s">
        <v>44</v>
      </c>
      <c r="O122" s="75"/>
      <c r="P122" s="209">
        <f>O122*H122</f>
        <v>0</v>
      </c>
      <c r="Q122" s="209">
        <v>0</v>
      </c>
      <c r="R122" s="209">
        <f>Q122*H122</f>
        <v>0</v>
      </c>
      <c r="S122" s="209">
        <v>0</v>
      </c>
      <c r="T122" s="210">
        <f>S122*H122</f>
        <v>0</v>
      </c>
      <c r="AR122" s="13" t="s">
        <v>398</v>
      </c>
      <c r="AT122" s="13" t="s">
        <v>159</v>
      </c>
      <c r="AU122" s="13" t="s">
        <v>83</v>
      </c>
      <c r="AY122" s="13" t="s">
        <v>157</v>
      </c>
      <c r="BE122" s="211">
        <f>IF(N122="základní",J122,0)</f>
        <v>0</v>
      </c>
      <c r="BF122" s="211">
        <f>IF(N122="snížená",J122,0)</f>
        <v>0</v>
      </c>
      <c r="BG122" s="211">
        <f>IF(N122="zákl. přenesená",J122,0)</f>
        <v>0</v>
      </c>
      <c r="BH122" s="211">
        <f>IF(N122="sníž. přenesená",J122,0)</f>
        <v>0</v>
      </c>
      <c r="BI122" s="211">
        <f>IF(N122="nulová",J122,0)</f>
        <v>0</v>
      </c>
      <c r="BJ122" s="13" t="s">
        <v>81</v>
      </c>
      <c r="BK122" s="211">
        <f>ROUND(I122*H122,2)</f>
        <v>0</v>
      </c>
      <c r="BL122" s="13" t="s">
        <v>398</v>
      </c>
      <c r="BM122" s="13" t="s">
        <v>652</v>
      </c>
    </row>
    <row r="123" spans="2:65" s="1" customFormat="1" ht="16.5" customHeight="1">
      <c r="B123" s="34"/>
      <c r="C123" s="200" t="s">
        <v>268</v>
      </c>
      <c r="D123" s="200" t="s">
        <v>159</v>
      </c>
      <c r="E123" s="201" t="s">
        <v>653</v>
      </c>
      <c r="F123" s="202" t="s">
        <v>654</v>
      </c>
      <c r="G123" s="203" t="s">
        <v>397</v>
      </c>
      <c r="H123" s="204">
        <v>1</v>
      </c>
      <c r="I123" s="205"/>
      <c r="J123" s="206">
        <f>ROUND(I123*H123,2)</f>
        <v>0</v>
      </c>
      <c r="K123" s="202" t="s">
        <v>19</v>
      </c>
      <c r="L123" s="39"/>
      <c r="M123" s="207" t="s">
        <v>19</v>
      </c>
      <c r="N123" s="208" t="s">
        <v>44</v>
      </c>
      <c r="O123" s="75"/>
      <c r="P123" s="209">
        <f>O123*H123</f>
        <v>0</v>
      </c>
      <c r="Q123" s="209">
        <v>0</v>
      </c>
      <c r="R123" s="209">
        <f>Q123*H123</f>
        <v>0</v>
      </c>
      <c r="S123" s="209">
        <v>0</v>
      </c>
      <c r="T123" s="210">
        <f>S123*H123</f>
        <v>0</v>
      </c>
      <c r="AR123" s="13" t="s">
        <v>398</v>
      </c>
      <c r="AT123" s="13" t="s">
        <v>159</v>
      </c>
      <c r="AU123" s="13" t="s">
        <v>83</v>
      </c>
      <c r="AY123" s="13" t="s">
        <v>157</v>
      </c>
      <c r="BE123" s="211">
        <f>IF(N123="základní",J123,0)</f>
        <v>0</v>
      </c>
      <c r="BF123" s="211">
        <f>IF(N123="snížená",J123,0)</f>
        <v>0</v>
      </c>
      <c r="BG123" s="211">
        <f>IF(N123="zákl. přenesená",J123,0)</f>
        <v>0</v>
      </c>
      <c r="BH123" s="211">
        <f>IF(N123="sníž. přenesená",J123,0)</f>
        <v>0</v>
      </c>
      <c r="BI123" s="211">
        <f>IF(N123="nulová",J123,0)</f>
        <v>0</v>
      </c>
      <c r="BJ123" s="13" t="s">
        <v>81</v>
      </c>
      <c r="BK123" s="211">
        <f>ROUND(I123*H123,2)</f>
        <v>0</v>
      </c>
      <c r="BL123" s="13" t="s">
        <v>398</v>
      </c>
      <c r="BM123" s="13" t="s">
        <v>655</v>
      </c>
    </row>
    <row r="124" spans="2:63" s="10" customFormat="1" ht="22.8" customHeight="1">
      <c r="B124" s="184"/>
      <c r="C124" s="185"/>
      <c r="D124" s="186" t="s">
        <v>72</v>
      </c>
      <c r="E124" s="198" t="s">
        <v>393</v>
      </c>
      <c r="F124" s="198" t="s">
        <v>394</v>
      </c>
      <c r="G124" s="185"/>
      <c r="H124" s="185"/>
      <c r="I124" s="188"/>
      <c r="J124" s="199">
        <f>BK124</f>
        <v>0</v>
      </c>
      <c r="K124" s="185"/>
      <c r="L124" s="190"/>
      <c r="M124" s="191"/>
      <c r="N124" s="192"/>
      <c r="O124" s="192"/>
      <c r="P124" s="193">
        <f>SUM(P125:P126)</f>
        <v>0</v>
      </c>
      <c r="Q124" s="192"/>
      <c r="R124" s="193">
        <f>SUM(R125:R126)</f>
        <v>0</v>
      </c>
      <c r="S124" s="192"/>
      <c r="T124" s="194">
        <f>SUM(T125:T126)</f>
        <v>0</v>
      </c>
      <c r="AR124" s="195" t="s">
        <v>177</v>
      </c>
      <c r="AT124" s="196" t="s">
        <v>72</v>
      </c>
      <c r="AU124" s="196" t="s">
        <v>81</v>
      </c>
      <c r="AY124" s="195" t="s">
        <v>157</v>
      </c>
      <c r="BK124" s="197">
        <f>SUM(BK125:BK126)</f>
        <v>0</v>
      </c>
    </row>
    <row r="125" spans="2:65" s="1" customFormat="1" ht="16.5" customHeight="1">
      <c r="B125" s="34"/>
      <c r="C125" s="200" t="s">
        <v>272</v>
      </c>
      <c r="D125" s="200" t="s">
        <v>159</v>
      </c>
      <c r="E125" s="201" t="s">
        <v>656</v>
      </c>
      <c r="F125" s="202" t="s">
        <v>657</v>
      </c>
      <c r="G125" s="203" t="s">
        <v>397</v>
      </c>
      <c r="H125" s="204">
        <v>1</v>
      </c>
      <c r="I125" s="205"/>
      <c r="J125" s="206">
        <f>ROUND(I125*H125,2)</f>
        <v>0</v>
      </c>
      <c r="K125" s="202" t="s">
        <v>163</v>
      </c>
      <c r="L125" s="39"/>
      <c r="M125" s="207" t="s">
        <v>19</v>
      </c>
      <c r="N125" s="208" t="s">
        <v>44</v>
      </c>
      <c r="O125" s="75"/>
      <c r="P125" s="209">
        <f>O125*H125</f>
        <v>0</v>
      </c>
      <c r="Q125" s="209">
        <v>0</v>
      </c>
      <c r="R125" s="209">
        <f>Q125*H125</f>
        <v>0</v>
      </c>
      <c r="S125" s="209">
        <v>0</v>
      </c>
      <c r="T125" s="210">
        <f>S125*H125</f>
        <v>0</v>
      </c>
      <c r="AR125" s="13" t="s">
        <v>398</v>
      </c>
      <c r="AT125" s="13" t="s">
        <v>159</v>
      </c>
      <c r="AU125" s="13" t="s">
        <v>83</v>
      </c>
      <c r="AY125" s="13" t="s">
        <v>157</v>
      </c>
      <c r="BE125" s="211">
        <f>IF(N125="základní",J125,0)</f>
        <v>0</v>
      </c>
      <c r="BF125" s="211">
        <f>IF(N125="snížená",J125,0)</f>
        <v>0</v>
      </c>
      <c r="BG125" s="211">
        <f>IF(N125="zákl. přenesená",J125,0)</f>
        <v>0</v>
      </c>
      <c r="BH125" s="211">
        <f>IF(N125="sníž. přenesená",J125,0)</f>
        <v>0</v>
      </c>
      <c r="BI125" s="211">
        <f>IF(N125="nulová",J125,0)</f>
        <v>0</v>
      </c>
      <c r="BJ125" s="13" t="s">
        <v>81</v>
      </c>
      <c r="BK125" s="211">
        <f>ROUND(I125*H125,2)</f>
        <v>0</v>
      </c>
      <c r="BL125" s="13" t="s">
        <v>398</v>
      </c>
      <c r="BM125" s="13" t="s">
        <v>658</v>
      </c>
    </row>
    <row r="126" spans="2:65" s="1" customFormat="1" ht="16.5" customHeight="1">
      <c r="B126" s="34"/>
      <c r="C126" s="200" t="s">
        <v>276</v>
      </c>
      <c r="D126" s="200" t="s">
        <v>159</v>
      </c>
      <c r="E126" s="201" t="s">
        <v>659</v>
      </c>
      <c r="F126" s="202" t="s">
        <v>660</v>
      </c>
      <c r="G126" s="203" t="s">
        <v>397</v>
      </c>
      <c r="H126" s="204">
        <v>1</v>
      </c>
      <c r="I126" s="205"/>
      <c r="J126" s="206">
        <f>ROUND(I126*H126,2)</f>
        <v>0</v>
      </c>
      <c r="K126" s="202" t="s">
        <v>19</v>
      </c>
      <c r="L126" s="39"/>
      <c r="M126" s="207" t="s">
        <v>19</v>
      </c>
      <c r="N126" s="208" t="s">
        <v>44</v>
      </c>
      <c r="O126" s="75"/>
      <c r="P126" s="209">
        <f>O126*H126</f>
        <v>0</v>
      </c>
      <c r="Q126" s="209">
        <v>0</v>
      </c>
      <c r="R126" s="209">
        <f>Q126*H126</f>
        <v>0</v>
      </c>
      <c r="S126" s="209">
        <v>0</v>
      </c>
      <c r="T126" s="210">
        <f>S126*H126</f>
        <v>0</v>
      </c>
      <c r="AR126" s="13" t="s">
        <v>398</v>
      </c>
      <c r="AT126" s="13" t="s">
        <v>159</v>
      </c>
      <c r="AU126" s="13" t="s">
        <v>83</v>
      </c>
      <c r="AY126" s="13" t="s">
        <v>157</v>
      </c>
      <c r="BE126" s="211">
        <f>IF(N126="základní",J126,0)</f>
        <v>0</v>
      </c>
      <c r="BF126" s="211">
        <f>IF(N126="snížená",J126,0)</f>
        <v>0</v>
      </c>
      <c r="BG126" s="211">
        <f>IF(N126="zákl. přenesená",J126,0)</f>
        <v>0</v>
      </c>
      <c r="BH126" s="211">
        <f>IF(N126="sníž. přenesená",J126,0)</f>
        <v>0</v>
      </c>
      <c r="BI126" s="211">
        <f>IF(N126="nulová",J126,0)</f>
        <v>0</v>
      </c>
      <c r="BJ126" s="13" t="s">
        <v>81</v>
      </c>
      <c r="BK126" s="211">
        <f>ROUND(I126*H126,2)</f>
        <v>0</v>
      </c>
      <c r="BL126" s="13" t="s">
        <v>398</v>
      </c>
      <c r="BM126" s="13" t="s">
        <v>661</v>
      </c>
    </row>
    <row r="127" spans="2:63" s="10" customFormat="1" ht="22.8" customHeight="1">
      <c r="B127" s="184"/>
      <c r="C127" s="185"/>
      <c r="D127" s="186" t="s">
        <v>72</v>
      </c>
      <c r="E127" s="198" t="s">
        <v>406</v>
      </c>
      <c r="F127" s="198" t="s">
        <v>407</v>
      </c>
      <c r="G127" s="185"/>
      <c r="H127" s="185"/>
      <c r="I127" s="188"/>
      <c r="J127" s="199">
        <f>BK127</f>
        <v>0</v>
      </c>
      <c r="K127" s="185"/>
      <c r="L127" s="190"/>
      <c r="M127" s="191"/>
      <c r="N127" s="192"/>
      <c r="O127" s="192"/>
      <c r="P127" s="193">
        <f>SUM(P128:P129)</f>
        <v>0</v>
      </c>
      <c r="Q127" s="192"/>
      <c r="R127" s="193">
        <f>SUM(R128:R129)</f>
        <v>0</v>
      </c>
      <c r="S127" s="192"/>
      <c r="T127" s="194">
        <f>SUM(T128:T129)</f>
        <v>0</v>
      </c>
      <c r="AR127" s="195" t="s">
        <v>177</v>
      </c>
      <c r="AT127" s="196" t="s">
        <v>72</v>
      </c>
      <c r="AU127" s="196" t="s">
        <v>81</v>
      </c>
      <c r="AY127" s="195" t="s">
        <v>157</v>
      </c>
      <c r="BK127" s="197">
        <f>SUM(BK128:BK129)</f>
        <v>0</v>
      </c>
    </row>
    <row r="128" spans="2:65" s="1" customFormat="1" ht="16.5" customHeight="1">
      <c r="B128" s="34"/>
      <c r="C128" s="200" t="s">
        <v>284</v>
      </c>
      <c r="D128" s="200" t="s">
        <v>159</v>
      </c>
      <c r="E128" s="201" t="s">
        <v>409</v>
      </c>
      <c r="F128" s="202" t="s">
        <v>662</v>
      </c>
      <c r="G128" s="203" t="s">
        <v>397</v>
      </c>
      <c r="H128" s="204">
        <v>1</v>
      </c>
      <c r="I128" s="205"/>
      <c r="J128" s="206">
        <f>ROUND(I128*H128,2)</f>
        <v>0</v>
      </c>
      <c r="K128" s="202" t="s">
        <v>163</v>
      </c>
      <c r="L128" s="39"/>
      <c r="M128" s="207" t="s">
        <v>19</v>
      </c>
      <c r="N128" s="208" t="s">
        <v>44</v>
      </c>
      <c r="O128" s="75"/>
      <c r="P128" s="209">
        <f>O128*H128</f>
        <v>0</v>
      </c>
      <c r="Q128" s="209">
        <v>0</v>
      </c>
      <c r="R128" s="209">
        <f>Q128*H128</f>
        <v>0</v>
      </c>
      <c r="S128" s="209">
        <v>0</v>
      </c>
      <c r="T128" s="210">
        <f>S128*H128</f>
        <v>0</v>
      </c>
      <c r="AR128" s="13" t="s">
        <v>398</v>
      </c>
      <c r="AT128" s="13" t="s">
        <v>159</v>
      </c>
      <c r="AU128" s="13" t="s">
        <v>83</v>
      </c>
      <c r="AY128" s="13" t="s">
        <v>157</v>
      </c>
      <c r="BE128" s="211">
        <f>IF(N128="základní",J128,0)</f>
        <v>0</v>
      </c>
      <c r="BF128" s="211">
        <f>IF(N128="snížená",J128,0)</f>
        <v>0</v>
      </c>
      <c r="BG128" s="211">
        <f>IF(N128="zákl. přenesená",J128,0)</f>
        <v>0</v>
      </c>
      <c r="BH128" s="211">
        <f>IF(N128="sníž. přenesená",J128,0)</f>
        <v>0</v>
      </c>
      <c r="BI128" s="211">
        <f>IF(N128="nulová",J128,0)</f>
        <v>0</v>
      </c>
      <c r="BJ128" s="13" t="s">
        <v>81</v>
      </c>
      <c r="BK128" s="211">
        <f>ROUND(I128*H128,2)</f>
        <v>0</v>
      </c>
      <c r="BL128" s="13" t="s">
        <v>398</v>
      </c>
      <c r="BM128" s="13" t="s">
        <v>663</v>
      </c>
    </row>
    <row r="129" spans="2:65" s="1" customFormat="1" ht="16.5" customHeight="1">
      <c r="B129" s="34"/>
      <c r="C129" s="200" t="s">
        <v>14</v>
      </c>
      <c r="D129" s="200" t="s">
        <v>159</v>
      </c>
      <c r="E129" s="201" t="s">
        <v>664</v>
      </c>
      <c r="F129" s="202" t="s">
        <v>665</v>
      </c>
      <c r="G129" s="203" t="s">
        <v>397</v>
      </c>
      <c r="H129" s="204">
        <v>1</v>
      </c>
      <c r="I129" s="205"/>
      <c r="J129" s="206">
        <f>ROUND(I129*H129,2)</f>
        <v>0</v>
      </c>
      <c r="K129" s="202" t="s">
        <v>19</v>
      </c>
      <c r="L129" s="39"/>
      <c r="M129" s="222" t="s">
        <v>19</v>
      </c>
      <c r="N129" s="223" t="s">
        <v>44</v>
      </c>
      <c r="O129" s="224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AR129" s="13" t="s">
        <v>398</v>
      </c>
      <c r="AT129" s="13" t="s">
        <v>159</v>
      </c>
      <c r="AU129" s="13" t="s">
        <v>83</v>
      </c>
      <c r="AY129" s="13" t="s">
        <v>157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13" t="s">
        <v>81</v>
      </c>
      <c r="BK129" s="211">
        <f>ROUND(I129*H129,2)</f>
        <v>0</v>
      </c>
      <c r="BL129" s="13" t="s">
        <v>398</v>
      </c>
      <c r="BM129" s="13" t="s">
        <v>666</v>
      </c>
    </row>
    <row r="130" spans="2:12" s="1" customFormat="1" ht="6.95" customHeight="1">
      <c r="B130" s="53"/>
      <c r="C130" s="54"/>
      <c r="D130" s="54"/>
      <c r="E130" s="54"/>
      <c r="F130" s="54"/>
      <c r="G130" s="54"/>
      <c r="H130" s="54"/>
      <c r="I130" s="150"/>
      <c r="J130" s="54"/>
      <c r="K130" s="54"/>
      <c r="L130" s="39"/>
    </row>
  </sheetData>
  <sheetProtection password="CC35" sheet="1" objects="1" scenarios="1" formatColumns="0" formatRows="0" autoFilter="0"/>
  <autoFilter ref="C88:K129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9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101</v>
      </c>
    </row>
    <row r="3" spans="2:46" ht="6.95" customHeight="1">
      <c r="B3" s="120"/>
      <c r="C3" s="121"/>
      <c r="D3" s="121"/>
      <c r="E3" s="121"/>
      <c r="F3" s="121"/>
      <c r="G3" s="121"/>
      <c r="H3" s="121"/>
      <c r="I3" s="122"/>
      <c r="J3" s="121"/>
      <c r="K3" s="121"/>
      <c r="L3" s="16"/>
      <c r="AT3" s="13" t="s">
        <v>83</v>
      </c>
    </row>
    <row r="4" spans="2:46" ht="24.95" customHeight="1">
      <c r="B4" s="16"/>
      <c r="D4" s="123" t="s">
        <v>117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24" t="s">
        <v>16</v>
      </c>
      <c r="L6" s="16"/>
    </row>
    <row r="7" spans="2:12" ht="16.5" customHeight="1">
      <c r="B7" s="16"/>
      <c r="E7" s="125" t="str">
        <f>'Rekapitulace stavby'!K6</f>
        <v>Odstraňování postradatelných objektů SŽDC - demolice (obvod OŘ PHA)</v>
      </c>
      <c r="F7" s="124"/>
      <c r="G7" s="124"/>
      <c r="H7" s="124"/>
      <c r="L7" s="16"/>
    </row>
    <row r="8" spans="2:12" s="1" customFormat="1" ht="12" customHeight="1">
      <c r="B8" s="39"/>
      <c r="D8" s="124" t="s">
        <v>118</v>
      </c>
      <c r="I8" s="126"/>
      <c r="L8" s="39"/>
    </row>
    <row r="9" spans="2:12" s="1" customFormat="1" ht="36.95" customHeight="1">
      <c r="B9" s="39"/>
      <c r="E9" s="127" t="s">
        <v>667</v>
      </c>
      <c r="F9" s="1"/>
      <c r="G9" s="1"/>
      <c r="H9" s="1"/>
      <c r="I9" s="126"/>
      <c r="L9" s="39"/>
    </row>
    <row r="10" spans="2:12" s="1" customFormat="1" ht="12">
      <c r="B10" s="39"/>
      <c r="I10" s="126"/>
      <c r="L10" s="39"/>
    </row>
    <row r="11" spans="2:12" s="1" customFormat="1" ht="12" customHeight="1">
      <c r="B11" s="39"/>
      <c r="D11" s="124" t="s">
        <v>18</v>
      </c>
      <c r="F11" s="13" t="s">
        <v>19</v>
      </c>
      <c r="I11" s="128" t="s">
        <v>20</v>
      </c>
      <c r="J11" s="13" t="s">
        <v>19</v>
      </c>
      <c r="L11" s="39"/>
    </row>
    <row r="12" spans="2:12" s="1" customFormat="1" ht="12" customHeight="1">
      <c r="B12" s="39"/>
      <c r="D12" s="124" t="s">
        <v>21</v>
      </c>
      <c r="F12" s="13" t="s">
        <v>605</v>
      </c>
      <c r="I12" s="128" t="s">
        <v>23</v>
      </c>
      <c r="J12" s="129" t="str">
        <f>'Rekapitulace stavby'!AN8</f>
        <v>7. 6. 2019</v>
      </c>
      <c r="L12" s="39"/>
    </row>
    <row r="13" spans="2:12" s="1" customFormat="1" ht="10.8" customHeight="1">
      <c r="B13" s="39"/>
      <c r="I13" s="126"/>
      <c r="L13" s="39"/>
    </row>
    <row r="14" spans="2:12" s="1" customFormat="1" ht="12" customHeight="1">
      <c r="B14" s="39"/>
      <c r="D14" s="124" t="s">
        <v>25</v>
      </c>
      <c r="I14" s="128" t="s">
        <v>26</v>
      </c>
      <c r="J14" s="13" t="s">
        <v>27</v>
      </c>
      <c r="L14" s="39"/>
    </row>
    <row r="15" spans="2:12" s="1" customFormat="1" ht="18" customHeight="1">
      <c r="B15" s="39"/>
      <c r="E15" s="13" t="s">
        <v>28</v>
      </c>
      <c r="I15" s="128" t="s">
        <v>29</v>
      </c>
      <c r="J15" s="13" t="s">
        <v>30</v>
      </c>
      <c r="L15" s="39"/>
    </row>
    <row r="16" spans="2:12" s="1" customFormat="1" ht="6.95" customHeight="1">
      <c r="B16" s="39"/>
      <c r="I16" s="126"/>
      <c r="L16" s="39"/>
    </row>
    <row r="17" spans="2:12" s="1" customFormat="1" ht="12" customHeight="1">
      <c r="B17" s="39"/>
      <c r="D17" s="124" t="s">
        <v>31</v>
      </c>
      <c r="I17" s="128" t="s">
        <v>26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8" t="s">
        <v>29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26"/>
      <c r="L19" s="39"/>
    </row>
    <row r="20" spans="2:12" s="1" customFormat="1" ht="12" customHeight="1">
      <c r="B20" s="39"/>
      <c r="D20" s="124" t="s">
        <v>33</v>
      </c>
      <c r="I20" s="128" t="s">
        <v>26</v>
      </c>
      <c r="J20" s="13" t="str">
        <f>IF('Rekapitulace stavby'!AN16="","",'Rekapitulace stavby'!AN16)</f>
        <v/>
      </c>
      <c r="L20" s="39"/>
    </row>
    <row r="21" spans="2:12" s="1" customFormat="1" ht="18" customHeight="1">
      <c r="B21" s="39"/>
      <c r="E21" s="13" t="str">
        <f>IF('Rekapitulace stavby'!E17="","",'Rekapitulace stavby'!E17)</f>
        <v xml:space="preserve"> </v>
      </c>
      <c r="I21" s="128" t="s">
        <v>29</v>
      </c>
      <c r="J21" s="13" t="str">
        <f>IF('Rekapitulace stavby'!AN17="","",'Rekapitulace stavby'!AN17)</f>
        <v/>
      </c>
      <c r="L21" s="39"/>
    </row>
    <row r="22" spans="2:12" s="1" customFormat="1" ht="6.95" customHeight="1">
      <c r="B22" s="39"/>
      <c r="I22" s="126"/>
      <c r="L22" s="39"/>
    </row>
    <row r="23" spans="2:12" s="1" customFormat="1" ht="12" customHeight="1">
      <c r="B23" s="39"/>
      <c r="D23" s="124" t="s">
        <v>35</v>
      </c>
      <c r="I23" s="128" t="s">
        <v>26</v>
      </c>
      <c r="J23" s="13" t="s">
        <v>19</v>
      </c>
      <c r="L23" s="39"/>
    </row>
    <row r="24" spans="2:12" s="1" customFormat="1" ht="18" customHeight="1">
      <c r="B24" s="39"/>
      <c r="E24" s="13" t="s">
        <v>121</v>
      </c>
      <c r="I24" s="128" t="s">
        <v>29</v>
      </c>
      <c r="J24" s="13" t="s">
        <v>19</v>
      </c>
      <c r="L24" s="39"/>
    </row>
    <row r="25" spans="2:12" s="1" customFormat="1" ht="6.95" customHeight="1">
      <c r="B25" s="39"/>
      <c r="I25" s="126"/>
      <c r="L25" s="39"/>
    </row>
    <row r="26" spans="2:12" s="1" customFormat="1" ht="12" customHeight="1">
      <c r="B26" s="39"/>
      <c r="D26" s="124" t="s">
        <v>37</v>
      </c>
      <c r="I26" s="126"/>
      <c r="L26" s="39"/>
    </row>
    <row r="27" spans="2:12" s="6" customFormat="1" ht="16.5" customHeight="1">
      <c r="B27" s="130"/>
      <c r="E27" s="131" t="s">
        <v>19</v>
      </c>
      <c r="F27" s="131"/>
      <c r="G27" s="131"/>
      <c r="H27" s="131"/>
      <c r="I27" s="132"/>
      <c r="L27" s="130"/>
    </row>
    <row r="28" spans="2:12" s="1" customFormat="1" ht="6.95" customHeight="1">
      <c r="B28" s="39"/>
      <c r="I28" s="126"/>
      <c r="L28" s="39"/>
    </row>
    <row r="29" spans="2:12" s="1" customFormat="1" ht="6.95" customHeight="1">
      <c r="B29" s="39"/>
      <c r="D29" s="67"/>
      <c r="E29" s="67"/>
      <c r="F29" s="67"/>
      <c r="G29" s="67"/>
      <c r="H29" s="67"/>
      <c r="I29" s="133"/>
      <c r="J29" s="67"/>
      <c r="K29" s="67"/>
      <c r="L29" s="39"/>
    </row>
    <row r="30" spans="2:12" s="1" customFormat="1" ht="25.4" customHeight="1">
      <c r="B30" s="39"/>
      <c r="D30" s="134" t="s">
        <v>39</v>
      </c>
      <c r="I30" s="126"/>
      <c r="J30" s="135">
        <f>ROUND(J91,2)</f>
        <v>0</v>
      </c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33"/>
      <c r="J31" s="67"/>
      <c r="K31" s="67"/>
      <c r="L31" s="39"/>
    </row>
    <row r="32" spans="2:12" s="1" customFormat="1" ht="14.4" customHeight="1">
      <c r="B32" s="39"/>
      <c r="F32" s="136" t="s">
        <v>41</v>
      </c>
      <c r="I32" s="137" t="s">
        <v>40</v>
      </c>
      <c r="J32" s="136" t="s">
        <v>42</v>
      </c>
      <c r="L32" s="39"/>
    </row>
    <row r="33" spans="2:12" s="1" customFormat="1" ht="14.4" customHeight="1">
      <c r="B33" s="39"/>
      <c r="D33" s="124" t="s">
        <v>43</v>
      </c>
      <c r="E33" s="124" t="s">
        <v>44</v>
      </c>
      <c r="F33" s="138">
        <f>ROUND((SUM(BE91:BE147)),2)</f>
        <v>0</v>
      </c>
      <c r="I33" s="139">
        <v>0.21</v>
      </c>
      <c r="J33" s="138">
        <f>ROUND(((SUM(BE91:BE147))*I33),2)</f>
        <v>0</v>
      </c>
      <c r="L33" s="39"/>
    </row>
    <row r="34" spans="2:12" s="1" customFormat="1" ht="14.4" customHeight="1">
      <c r="B34" s="39"/>
      <c r="E34" s="124" t="s">
        <v>45</v>
      </c>
      <c r="F34" s="138">
        <f>ROUND((SUM(BF91:BF147)),2)</f>
        <v>0</v>
      </c>
      <c r="I34" s="139">
        <v>0.15</v>
      </c>
      <c r="J34" s="138">
        <f>ROUND(((SUM(BF91:BF147))*I34),2)</f>
        <v>0</v>
      </c>
      <c r="L34" s="39"/>
    </row>
    <row r="35" spans="2:12" s="1" customFormat="1" ht="14.4" customHeight="1" hidden="1">
      <c r="B35" s="39"/>
      <c r="E35" s="124" t="s">
        <v>46</v>
      </c>
      <c r="F35" s="138">
        <f>ROUND((SUM(BG91:BG147)),2)</f>
        <v>0</v>
      </c>
      <c r="I35" s="139">
        <v>0.21</v>
      </c>
      <c r="J35" s="138">
        <f>0</f>
        <v>0</v>
      </c>
      <c r="L35" s="39"/>
    </row>
    <row r="36" spans="2:12" s="1" customFormat="1" ht="14.4" customHeight="1" hidden="1">
      <c r="B36" s="39"/>
      <c r="E36" s="124" t="s">
        <v>47</v>
      </c>
      <c r="F36" s="138">
        <f>ROUND((SUM(BH91:BH147)),2)</f>
        <v>0</v>
      </c>
      <c r="I36" s="139">
        <v>0.15</v>
      </c>
      <c r="J36" s="138">
        <f>0</f>
        <v>0</v>
      </c>
      <c r="L36" s="39"/>
    </row>
    <row r="37" spans="2:12" s="1" customFormat="1" ht="14.4" customHeight="1" hidden="1">
      <c r="B37" s="39"/>
      <c r="E37" s="124" t="s">
        <v>48</v>
      </c>
      <c r="F37" s="138">
        <f>ROUND((SUM(BI91:BI147)),2)</f>
        <v>0</v>
      </c>
      <c r="I37" s="139">
        <v>0</v>
      </c>
      <c r="J37" s="138">
        <f>0</f>
        <v>0</v>
      </c>
      <c r="L37" s="39"/>
    </row>
    <row r="38" spans="2:12" s="1" customFormat="1" ht="6.95" customHeight="1">
      <c r="B38" s="39"/>
      <c r="I38" s="126"/>
      <c r="L38" s="39"/>
    </row>
    <row r="39" spans="2:12" s="1" customFormat="1" ht="25.4" customHeight="1">
      <c r="B39" s="39"/>
      <c r="C39" s="140"/>
      <c r="D39" s="141" t="s">
        <v>49</v>
      </c>
      <c r="E39" s="142"/>
      <c r="F39" s="142"/>
      <c r="G39" s="143" t="s">
        <v>50</v>
      </c>
      <c r="H39" s="144" t="s">
        <v>51</v>
      </c>
      <c r="I39" s="145"/>
      <c r="J39" s="146">
        <f>SUM(J30:J37)</f>
        <v>0</v>
      </c>
      <c r="K39" s="147"/>
      <c r="L39" s="39"/>
    </row>
    <row r="40" spans="2:12" s="1" customFormat="1" ht="14.4" customHeight="1">
      <c r="B40" s="148"/>
      <c r="C40" s="149"/>
      <c r="D40" s="149"/>
      <c r="E40" s="149"/>
      <c r="F40" s="149"/>
      <c r="G40" s="149"/>
      <c r="H40" s="149"/>
      <c r="I40" s="150"/>
      <c r="J40" s="149"/>
      <c r="K40" s="149"/>
      <c r="L40" s="39"/>
    </row>
    <row r="44" spans="2:12" s="1" customFormat="1" ht="6.95" customHeight="1">
      <c r="B44" s="151"/>
      <c r="C44" s="152"/>
      <c r="D44" s="152"/>
      <c r="E44" s="152"/>
      <c r="F44" s="152"/>
      <c r="G44" s="152"/>
      <c r="H44" s="152"/>
      <c r="I44" s="153"/>
      <c r="J44" s="152"/>
      <c r="K44" s="152"/>
      <c r="L44" s="39"/>
    </row>
    <row r="45" spans="2:12" s="1" customFormat="1" ht="24.95" customHeight="1">
      <c r="B45" s="34"/>
      <c r="C45" s="19" t="s">
        <v>122</v>
      </c>
      <c r="D45" s="35"/>
      <c r="E45" s="35"/>
      <c r="F45" s="35"/>
      <c r="G45" s="35"/>
      <c r="H45" s="35"/>
      <c r="I45" s="126"/>
      <c r="J45" s="35"/>
      <c r="K45" s="35"/>
      <c r="L45" s="39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26"/>
      <c r="J46" s="35"/>
      <c r="K46" s="35"/>
      <c r="L46" s="39"/>
    </row>
    <row r="47" spans="2:12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6"/>
      <c r="J47" s="35"/>
      <c r="K47" s="35"/>
      <c r="L47" s="39"/>
    </row>
    <row r="48" spans="2:12" s="1" customFormat="1" ht="16.5" customHeight="1">
      <c r="B48" s="34"/>
      <c r="C48" s="35"/>
      <c r="D48" s="35"/>
      <c r="E48" s="154" t="str">
        <f>E7</f>
        <v>Odstraňování postradatelných objektů SŽDC - demolice (obvod OŘ PHA)</v>
      </c>
      <c r="F48" s="28"/>
      <c r="G48" s="28"/>
      <c r="H48" s="28"/>
      <c r="I48" s="126"/>
      <c r="J48" s="35"/>
      <c r="K48" s="35"/>
      <c r="L48" s="39"/>
    </row>
    <row r="49" spans="2:12" s="1" customFormat="1" ht="12" customHeight="1">
      <c r="B49" s="34"/>
      <c r="C49" s="28" t="s">
        <v>118</v>
      </c>
      <c r="D49" s="35"/>
      <c r="E49" s="35"/>
      <c r="F49" s="35"/>
      <c r="G49" s="35"/>
      <c r="H49" s="35"/>
      <c r="I49" s="126"/>
      <c r="J49" s="35"/>
      <c r="K49" s="35"/>
      <c r="L49" s="39"/>
    </row>
    <row r="50" spans="2:12" s="1" customFormat="1" ht="16.5" customHeight="1">
      <c r="B50" s="34"/>
      <c r="C50" s="35"/>
      <c r="D50" s="35"/>
      <c r="E50" s="60" t="str">
        <f>E9</f>
        <v>SO.07 - Brandýsek žst. - stavědlo č. 2 (5000140558)</v>
      </c>
      <c r="F50" s="35"/>
      <c r="G50" s="35"/>
      <c r="H50" s="35"/>
      <c r="I50" s="126"/>
      <c r="J50" s="35"/>
      <c r="K50" s="35"/>
      <c r="L50" s="39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26"/>
      <c r="J51" s="35"/>
      <c r="K51" s="35"/>
      <c r="L51" s="39"/>
    </row>
    <row r="52" spans="2:12" s="1" customFormat="1" ht="12" customHeight="1">
      <c r="B52" s="34"/>
      <c r="C52" s="28" t="s">
        <v>21</v>
      </c>
      <c r="D52" s="35"/>
      <c r="E52" s="35"/>
      <c r="F52" s="23" t="str">
        <f>F12</f>
        <v>Brandýsek</v>
      </c>
      <c r="G52" s="35"/>
      <c r="H52" s="35"/>
      <c r="I52" s="128" t="s">
        <v>23</v>
      </c>
      <c r="J52" s="63" t="str">
        <f>IF(J12="","",J12)</f>
        <v>7. 6. 2019</v>
      </c>
      <c r="K52" s="35"/>
      <c r="L52" s="39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26"/>
      <c r="J53" s="35"/>
      <c r="K53" s="35"/>
      <c r="L53" s="39"/>
    </row>
    <row r="54" spans="2:12" s="1" customFormat="1" ht="13.65" customHeight="1">
      <c r="B54" s="34"/>
      <c r="C54" s="28" t="s">
        <v>25</v>
      </c>
      <c r="D54" s="35"/>
      <c r="E54" s="35"/>
      <c r="F54" s="23" t="str">
        <f>E15</f>
        <v>Správa železniční dopravní cesty, s.o.</v>
      </c>
      <c r="G54" s="35"/>
      <c r="H54" s="35"/>
      <c r="I54" s="128" t="s">
        <v>33</v>
      </c>
      <c r="J54" s="32" t="str">
        <f>E21</f>
        <v xml:space="preserve"> </v>
      </c>
      <c r="K54" s="35"/>
      <c r="L54" s="39"/>
    </row>
    <row r="55" spans="2:12" s="1" customFormat="1" ht="13.65" customHeight="1">
      <c r="B55" s="34"/>
      <c r="C55" s="28" t="s">
        <v>31</v>
      </c>
      <c r="D55" s="35"/>
      <c r="E55" s="35"/>
      <c r="F55" s="23" t="str">
        <f>IF(E18="","",E18)</f>
        <v>Vyplň údaj</v>
      </c>
      <c r="G55" s="35"/>
      <c r="H55" s="35"/>
      <c r="I55" s="128" t="s">
        <v>35</v>
      </c>
      <c r="J55" s="32" t="str">
        <f>E24</f>
        <v>K. Svobodová</v>
      </c>
      <c r="K55" s="35"/>
      <c r="L55" s="39"/>
    </row>
    <row r="56" spans="2:12" s="1" customFormat="1" ht="10.3" customHeight="1">
      <c r="B56" s="34"/>
      <c r="C56" s="35"/>
      <c r="D56" s="35"/>
      <c r="E56" s="35"/>
      <c r="F56" s="35"/>
      <c r="G56" s="35"/>
      <c r="H56" s="35"/>
      <c r="I56" s="126"/>
      <c r="J56" s="35"/>
      <c r="K56" s="35"/>
      <c r="L56" s="39"/>
    </row>
    <row r="57" spans="2:12" s="1" customFormat="1" ht="29.25" customHeight="1">
      <c r="B57" s="34"/>
      <c r="C57" s="155" t="s">
        <v>123</v>
      </c>
      <c r="D57" s="156"/>
      <c r="E57" s="156"/>
      <c r="F57" s="156"/>
      <c r="G57" s="156"/>
      <c r="H57" s="156"/>
      <c r="I57" s="157"/>
      <c r="J57" s="158" t="s">
        <v>124</v>
      </c>
      <c r="K57" s="156"/>
      <c r="L57" s="39"/>
    </row>
    <row r="58" spans="2:12" s="1" customFormat="1" ht="10.3" customHeight="1">
      <c r="B58" s="34"/>
      <c r="C58" s="35"/>
      <c r="D58" s="35"/>
      <c r="E58" s="35"/>
      <c r="F58" s="35"/>
      <c r="G58" s="35"/>
      <c r="H58" s="35"/>
      <c r="I58" s="126"/>
      <c r="J58" s="35"/>
      <c r="K58" s="35"/>
      <c r="L58" s="39"/>
    </row>
    <row r="59" spans="2:47" s="1" customFormat="1" ht="22.8" customHeight="1">
      <c r="B59" s="34"/>
      <c r="C59" s="159" t="s">
        <v>71</v>
      </c>
      <c r="D59" s="35"/>
      <c r="E59" s="35"/>
      <c r="F59" s="35"/>
      <c r="G59" s="35"/>
      <c r="H59" s="35"/>
      <c r="I59" s="126"/>
      <c r="J59" s="93">
        <f>J91</f>
        <v>0</v>
      </c>
      <c r="K59" s="35"/>
      <c r="L59" s="39"/>
      <c r="AU59" s="13" t="s">
        <v>125</v>
      </c>
    </row>
    <row r="60" spans="2:12" s="7" customFormat="1" ht="24.95" customHeight="1">
      <c r="B60" s="160"/>
      <c r="C60" s="161"/>
      <c r="D60" s="162" t="s">
        <v>126</v>
      </c>
      <c r="E60" s="163"/>
      <c r="F60" s="163"/>
      <c r="G60" s="163"/>
      <c r="H60" s="163"/>
      <c r="I60" s="164"/>
      <c r="J60" s="165">
        <f>J92</f>
        <v>0</v>
      </c>
      <c r="K60" s="161"/>
      <c r="L60" s="166"/>
    </row>
    <row r="61" spans="2:12" s="8" customFormat="1" ht="19.9" customHeight="1">
      <c r="B61" s="167"/>
      <c r="C61" s="168"/>
      <c r="D61" s="169" t="s">
        <v>127</v>
      </c>
      <c r="E61" s="170"/>
      <c r="F61" s="170"/>
      <c r="G61" s="170"/>
      <c r="H61" s="170"/>
      <c r="I61" s="171"/>
      <c r="J61" s="172">
        <f>J93</f>
        <v>0</v>
      </c>
      <c r="K61" s="168"/>
      <c r="L61" s="173"/>
    </row>
    <row r="62" spans="2:12" s="8" customFormat="1" ht="19.9" customHeight="1">
      <c r="B62" s="167"/>
      <c r="C62" s="168"/>
      <c r="D62" s="169" t="s">
        <v>129</v>
      </c>
      <c r="E62" s="170"/>
      <c r="F62" s="170"/>
      <c r="G62" s="170"/>
      <c r="H62" s="170"/>
      <c r="I62" s="171"/>
      <c r="J62" s="172">
        <f>J108</f>
        <v>0</v>
      </c>
      <c r="K62" s="168"/>
      <c r="L62" s="173"/>
    </row>
    <row r="63" spans="2:12" s="8" customFormat="1" ht="19.9" customHeight="1">
      <c r="B63" s="167"/>
      <c r="C63" s="168"/>
      <c r="D63" s="169" t="s">
        <v>130</v>
      </c>
      <c r="E63" s="170"/>
      <c r="F63" s="170"/>
      <c r="G63" s="170"/>
      <c r="H63" s="170"/>
      <c r="I63" s="171"/>
      <c r="J63" s="172">
        <f>J118</f>
        <v>0</v>
      </c>
      <c r="K63" s="168"/>
      <c r="L63" s="173"/>
    </row>
    <row r="64" spans="2:12" s="7" customFormat="1" ht="24.95" customHeight="1">
      <c r="B64" s="160"/>
      <c r="C64" s="161"/>
      <c r="D64" s="162" t="s">
        <v>131</v>
      </c>
      <c r="E64" s="163"/>
      <c r="F64" s="163"/>
      <c r="G64" s="163"/>
      <c r="H64" s="163"/>
      <c r="I64" s="164"/>
      <c r="J64" s="165">
        <f>J127</f>
        <v>0</v>
      </c>
      <c r="K64" s="161"/>
      <c r="L64" s="166"/>
    </row>
    <row r="65" spans="2:12" s="8" customFormat="1" ht="19.9" customHeight="1">
      <c r="B65" s="167"/>
      <c r="C65" s="168"/>
      <c r="D65" s="169" t="s">
        <v>133</v>
      </c>
      <c r="E65" s="170"/>
      <c r="F65" s="170"/>
      <c r="G65" s="170"/>
      <c r="H65" s="170"/>
      <c r="I65" s="171"/>
      <c r="J65" s="172">
        <f>J128</f>
        <v>0</v>
      </c>
      <c r="K65" s="168"/>
      <c r="L65" s="173"/>
    </row>
    <row r="66" spans="2:12" s="8" customFormat="1" ht="19.9" customHeight="1">
      <c r="B66" s="167"/>
      <c r="C66" s="168"/>
      <c r="D66" s="169" t="s">
        <v>134</v>
      </c>
      <c r="E66" s="170"/>
      <c r="F66" s="170"/>
      <c r="G66" s="170"/>
      <c r="H66" s="170"/>
      <c r="I66" s="171"/>
      <c r="J66" s="172">
        <f>J133</f>
        <v>0</v>
      </c>
      <c r="K66" s="168"/>
      <c r="L66" s="173"/>
    </row>
    <row r="67" spans="2:12" s="8" customFormat="1" ht="19.9" customHeight="1">
      <c r="B67" s="167"/>
      <c r="C67" s="168"/>
      <c r="D67" s="169" t="s">
        <v>668</v>
      </c>
      <c r="E67" s="170"/>
      <c r="F67" s="170"/>
      <c r="G67" s="170"/>
      <c r="H67" s="170"/>
      <c r="I67" s="171"/>
      <c r="J67" s="172">
        <f>J136</f>
        <v>0</v>
      </c>
      <c r="K67" s="168"/>
      <c r="L67" s="173"/>
    </row>
    <row r="68" spans="2:12" s="7" customFormat="1" ht="24.95" customHeight="1">
      <c r="B68" s="160"/>
      <c r="C68" s="161"/>
      <c r="D68" s="162" t="s">
        <v>138</v>
      </c>
      <c r="E68" s="163"/>
      <c r="F68" s="163"/>
      <c r="G68" s="163"/>
      <c r="H68" s="163"/>
      <c r="I68" s="164"/>
      <c r="J68" s="165">
        <f>J140</f>
        <v>0</v>
      </c>
      <c r="K68" s="161"/>
      <c r="L68" s="166"/>
    </row>
    <row r="69" spans="2:12" s="8" customFormat="1" ht="19.9" customHeight="1">
      <c r="B69" s="167"/>
      <c r="C69" s="168"/>
      <c r="D69" s="169" t="s">
        <v>139</v>
      </c>
      <c r="E69" s="170"/>
      <c r="F69" s="170"/>
      <c r="G69" s="170"/>
      <c r="H69" s="170"/>
      <c r="I69" s="171"/>
      <c r="J69" s="172">
        <f>J141</f>
        <v>0</v>
      </c>
      <c r="K69" s="168"/>
      <c r="L69" s="173"/>
    </row>
    <row r="70" spans="2:12" s="8" customFormat="1" ht="19.9" customHeight="1">
      <c r="B70" s="167"/>
      <c r="C70" s="168"/>
      <c r="D70" s="169" t="s">
        <v>140</v>
      </c>
      <c r="E70" s="170"/>
      <c r="F70" s="170"/>
      <c r="G70" s="170"/>
      <c r="H70" s="170"/>
      <c r="I70" s="171"/>
      <c r="J70" s="172">
        <f>J144</f>
        <v>0</v>
      </c>
      <c r="K70" s="168"/>
      <c r="L70" s="173"/>
    </row>
    <row r="71" spans="2:12" s="8" customFormat="1" ht="19.9" customHeight="1">
      <c r="B71" s="167"/>
      <c r="C71" s="168"/>
      <c r="D71" s="169" t="s">
        <v>141</v>
      </c>
      <c r="E71" s="170"/>
      <c r="F71" s="170"/>
      <c r="G71" s="170"/>
      <c r="H71" s="170"/>
      <c r="I71" s="171"/>
      <c r="J71" s="172">
        <f>J146</f>
        <v>0</v>
      </c>
      <c r="K71" s="168"/>
      <c r="L71" s="173"/>
    </row>
    <row r="72" spans="2:12" s="1" customFormat="1" ht="21.8" customHeight="1">
      <c r="B72" s="34"/>
      <c r="C72" s="35"/>
      <c r="D72" s="35"/>
      <c r="E72" s="35"/>
      <c r="F72" s="35"/>
      <c r="G72" s="35"/>
      <c r="H72" s="35"/>
      <c r="I72" s="126"/>
      <c r="J72" s="35"/>
      <c r="K72" s="35"/>
      <c r="L72" s="39"/>
    </row>
    <row r="73" spans="2:12" s="1" customFormat="1" ht="6.95" customHeight="1">
      <c r="B73" s="53"/>
      <c r="C73" s="54"/>
      <c r="D73" s="54"/>
      <c r="E73" s="54"/>
      <c r="F73" s="54"/>
      <c r="G73" s="54"/>
      <c r="H73" s="54"/>
      <c r="I73" s="150"/>
      <c r="J73" s="54"/>
      <c r="K73" s="54"/>
      <c r="L73" s="39"/>
    </row>
    <row r="77" spans="2:12" s="1" customFormat="1" ht="6.95" customHeight="1">
      <c r="B77" s="55"/>
      <c r="C77" s="56"/>
      <c r="D77" s="56"/>
      <c r="E77" s="56"/>
      <c r="F77" s="56"/>
      <c r="G77" s="56"/>
      <c r="H77" s="56"/>
      <c r="I77" s="153"/>
      <c r="J77" s="56"/>
      <c r="K77" s="56"/>
      <c r="L77" s="39"/>
    </row>
    <row r="78" spans="2:12" s="1" customFormat="1" ht="24.95" customHeight="1">
      <c r="B78" s="34"/>
      <c r="C78" s="19" t="s">
        <v>142</v>
      </c>
      <c r="D78" s="35"/>
      <c r="E78" s="35"/>
      <c r="F78" s="35"/>
      <c r="G78" s="35"/>
      <c r="H78" s="35"/>
      <c r="I78" s="126"/>
      <c r="J78" s="35"/>
      <c r="K78" s="35"/>
      <c r="L78" s="39"/>
    </row>
    <row r="79" spans="2:12" s="1" customFormat="1" ht="6.95" customHeight="1">
      <c r="B79" s="34"/>
      <c r="C79" s="35"/>
      <c r="D79" s="35"/>
      <c r="E79" s="35"/>
      <c r="F79" s="35"/>
      <c r="G79" s="35"/>
      <c r="H79" s="35"/>
      <c r="I79" s="126"/>
      <c r="J79" s="35"/>
      <c r="K79" s="35"/>
      <c r="L79" s="39"/>
    </row>
    <row r="80" spans="2:12" s="1" customFormat="1" ht="12" customHeight="1">
      <c r="B80" s="34"/>
      <c r="C80" s="28" t="s">
        <v>16</v>
      </c>
      <c r="D80" s="35"/>
      <c r="E80" s="35"/>
      <c r="F80" s="35"/>
      <c r="G80" s="35"/>
      <c r="H80" s="35"/>
      <c r="I80" s="126"/>
      <c r="J80" s="35"/>
      <c r="K80" s="35"/>
      <c r="L80" s="39"/>
    </row>
    <row r="81" spans="2:12" s="1" customFormat="1" ht="16.5" customHeight="1">
      <c r="B81" s="34"/>
      <c r="C81" s="35"/>
      <c r="D81" s="35"/>
      <c r="E81" s="154" t="str">
        <f>E7</f>
        <v>Odstraňování postradatelných objektů SŽDC - demolice (obvod OŘ PHA)</v>
      </c>
      <c r="F81" s="28"/>
      <c r="G81" s="28"/>
      <c r="H81" s="28"/>
      <c r="I81" s="126"/>
      <c r="J81" s="35"/>
      <c r="K81" s="35"/>
      <c r="L81" s="39"/>
    </row>
    <row r="82" spans="2:12" s="1" customFormat="1" ht="12" customHeight="1">
      <c r="B82" s="34"/>
      <c r="C82" s="28" t="s">
        <v>118</v>
      </c>
      <c r="D82" s="35"/>
      <c r="E82" s="35"/>
      <c r="F82" s="35"/>
      <c r="G82" s="35"/>
      <c r="H82" s="35"/>
      <c r="I82" s="126"/>
      <c r="J82" s="35"/>
      <c r="K82" s="35"/>
      <c r="L82" s="39"/>
    </row>
    <row r="83" spans="2:12" s="1" customFormat="1" ht="16.5" customHeight="1">
      <c r="B83" s="34"/>
      <c r="C83" s="35"/>
      <c r="D83" s="35"/>
      <c r="E83" s="60" t="str">
        <f>E9</f>
        <v>SO.07 - Brandýsek žst. - stavědlo č. 2 (5000140558)</v>
      </c>
      <c r="F83" s="35"/>
      <c r="G83" s="35"/>
      <c r="H83" s="35"/>
      <c r="I83" s="126"/>
      <c r="J83" s="35"/>
      <c r="K83" s="35"/>
      <c r="L83" s="39"/>
    </row>
    <row r="84" spans="2:12" s="1" customFormat="1" ht="6.95" customHeight="1">
      <c r="B84" s="34"/>
      <c r="C84" s="35"/>
      <c r="D84" s="35"/>
      <c r="E84" s="35"/>
      <c r="F84" s="35"/>
      <c r="G84" s="35"/>
      <c r="H84" s="35"/>
      <c r="I84" s="126"/>
      <c r="J84" s="35"/>
      <c r="K84" s="35"/>
      <c r="L84" s="39"/>
    </row>
    <row r="85" spans="2:12" s="1" customFormat="1" ht="12" customHeight="1">
      <c r="B85" s="34"/>
      <c r="C85" s="28" t="s">
        <v>21</v>
      </c>
      <c r="D85" s="35"/>
      <c r="E85" s="35"/>
      <c r="F85" s="23" t="str">
        <f>F12</f>
        <v>Brandýsek</v>
      </c>
      <c r="G85" s="35"/>
      <c r="H85" s="35"/>
      <c r="I85" s="128" t="s">
        <v>23</v>
      </c>
      <c r="J85" s="63" t="str">
        <f>IF(J12="","",J12)</f>
        <v>7. 6. 2019</v>
      </c>
      <c r="K85" s="35"/>
      <c r="L85" s="39"/>
    </row>
    <row r="86" spans="2:12" s="1" customFormat="1" ht="6.95" customHeight="1">
      <c r="B86" s="34"/>
      <c r="C86" s="35"/>
      <c r="D86" s="35"/>
      <c r="E86" s="35"/>
      <c r="F86" s="35"/>
      <c r="G86" s="35"/>
      <c r="H86" s="35"/>
      <c r="I86" s="126"/>
      <c r="J86" s="35"/>
      <c r="K86" s="35"/>
      <c r="L86" s="39"/>
    </row>
    <row r="87" spans="2:12" s="1" customFormat="1" ht="13.65" customHeight="1">
      <c r="B87" s="34"/>
      <c r="C87" s="28" t="s">
        <v>25</v>
      </c>
      <c r="D87" s="35"/>
      <c r="E87" s="35"/>
      <c r="F87" s="23" t="str">
        <f>E15</f>
        <v>Správa železniční dopravní cesty, s.o.</v>
      </c>
      <c r="G87" s="35"/>
      <c r="H87" s="35"/>
      <c r="I87" s="128" t="s">
        <v>33</v>
      </c>
      <c r="J87" s="32" t="str">
        <f>E21</f>
        <v xml:space="preserve"> </v>
      </c>
      <c r="K87" s="35"/>
      <c r="L87" s="39"/>
    </row>
    <row r="88" spans="2:12" s="1" customFormat="1" ht="13.65" customHeight="1">
      <c r="B88" s="34"/>
      <c r="C88" s="28" t="s">
        <v>31</v>
      </c>
      <c r="D88" s="35"/>
      <c r="E88" s="35"/>
      <c r="F88" s="23" t="str">
        <f>IF(E18="","",E18)</f>
        <v>Vyplň údaj</v>
      </c>
      <c r="G88" s="35"/>
      <c r="H88" s="35"/>
      <c r="I88" s="128" t="s">
        <v>35</v>
      </c>
      <c r="J88" s="32" t="str">
        <f>E24</f>
        <v>K. Svobodová</v>
      </c>
      <c r="K88" s="35"/>
      <c r="L88" s="39"/>
    </row>
    <row r="89" spans="2:12" s="1" customFormat="1" ht="10.3" customHeight="1">
      <c r="B89" s="34"/>
      <c r="C89" s="35"/>
      <c r="D89" s="35"/>
      <c r="E89" s="35"/>
      <c r="F89" s="35"/>
      <c r="G89" s="35"/>
      <c r="H89" s="35"/>
      <c r="I89" s="126"/>
      <c r="J89" s="35"/>
      <c r="K89" s="35"/>
      <c r="L89" s="39"/>
    </row>
    <row r="90" spans="2:20" s="9" customFormat="1" ht="29.25" customHeight="1">
      <c r="B90" s="174"/>
      <c r="C90" s="175" t="s">
        <v>143</v>
      </c>
      <c r="D90" s="176" t="s">
        <v>58</v>
      </c>
      <c r="E90" s="176" t="s">
        <v>54</v>
      </c>
      <c r="F90" s="176" t="s">
        <v>55</v>
      </c>
      <c r="G90" s="176" t="s">
        <v>144</v>
      </c>
      <c r="H90" s="176" t="s">
        <v>145</v>
      </c>
      <c r="I90" s="177" t="s">
        <v>146</v>
      </c>
      <c r="J90" s="176" t="s">
        <v>124</v>
      </c>
      <c r="K90" s="178" t="s">
        <v>147</v>
      </c>
      <c r="L90" s="179"/>
      <c r="M90" s="83" t="s">
        <v>19</v>
      </c>
      <c r="N90" s="84" t="s">
        <v>43</v>
      </c>
      <c r="O90" s="84" t="s">
        <v>148</v>
      </c>
      <c r="P90" s="84" t="s">
        <v>149</v>
      </c>
      <c r="Q90" s="84" t="s">
        <v>150</v>
      </c>
      <c r="R90" s="84" t="s">
        <v>151</v>
      </c>
      <c r="S90" s="84" t="s">
        <v>152</v>
      </c>
      <c r="T90" s="85" t="s">
        <v>153</v>
      </c>
    </row>
    <row r="91" spans="2:63" s="1" customFormat="1" ht="22.8" customHeight="1">
      <c r="B91" s="34"/>
      <c r="C91" s="90" t="s">
        <v>154</v>
      </c>
      <c r="D91" s="35"/>
      <c r="E91" s="35"/>
      <c r="F91" s="35"/>
      <c r="G91" s="35"/>
      <c r="H91" s="35"/>
      <c r="I91" s="126"/>
      <c r="J91" s="180">
        <f>BK91</f>
        <v>0</v>
      </c>
      <c r="K91" s="35"/>
      <c r="L91" s="39"/>
      <c r="M91" s="86"/>
      <c r="N91" s="87"/>
      <c r="O91" s="87"/>
      <c r="P91" s="181">
        <f>P92+P127+P140</f>
        <v>0</v>
      </c>
      <c r="Q91" s="87"/>
      <c r="R91" s="181">
        <f>R92+R127+R140</f>
        <v>45.63328</v>
      </c>
      <c r="S91" s="87"/>
      <c r="T91" s="182">
        <f>T92+T127+T140</f>
        <v>101.5147204</v>
      </c>
      <c r="AT91" s="13" t="s">
        <v>72</v>
      </c>
      <c r="AU91" s="13" t="s">
        <v>125</v>
      </c>
      <c r="BK91" s="183">
        <f>BK92+BK127+BK140</f>
        <v>0</v>
      </c>
    </row>
    <row r="92" spans="2:63" s="10" customFormat="1" ht="25.9" customHeight="1">
      <c r="B92" s="184"/>
      <c r="C92" s="185"/>
      <c r="D92" s="186" t="s">
        <v>72</v>
      </c>
      <c r="E92" s="187" t="s">
        <v>155</v>
      </c>
      <c r="F92" s="187" t="s">
        <v>156</v>
      </c>
      <c r="G92" s="185"/>
      <c r="H92" s="185"/>
      <c r="I92" s="188"/>
      <c r="J92" s="189">
        <f>BK92</f>
        <v>0</v>
      </c>
      <c r="K92" s="185"/>
      <c r="L92" s="190"/>
      <c r="M92" s="191"/>
      <c r="N92" s="192"/>
      <c r="O92" s="192"/>
      <c r="P92" s="193">
        <f>P93+P108+P118</f>
        <v>0</v>
      </c>
      <c r="Q92" s="192"/>
      <c r="R92" s="193">
        <f>R93+R108+R118</f>
        <v>45.63323</v>
      </c>
      <c r="S92" s="192"/>
      <c r="T92" s="194">
        <f>T93+T108+T118</f>
        <v>100.620465</v>
      </c>
      <c r="AR92" s="195" t="s">
        <v>81</v>
      </c>
      <c r="AT92" s="196" t="s">
        <v>72</v>
      </c>
      <c r="AU92" s="196" t="s">
        <v>73</v>
      </c>
      <c r="AY92" s="195" t="s">
        <v>157</v>
      </c>
      <c r="BK92" s="197">
        <f>BK93+BK108+BK118</f>
        <v>0</v>
      </c>
    </row>
    <row r="93" spans="2:63" s="10" customFormat="1" ht="22.8" customHeight="1">
      <c r="B93" s="184"/>
      <c r="C93" s="185"/>
      <c r="D93" s="186" t="s">
        <v>72</v>
      </c>
      <c r="E93" s="198" t="s">
        <v>81</v>
      </c>
      <c r="F93" s="198" t="s">
        <v>158</v>
      </c>
      <c r="G93" s="185"/>
      <c r="H93" s="185"/>
      <c r="I93" s="188"/>
      <c r="J93" s="199">
        <f>BK93</f>
        <v>0</v>
      </c>
      <c r="K93" s="185"/>
      <c r="L93" s="190"/>
      <c r="M93" s="191"/>
      <c r="N93" s="192"/>
      <c r="O93" s="192"/>
      <c r="P93" s="193">
        <f>SUM(P94:P107)</f>
        <v>0</v>
      </c>
      <c r="Q93" s="192"/>
      <c r="R93" s="193">
        <f>SUM(R94:R107)</f>
        <v>45.63323</v>
      </c>
      <c r="S93" s="192"/>
      <c r="T93" s="194">
        <f>SUM(T94:T107)</f>
        <v>0.5</v>
      </c>
      <c r="AR93" s="195" t="s">
        <v>81</v>
      </c>
      <c r="AT93" s="196" t="s">
        <v>72</v>
      </c>
      <c r="AU93" s="196" t="s">
        <v>81</v>
      </c>
      <c r="AY93" s="195" t="s">
        <v>157</v>
      </c>
      <c r="BK93" s="197">
        <f>SUM(BK94:BK107)</f>
        <v>0</v>
      </c>
    </row>
    <row r="94" spans="2:65" s="1" customFormat="1" ht="22.5" customHeight="1">
      <c r="B94" s="34"/>
      <c r="C94" s="200" t="s">
        <v>81</v>
      </c>
      <c r="D94" s="200" t="s">
        <v>159</v>
      </c>
      <c r="E94" s="201" t="s">
        <v>497</v>
      </c>
      <c r="F94" s="202" t="s">
        <v>607</v>
      </c>
      <c r="G94" s="203" t="s">
        <v>175</v>
      </c>
      <c r="H94" s="204">
        <v>50</v>
      </c>
      <c r="I94" s="205"/>
      <c r="J94" s="206">
        <f>ROUND(I94*H94,2)</f>
        <v>0</v>
      </c>
      <c r="K94" s="202" t="s">
        <v>163</v>
      </c>
      <c r="L94" s="39"/>
      <c r="M94" s="207" t="s">
        <v>19</v>
      </c>
      <c r="N94" s="208" t="s">
        <v>44</v>
      </c>
      <c r="O94" s="75"/>
      <c r="P94" s="209">
        <f>O94*H94</f>
        <v>0</v>
      </c>
      <c r="Q94" s="209">
        <v>0</v>
      </c>
      <c r="R94" s="209">
        <f>Q94*H94</f>
        <v>0</v>
      </c>
      <c r="S94" s="209">
        <v>0.01</v>
      </c>
      <c r="T94" s="210">
        <f>S94*H94</f>
        <v>0.5</v>
      </c>
      <c r="AR94" s="13" t="s">
        <v>164</v>
      </c>
      <c r="AT94" s="13" t="s">
        <v>159</v>
      </c>
      <c r="AU94" s="13" t="s">
        <v>83</v>
      </c>
      <c r="AY94" s="13" t="s">
        <v>157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13" t="s">
        <v>81</v>
      </c>
      <c r="BK94" s="211">
        <f>ROUND(I94*H94,2)</f>
        <v>0</v>
      </c>
      <c r="BL94" s="13" t="s">
        <v>164</v>
      </c>
      <c r="BM94" s="13" t="s">
        <v>669</v>
      </c>
    </row>
    <row r="95" spans="2:65" s="1" customFormat="1" ht="22.5" customHeight="1">
      <c r="B95" s="34"/>
      <c r="C95" s="200" t="s">
        <v>83</v>
      </c>
      <c r="D95" s="200" t="s">
        <v>159</v>
      </c>
      <c r="E95" s="201" t="s">
        <v>609</v>
      </c>
      <c r="F95" s="202" t="s">
        <v>610</v>
      </c>
      <c r="G95" s="203" t="s">
        <v>162</v>
      </c>
      <c r="H95" s="204">
        <v>8.4</v>
      </c>
      <c r="I95" s="205"/>
      <c r="J95" s="206">
        <f>ROUND(I95*H95,2)</f>
        <v>0</v>
      </c>
      <c r="K95" s="202" t="s">
        <v>163</v>
      </c>
      <c r="L95" s="39"/>
      <c r="M95" s="207" t="s">
        <v>19</v>
      </c>
      <c r="N95" s="208" t="s">
        <v>44</v>
      </c>
      <c r="O95" s="75"/>
      <c r="P95" s="209">
        <f>O95*H95</f>
        <v>0</v>
      </c>
      <c r="Q95" s="209">
        <v>0</v>
      </c>
      <c r="R95" s="209">
        <f>Q95*H95</f>
        <v>0</v>
      </c>
      <c r="S95" s="209">
        <v>0</v>
      </c>
      <c r="T95" s="210">
        <f>S95*H95</f>
        <v>0</v>
      </c>
      <c r="AR95" s="13" t="s">
        <v>164</v>
      </c>
      <c r="AT95" s="13" t="s">
        <v>159</v>
      </c>
      <c r="AU95" s="13" t="s">
        <v>83</v>
      </c>
      <c r="AY95" s="13" t="s">
        <v>157</v>
      </c>
      <c r="BE95" s="211">
        <f>IF(N95="základní",J95,0)</f>
        <v>0</v>
      </c>
      <c r="BF95" s="211">
        <f>IF(N95="snížená",J95,0)</f>
        <v>0</v>
      </c>
      <c r="BG95" s="211">
        <f>IF(N95="zákl. přenesená",J95,0)</f>
        <v>0</v>
      </c>
      <c r="BH95" s="211">
        <f>IF(N95="sníž. přenesená",J95,0)</f>
        <v>0</v>
      </c>
      <c r="BI95" s="211">
        <f>IF(N95="nulová",J95,0)</f>
        <v>0</v>
      </c>
      <c r="BJ95" s="13" t="s">
        <v>81</v>
      </c>
      <c r="BK95" s="211">
        <f>ROUND(I95*H95,2)</f>
        <v>0</v>
      </c>
      <c r="BL95" s="13" t="s">
        <v>164</v>
      </c>
      <c r="BM95" s="13" t="s">
        <v>670</v>
      </c>
    </row>
    <row r="96" spans="2:65" s="1" customFormat="1" ht="22.5" customHeight="1">
      <c r="B96" s="34"/>
      <c r="C96" s="200" t="s">
        <v>169</v>
      </c>
      <c r="D96" s="200" t="s">
        <v>159</v>
      </c>
      <c r="E96" s="201" t="s">
        <v>671</v>
      </c>
      <c r="F96" s="202" t="s">
        <v>672</v>
      </c>
      <c r="G96" s="203" t="s">
        <v>162</v>
      </c>
      <c r="H96" s="204">
        <v>8.4</v>
      </c>
      <c r="I96" s="205"/>
      <c r="J96" s="206">
        <f>ROUND(I96*H96,2)</f>
        <v>0</v>
      </c>
      <c r="K96" s="202" t="s">
        <v>163</v>
      </c>
      <c r="L96" s="39"/>
      <c r="M96" s="207" t="s">
        <v>19</v>
      </c>
      <c r="N96" s="208" t="s">
        <v>44</v>
      </c>
      <c r="O96" s="75"/>
      <c r="P96" s="209">
        <f>O96*H96</f>
        <v>0</v>
      </c>
      <c r="Q96" s="209">
        <v>0</v>
      </c>
      <c r="R96" s="209">
        <f>Q96*H96</f>
        <v>0</v>
      </c>
      <c r="S96" s="209">
        <v>0</v>
      </c>
      <c r="T96" s="210">
        <f>S96*H96</f>
        <v>0</v>
      </c>
      <c r="AR96" s="13" t="s">
        <v>164</v>
      </c>
      <c r="AT96" s="13" t="s">
        <v>159</v>
      </c>
      <c r="AU96" s="13" t="s">
        <v>83</v>
      </c>
      <c r="AY96" s="13" t="s">
        <v>157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13" t="s">
        <v>81</v>
      </c>
      <c r="BK96" s="211">
        <f>ROUND(I96*H96,2)</f>
        <v>0</v>
      </c>
      <c r="BL96" s="13" t="s">
        <v>164</v>
      </c>
      <c r="BM96" s="13" t="s">
        <v>673</v>
      </c>
    </row>
    <row r="97" spans="2:65" s="1" customFormat="1" ht="22.5" customHeight="1">
      <c r="B97" s="34"/>
      <c r="C97" s="200" t="s">
        <v>164</v>
      </c>
      <c r="D97" s="200" t="s">
        <v>159</v>
      </c>
      <c r="E97" s="201" t="s">
        <v>559</v>
      </c>
      <c r="F97" s="202" t="s">
        <v>614</v>
      </c>
      <c r="G97" s="203" t="s">
        <v>162</v>
      </c>
      <c r="H97" s="204">
        <v>84</v>
      </c>
      <c r="I97" s="205"/>
      <c r="J97" s="206">
        <f>ROUND(I97*H97,2)</f>
        <v>0</v>
      </c>
      <c r="K97" s="202" t="s">
        <v>163</v>
      </c>
      <c r="L97" s="39"/>
      <c r="M97" s="207" t="s">
        <v>19</v>
      </c>
      <c r="N97" s="208" t="s">
        <v>44</v>
      </c>
      <c r="O97" s="75"/>
      <c r="P97" s="209">
        <f>O97*H97</f>
        <v>0</v>
      </c>
      <c r="Q97" s="209">
        <v>0</v>
      </c>
      <c r="R97" s="209">
        <f>Q97*H97</f>
        <v>0</v>
      </c>
      <c r="S97" s="209">
        <v>0</v>
      </c>
      <c r="T97" s="210">
        <f>S97*H97</f>
        <v>0</v>
      </c>
      <c r="AR97" s="13" t="s">
        <v>164</v>
      </c>
      <c r="AT97" s="13" t="s">
        <v>159</v>
      </c>
      <c r="AU97" s="13" t="s">
        <v>83</v>
      </c>
      <c r="AY97" s="13" t="s">
        <v>157</v>
      </c>
      <c r="BE97" s="211">
        <f>IF(N97="základní",J97,0)</f>
        <v>0</v>
      </c>
      <c r="BF97" s="211">
        <f>IF(N97="snížená",J97,0)</f>
        <v>0</v>
      </c>
      <c r="BG97" s="211">
        <f>IF(N97="zákl. přenesená",J97,0)</f>
        <v>0</v>
      </c>
      <c r="BH97" s="211">
        <f>IF(N97="sníž. přenesená",J97,0)</f>
        <v>0</v>
      </c>
      <c r="BI97" s="211">
        <f>IF(N97="nulová",J97,0)</f>
        <v>0</v>
      </c>
      <c r="BJ97" s="13" t="s">
        <v>81</v>
      </c>
      <c r="BK97" s="211">
        <f>ROUND(I97*H97,2)</f>
        <v>0</v>
      </c>
      <c r="BL97" s="13" t="s">
        <v>164</v>
      </c>
      <c r="BM97" s="13" t="s">
        <v>674</v>
      </c>
    </row>
    <row r="98" spans="2:65" s="1" customFormat="1" ht="16.5" customHeight="1">
      <c r="B98" s="34"/>
      <c r="C98" s="200" t="s">
        <v>177</v>
      </c>
      <c r="D98" s="200" t="s">
        <v>159</v>
      </c>
      <c r="E98" s="201" t="s">
        <v>675</v>
      </c>
      <c r="F98" s="202" t="s">
        <v>676</v>
      </c>
      <c r="G98" s="203" t="s">
        <v>162</v>
      </c>
      <c r="H98" s="204">
        <v>8.4</v>
      </c>
      <c r="I98" s="205"/>
      <c r="J98" s="206">
        <f>ROUND(I98*H98,2)</f>
        <v>0</v>
      </c>
      <c r="K98" s="202" t="s">
        <v>163</v>
      </c>
      <c r="L98" s="39"/>
      <c r="M98" s="207" t="s">
        <v>19</v>
      </c>
      <c r="N98" s="208" t="s">
        <v>44</v>
      </c>
      <c r="O98" s="75"/>
      <c r="P98" s="209">
        <f>O98*H98</f>
        <v>0</v>
      </c>
      <c r="Q98" s="209">
        <v>0</v>
      </c>
      <c r="R98" s="209">
        <f>Q98*H98</f>
        <v>0</v>
      </c>
      <c r="S98" s="209">
        <v>0</v>
      </c>
      <c r="T98" s="210">
        <f>S98*H98</f>
        <v>0</v>
      </c>
      <c r="AR98" s="13" t="s">
        <v>164</v>
      </c>
      <c r="AT98" s="13" t="s">
        <v>159</v>
      </c>
      <c r="AU98" s="13" t="s">
        <v>83</v>
      </c>
      <c r="AY98" s="13" t="s">
        <v>157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13" t="s">
        <v>81</v>
      </c>
      <c r="BK98" s="211">
        <f>ROUND(I98*H98,2)</f>
        <v>0</v>
      </c>
      <c r="BL98" s="13" t="s">
        <v>164</v>
      </c>
      <c r="BM98" s="13" t="s">
        <v>677</v>
      </c>
    </row>
    <row r="99" spans="2:65" s="1" customFormat="1" ht="16.5" customHeight="1">
      <c r="B99" s="34"/>
      <c r="C99" s="200" t="s">
        <v>184</v>
      </c>
      <c r="D99" s="200" t="s">
        <v>159</v>
      </c>
      <c r="E99" s="201" t="s">
        <v>678</v>
      </c>
      <c r="F99" s="202" t="s">
        <v>679</v>
      </c>
      <c r="G99" s="203" t="s">
        <v>162</v>
      </c>
      <c r="H99" s="204">
        <v>8.4</v>
      </c>
      <c r="I99" s="205"/>
      <c r="J99" s="206">
        <f>ROUND(I99*H99,2)</f>
        <v>0</v>
      </c>
      <c r="K99" s="202" t="s">
        <v>680</v>
      </c>
      <c r="L99" s="39"/>
      <c r="M99" s="207" t="s">
        <v>19</v>
      </c>
      <c r="N99" s="208" t="s">
        <v>44</v>
      </c>
      <c r="O99" s="75"/>
      <c r="P99" s="209">
        <f>O99*H99</f>
        <v>0</v>
      </c>
      <c r="Q99" s="209">
        <v>0</v>
      </c>
      <c r="R99" s="209">
        <f>Q99*H99</f>
        <v>0</v>
      </c>
      <c r="S99" s="209">
        <v>0</v>
      </c>
      <c r="T99" s="210">
        <f>S99*H99</f>
        <v>0</v>
      </c>
      <c r="AR99" s="13" t="s">
        <v>164</v>
      </c>
      <c r="AT99" s="13" t="s">
        <v>159</v>
      </c>
      <c r="AU99" s="13" t="s">
        <v>83</v>
      </c>
      <c r="AY99" s="13" t="s">
        <v>157</v>
      </c>
      <c r="BE99" s="211">
        <f>IF(N99="základní",J99,0)</f>
        <v>0</v>
      </c>
      <c r="BF99" s="211">
        <f>IF(N99="snížená",J99,0)</f>
        <v>0</v>
      </c>
      <c r="BG99" s="211">
        <f>IF(N99="zákl. přenesená",J99,0)</f>
        <v>0</v>
      </c>
      <c r="BH99" s="211">
        <f>IF(N99="sníž. přenesená",J99,0)</f>
        <v>0</v>
      </c>
      <c r="BI99" s="211">
        <f>IF(N99="nulová",J99,0)</f>
        <v>0</v>
      </c>
      <c r="BJ99" s="13" t="s">
        <v>81</v>
      </c>
      <c r="BK99" s="211">
        <f>ROUND(I99*H99,2)</f>
        <v>0</v>
      </c>
      <c r="BL99" s="13" t="s">
        <v>164</v>
      </c>
      <c r="BM99" s="13" t="s">
        <v>681</v>
      </c>
    </row>
    <row r="100" spans="2:65" s="1" customFormat="1" ht="22.5" customHeight="1">
      <c r="B100" s="34"/>
      <c r="C100" s="200" t="s">
        <v>188</v>
      </c>
      <c r="D100" s="200" t="s">
        <v>159</v>
      </c>
      <c r="E100" s="201" t="s">
        <v>682</v>
      </c>
      <c r="F100" s="202" t="s">
        <v>683</v>
      </c>
      <c r="G100" s="203" t="s">
        <v>181</v>
      </c>
      <c r="H100" s="204">
        <v>16.8</v>
      </c>
      <c r="I100" s="205"/>
      <c r="J100" s="206">
        <f>ROUND(I100*H100,2)</f>
        <v>0</v>
      </c>
      <c r="K100" s="202" t="s">
        <v>163</v>
      </c>
      <c r="L100" s="39"/>
      <c r="M100" s="207" t="s">
        <v>19</v>
      </c>
      <c r="N100" s="208" t="s">
        <v>44</v>
      </c>
      <c r="O100" s="75"/>
      <c r="P100" s="209">
        <f>O100*H100</f>
        <v>0</v>
      </c>
      <c r="Q100" s="209">
        <v>0</v>
      </c>
      <c r="R100" s="209">
        <f>Q100*H100</f>
        <v>0</v>
      </c>
      <c r="S100" s="209">
        <v>0</v>
      </c>
      <c r="T100" s="210">
        <f>S100*H100</f>
        <v>0</v>
      </c>
      <c r="AR100" s="13" t="s">
        <v>164</v>
      </c>
      <c r="AT100" s="13" t="s">
        <v>159</v>
      </c>
      <c r="AU100" s="13" t="s">
        <v>83</v>
      </c>
      <c r="AY100" s="13" t="s">
        <v>157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13" t="s">
        <v>81</v>
      </c>
      <c r="BK100" s="211">
        <f>ROUND(I100*H100,2)</f>
        <v>0</v>
      </c>
      <c r="BL100" s="13" t="s">
        <v>164</v>
      </c>
      <c r="BM100" s="13" t="s">
        <v>684</v>
      </c>
    </row>
    <row r="101" spans="2:65" s="1" customFormat="1" ht="22.5" customHeight="1">
      <c r="B101" s="34"/>
      <c r="C101" s="200" t="s">
        <v>182</v>
      </c>
      <c r="D101" s="200" t="s">
        <v>159</v>
      </c>
      <c r="E101" s="201" t="s">
        <v>685</v>
      </c>
      <c r="F101" s="202" t="s">
        <v>686</v>
      </c>
      <c r="G101" s="203" t="s">
        <v>162</v>
      </c>
      <c r="H101" s="204">
        <v>6.525</v>
      </c>
      <c r="I101" s="205"/>
      <c r="J101" s="206">
        <f>ROUND(I101*H101,2)</f>
        <v>0</v>
      </c>
      <c r="K101" s="202" t="s">
        <v>163</v>
      </c>
      <c r="L101" s="39"/>
      <c r="M101" s="207" t="s">
        <v>19</v>
      </c>
      <c r="N101" s="208" t="s">
        <v>44</v>
      </c>
      <c r="O101" s="75"/>
      <c r="P101" s="209">
        <f>O101*H101</f>
        <v>0</v>
      </c>
      <c r="Q101" s="209">
        <v>0</v>
      </c>
      <c r="R101" s="209">
        <f>Q101*H101</f>
        <v>0</v>
      </c>
      <c r="S101" s="209">
        <v>0</v>
      </c>
      <c r="T101" s="210">
        <f>S101*H101</f>
        <v>0</v>
      </c>
      <c r="AR101" s="13" t="s">
        <v>164</v>
      </c>
      <c r="AT101" s="13" t="s">
        <v>159</v>
      </c>
      <c r="AU101" s="13" t="s">
        <v>83</v>
      </c>
      <c r="AY101" s="13" t="s">
        <v>157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13" t="s">
        <v>81</v>
      </c>
      <c r="BK101" s="211">
        <f>ROUND(I101*H101,2)</f>
        <v>0</v>
      </c>
      <c r="BL101" s="13" t="s">
        <v>164</v>
      </c>
      <c r="BM101" s="13" t="s">
        <v>687</v>
      </c>
    </row>
    <row r="102" spans="2:65" s="1" customFormat="1" ht="16.5" customHeight="1">
      <c r="B102" s="34"/>
      <c r="C102" s="200" t="s">
        <v>198</v>
      </c>
      <c r="D102" s="200" t="s">
        <v>159</v>
      </c>
      <c r="E102" s="201" t="s">
        <v>170</v>
      </c>
      <c r="F102" s="202" t="s">
        <v>171</v>
      </c>
      <c r="G102" s="203" t="s">
        <v>162</v>
      </c>
      <c r="H102" s="204">
        <v>24</v>
      </c>
      <c r="I102" s="205"/>
      <c r="J102" s="206">
        <f>ROUND(I102*H102,2)</f>
        <v>0</v>
      </c>
      <c r="K102" s="202" t="s">
        <v>163</v>
      </c>
      <c r="L102" s="39"/>
      <c r="M102" s="207" t="s">
        <v>19</v>
      </c>
      <c r="N102" s="208" t="s">
        <v>44</v>
      </c>
      <c r="O102" s="75"/>
      <c r="P102" s="209">
        <f>O102*H102</f>
        <v>0</v>
      </c>
      <c r="Q102" s="209">
        <v>0</v>
      </c>
      <c r="R102" s="209">
        <f>Q102*H102</f>
        <v>0</v>
      </c>
      <c r="S102" s="209">
        <v>0</v>
      </c>
      <c r="T102" s="210">
        <f>S102*H102</f>
        <v>0</v>
      </c>
      <c r="AR102" s="13" t="s">
        <v>164</v>
      </c>
      <c r="AT102" s="13" t="s">
        <v>159</v>
      </c>
      <c r="AU102" s="13" t="s">
        <v>83</v>
      </c>
      <c r="AY102" s="13" t="s">
        <v>157</v>
      </c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13" t="s">
        <v>81</v>
      </c>
      <c r="BK102" s="211">
        <f>ROUND(I102*H102,2)</f>
        <v>0</v>
      </c>
      <c r="BL102" s="13" t="s">
        <v>164</v>
      </c>
      <c r="BM102" s="13" t="s">
        <v>688</v>
      </c>
    </row>
    <row r="103" spans="2:65" s="1" customFormat="1" ht="22.5" customHeight="1">
      <c r="B103" s="34"/>
      <c r="C103" s="200" t="s">
        <v>203</v>
      </c>
      <c r="D103" s="200" t="s">
        <v>159</v>
      </c>
      <c r="E103" s="201" t="s">
        <v>173</v>
      </c>
      <c r="F103" s="202" t="s">
        <v>174</v>
      </c>
      <c r="G103" s="203" t="s">
        <v>175</v>
      </c>
      <c r="H103" s="204">
        <v>80</v>
      </c>
      <c r="I103" s="205"/>
      <c r="J103" s="206">
        <f>ROUND(I103*H103,2)</f>
        <v>0</v>
      </c>
      <c r="K103" s="202" t="s">
        <v>163</v>
      </c>
      <c r="L103" s="39"/>
      <c r="M103" s="207" t="s">
        <v>19</v>
      </c>
      <c r="N103" s="208" t="s">
        <v>44</v>
      </c>
      <c r="O103" s="75"/>
      <c r="P103" s="209">
        <f>O103*H103</f>
        <v>0</v>
      </c>
      <c r="Q103" s="209">
        <v>0</v>
      </c>
      <c r="R103" s="209">
        <f>Q103*H103</f>
        <v>0</v>
      </c>
      <c r="S103" s="209">
        <v>0</v>
      </c>
      <c r="T103" s="210">
        <f>S103*H103</f>
        <v>0</v>
      </c>
      <c r="AR103" s="13" t="s">
        <v>164</v>
      </c>
      <c r="AT103" s="13" t="s">
        <v>159</v>
      </c>
      <c r="AU103" s="13" t="s">
        <v>83</v>
      </c>
      <c r="AY103" s="13" t="s">
        <v>157</v>
      </c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13" t="s">
        <v>81</v>
      </c>
      <c r="BK103" s="211">
        <f>ROUND(I103*H103,2)</f>
        <v>0</v>
      </c>
      <c r="BL103" s="13" t="s">
        <v>164</v>
      </c>
      <c r="BM103" s="13" t="s">
        <v>689</v>
      </c>
    </row>
    <row r="104" spans="2:65" s="1" customFormat="1" ht="16.5" customHeight="1">
      <c r="B104" s="34"/>
      <c r="C104" s="212" t="s">
        <v>207</v>
      </c>
      <c r="D104" s="212" t="s">
        <v>178</v>
      </c>
      <c r="E104" s="213" t="s">
        <v>179</v>
      </c>
      <c r="F104" s="214" t="s">
        <v>180</v>
      </c>
      <c r="G104" s="215" t="s">
        <v>181</v>
      </c>
      <c r="H104" s="216">
        <v>45.6</v>
      </c>
      <c r="I104" s="217"/>
      <c r="J104" s="218">
        <f>ROUND(I104*H104,2)</f>
        <v>0</v>
      </c>
      <c r="K104" s="214" t="s">
        <v>163</v>
      </c>
      <c r="L104" s="219"/>
      <c r="M104" s="220" t="s">
        <v>19</v>
      </c>
      <c r="N104" s="221" t="s">
        <v>44</v>
      </c>
      <c r="O104" s="75"/>
      <c r="P104" s="209">
        <f>O104*H104</f>
        <v>0</v>
      </c>
      <c r="Q104" s="209">
        <v>1</v>
      </c>
      <c r="R104" s="209">
        <f>Q104*H104</f>
        <v>45.6</v>
      </c>
      <c r="S104" s="209">
        <v>0</v>
      </c>
      <c r="T104" s="210">
        <f>S104*H104</f>
        <v>0</v>
      </c>
      <c r="AR104" s="13" t="s">
        <v>182</v>
      </c>
      <c r="AT104" s="13" t="s">
        <v>178</v>
      </c>
      <c r="AU104" s="13" t="s">
        <v>83</v>
      </c>
      <c r="AY104" s="13" t="s">
        <v>157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13" t="s">
        <v>81</v>
      </c>
      <c r="BK104" s="211">
        <f>ROUND(I104*H104,2)</f>
        <v>0</v>
      </c>
      <c r="BL104" s="13" t="s">
        <v>164</v>
      </c>
      <c r="BM104" s="13" t="s">
        <v>690</v>
      </c>
    </row>
    <row r="105" spans="2:65" s="1" customFormat="1" ht="22.5" customHeight="1">
      <c r="B105" s="34"/>
      <c r="C105" s="200" t="s">
        <v>211</v>
      </c>
      <c r="D105" s="200" t="s">
        <v>159</v>
      </c>
      <c r="E105" s="201" t="s">
        <v>185</v>
      </c>
      <c r="F105" s="202" t="s">
        <v>186</v>
      </c>
      <c r="G105" s="203" t="s">
        <v>175</v>
      </c>
      <c r="H105" s="204">
        <v>80</v>
      </c>
      <c r="I105" s="205"/>
      <c r="J105" s="206">
        <f>ROUND(I105*H105,2)</f>
        <v>0</v>
      </c>
      <c r="K105" s="202" t="s">
        <v>163</v>
      </c>
      <c r="L105" s="39"/>
      <c r="M105" s="207" t="s">
        <v>19</v>
      </c>
      <c r="N105" s="208" t="s">
        <v>44</v>
      </c>
      <c r="O105" s="75"/>
      <c r="P105" s="209">
        <f>O105*H105</f>
        <v>0</v>
      </c>
      <c r="Q105" s="209">
        <v>0</v>
      </c>
      <c r="R105" s="209">
        <f>Q105*H105</f>
        <v>0</v>
      </c>
      <c r="S105" s="209">
        <v>0</v>
      </c>
      <c r="T105" s="210">
        <f>S105*H105</f>
        <v>0</v>
      </c>
      <c r="AR105" s="13" t="s">
        <v>164</v>
      </c>
      <c r="AT105" s="13" t="s">
        <v>159</v>
      </c>
      <c r="AU105" s="13" t="s">
        <v>83</v>
      </c>
      <c r="AY105" s="13" t="s">
        <v>157</v>
      </c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13" t="s">
        <v>81</v>
      </c>
      <c r="BK105" s="211">
        <f>ROUND(I105*H105,2)</f>
        <v>0</v>
      </c>
      <c r="BL105" s="13" t="s">
        <v>164</v>
      </c>
      <c r="BM105" s="13" t="s">
        <v>691</v>
      </c>
    </row>
    <row r="106" spans="2:65" s="1" customFormat="1" ht="16.5" customHeight="1">
      <c r="B106" s="34"/>
      <c r="C106" s="212" t="s">
        <v>215</v>
      </c>
      <c r="D106" s="212" t="s">
        <v>178</v>
      </c>
      <c r="E106" s="213" t="s">
        <v>189</v>
      </c>
      <c r="F106" s="214" t="s">
        <v>190</v>
      </c>
      <c r="G106" s="215" t="s">
        <v>191</v>
      </c>
      <c r="H106" s="216">
        <v>1.2</v>
      </c>
      <c r="I106" s="217"/>
      <c r="J106" s="218">
        <f>ROUND(I106*H106,2)</f>
        <v>0</v>
      </c>
      <c r="K106" s="214" t="s">
        <v>163</v>
      </c>
      <c r="L106" s="219"/>
      <c r="M106" s="220" t="s">
        <v>19</v>
      </c>
      <c r="N106" s="221" t="s">
        <v>44</v>
      </c>
      <c r="O106" s="75"/>
      <c r="P106" s="209">
        <f>O106*H106</f>
        <v>0</v>
      </c>
      <c r="Q106" s="209">
        <v>0.001</v>
      </c>
      <c r="R106" s="209">
        <f>Q106*H106</f>
        <v>0.0012</v>
      </c>
      <c r="S106" s="209">
        <v>0</v>
      </c>
      <c r="T106" s="210">
        <f>S106*H106</f>
        <v>0</v>
      </c>
      <c r="AR106" s="13" t="s">
        <v>182</v>
      </c>
      <c r="AT106" s="13" t="s">
        <v>178</v>
      </c>
      <c r="AU106" s="13" t="s">
        <v>83</v>
      </c>
      <c r="AY106" s="13" t="s">
        <v>157</v>
      </c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13" t="s">
        <v>81</v>
      </c>
      <c r="BK106" s="211">
        <f>ROUND(I106*H106,2)</f>
        <v>0</v>
      </c>
      <c r="BL106" s="13" t="s">
        <v>164</v>
      </c>
      <c r="BM106" s="13" t="s">
        <v>692</v>
      </c>
    </row>
    <row r="107" spans="2:65" s="1" customFormat="1" ht="22.5" customHeight="1">
      <c r="B107" s="34"/>
      <c r="C107" s="200" t="s">
        <v>220</v>
      </c>
      <c r="D107" s="200" t="s">
        <v>159</v>
      </c>
      <c r="E107" s="201" t="s">
        <v>693</v>
      </c>
      <c r="F107" s="202" t="s">
        <v>694</v>
      </c>
      <c r="G107" s="203" t="s">
        <v>195</v>
      </c>
      <c r="H107" s="204">
        <v>1</v>
      </c>
      <c r="I107" s="205"/>
      <c r="J107" s="206">
        <f>ROUND(I107*H107,2)</f>
        <v>0</v>
      </c>
      <c r="K107" s="202" t="s">
        <v>163</v>
      </c>
      <c r="L107" s="39"/>
      <c r="M107" s="207" t="s">
        <v>19</v>
      </c>
      <c r="N107" s="208" t="s">
        <v>44</v>
      </c>
      <c r="O107" s="75"/>
      <c r="P107" s="209">
        <f>O107*H107</f>
        <v>0</v>
      </c>
      <c r="Q107" s="209">
        <v>0.03203</v>
      </c>
      <c r="R107" s="209">
        <f>Q107*H107</f>
        <v>0.03203</v>
      </c>
      <c r="S107" s="209">
        <v>0</v>
      </c>
      <c r="T107" s="210">
        <f>S107*H107</f>
        <v>0</v>
      </c>
      <c r="AR107" s="13" t="s">
        <v>164</v>
      </c>
      <c r="AT107" s="13" t="s">
        <v>159</v>
      </c>
      <c r="AU107" s="13" t="s">
        <v>83</v>
      </c>
      <c r="AY107" s="13" t="s">
        <v>157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13" t="s">
        <v>81</v>
      </c>
      <c r="BK107" s="211">
        <f>ROUND(I107*H107,2)</f>
        <v>0</v>
      </c>
      <c r="BL107" s="13" t="s">
        <v>164</v>
      </c>
      <c r="BM107" s="13" t="s">
        <v>695</v>
      </c>
    </row>
    <row r="108" spans="2:63" s="10" customFormat="1" ht="22.8" customHeight="1">
      <c r="B108" s="184"/>
      <c r="C108" s="185"/>
      <c r="D108" s="186" t="s">
        <v>72</v>
      </c>
      <c r="E108" s="198" t="s">
        <v>198</v>
      </c>
      <c r="F108" s="198" t="s">
        <v>219</v>
      </c>
      <c r="G108" s="185"/>
      <c r="H108" s="185"/>
      <c r="I108" s="188"/>
      <c r="J108" s="199">
        <f>BK108</f>
        <v>0</v>
      </c>
      <c r="K108" s="185"/>
      <c r="L108" s="190"/>
      <c r="M108" s="191"/>
      <c r="N108" s="192"/>
      <c r="O108" s="192"/>
      <c r="P108" s="193">
        <f>SUM(P109:P117)</f>
        <v>0</v>
      </c>
      <c r="Q108" s="192"/>
      <c r="R108" s="193">
        <f>SUM(R109:R117)</f>
        <v>0</v>
      </c>
      <c r="S108" s="192"/>
      <c r="T108" s="194">
        <f>SUM(T109:T117)</f>
        <v>100.120465</v>
      </c>
      <c r="AR108" s="195" t="s">
        <v>81</v>
      </c>
      <c r="AT108" s="196" t="s">
        <v>72</v>
      </c>
      <c r="AU108" s="196" t="s">
        <v>81</v>
      </c>
      <c r="AY108" s="195" t="s">
        <v>157</v>
      </c>
      <c r="BK108" s="197">
        <f>SUM(BK109:BK117)</f>
        <v>0</v>
      </c>
    </row>
    <row r="109" spans="2:65" s="1" customFormat="1" ht="16.5" customHeight="1">
      <c r="B109" s="34"/>
      <c r="C109" s="200" t="s">
        <v>8</v>
      </c>
      <c r="D109" s="200" t="s">
        <v>159</v>
      </c>
      <c r="E109" s="201" t="s">
        <v>696</v>
      </c>
      <c r="F109" s="202" t="s">
        <v>697</v>
      </c>
      <c r="G109" s="203" t="s">
        <v>175</v>
      </c>
      <c r="H109" s="204">
        <v>12</v>
      </c>
      <c r="I109" s="205"/>
      <c r="J109" s="206">
        <f>ROUND(I109*H109,2)</f>
        <v>0</v>
      </c>
      <c r="K109" s="202" t="s">
        <v>19</v>
      </c>
      <c r="L109" s="39"/>
      <c r="M109" s="207" t="s">
        <v>19</v>
      </c>
      <c r="N109" s="208" t="s">
        <v>44</v>
      </c>
      <c r="O109" s="75"/>
      <c r="P109" s="209">
        <f>O109*H109</f>
        <v>0</v>
      </c>
      <c r="Q109" s="209">
        <v>0</v>
      </c>
      <c r="R109" s="209">
        <f>Q109*H109</f>
        <v>0</v>
      </c>
      <c r="S109" s="209">
        <v>0</v>
      </c>
      <c r="T109" s="210">
        <f>S109*H109</f>
        <v>0</v>
      </c>
      <c r="AR109" s="13" t="s">
        <v>164</v>
      </c>
      <c r="AT109" s="13" t="s">
        <v>159</v>
      </c>
      <c r="AU109" s="13" t="s">
        <v>83</v>
      </c>
      <c r="AY109" s="13" t="s">
        <v>157</v>
      </c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13" t="s">
        <v>81</v>
      </c>
      <c r="BK109" s="211">
        <f>ROUND(I109*H109,2)</f>
        <v>0</v>
      </c>
      <c r="BL109" s="13" t="s">
        <v>164</v>
      </c>
      <c r="BM109" s="13" t="s">
        <v>698</v>
      </c>
    </row>
    <row r="110" spans="2:65" s="1" customFormat="1" ht="16.5" customHeight="1">
      <c r="B110" s="34"/>
      <c r="C110" s="200" t="s">
        <v>227</v>
      </c>
      <c r="D110" s="200" t="s">
        <v>159</v>
      </c>
      <c r="E110" s="201" t="s">
        <v>699</v>
      </c>
      <c r="F110" s="202" t="s">
        <v>700</v>
      </c>
      <c r="G110" s="203" t="s">
        <v>162</v>
      </c>
      <c r="H110" s="204">
        <v>8</v>
      </c>
      <c r="I110" s="205"/>
      <c r="J110" s="206">
        <f>ROUND(I110*H110,2)</f>
        <v>0</v>
      </c>
      <c r="K110" s="202" t="s">
        <v>19</v>
      </c>
      <c r="L110" s="39"/>
      <c r="M110" s="207" t="s">
        <v>19</v>
      </c>
      <c r="N110" s="208" t="s">
        <v>44</v>
      </c>
      <c r="O110" s="75"/>
      <c r="P110" s="209">
        <f>O110*H110</f>
        <v>0</v>
      </c>
      <c r="Q110" s="209">
        <v>0</v>
      </c>
      <c r="R110" s="209">
        <f>Q110*H110</f>
        <v>0</v>
      </c>
      <c r="S110" s="209">
        <v>0</v>
      </c>
      <c r="T110" s="210">
        <f>S110*H110</f>
        <v>0</v>
      </c>
      <c r="AR110" s="13" t="s">
        <v>164</v>
      </c>
      <c r="AT110" s="13" t="s">
        <v>159</v>
      </c>
      <c r="AU110" s="13" t="s">
        <v>83</v>
      </c>
      <c r="AY110" s="13" t="s">
        <v>157</v>
      </c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13" t="s">
        <v>81</v>
      </c>
      <c r="BK110" s="211">
        <f>ROUND(I110*H110,2)</f>
        <v>0</v>
      </c>
      <c r="BL110" s="13" t="s">
        <v>164</v>
      </c>
      <c r="BM110" s="13" t="s">
        <v>701</v>
      </c>
    </row>
    <row r="111" spans="2:65" s="1" customFormat="1" ht="16.5" customHeight="1">
      <c r="B111" s="34"/>
      <c r="C111" s="200" t="s">
        <v>231</v>
      </c>
      <c r="D111" s="200" t="s">
        <v>159</v>
      </c>
      <c r="E111" s="201" t="s">
        <v>702</v>
      </c>
      <c r="F111" s="202" t="s">
        <v>703</v>
      </c>
      <c r="G111" s="203" t="s">
        <v>181</v>
      </c>
      <c r="H111" s="204">
        <v>8</v>
      </c>
      <c r="I111" s="205"/>
      <c r="J111" s="206">
        <f>ROUND(I111*H111,2)</f>
        <v>0</v>
      </c>
      <c r="K111" s="202" t="s">
        <v>19</v>
      </c>
      <c r="L111" s="39"/>
      <c r="M111" s="207" t="s">
        <v>19</v>
      </c>
      <c r="N111" s="208" t="s">
        <v>44</v>
      </c>
      <c r="O111" s="75"/>
      <c r="P111" s="209">
        <f>O111*H111</f>
        <v>0</v>
      </c>
      <c r="Q111" s="209">
        <v>0</v>
      </c>
      <c r="R111" s="209">
        <f>Q111*H111</f>
        <v>0</v>
      </c>
      <c r="S111" s="209">
        <v>1</v>
      </c>
      <c r="T111" s="210">
        <f>S111*H111</f>
        <v>8</v>
      </c>
      <c r="AR111" s="13" t="s">
        <v>164</v>
      </c>
      <c r="AT111" s="13" t="s">
        <v>159</v>
      </c>
      <c r="AU111" s="13" t="s">
        <v>83</v>
      </c>
      <c r="AY111" s="13" t="s">
        <v>157</v>
      </c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13" t="s">
        <v>81</v>
      </c>
      <c r="BK111" s="211">
        <f>ROUND(I111*H111,2)</f>
        <v>0</v>
      </c>
      <c r="BL111" s="13" t="s">
        <v>164</v>
      </c>
      <c r="BM111" s="13" t="s">
        <v>704</v>
      </c>
    </row>
    <row r="112" spans="2:65" s="1" customFormat="1" ht="22.5" customHeight="1">
      <c r="B112" s="34"/>
      <c r="C112" s="200" t="s">
        <v>235</v>
      </c>
      <c r="D112" s="200" t="s">
        <v>159</v>
      </c>
      <c r="E112" s="201" t="s">
        <v>228</v>
      </c>
      <c r="F112" s="202" t="s">
        <v>229</v>
      </c>
      <c r="G112" s="203" t="s">
        <v>162</v>
      </c>
      <c r="H112" s="204">
        <v>0.405</v>
      </c>
      <c r="I112" s="205"/>
      <c r="J112" s="206">
        <f>ROUND(I112*H112,2)</f>
        <v>0</v>
      </c>
      <c r="K112" s="202" t="s">
        <v>163</v>
      </c>
      <c r="L112" s="39"/>
      <c r="M112" s="207" t="s">
        <v>19</v>
      </c>
      <c r="N112" s="208" t="s">
        <v>44</v>
      </c>
      <c r="O112" s="75"/>
      <c r="P112" s="209">
        <f>O112*H112</f>
        <v>0</v>
      </c>
      <c r="Q112" s="209">
        <v>0</v>
      </c>
      <c r="R112" s="209">
        <f>Q112*H112</f>
        <v>0</v>
      </c>
      <c r="S112" s="209">
        <v>1.671</v>
      </c>
      <c r="T112" s="210">
        <f>S112*H112</f>
        <v>0.6767550000000001</v>
      </c>
      <c r="AR112" s="13" t="s">
        <v>164</v>
      </c>
      <c r="AT112" s="13" t="s">
        <v>159</v>
      </c>
      <c r="AU112" s="13" t="s">
        <v>83</v>
      </c>
      <c r="AY112" s="13" t="s">
        <v>157</v>
      </c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13" t="s">
        <v>81</v>
      </c>
      <c r="BK112" s="211">
        <f>ROUND(I112*H112,2)</f>
        <v>0</v>
      </c>
      <c r="BL112" s="13" t="s">
        <v>164</v>
      </c>
      <c r="BM112" s="13" t="s">
        <v>705</v>
      </c>
    </row>
    <row r="113" spans="2:65" s="1" customFormat="1" ht="22.5" customHeight="1">
      <c r="B113" s="34"/>
      <c r="C113" s="200" t="s">
        <v>239</v>
      </c>
      <c r="D113" s="200" t="s">
        <v>159</v>
      </c>
      <c r="E113" s="201" t="s">
        <v>706</v>
      </c>
      <c r="F113" s="202" t="s">
        <v>707</v>
      </c>
      <c r="G113" s="203" t="s">
        <v>175</v>
      </c>
      <c r="H113" s="204">
        <v>2.4</v>
      </c>
      <c r="I113" s="205"/>
      <c r="J113" s="206">
        <f>ROUND(I113*H113,2)</f>
        <v>0</v>
      </c>
      <c r="K113" s="202" t="s">
        <v>163</v>
      </c>
      <c r="L113" s="39"/>
      <c r="M113" s="207" t="s">
        <v>19</v>
      </c>
      <c r="N113" s="208" t="s">
        <v>44</v>
      </c>
      <c r="O113" s="75"/>
      <c r="P113" s="209">
        <f>O113*H113</f>
        <v>0</v>
      </c>
      <c r="Q113" s="209">
        <v>0</v>
      </c>
      <c r="R113" s="209">
        <f>Q113*H113</f>
        <v>0</v>
      </c>
      <c r="S113" s="209">
        <v>0.067</v>
      </c>
      <c r="T113" s="210">
        <f>S113*H113</f>
        <v>0.1608</v>
      </c>
      <c r="AR113" s="13" t="s">
        <v>164</v>
      </c>
      <c r="AT113" s="13" t="s">
        <v>159</v>
      </c>
      <c r="AU113" s="13" t="s">
        <v>83</v>
      </c>
      <c r="AY113" s="13" t="s">
        <v>157</v>
      </c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13" t="s">
        <v>81</v>
      </c>
      <c r="BK113" s="211">
        <f>ROUND(I113*H113,2)</f>
        <v>0</v>
      </c>
      <c r="BL113" s="13" t="s">
        <v>164</v>
      </c>
      <c r="BM113" s="13" t="s">
        <v>708</v>
      </c>
    </row>
    <row r="114" spans="2:65" s="1" customFormat="1" ht="16.5" customHeight="1">
      <c r="B114" s="34"/>
      <c r="C114" s="200" t="s">
        <v>243</v>
      </c>
      <c r="D114" s="200" t="s">
        <v>159</v>
      </c>
      <c r="E114" s="201" t="s">
        <v>709</v>
      </c>
      <c r="F114" s="202" t="s">
        <v>710</v>
      </c>
      <c r="G114" s="203" t="s">
        <v>175</v>
      </c>
      <c r="H114" s="204">
        <v>3.45</v>
      </c>
      <c r="I114" s="205"/>
      <c r="J114" s="206">
        <f>ROUND(I114*H114,2)</f>
        <v>0</v>
      </c>
      <c r="K114" s="202" t="s">
        <v>163</v>
      </c>
      <c r="L114" s="39"/>
      <c r="M114" s="207" t="s">
        <v>19</v>
      </c>
      <c r="N114" s="208" t="s">
        <v>44</v>
      </c>
      <c r="O114" s="75"/>
      <c r="P114" s="209">
        <f>O114*H114</f>
        <v>0</v>
      </c>
      <c r="Q114" s="209">
        <v>0</v>
      </c>
      <c r="R114" s="209">
        <f>Q114*H114</f>
        <v>0</v>
      </c>
      <c r="S114" s="209">
        <v>0.059</v>
      </c>
      <c r="T114" s="210">
        <f>S114*H114</f>
        <v>0.20355</v>
      </c>
      <c r="AR114" s="13" t="s">
        <v>164</v>
      </c>
      <c r="AT114" s="13" t="s">
        <v>159</v>
      </c>
      <c r="AU114" s="13" t="s">
        <v>83</v>
      </c>
      <c r="AY114" s="13" t="s">
        <v>157</v>
      </c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13" t="s">
        <v>81</v>
      </c>
      <c r="BK114" s="211">
        <f>ROUND(I114*H114,2)</f>
        <v>0</v>
      </c>
      <c r="BL114" s="13" t="s">
        <v>164</v>
      </c>
      <c r="BM114" s="13" t="s">
        <v>711</v>
      </c>
    </row>
    <row r="115" spans="2:65" s="1" customFormat="1" ht="22.5" customHeight="1">
      <c r="B115" s="34"/>
      <c r="C115" s="200" t="s">
        <v>7</v>
      </c>
      <c r="D115" s="200" t="s">
        <v>159</v>
      </c>
      <c r="E115" s="201" t="s">
        <v>263</v>
      </c>
      <c r="F115" s="202" t="s">
        <v>264</v>
      </c>
      <c r="G115" s="203" t="s">
        <v>162</v>
      </c>
      <c r="H115" s="204">
        <v>89.942</v>
      </c>
      <c r="I115" s="205"/>
      <c r="J115" s="206">
        <f>ROUND(I115*H115,2)</f>
        <v>0</v>
      </c>
      <c r="K115" s="202" t="s">
        <v>163</v>
      </c>
      <c r="L115" s="39"/>
      <c r="M115" s="207" t="s">
        <v>19</v>
      </c>
      <c r="N115" s="208" t="s">
        <v>44</v>
      </c>
      <c r="O115" s="75"/>
      <c r="P115" s="209">
        <f>O115*H115</f>
        <v>0</v>
      </c>
      <c r="Q115" s="209">
        <v>0</v>
      </c>
      <c r="R115" s="209">
        <f>Q115*H115</f>
        <v>0</v>
      </c>
      <c r="S115" s="209">
        <v>0.68</v>
      </c>
      <c r="T115" s="210">
        <f>S115*H115</f>
        <v>61.16056</v>
      </c>
      <c r="AR115" s="13" t="s">
        <v>164</v>
      </c>
      <c r="AT115" s="13" t="s">
        <v>159</v>
      </c>
      <c r="AU115" s="13" t="s">
        <v>83</v>
      </c>
      <c r="AY115" s="13" t="s">
        <v>157</v>
      </c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13" t="s">
        <v>81</v>
      </c>
      <c r="BK115" s="211">
        <f>ROUND(I115*H115,2)</f>
        <v>0</v>
      </c>
      <c r="BL115" s="13" t="s">
        <v>164</v>
      </c>
      <c r="BM115" s="13" t="s">
        <v>712</v>
      </c>
    </row>
    <row r="116" spans="2:65" s="1" customFormat="1" ht="16.5" customHeight="1">
      <c r="B116" s="34"/>
      <c r="C116" s="200" t="s">
        <v>250</v>
      </c>
      <c r="D116" s="200" t="s">
        <v>159</v>
      </c>
      <c r="E116" s="201" t="s">
        <v>713</v>
      </c>
      <c r="F116" s="202" t="s">
        <v>714</v>
      </c>
      <c r="G116" s="203" t="s">
        <v>162</v>
      </c>
      <c r="H116" s="204">
        <v>6.156</v>
      </c>
      <c r="I116" s="205"/>
      <c r="J116" s="206">
        <f>ROUND(I116*H116,2)</f>
        <v>0</v>
      </c>
      <c r="K116" s="202" t="s">
        <v>163</v>
      </c>
      <c r="L116" s="39"/>
      <c r="M116" s="207" t="s">
        <v>19</v>
      </c>
      <c r="N116" s="208" t="s">
        <v>44</v>
      </c>
      <c r="O116" s="75"/>
      <c r="P116" s="209">
        <f>O116*H116</f>
        <v>0</v>
      </c>
      <c r="Q116" s="209">
        <v>0</v>
      </c>
      <c r="R116" s="209">
        <f>Q116*H116</f>
        <v>0</v>
      </c>
      <c r="S116" s="209">
        <v>2.5</v>
      </c>
      <c r="T116" s="210">
        <f>S116*H116</f>
        <v>15.389999999999999</v>
      </c>
      <c r="AR116" s="13" t="s">
        <v>164</v>
      </c>
      <c r="AT116" s="13" t="s">
        <v>159</v>
      </c>
      <c r="AU116" s="13" t="s">
        <v>83</v>
      </c>
      <c r="AY116" s="13" t="s">
        <v>157</v>
      </c>
      <c r="BE116" s="211">
        <f>IF(N116="základní",J116,0)</f>
        <v>0</v>
      </c>
      <c r="BF116" s="211">
        <f>IF(N116="snížená",J116,0)</f>
        <v>0</v>
      </c>
      <c r="BG116" s="211">
        <f>IF(N116="zákl. přenesená",J116,0)</f>
        <v>0</v>
      </c>
      <c r="BH116" s="211">
        <f>IF(N116="sníž. přenesená",J116,0)</f>
        <v>0</v>
      </c>
      <c r="BI116" s="211">
        <f>IF(N116="nulová",J116,0)</f>
        <v>0</v>
      </c>
      <c r="BJ116" s="13" t="s">
        <v>81</v>
      </c>
      <c r="BK116" s="211">
        <f>ROUND(I116*H116,2)</f>
        <v>0</v>
      </c>
      <c r="BL116" s="13" t="s">
        <v>164</v>
      </c>
      <c r="BM116" s="13" t="s">
        <v>715</v>
      </c>
    </row>
    <row r="117" spans="2:65" s="1" customFormat="1" ht="16.5" customHeight="1">
      <c r="B117" s="34"/>
      <c r="C117" s="200" t="s">
        <v>254</v>
      </c>
      <c r="D117" s="200" t="s">
        <v>159</v>
      </c>
      <c r="E117" s="201" t="s">
        <v>635</v>
      </c>
      <c r="F117" s="202" t="s">
        <v>636</v>
      </c>
      <c r="G117" s="203" t="s">
        <v>162</v>
      </c>
      <c r="H117" s="204">
        <v>6.604</v>
      </c>
      <c r="I117" s="205"/>
      <c r="J117" s="206">
        <f>ROUND(I117*H117,2)</f>
        <v>0</v>
      </c>
      <c r="K117" s="202" t="s">
        <v>163</v>
      </c>
      <c r="L117" s="39"/>
      <c r="M117" s="207" t="s">
        <v>19</v>
      </c>
      <c r="N117" s="208" t="s">
        <v>44</v>
      </c>
      <c r="O117" s="75"/>
      <c r="P117" s="209">
        <f>O117*H117</f>
        <v>0</v>
      </c>
      <c r="Q117" s="209">
        <v>0</v>
      </c>
      <c r="R117" s="209">
        <f>Q117*H117</f>
        <v>0</v>
      </c>
      <c r="S117" s="209">
        <v>2.2</v>
      </c>
      <c r="T117" s="210">
        <f>S117*H117</f>
        <v>14.528800000000002</v>
      </c>
      <c r="AR117" s="13" t="s">
        <v>164</v>
      </c>
      <c r="AT117" s="13" t="s">
        <v>159</v>
      </c>
      <c r="AU117" s="13" t="s">
        <v>83</v>
      </c>
      <c r="AY117" s="13" t="s">
        <v>157</v>
      </c>
      <c r="BE117" s="211">
        <f>IF(N117="základní",J117,0)</f>
        <v>0</v>
      </c>
      <c r="BF117" s="211">
        <f>IF(N117="snížená",J117,0)</f>
        <v>0</v>
      </c>
      <c r="BG117" s="211">
        <f>IF(N117="zákl. přenesená",J117,0)</f>
        <v>0</v>
      </c>
      <c r="BH117" s="211">
        <f>IF(N117="sníž. přenesená",J117,0)</f>
        <v>0</v>
      </c>
      <c r="BI117" s="211">
        <f>IF(N117="nulová",J117,0)</f>
        <v>0</v>
      </c>
      <c r="BJ117" s="13" t="s">
        <v>81</v>
      </c>
      <c r="BK117" s="211">
        <f>ROUND(I117*H117,2)</f>
        <v>0</v>
      </c>
      <c r="BL117" s="13" t="s">
        <v>164</v>
      </c>
      <c r="BM117" s="13" t="s">
        <v>716</v>
      </c>
    </row>
    <row r="118" spans="2:63" s="10" customFormat="1" ht="22.8" customHeight="1">
      <c r="B118" s="184"/>
      <c r="C118" s="185"/>
      <c r="D118" s="186" t="s">
        <v>72</v>
      </c>
      <c r="E118" s="198" t="s">
        <v>266</v>
      </c>
      <c r="F118" s="198" t="s">
        <v>267</v>
      </c>
      <c r="G118" s="185"/>
      <c r="H118" s="185"/>
      <c r="I118" s="188"/>
      <c r="J118" s="199">
        <f>BK118</f>
        <v>0</v>
      </c>
      <c r="K118" s="185"/>
      <c r="L118" s="190"/>
      <c r="M118" s="191"/>
      <c r="N118" s="192"/>
      <c r="O118" s="192"/>
      <c r="P118" s="193">
        <f>SUM(P119:P126)</f>
        <v>0</v>
      </c>
      <c r="Q118" s="192"/>
      <c r="R118" s="193">
        <f>SUM(R119:R126)</f>
        <v>0</v>
      </c>
      <c r="S118" s="192"/>
      <c r="T118" s="194">
        <f>SUM(T119:T126)</f>
        <v>0</v>
      </c>
      <c r="AR118" s="195" t="s">
        <v>81</v>
      </c>
      <c r="AT118" s="196" t="s">
        <v>72</v>
      </c>
      <c r="AU118" s="196" t="s">
        <v>81</v>
      </c>
      <c r="AY118" s="195" t="s">
        <v>157</v>
      </c>
      <c r="BK118" s="197">
        <f>SUM(BK119:BK126)</f>
        <v>0</v>
      </c>
    </row>
    <row r="119" spans="2:65" s="1" customFormat="1" ht="22.5" customHeight="1">
      <c r="B119" s="34"/>
      <c r="C119" s="200" t="s">
        <v>258</v>
      </c>
      <c r="D119" s="200" t="s">
        <v>159</v>
      </c>
      <c r="E119" s="201" t="s">
        <v>269</v>
      </c>
      <c r="F119" s="202" t="s">
        <v>270</v>
      </c>
      <c r="G119" s="203" t="s">
        <v>181</v>
      </c>
      <c r="H119" s="204">
        <v>9.135</v>
      </c>
      <c r="I119" s="205"/>
      <c r="J119" s="206">
        <f>ROUND(I119*H119,2)</f>
        <v>0</v>
      </c>
      <c r="K119" s="202" t="s">
        <v>163</v>
      </c>
      <c r="L119" s="39"/>
      <c r="M119" s="207" t="s">
        <v>19</v>
      </c>
      <c r="N119" s="208" t="s">
        <v>44</v>
      </c>
      <c r="O119" s="75"/>
      <c r="P119" s="209">
        <f>O119*H119</f>
        <v>0</v>
      </c>
      <c r="Q119" s="209">
        <v>0</v>
      </c>
      <c r="R119" s="209">
        <f>Q119*H119</f>
        <v>0</v>
      </c>
      <c r="S119" s="209">
        <v>0</v>
      </c>
      <c r="T119" s="210">
        <f>S119*H119</f>
        <v>0</v>
      </c>
      <c r="AR119" s="13" t="s">
        <v>164</v>
      </c>
      <c r="AT119" s="13" t="s">
        <v>159</v>
      </c>
      <c r="AU119" s="13" t="s">
        <v>83</v>
      </c>
      <c r="AY119" s="13" t="s">
        <v>157</v>
      </c>
      <c r="BE119" s="211">
        <f>IF(N119="základní",J119,0)</f>
        <v>0</v>
      </c>
      <c r="BF119" s="211">
        <f>IF(N119="snížená",J119,0)</f>
        <v>0</v>
      </c>
      <c r="BG119" s="211">
        <f>IF(N119="zákl. přenesená",J119,0)</f>
        <v>0</v>
      </c>
      <c r="BH119" s="211">
        <f>IF(N119="sníž. přenesená",J119,0)</f>
        <v>0</v>
      </c>
      <c r="BI119" s="211">
        <f>IF(N119="nulová",J119,0)</f>
        <v>0</v>
      </c>
      <c r="BJ119" s="13" t="s">
        <v>81</v>
      </c>
      <c r="BK119" s="211">
        <f>ROUND(I119*H119,2)</f>
        <v>0</v>
      </c>
      <c r="BL119" s="13" t="s">
        <v>164</v>
      </c>
      <c r="BM119" s="13" t="s">
        <v>717</v>
      </c>
    </row>
    <row r="120" spans="2:65" s="1" customFormat="1" ht="16.5" customHeight="1">
      <c r="B120" s="34"/>
      <c r="C120" s="200" t="s">
        <v>262</v>
      </c>
      <c r="D120" s="200" t="s">
        <v>159</v>
      </c>
      <c r="E120" s="201" t="s">
        <v>273</v>
      </c>
      <c r="F120" s="202" t="s">
        <v>274</v>
      </c>
      <c r="G120" s="203" t="s">
        <v>181</v>
      </c>
      <c r="H120" s="204">
        <v>101.515</v>
      </c>
      <c r="I120" s="205"/>
      <c r="J120" s="206">
        <f>ROUND(I120*H120,2)</f>
        <v>0</v>
      </c>
      <c r="K120" s="202" t="s">
        <v>163</v>
      </c>
      <c r="L120" s="39"/>
      <c r="M120" s="207" t="s">
        <v>19</v>
      </c>
      <c r="N120" s="208" t="s">
        <v>44</v>
      </c>
      <c r="O120" s="75"/>
      <c r="P120" s="209">
        <f>O120*H120</f>
        <v>0</v>
      </c>
      <c r="Q120" s="209">
        <v>0</v>
      </c>
      <c r="R120" s="209">
        <f>Q120*H120</f>
        <v>0</v>
      </c>
      <c r="S120" s="209">
        <v>0</v>
      </c>
      <c r="T120" s="210">
        <f>S120*H120</f>
        <v>0</v>
      </c>
      <c r="AR120" s="13" t="s">
        <v>164</v>
      </c>
      <c r="AT120" s="13" t="s">
        <v>159</v>
      </c>
      <c r="AU120" s="13" t="s">
        <v>83</v>
      </c>
      <c r="AY120" s="13" t="s">
        <v>157</v>
      </c>
      <c r="BE120" s="211">
        <f>IF(N120="základní",J120,0)</f>
        <v>0</v>
      </c>
      <c r="BF120" s="211">
        <f>IF(N120="snížená",J120,0)</f>
        <v>0</v>
      </c>
      <c r="BG120" s="211">
        <f>IF(N120="zákl. přenesená",J120,0)</f>
        <v>0</v>
      </c>
      <c r="BH120" s="211">
        <f>IF(N120="sníž. přenesená",J120,0)</f>
        <v>0</v>
      </c>
      <c r="BI120" s="211">
        <f>IF(N120="nulová",J120,0)</f>
        <v>0</v>
      </c>
      <c r="BJ120" s="13" t="s">
        <v>81</v>
      </c>
      <c r="BK120" s="211">
        <f>ROUND(I120*H120,2)</f>
        <v>0</v>
      </c>
      <c r="BL120" s="13" t="s">
        <v>164</v>
      </c>
      <c r="BM120" s="13" t="s">
        <v>718</v>
      </c>
    </row>
    <row r="121" spans="2:65" s="1" customFormat="1" ht="22.5" customHeight="1">
      <c r="B121" s="34"/>
      <c r="C121" s="200" t="s">
        <v>268</v>
      </c>
      <c r="D121" s="200" t="s">
        <v>159</v>
      </c>
      <c r="E121" s="201" t="s">
        <v>277</v>
      </c>
      <c r="F121" s="202" t="s">
        <v>719</v>
      </c>
      <c r="G121" s="203" t="s">
        <v>181</v>
      </c>
      <c r="H121" s="204">
        <v>1015.15</v>
      </c>
      <c r="I121" s="205"/>
      <c r="J121" s="206">
        <f>ROUND(I121*H121,2)</f>
        <v>0</v>
      </c>
      <c r="K121" s="202" t="s">
        <v>163</v>
      </c>
      <c r="L121" s="39"/>
      <c r="M121" s="207" t="s">
        <v>19</v>
      </c>
      <c r="N121" s="208" t="s">
        <v>44</v>
      </c>
      <c r="O121" s="75"/>
      <c r="P121" s="209">
        <f>O121*H121</f>
        <v>0</v>
      </c>
      <c r="Q121" s="209">
        <v>0</v>
      </c>
      <c r="R121" s="209">
        <f>Q121*H121</f>
        <v>0</v>
      </c>
      <c r="S121" s="209">
        <v>0</v>
      </c>
      <c r="T121" s="210">
        <f>S121*H121</f>
        <v>0</v>
      </c>
      <c r="AR121" s="13" t="s">
        <v>164</v>
      </c>
      <c r="AT121" s="13" t="s">
        <v>159</v>
      </c>
      <c r="AU121" s="13" t="s">
        <v>83</v>
      </c>
      <c r="AY121" s="13" t="s">
        <v>157</v>
      </c>
      <c r="BE121" s="211">
        <f>IF(N121="základní",J121,0)</f>
        <v>0</v>
      </c>
      <c r="BF121" s="211">
        <f>IF(N121="snížená",J121,0)</f>
        <v>0</v>
      </c>
      <c r="BG121" s="211">
        <f>IF(N121="zákl. přenesená",J121,0)</f>
        <v>0</v>
      </c>
      <c r="BH121" s="211">
        <f>IF(N121="sníž. přenesená",J121,0)</f>
        <v>0</v>
      </c>
      <c r="BI121" s="211">
        <f>IF(N121="nulová",J121,0)</f>
        <v>0</v>
      </c>
      <c r="BJ121" s="13" t="s">
        <v>81</v>
      </c>
      <c r="BK121" s="211">
        <f>ROUND(I121*H121,2)</f>
        <v>0</v>
      </c>
      <c r="BL121" s="13" t="s">
        <v>164</v>
      </c>
      <c r="BM121" s="13" t="s">
        <v>720</v>
      </c>
    </row>
    <row r="122" spans="2:65" s="1" customFormat="1" ht="16.5" customHeight="1">
      <c r="B122" s="34"/>
      <c r="C122" s="200" t="s">
        <v>272</v>
      </c>
      <c r="D122" s="200" t="s">
        <v>159</v>
      </c>
      <c r="E122" s="201" t="s">
        <v>437</v>
      </c>
      <c r="F122" s="202" t="s">
        <v>438</v>
      </c>
      <c r="G122" s="203" t="s">
        <v>181</v>
      </c>
      <c r="H122" s="204">
        <v>101.515</v>
      </c>
      <c r="I122" s="205"/>
      <c r="J122" s="206">
        <f>ROUND(I122*H122,2)</f>
        <v>0</v>
      </c>
      <c r="K122" s="202" t="s">
        <v>163</v>
      </c>
      <c r="L122" s="39"/>
      <c r="M122" s="207" t="s">
        <v>19</v>
      </c>
      <c r="N122" s="208" t="s">
        <v>44</v>
      </c>
      <c r="O122" s="75"/>
      <c r="P122" s="209">
        <f>O122*H122</f>
        <v>0</v>
      </c>
      <c r="Q122" s="209">
        <v>0</v>
      </c>
      <c r="R122" s="209">
        <f>Q122*H122</f>
        <v>0</v>
      </c>
      <c r="S122" s="209">
        <v>0</v>
      </c>
      <c r="T122" s="210">
        <f>S122*H122</f>
        <v>0</v>
      </c>
      <c r="AR122" s="13" t="s">
        <v>164</v>
      </c>
      <c r="AT122" s="13" t="s">
        <v>159</v>
      </c>
      <c r="AU122" s="13" t="s">
        <v>83</v>
      </c>
      <c r="AY122" s="13" t="s">
        <v>157</v>
      </c>
      <c r="BE122" s="211">
        <f>IF(N122="základní",J122,0)</f>
        <v>0</v>
      </c>
      <c r="BF122" s="211">
        <f>IF(N122="snížená",J122,0)</f>
        <v>0</v>
      </c>
      <c r="BG122" s="211">
        <f>IF(N122="zákl. přenesená",J122,0)</f>
        <v>0</v>
      </c>
      <c r="BH122" s="211">
        <f>IF(N122="sníž. přenesená",J122,0)</f>
        <v>0</v>
      </c>
      <c r="BI122" s="211">
        <f>IF(N122="nulová",J122,0)</f>
        <v>0</v>
      </c>
      <c r="BJ122" s="13" t="s">
        <v>81</v>
      </c>
      <c r="BK122" s="211">
        <f>ROUND(I122*H122,2)</f>
        <v>0</v>
      </c>
      <c r="BL122" s="13" t="s">
        <v>164</v>
      </c>
      <c r="BM122" s="13" t="s">
        <v>721</v>
      </c>
    </row>
    <row r="123" spans="2:65" s="1" customFormat="1" ht="22.5" customHeight="1">
      <c r="B123" s="34"/>
      <c r="C123" s="200" t="s">
        <v>276</v>
      </c>
      <c r="D123" s="200" t="s">
        <v>159</v>
      </c>
      <c r="E123" s="201" t="s">
        <v>722</v>
      </c>
      <c r="F123" s="202" t="s">
        <v>723</v>
      </c>
      <c r="G123" s="203" t="s">
        <v>181</v>
      </c>
      <c r="H123" s="204">
        <v>38.127</v>
      </c>
      <c r="I123" s="205"/>
      <c r="J123" s="206">
        <f>ROUND(I123*H123,2)</f>
        <v>0</v>
      </c>
      <c r="K123" s="202" t="s">
        <v>19</v>
      </c>
      <c r="L123" s="39"/>
      <c r="M123" s="207" t="s">
        <v>19</v>
      </c>
      <c r="N123" s="208" t="s">
        <v>44</v>
      </c>
      <c r="O123" s="75"/>
      <c r="P123" s="209">
        <f>O123*H123</f>
        <v>0</v>
      </c>
      <c r="Q123" s="209">
        <v>0</v>
      </c>
      <c r="R123" s="209">
        <f>Q123*H123</f>
        <v>0</v>
      </c>
      <c r="S123" s="209">
        <v>0</v>
      </c>
      <c r="T123" s="210">
        <f>S123*H123</f>
        <v>0</v>
      </c>
      <c r="AR123" s="13" t="s">
        <v>164</v>
      </c>
      <c r="AT123" s="13" t="s">
        <v>159</v>
      </c>
      <c r="AU123" s="13" t="s">
        <v>83</v>
      </c>
      <c r="AY123" s="13" t="s">
        <v>157</v>
      </c>
      <c r="BE123" s="211">
        <f>IF(N123="základní",J123,0)</f>
        <v>0</v>
      </c>
      <c r="BF123" s="211">
        <f>IF(N123="snížená",J123,0)</f>
        <v>0</v>
      </c>
      <c r="BG123" s="211">
        <f>IF(N123="zákl. přenesená",J123,0)</f>
        <v>0</v>
      </c>
      <c r="BH123" s="211">
        <f>IF(N123="sníž. přenesená",J123,0)</f>
        <v>0</v>
      </c>
      <c r="BI123" s="211">
        <f>IF(N123="nulová",J123,0)</f>
        <v>0</v>
      </c>
      <c r="BJ123" s="13" t="s">
        <v>81</v>
      </c>
      <c r="BK123" s="211">
        <f>ROUND(I123*H123,2)</f>
        <v>0</v>
      </c>
      <c r="BL123" s="13" t="s">
        <v>164</v>
      </c>
      <c r="BM123" s="13" t="s">
        <v>724</v>
      </c>
    </row>
    <row r="124" spans="2:65" s="1" customFormat="1" ht="22.5" customHeight="1">
      <c r="B124" s="34"/>
      <c r="C124" s="200" t="s">
        <v>284</v>
      </c>
      <c r="D124" s="200" t="s">
        <v>159</v>
      </c>
      <c r="E124" s="201" t="s">
        <v>288</v>
      </c>
      <c r="F124" s="202" t="s">
        <v>289</v>
      </c>
      <c r="G124" s="203" t="s">
        <v>181</v>
      </c>
      <c r="H124" s="204">
        <v>0.652</v>
      </c>
      <c r="I124" s="205"/>
      <c r="J124" s="206">
        <f>ROUND(I124*H124,2)</f>
        <v>0</v>
      </c>
      <c r="K124" s="202" t="s">
        <v>19</v>
      </c>
      <c r="L124" s="39"/>
      <c r="M124" s="207" t="s">
        <v>19</v>
      </c>
      <c r="N124" s="208" t="s">
        <v>44</v>
      </c>
      <c r="O124" s="75"/>
      <c r="P124" s="209">
        <f>O124*H124</f>
        <v>0</v>
      </c>
      <c r="Q124" s="209">
        <v>0</v>
      </c>
      <c r="R124" s="209">
        <f>Q124*H124</f>
        <v>0</v>
      </c>
      <c r="S124" s="209">
        <v>0</v>
      </c>
      <c r="T124" s="210">
        <f>S124*H124</f>
        <v>0</v>
      </c>
      <c r="AR124" s="13" t="s">
        <v>164</v>
      </c>
      <c r="AT124" s="13" t="s">
        <v>159</v>
      </c>
      <c r="AU124" s="13" t="s">
        <v>83</v>
      </c>
      <c r="AY124" s="13" t="s">
        <v>157</v>
      </c>
      <c r="BE124" s="211">
        <f>IF(N124="základní",J124,0)</f>
        <v>0</v>
      </c>
      <c r="BF124" s="211">
        <f>IF(N124="snížená",J124,0)</f>
        <v>0</v>
      </c>
      <c r="BG124" s="211">
        <f>IF(N124="zákl. přenesená",J124,0)</f>
        <v>0</v>
      </c>
      <c r="BH124" s="211">
        <f>IF(N124="sníž. přenesená",J124,0)</f>
        <v>0</v>
      </c>
      <c r="BI124" s="211">
        <f>IF(N124="nulová",J124,0)</f>
        <v>0</v>
      </c>
      <c r="BJ124" s="13" t="s">
        <v>81</v>
      </c>
      <c r="BK124" s="211">
        <f>ROUND(I124*H124,2)</f>
        <v>0</v>
      </c>
      <c r="BL124" s="13" t="s">
        <v>164</v>
      </c>
      <c r="BM124" s="13" t="s">
        <v>725</v>
      </c>
    </row>
    <row r="125" spans="2:65" s="1" customFormat="1" ht="22.5" customHeight="1">
      <c r="B125" s="34"/>
      <c r="C125" s="200" t="s">
        <v>14</v>
      </c>
      <c r="D125" s="200" t="s">
        <v>159</v>
      </c>
      <c r="E125" s="201" t="s">
        <v>296</v>
      </c>
      <c r="F125" s="202" t="s">
        <v>297</v>
      </c>
      <c r="G125" s="203" t="s">
        <v>181</v>
      </c>
      <c r="H125" s="204">
        <v>45.633</v>
      </c>
      <c r="I125" s="205"/>
      <c r="J125" s="206">
        <f>ROUND(I125*H125,2)</f>
        <v>0</v>
      </c>
      <c r="K125" s="202" t="s">
        <v>163</v>
      </c>
      <c r="L125" s="39"/>
      <c r="M125" s="207" t="s">
        <v>19</v>
      </c>
      <c r="N125" s="208" t="s">
        <v>44</v>
      </c>
      <c r="O125" s="75"/>
      <c r="P125" s="209">
        <f>O125*H125</f>
        <v>0</v>
      </c>
      <c r="Q125" s="209">
        <v>0</v>
      </c>
      <c r="R125" s="209">
        <f>Q125*H125</f>
        <v>0</v>
      </c>
      <c r="S125" s="209">
        <v>0</v>
      </c>
      <c r="T125" s="210">
        <f>S125*H125</f>
        <v>0</v>
      </c>
      <c r="AR125" s="13" t="s">
        <v>164</v>
      </c>
      <c r="AT125" s="13" t="s">
        <v>159</v>
      </c>
      <c r="AU125" s="13" t="s">
        <v>83</v>
      </c>
      <c r="AY125" s="13" t="s">
        <v>157</v>
      </c>
      <c r="BE125" s="211">
        <f>IF(N125="základní",J125,0)</f>
        <v>0</v>
      </c>
      <c r="BF125" s="211">
        <f>IF(N125="snížená",J125,0)</f>
        <v>0</v>
      </c>
      <c r="BG125" s="211">
        <f>IF(N125="zákl. přenesená",J125,0)</f>
        <v>0</v>
      </c>
      <c r="BH125" s="211">
        <f>IF(N125="sníž. přenesená",J125,0)</f>
        <v>0</v>
      </c>
      <c r="BI125" s="211">
        <f>IF(N125="nulová",J125,0)</f>
        <v>0</v>
      </c>
      <c r="BJ125" s="13" t="s">
        <v>81</v>
      </c>
      <c r="BK125" s="211">
        <f>ROUND(I125*H125,2)</f>
        <v>0</v>
      </c>
      <c r="BL125" s="13" t="s">
        <v>164</v>
      </c>
      <c r="BM125" s="13" t="s">
        <v>726</v>
      </c>
    </row>
    <row r="126" spans="2:65" s="1" customFormat="1" ht="16.5" customHeight="1">
      <c r="B126" s="34"/>
      <c r="C126" s="200" t="s">
        <v>291</v>
      </c>
      <c r="D126" s="200" t="s">
        <v>159</v>
      </c>
      <c r="E126" s="201" t="s">
        <v>727</v>
      </c>
      <c r="F126" s="202" t="s">
        <v>728</v>
      </c>
      <c r="G126" s="203" t="s">
        <v>181</v>
      </c>
      <c r="H126" s="204">
        <v>8</v>
      </c>
      <c r="I126" s="205"/>
      <c r="J126" s="206">
        <f>ROUND(I126*H126,2)</f>
        <v>0</v>
      </c>
      <c r="K126" s="202" t="s">
        <v>19</v>
      </c>
      <c r="L126" s="39"/>
      <c r="M126" s="207" t="s">
        <v>19</v>
      </c>
      <c r="N126" s="208" t="s">
        <v>44</v>
      </c>
      <c r="O126" s="75"/>
      <c r="P126" s="209">
        <f>O126*H126</f>
        <v>0</v>
      </c>
      <c r="Q126" s="209">
        <v>0</v>
      </c>
      <c r="R126" s="209">
        <f>Q126*H126</f>
        <v>0</v>
      </c>
      <c r="S126" s="209">
        <v>0</v>
      </c>
      <c r="T126" s="210">
        <f>S126*H126</f>
        <v>0</v>
      </c>
      <c r="AR126" s="13" t="s">
        <v>164</v>
      </c>
      <c r="AT126" s="13" t="s">
        <v>159</v>
      </c>
      <c r="AU126" s="13" t="s">
        <v>83</v>
      </c>
      <c r="AY126" s="13" t="s">
        <v>157</v>
      </c>
      <c r="BE126" s="211">
        <f>IF(N126="základní",J126,0)</f>
        <v>0</v>
      </c>
      <c r="BF126" s="211">
        <f>IF(N126="snížená",J126,0)</f>
        <v>0</v>
      </c>
      <c r="BG126" s="211">
        <f>IF(N126="zákl. přenesená",J126,0)</f>
        <v>0</v>
      </c>
      <c r="BH126" s="211">
        <f>IF(N126="sníž. přenesená",J126,0)</f>
        <v>0</v>
      </c>
      <c r="BI126" s="211">
        <f>IF(N126="nulová",J126,0)</f>
        <v>0</v>
      </c>
      <c r="BJ126" s="13" t="s">
        <v>81</v>
      </c>
      <c r="BK126" s="211">
        <f>ROUND(I126*H126,2)</f>
        <v>0</v>
      </c>
      <c r="BL126" s="13" t="s">
        <v>164</v>
      </c>
      <c r="BM126" s="13" t="s">
        <v>729</v>
      </c>
    </row>
    <row r="127" spans="2:63" s="10" customFormat="1" ht="25.9" customHeight="1">
      <c r="B127" s="184"/>
      <c r="C127" s="185"/>
      <c r="D127" s="186" t="s">
        <v>72</v>
      </c>
      <c r="E127" s="187" t="s">
        <v>299</v>
      </c>
      <c r="F127" s="187" t="s">
        <v>300</v>
      </c>
      <c r="G127" s="185"/>
      <c r="H127" s="185"/>
      <c r="I127" s="188"/>
      <c r="J127" s="189">
        <f>BK127</f>
        <v>0</v>
      </c>
      <c r="K127" s="185"/>
      <c r="L127" s="190"/>
      <c r="M127" s="191"/>
      <c r="N127" s="192"/>
      <c r="O127" s="192"/>
      <c r="P127" s="193">
        <f>P128+P133+P136</f>
        <v>0</v>
      </c>
      <c r="Q127" s="192"/>
      <c r="R127" s="193">
        <f>R128+R133+R136</f>
        <v>5E-05</v>
      </c>
      <c r="S127" s="192"/>
      <c r="T127" s="194">
        <f>T128+T133+T136</f>
        <v>0.8942554</v>
      </c>
      <c r="AR127" s="195" t="s">
        <v>83</v>
      </c>
      <c r="AT127" s="196" t="s">
        <v>72</v>
      </c>
      <c r="AU127" s="196" t="s">
        <v>73</v>
      </c>
      <c r="AY127" s="195" t="s">
        <v>157</v>
      </c>
      <c r="BK127" s="197">
        <f>BK128+BK133+BK136</f>
        <v>0</v>
      </c>
    </row>
    <row r="128" spans="2:63" s="10" customFormat="1" ht="22.8" customHeight="1">
      <c r="B128" s="184"/>
      <c r="C128" s="185"/>
      <c r="D128" s="186" t="s">
        <v>72</v>
      </c>
      <c r="E128" s="198" t="s">
        <v>315</v>
      </c>
      <c r="F128" s="198" t="s">
        <v>316</v>
      </c>
      <c r="G128" s="185"/>
      <c r="H128" s="185"/>
      <c r="I128" s="188"/>
      <c r="J128" s="199">
        <f>BK128</f>
        <v>0</v>
      </c>
      <c r="K128" s="185"/>
      <c r="L128" s="190"/>
      <c r="M128" s="191"/>
      <c r="N128" s="192"/>
      <c r="O128" s="192"/>
      <c r="P128" s="193">
        <f>SUM(P129:P132)</f>
        <v>0</v>
      </c>
      <c r="Q128" s="192"/>
      <c r="R128" s="193">
        <f>SUM(R129:R132)</f>
        <v>0</v>
      </c>
      <c r="S128" s="192"/>
      <c r="T128" s="194">
        <f>SUM(T129:T132)</f>
        <v>0.08208599999999999</v>
      </c>
      <c r="AR128" s="195" t="s">
        <v>83</v>
      </c>
      <c r="AT128" s="196" t="s">
        <v>72</v>
      </c>
      <c r="AU128" s="196" t="s">
        <v>81</v>
      </c>
      <c r="AY128" s="195" t="s">
        <v>157</v>
      </c>
      <c r="BK128" s="197">
        <f>SUM(BK129:BK132)</f>
        <v>0</v>
      </c>
    </row>
    <row r="129" spans="2:65" s="1" customFormat="1" ht="16.5" customHeight="1">
      <c r="B129" s="34"/>
      <c r="C129" s="200" t="s">
        <v>295</v>
      </c>
      <c r="D129" s="200" t="s">
        <v>159</v>
      </c>
      <c r="E129" s="201" t="s">
        <v>318</v>
      </c>
      <c r="F129" s="202" t="s">
        <v>319</v>
      </c>
      <c r="G129" s="203" t="s">
        <v>201</v>
      </c>
      <c r="H129" s="204">
        <v>8</v>
      </c>
      <c r="I129" s="205"/>
      <c r="J129" s="206">
        <f>ROUND(I129*H129,2)</f>
        <v>0</v>
      </c>
      <c r="K129" s="202" t="s">
        <v>163</v>
      </c>
      <c r="L129" s="39"/>
      <c r="M129" s="207" t="s">
        <v>19</v>
      </c>
      <c r="N129" s="208" t="s">
        <v>44</v>
      </c>
      <c r="O129" s="75"/>
      <c r="P129" s="209">
        <f>O129*H129</f>
        <v>0</v>
      </c>
      <c r="Q129" s="209">
        <v>0</v>
      </c>
      <c r="R129" s="209">
        <f>Q129*H129</f>
        <v>0</v>
      </c>
      <c r="S129" s="209">
        <v>0.0017</v>
      </c>
      <c r="T129" s="210">
        <f>S129*H129</f>
        <v>0.0136</v>
      </c>
      <c r="AR129" s="13" t="s">
        <v>227</v>
      </c>
      <c r="AT129" s="13" t="s">
        <v>159</v>
      </c>
      <c r="AU129" s="13" t="s">
        <v>83</v>
      </c>
      <c r="AY129" s="13" t="s">
        <v>157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13" t="s">
        <v>81</v>
      </c>
      <c r="BK129" s="211">
        <f>ROUND(I129*H129,2)</f>
        <v>0</v>
      </c>
      <c r="BL129" s="13" t="s">
        <v>227</v>
      </c>
      <c r="BM129" s="13" t="s">
        <v>730</v>
      </c>
    </row>
    <row r="130" spans="2:65" s="1" customFormat="1" ht="16.5" customHeight="1">
      <c r="B130" s="34"/>
      <c r="C130" s="200" t="s">
        <v>280</v>
      </c>
      <c r="D130" s="200" t="s">
        <v>159</v>
      </c>
      <c r="E130" s="201" t="s">
        <v>731</v>
      </c>
      <c r="F130" s="202" t="s">
        <v>732</v>
      </c>
      <c r="G130" s="203" t="s">
        <v>201</v>
      </c>
      <c r="H130" s="204">
        <v>9</v>
      </c>
      <c r="I130" s="205"/>
      <c r="J130" s="206">
        <f>ROUND(I130*H130,2)</f>
        <v>0</v>
      </c>
      <c r="K130" s="202" t="s">
        <v>163</v>
      </c>
      <c r="L130" s="39"/>
      <c r="M130" s="207" t="s">
        <v>19</v>
      </c>
      <c r="N130" s="208" t="s">
        <v>44</v>
      </c>
      <c r="O130" s="75"/>
      <c r="P130" s="209">
        <f>O130*H130</f>
        <v>0</v>
      </c>
      <c r="Q130" s="209">
        <v>0</v>
      </c>
      <c r="R130" s="209">
        <f>Q130*H130</f>
        <v>0</v>
      </c>
      <c r="S130" s="209">
        <v>0.00177</v>
      </c>
      <c r="T130" s="210">
        <f>S130*H130</f>
        <v>0.01593</v>
      </c>
      <c r="AR130" s="13" t="s">
        <v>227</v>
      </c>
      <c r="AT130" s="13" t="s">
        <v>159</v>
      </c>
      <c r="AU130" s="13" t="s">
        <v>83</v>
      </c>
      <c r="AY130" s="13" t="s">
        <v>157</v>
      </c>
      <c r="BE130" s="211">
        <f>IF(N130="základní",J130,0)</f>
        <v>0</v>
      </c>
      <c r="BF130" s="211">
        <f>IF(N130="snížená",J130,0)</f>
        <v>0</v>
      </c>
      <c r="BG130" s="211">
        <f>IF(N130="zákl. přenesená",J130,0)</f>
        <v>0</v>
      </c>
      <c r="BH130" s="211">
        <f>IF(N130="sníž. přenesená",J130,0)</f>
        <v>0</v>
      </c>
      <c r="BI130" s="211">
        <f>IF(N130="nulová",J130,0)</f>
        <v>0</v>
      </c>
      <c r="BJ130" s="13" t="s">
        <v>81</v>
      </c>
      <c r="BK130" s="211">
        <f>ROUND(I130*H130,2)</f>
        <v>0</v>
      </c>
      <c r="BL130" s="13" t="s">
        <v>227</v>
      </c>
      <c r="BM130" s="13" t="s">
        <v>733</v>
      </c>
    </row>
    <row r="131" spans="2:65" s="1" customFormat="1" ht="16.5" customHeight="1">
      <c r="B131" s="34"/>
      <c r="C131" s="200" t="s">
        <v>303</v>
      </c>
      <c r="D131" s="200" t="s">
        <v>159</v>
      </c>
      <c r="E131" s="201" t="s">
        <v>322</v>
      </c>
      <c r="F131" s="202" t="s">
        <v>323</v>
      </c>
      <c r="G131" s="203" t="s">
        <v>201</v>
      </c>
      <c r="H131" s="204">
        <v>9</v>
      </c>
      <c r="I131" s="205"/>
      <c r="J131" s="206">
        <f>ROUND(I131*H131,2)</f>
        <v>0</v>
      </c>
      <c r="K131" s="202" t="s">
        <v>163</v>
      </c>
      <c r="L131" s="39"/>
      <c r="M131" s="207" t="s">
        <v>19</v>
      </c>
      <c r="N131" s="208" t="s">
        <v>44</v>
      </c>
      <c r="O131" s="75"/>
      <c r="P131" s="209">
        <f>O131*H131</f>
        <v>0</v>
      </c>
      <c r="Q131" s="209">
        <v>0</v>
      </c>
      <c r="R131" s="209">
        <f>Q131*H131</f>
        <v>0</v>
      </c>
      <c r="S131" s="209">
        <v>0.0026</v>
      </c>
      <c r="T131" s="210">
        <f>S131*H131</f>
        <v>0.023399999999999997</v>
      </c>
      <c r="AR131" s="13" t="s">
        <v>227</v>
      </c>
      <c r="AT131" s="13" t="s">
        <v>159</v>
      </c>
      <c r="AU131" s="13" t="s">
        <v>83</v>
      </c>
      <c r="AY131" s="13" t="s">
        <v>157</v>
      </c>
      <c r="BE131" s="211">
        <f>IF(N131="základní",J131,0)</f>
        <v>0</v>
      </c>
      <c r="BF131" s="211">
        <f>IF(N131="snížená",J131,0)</f>
        <v>0</v>
      </c>
      <c r="BG131" s="211">
        <f>IF(N131="zákl. přenesená",J131,0)</f>
        <v>0</v>
      </c>
      <c r="BH131" s="211">
        <f>IF(N131="sníž. přenesená",J131,0)</f>
        <v>0</v>
      </c>
      <c r="BI131" s="211">
        <f>IF(N131="nulová",J131,0)</f>
        <v>0</v>
      </c>
      <c r="BJ131" s="13" t="s">
        <v>81</v>
      </c>
      <c r="BK131" s="211">
        <f>ROUND(I131*H131,2)</f>
        <v>0</v>
      </c>
      <c r="BL131" s="13" t="s">
        <v>227</v>
      </c>
      <c r="BM131" s="13" t="s">
        <v>734</v>
      </c>
    </row>
    <row r="132" spans="2:65" s="1" customFormat="1" ht="16.5" customHeight="1">
      <c r="B132" s="34"/>
      <c r="C132" s="200" t="s">
        <v>307</v>
      </c>
      <c r="D132" s="200" t="s">
        <v>159</v>
      </c>
      <c r="E132" s="201" t="s">
        <v>326</v>
      </c>
      <c r="F132" s="202" t="s">
        <v>327</v>
      </c>
      <c r="G132" s="203" t="s">
        <v>201</v>
      </c>
      <c r="H132" s="204">
        <v>7.4</v>
      </c>
      <c r="I132" s="205"/>
      <c r="J132" s="206">
        <f>ROUND(I132*H132,2)</f>
        <v>0</v>
      </c>
      <c r="K132" s="202" t="s">
        <v>163</v>
      </c>
      <c r="L132" s="39"/>
      <c r="M132" s="207" t="s">
        <v>19</v>
      </c>
      <c r="N132" s="208" t="s">
        <v>44</v>
      </c>
      <c r="O132" s="75"/>
      <c r="P132" s="209">
        <f>O132*H132</f>
        <v>0</v>
      </c>
      <c r="Q132" s="209">
        <v>0</v>
      </c>
      <c r="R132" s="209">
        <f>Q132*H132</f>
        <v>0</v>
      </c>
      <c r="S132" s="209">
        <v>0.00394</v>
      </c>
      <c r="T132" s="210">
        <f>S132*H132</f>
        <v>0.029156</v>
      </c>
      <c r="AR132" s="13" t="s">
        <v>227</v>
      </c>
      <c r="AT132" s="13" t="s">
        <v>159</v>
      </c>
      <c r="AU132" s="13" t="s">
        <v>83</v>
      </c>
      <c r="AY132" s="13" t="s">
        <v>157</v>
      </c>
      <c r="BE132" s="211">
        <f>IF(N132="základní",J132,0)</f>
        <v>0</v>
      </c>
      <c r="BF132" s="211">
        <f>IF(N132="snížená",J132,0)</f>
        <v>0</v>
      </c>
      <c r="BG132" s="211">
        <f>IF(N132="zákl. přenesená",J132,0)</f>
        <v>0</v>
      </c>
      <c r="BH132" s="211">
        <f>IF(N132="sníž. přenesená",J132,0)</f>
        <v>0</v>
      </c>
      <c r="BI132" s="211">
        <f>IF(N132="nulová",J132,0)</f>
        <v>0</v>
      </c>
      <c r="BJ132" s="13" t="s">
        <v>81</v>
      </c>
      <c r="BK132" s="211">
        <f>ROUND(I132*H132,2)</f>
        <v>0</v>
      </c>
      <c r="BL132" s="13" t="s">
        <v>227</v>
      </c>
      <c r="BM132" s="13" t="s">
        <v>735</v>
      </c>
    </row>
    <row r="133" spans="2:63" s="10" customFormat="1" ht="22.8" customHeight="1">
      <c r="B133" s="184"/>
      <c r="C133" s="185"/>
      <c r="D133" s="186" t="s">
        <v>72</v>
      </c>
      <c r="E133" s="198" t="s">
        <v>329</v>
      </c>
      <c r="F133" s="198" t="s">
        <v>330</v>
      </c>
      <c r="G133" s="185"/>
      <c r="H133" s="185"/>
      <c r="I133" s="188"/>
      <c r="J133" s="199">
        <f>BK133</f>
        <v>0</v>
      </c>
      <c r="K133" s="185"/>
      <c r="L133" s="190"/>
      <c r="M133" s="191"/>
      <c r="N133" s="192"/>
      <c r="O133" s="192"/>
      <c r="P133" s="193">
        <f>SUM(P134:P135)</f>
        <v>0</v>
      </c>
      <c r="Q133" s="192"/>
      <c r="R133" s="193">
        <f>SUM(R134:R135)</f>
        <v>0</v>
      </c>
      <c r="S133" s="192"/>
      <c r="T133" s="194">
        <f>SUM(T134:T135)</f>
        <v>0.6516694000000001</v>
      </c>
      <c r="AR133" s="195" t="s">
        <v>83</v>
      </c>
      <c r="AT133" s="196" t="s">
        <v>72</v>
      </c>
      <c r="AU133" s="196" t="s">
        <v>81</v>
      </c>
      <c r="AY133" s="195" t="s">
        <v>157</v>
      </c>
      <c r="BK133" s="197">
        <f>SUM(BK134:BK135)</f>
        <v>0</v>
      </c>
    </row>
    <row r="134" spans="2:65" s="1" customFormat="1" ht="16.5" customHeight="1">
      <c r="B134" s="34"/>
      <c r="C134" s="200" t="s">
        <v>311</v>
      </c>
      <c r="D134" s="200" t="s">
        <v>159</v>
      </c>
      <c r="E134" s="201" t="s">
        <v>736</v>
      </c>
      <c r="F134" s="202" t="s">
        <v>737</v>
      </c>
      <c r="G134" s="203" t="s">
        <v>175</v>
      </c>
      <c r="H134" s="204">
        <v>35.48</v>
      </c>
      <c r="I134" s="205"/>
      <c r="J134" s="206">
        <f>ROUND(I134*H134,2)</f>
        <v>0</v>
      </c>
      <c r="K134" s="202" t="s">
        <v>163</v>
      </c>
      <c r="L134" s="39"/>
      <c r="M134" s="207" t="s">
        <v>19</v>
      </c>
      <c r="N134" s="208" t="s">
        <v>44</v>
      </c>
      <c r="O134" s="75"/>
      <c r="P134" s="209">
        <f>O134*H134</f>
        <v>0</v>
      </c>
      <c r="Q134" s="209">
        <v>0</v>
      </c>
      <c r="R134" s="209">
        <f>Q134*H134</f>
        <v>0</v>
      </c>
      <c r="S134" s="209">
        <v>0.01778</v>
      </c>
      <c r="T134" s="210">
        <f>S134*H134</f>
        <v>0.6308344</v>
      </c>
      <c r="AR134" s="13" t="s">
        <v>227</v>
      </c>
      <c r="AT134" s="13" t="s">
        <v>159</v>
      </c>
      <c r="AU134" s="13" t="s">
        <v>83</v>
      </c>
      <c r="AY134" s="13" t="s">
        <v>157</v>
      </c>
      <c r="BE134" s="211">
        <f>IF(N134="základní",J134,0)</f>
        <v>0</v>
      </c>
      <c r="BF134" s="211">
        <f>IF(N134="snížená",J134,0)</f>
        <v>0</v>
      </c>
      <c r="BG134" s="211">
        <f>IF(N134="zákl. přenesená",J134,0)</f>
        <v>0</v>
      </c>
      <c r="BH134" s="211">
        <f>IF(N134="sníž. přenesená",J134,0)</f>
        <v>0</v>
      </c>
      <c r="BI134" s="211">
        <f>IF(N134="nulová",J134,0)</f>
        <v>0</v>
      </c>
      <c r="BJ134" s="13" t="s">
        <v>81</v>
      </c>
      <c r="BK134" s="211">
        <f>ROUND(I134*H134,2)</f>
        <v>0</v>
      </c>
      <c r="BL134" s="13" t="s">
        <v>227</v>
      </c>
      <c r="BM134" s="13" t="s">
        <v>738</v>
      </c>
    </row>
    <row r="135" spans="2:65" s="1" customFormat="1" ht="16.5" customHeight="1">
      <c r="B135" s="34"/>
      <c r="C135" s="200" t="s">
        <v>317</v>
      </c>
      <c r="D135" s="200" t="s">
        <v>159</v>
      </c>
      <c r="E135" s="201" t="s">
        <v>739</v>
      </c>
      <c r="F135" s="202" t="s">
        <v>740</v>
      </c>
      <c r="G135" s="203" t="s">
        <v>201</v>
      </c>
      <c r="H135" s="204">
        <v>4.5</v>
      </c>
      <c r="I135" s="205"/>
      <c r="J135" s="206">
        <f>ROUND(I135*H135,2)</f>
        <v>0</v>
      </c>
      <c r="K135" s="202" t="s">
        <v>163</v>
      </c>
      <c r="L135" s="39"/>
      <c r="M135" s="207" t="s">
        <v>19</v>
      </c>
      <c r="N135" s="208" t="s">
        <v>44</v>
      </c>
      <c r="O135" s="75"/>
      <c r="P135" s="209">
        <f>O135*H135</f>
        <v>0</v>
      </c>
      <c r="Q135" s="209">
        <v>0</v>
      </c>
      <c r="R135" s="209">
        <f>Q135*H135</f>
        <v>0</v>
      </c>
      <c r="S135" s="209">
        <v>0.00463</v>
      </c>
      <c r="T135" s="210">
        <f>S135*H135</f>
        <v>0.020835</v>
      </c>
      <c r="AR135" s="13" t="s">
        <v>227</v>
      </c>
      <c r="AT135" s="13" t="s">
        <v>159</v>
      </c>
      <c r="AU135" s="13" t="s">
        <v>83</v>
      </c>
      <c r="AY135" s="13" t="s">
        <v>157</v>
      </c>
      <c r="BE135" s="211">
        <f>IF(N135="základní",J135,0)</f>
        <v>0</v>
      </c>
      <c r="BF135" s="211">
        <f>IF(N135="snížená",J135,0)</f>
        <v>0</v>
      </c>
      <c r="BG135" s="211">
        <f>IF(N135="zákl. přenesená",J135,0)</f>
        <v>0</v>
      </c>
      <c r="BH135" s="211">
        <f>IF(N135="sníž. přenesená",J135,0)</f>
        <v>0</v>
      </c>
      <c r="BI135" s="211">
        <f>IF(N135="nulová",J135,0)</f>
        <v>0</v>
      </c>
      <c r="BJ135" s="13" t="s">
        <v>81</v>
      </c>
      <c r="BK135" s="211">
        <f>ROUND(I135*H135,2)</f>
        <v>0</v>
      </c>
      <c r="BL135" s="13" t="s">
        <v>227</v>
      </c>
      <c r="BM135" s="13" t="s">
        <v>741</v>
      </c>
    </row>
    <row r="136" spans="2:63" s="10" customFormat="1" ht="22.8" customHeight="1">
      <c r="B136" s="184"/>
      <c r="C136" s="185"/>
      <c r="D136" s="186" t="s">
        <v>72</v>
      </c>
      <c r="E136" s="198" t="s">
        <v>339</v>
      </c>
      <c r="F136" s="198" t="s">
        <v>742</v>
      </c>
      <c r="G136" s="185"/>
      <c r="H136" s="185"/>
      <c r="I136" s="188"/>
      <c r="J136" s="199">
        <f>BK136</f>
        <v>0</v>
      </c>
      <c r="K136" s="185"/>
      <c r="L136" s="190"/>
      <c r="M136" s="191"/>
      <c r="N136" s="192"/>
      <c r="O136" s="192"/>
      <c r="P136" s="193">
        <f>SUM(P137:P139)</f>
        <v>0</v>
      </c>
      <c r="Q136" s="192"/>
      <c r="R136" s="193">
        <f>SUM(R137:R139)</f>
        <v>5E-05</v>
      </c>
      <c r="S136" s="192"/>
      <c r="T136" s="194">
        <f>SUM(T137:T139)</f>
        <v>0.16049999999999998</v>
      </c>
      <c r="AR136" s="195" t="s">
        <v>83</v>
      </c>
      <c r="AT136" s="196" t="s">
        <v>72</v>
      </c>
      <c r="AU136" s="196" t="s">
        <v>81</v>
      </c>
      <c r="AY136" s="195" t="s">
        <v>157</v>
      </c>
      <c r="BK136" s="197">
        <f>SUM(BK137:BK139)</f>
        <v>0</v>
      </c>
    </row>
    <row r="137" spans="2:65" s="1" customFormat="1" ht="16.5" customHeight="1">
      <c r="B137" s="34"/>
      <c r="C137" s="200" t="s">
        <v>321</v>
      </c>
      <c r="D137" s="200" t="s">
        <v>159</v>
      </c>
      <c r="E137" s="201" t="s">
        <v>743</v>
      </c>
      <c r="F137" s="202" t="s">
        <v>744</v>
      </c>
      <c r="G137" s="203" t="s">
        <v>201</v>
      </c>
      <c r="H137" s="204">
        <v>4.55</v>
      </c>
      <c r="I137" s="205"/>
      <c r="J137" s="206">
        <f>ROUND(I137*H137,2)</f>
        <v>0</v>
      </c>
      <c r="K137" s="202" t="s">
        <v>163</v>
      </c>
      <c r="L137" s="39"/>
      <c r="M137" s="207" t="s">
        <v>19</v>
      </c>
      <c r="N137" s="208" t="s">
        <v>44</v>
      </c>
      <c r="O137" s="75"/>
      <c r="P137" s="209">
        <f>O137*H137</f>
        <v>0</v>
      </c>
      <c r="Q137" s="209">
        <v>0</v>
      </c>
      <c r="R137" s="209">
        <f>Q137*H137</f>
        <v>0</v>
      </c>
      <c r="S137" s="209">
        <v>0.03</v>
      </c>
      <c r="T137" s="210">
        <f>S137*H137</f>
        <v>0.13649999999999998</v>
      </c>
      <c r="AR137" s="13" t="s">
        <v>227</v>
      </c>
      <c r="AT137" s="13" t="s">
        <v>159</v>
      </c>
      <c r="AU137" s="13" t="s">
        <v>83</v>
      </c>
      <c r="AY137" s="13" t="s">
        <v>157</v>
      </c>
      <c r="BE137" s="211">
        <f>IF(N137="základní",J137,0)</f>
        <v>0</v>
      </c>
      <c r="BF137" s="211">
        <f>IF(N137="snížená",J137,0)</f>
        <v>0</v>
      </c>
      <c r="BG137" s="211">
        <f>IF(N137="zákl. přenesená",J137,0)</f>
        <v>0</v>
      </c>
      <c r="BH137" s="211">
        <f>IF(N137="sníž. přenesená",J137,0)</f>
        <v>0</v>
      </c>
      <c r="BI137" s="211">
        <f>IF(N137="nulová",J137,0)</f>
        <v>0</v>
      </c>
      <c r="BJ137" s="13" t="s">
        <v>81</v>
      </c>
      <c r="BK137" s="211">
        <f>ROUND(I137*H137,2)</f>
        <v>0</v>
      </c>
      <c r="BL137" s="13" t="s">
        <v>227</v>
      </c>
      <c r="BM137" s="13" t="s">
        <v>745</v>
      </c>
    </row>
    <row r="138" spans="2:65" s="1" customFormat="1" ht="16.5" customHeight="1">
      <c r="B138" s="34"/>
      <c r="C138" s="200" t="s">
        <v>325</v>
      </c>
      <c r="D138" s="200" t="s">
        <v>159</v>
      </c>
      <c r="E138" s="201" t="s">
        <v>746</v>
      </c>
      <c r="F138" s="202" t="s">
        <v>747</v>
      </c>
      <c r="G138" s="203" t="s">
        <v>201</v>
      </c>
      <c r="H138" s="204">
        <v>1.5</v>
      </c>
      <c r="I138" s="205"/>
      <c r="J138" s="206">
        <f>ROUND(I138*H138,2)</f>
        <v>0</v>
      </c>
      <c r="K138" s="202" t="s">
        <v>163</v>
      </c>
      <c r="L138" s="39"/>
      <c r="M138" s="207" t="s">
        <v>19</v>
      </c>
      <c r="N138" s="208" t="s">
        <v>44</v>
      </c>
      <c r="O138" s="75"/>
      <c r="P138" s="209">
        <f>O138*H138</f>
        <v>0</v>
      </c>
      <c r="Q138" s="209">
        <v>0</v>
      </c>
      <c r="R138" s="209">
        <f>Q138*H138</f>
        <v>0</v>
      </c>
      <c r="S138" s="209">
        <v>0.016</v>
      </c>
      <c r="T138" s="210">
        <f>S138*H138</f>
        <v>0.024</v>
      </c>
      <c r="AR138" s="13" t="s">
        <v>227</v>
      </c>
      <c r="AT138" s="13" t="s">
        <v>159</v>
      </c>
      <c r="AU138" s="13" t="s">
        <v>83</v>
      </c>
      <c r="AY138" s="13" t="s">
        <v>157</v>
      </c>
      <c r="BE138" s="211">
        <f>IF(N138="základní",J138,0)</f>
        <v>0</v>
      </c>
      <c r="BF138" s="211">
        <f>IF(N138="snížená",J138,0)</f>
        <v>0</v>
      </c>
      <c r="BG138" s="211">
        <f>IF(N138="zákl. přenesená",J138,0)</f>
        <v>0</v>
      </c>
      <c r="BH138" s="211">
        <f>IF(N138="sníž. přenesená",J138,0)</f>
        <v>0</v>
      </c>
      <c r="BI138" s="211">
        <f>IF(N138="nulová",J138,0)</f>
        <v>0</v>
      </c>
      <c r="BJ138" s="13" t="s">
        <v>81</v>
      </c>
      <c r="BK138" s="211">
        <f>ROUND(I138*H138,2)</f>
        <v>0</v>
      </c>
      <c r="BL138" s="13" t="s">
        <v>227</v>
      </c>
      <c r="BM138" s="13" t="s">
        <v>748</v>
      </c>
    </row>
    <row r="139" spans="2:65" s="1" customFormat="1" ht="22.5" customHeight="1">
      <c r="B139" s="34"/>
      <c r="C139" s="200" t="s">
        <v>331</v>
      </c>
      <c r="D139" s="200" t="s">
        <v>159</v>
      </c>
      <c r="E139" s="201" t="s">
        <v>749</v>
      </c>
      <c r="F139" s="202" t="s">
        <v>750</v>
      </c>
      <c r="G139" s="203" t="s">
        <v>599</v>
      </c>
      <c r="H139" s="204">
        <v>1</v>
      </c>
      <c r="I139" s="205"/>
      <c r="J139" s="206">
        <f>ROUND(I139*H139,2)</f>
        <v>0</v>
      </c>
      <c r="K139" s="202" t="s">
        <v>19</v>
      </c>
      <c r="L139" s="39"/>
      <c r="M139" s="207" t="s">
        <v>19</v>
      </c>
      <c r="N139" s="208" t="s">
        <v>44</v>
      </c>
      <c r="O139" s="75"/>
      <c r="P139" s="209">
        <f>O139*H139</f>
        <v>0</v>
      </c>
      <c r="Q139" s="209">
        <v>5E-05</v>
      </c>
      <c r="R139" s="209">
        <f>Q139*H139</f>
        <v>5E-05</v>
      </c>
      <c r="S139" s="209">
        <v>0</v>
      </c>
      <c r="T139" s="210">
        <f>S139*H139</f>
        <v>0</v>
      </c>
      <c r="AR139" s="13" t="s">
        <v>227</v>
      </c>
      <c r="AT139" s="13" t="s">
        <v>159</v>
      </c>
      <c r="AU139" s="13" t="s">
        <v>83</v>
      </c>
      <c r="AY139" s="13" t="s">
        <v>157</v>
      </c>
      <c r="BE139" s="211">
        <f>IF(N139="základní",J139,0)</f>
        <v>0</v>
      </c>
      <c r="BF139" s="211">
        <f>IF(N139="snížená",J139,0)</f>
        <v>0</v>
      </c>
      <c r="BG139" s="211">
        <f>IF(N139="zákl. přenesená",J139,0)</f>
        <v>0</v>
      </c>
      <c r="BH139" s="211">
        <f>IF(N139="sníž. přenesená",J139,0)</f>
        <v>0</v>
      </c>
      <c r="BI139" s="211">
        <f>IF(N139="nulová",J139,0)</f>
        <v>0</v>
      </c>
      <c r="BJ139" s="13" t="s">
        <v>81</v>
      </c>
      <c r="BK139" s="211">
        <f>ROUND(I139*H139,2)</f>
        <v>0</v>
      </c>
      <c r="BL139" s="13" t="s">
        <v>227</v>
      </c>
      <c r="BM139" s="13" t="s">
        <v>751</v>
      </c>
    </row>
    <row r="140" spans="2:63" s="10" customFormat="1" ht="25.9" customHeight="1">
      <c r="B140" s="184"/>
      <c r="C140" s="185"/>
      <c r="D140" s="186" t="s">
        <v>72</v>
      </c>
      <c r="E140" s="187" t="s">
        <v>391</v>
      </c>
      <c r="F140" s="187" t="s">
        <v>392</v>
      </c>
      <c r="G140" s="185"/>
      <c r="H140" s="185"/>
      <c r="I140" s="188"/>
      <c r="J140" s="189">
        <f>BK140</f>
        <v>0</v>
      </c>
      <c r="K140" s="185"/>
      <c r="L140" s="190"/>
      <c r="M140" s="191"/>
      <c r="N140" s="192"/>
      <c r="O140" s="192"/>
      <c r="P140" s="193">
        <f>P141+P144+P146</f>
        <v>0</v>
      </c>
      <c r="Q140" s="192"/>
      <c r="R140" s="193">
        <f>R141+R144+R146</f>
        <v>0</v>
      </c>
      <c r="S140" s="192"/>
      <c r="T140" s="194">
        <f>T141+T144+T146</f>
        <v>0</v>
      </c>
      <c r="AR140" s="195" t="s">
        <v>177</v>
      </c>
      <c r="AT140" s="196" t="s">
        <v>72</v>
      </c>
      <c r="AU140" s="196" t="s">
        <v>73</v>
      </c>
      <c r="AY140" s="195" t="s">
        <v>157</v>
      </c>
      <c r="BK140" s="197">
        <f>BK141+BK144+BK146</f>
        <v>0</v>
      </c>
    </row>
    <row r="141" spans="2:63" s="10" customFormat="1" ht="22.8" customHeight="1">
      <c r="B141" s="184"/>
      <c r="C141" s="185"/>
      <c r="D141" s="186" t="s">
        <v>72</v>
      </c>
      <c r="E141" s="198" t="s">
        <v>393</v>
      </c>
      <c r="F141" s="198" t="s">
        <v>394</v>
      </c>
      <c r="G141" s="185"/>
      <c r="H141" s="185"/>
      <c r="I141" s="188"/>
      <c r="J141" s="199">
        <f>BK141</f>
        <v>0</v>
      </c>
      <c r="K141" s="185"/>
      <c r="L141" s="190"/>
      <c r="M141" s="191"/>
      <c r="N141" s="192"/>
      <c r="O141" s="192"/>
      <c r="P141" s="193">
        <f>SUM(P142:P143)</f>
        <v>0</v>
      </c>
      <c r="Q141" s="192"/>
      <c r="R141" s="193">
        <f>SUM(R142:R143)</f>
        <v>0</v>
      </c>
      <c r="S141" s="192"/>
      <c r="T141" s="194">
        <f>SUM(T142:T143)</f>
        <v>0</v>
      </c>
      <c r="AR141" s="195" t="s">
        <v>177</v>
      </c>
      <c r="AT141" s="196" t="s">
        <v>72</v>
      </c>
      <c r="AU141" s="196" t="s">
        <v>81</v>
      </c>
      <c r="AY141" s="195" t="s">
        <v>157</v>
      </c>
      <c r="BK141" s="197">
        <f>SUM(BK142:BK143)</f>
        <v>0</v>
      </c>
    </row>
    <row r="142" spans="2:65" s="1" customFormat="1" ht="16.5" customHeight="1">
      <c r="B142" s="34"/>
      <c r="C142" s="200" t="s">
        <v>335</v>
      </c>
      <c r="D142" s="200" t="s">
        <v>159</v>
      </c>
      <c r="E142" s="201" t="s">
        <v>656</v>
      </c>
      <c r="F142" s="202" t="s">
        <v>752</v>
      </c>
      <c r="G142" s="203" t="s">
        <v>348</v>
      </c>
      <c r="H142" s="204">
        <v>1</v>
      </c>
      <c r="I142" s="205"/>
      <c r="J142" s="206">
        <f>ROUND(I142*H142,2)</f>
        <v>0</v>
      </c>
      <c r="K142" s="202" t="s">
        <v>163</v>
      </c>
      <c r="L142" s="39"/>
      <c r="M142" s="207" t="s">
        <v>19</v>
      </c>
      <c r="N142" s="208" t="s">
        <v>44</v>
      </c>
      <c r="O142" s="75"/>
      <c r="P142" s="209">
        <f>O142*H142</f>
        <v>0</v>
      </c>
      <c r="Q142" s="209">
        <v>0</v>
      </c>
      <c r="R142" s="209">
        <f>Q142*H142</f>
        <v>0</v>
      </c>
      <c r="S142" s="209">
        <v>0</v>
      </c>
      <c r="T142" s="210">
        <f>S142*H142</f>
        <v>0</v>
      </c>
      <c r="AR142" s="13" t="s">
        <v>398</v>
      </c>
      <c r="AT142" s="13" t="s">
        <v>159</v>
      </c>
      <c r="AU142" s="13" t="s">
        <v>83</v>
      </c>
      <c r="AY142" s="13" t="s">
        <v>157</v>
      </c>
      <c r="BE142" s="211">
        <f>IF(N142="základní",J142,0)</f>
        <v>0</v>
      </c>
      <c r="BF142" s="211">
        <f>IF(N142="snížená",J142,0)</f>
        <v>0</v>
      </c>
      <c r="BG142" s="211">
        <f>IF(N142="zákl. přenesená",J142,0)</f>
        <v>0</v>
      </c>
      <c r="BH142" s="211">
        <f>IF(N142="sníž. přenesená",J142,0)</f>
        <v>0</v>
      </c>
      <c r="BI142" s="211">
        <f>IF(N142="nulová",J142,0)</f>
        <v>0</v>
      </c>
      <c r="BJ142" s="13" t="s">
        <v>81</v>
      </c>
      <c r="BK142" s="211">
        <f>ROUND(I142*H142,2)</f>
        <v>0</v>
      </c>
      <c r="BL142" s="13" t="s">
        <v>398</v>
      </c>
      <c r="BM142" s="13" t="s">
        <v>753</v>
      </c>
    </row>
    <row r="143" spans="2:65" s="1" customFormat="1" ht="16.5" customHeight="1">
      <c r="B143" s="34"/>
      <c r="C143" s="200" t="s">
        <v>341</v>
      </c>
      <c r="D143" s="200" t="s">
        <v>159</v>
      </c>
      <c r="E143" s="201" t="s">
        <v>754</v>
      </c>
      <c r="F143" s="202" t="s">
        <v>755</v>
      </c>
      <c r="G143" s="203" t="s">
        <v>348</v>
      </c>
      <c r="H143" s="204">
        <v>1</v>
      </c>
      <c r="I143" s="205"/>
      <c r="J143" s="206">
        <f>ROUND(I143*H143,2)</f>
        <v>0</v>
      </c>
      <c r="K143" s="202" t="s">
        <v>163</v>
      </c>
      <c r="L143" s="39"/>
      <c r="M143" s="207" t="s">
        <v>19</v>
      </c>
      <c r="N143" s="208" t="s">
        <v>44</v>
      </c>
      <c r="O143" s="75"/>
      <c r="P143" s="209">
        <f>O143*H143</f>
        <v>0</v>
      </c>
      <c r="Q143" s="209">
        <v>0</v>
      </c>
      <c r="R143" s="209">
        <f>Q143*H143</f>
        <v>0</v>
      </c>
      <c r="S143" s="209">
        <v>0</v>
      </c>
      <c r="T143" s="210">
        <f>S143*H143</f>
        <v>0</v>
      </c>
      <c r="AR143" s="13" t="s">
        <v>398</v>
      </c>
      <c r="AT143" s="13" t="s">
        <v>159</v>
      </c>
      <c r="AU143" s="13" t="s">
        <v>83</v>
      </c>
      <c r="AY143" s="13" t="s">
        <v>157</v>
      </c>
      <c r="BE143" s="211">
        <f>IF(N143="základní",J143,0)</f>
        <v>0</v>
      </c>
      <c r="BF143" s="211">
        <f>IF(N143="snížená",J143,0)</f>
        <v>0</v>
      </c>
      <c r="BG143" s="211">
        <f>IF(N143="zákl. přenesená",J143,0)</f>
        <v>0</v>
      </c>
      <c r="BH143" s="211">
        <f>IF(N143="sníž. přenesená",J143,0)</f>
        <v>0</v>
      </c>
      <c r="BI143" s="211">
        <f>IF(N143="nulová",J143,0)</f>
        <v>0</v>
      </c>
      <c r="BJ143" s="13" t="s">
        <v>81</v>
      </c>
      <c r="BK143" s="211">
        <f>ROUND(I143*H143,2)</f>
        <v>0</v>
      </c>
      <c r="BL143" s="13" t="s">
        <v>398</v>
      </c>
      <c r="BM143" s="13" t="s">
        <v>756</v>
      </c>
    </row>
    <row r="144" spans="2:63" s="10" customFormat="1" ht="22.8" customHeight="1">
      <c r="B144" s="184"/>
      <c r="C144" s="185"/>
      <c r="D144" s="186" t="s">
        <v>72</v>
      </c>
      <c r="E144" s="198" t="s">
        <v>400</v>
      </c>
      <c r="F144" s="198" t="s">
        <v>401</v>
      </c>
      <c r="G144" s="185"/>
      <c r="H144" s="185"/>
      <c r="I144" s="188"/>
      <c r="J144" s="199">
        <f>BK144</f>
        <v>0</v>
      </c>
      <c r="K144" s="185"/>
      <c r="L144" s="190"/>
      <c r="M144" s="191"/>
      <c r="N144" s="192"/>
      <c r="O144" s="192"/>
      <c r="P144" s="193">
        <f>P145</f>
        <v>0</v>
      </c>
      <c r="Q144" s="192"/>
      <c r="R144" s="193">
        <f>R145</f>
        <v>0</v>
      </c>
      <c r="S144" s="192"/>
      <c r="T144" s="194">
        <f>T145</f>
        <v>0</v>
      </c>
      <c r="AR144" s="195" t="s">
        <v>177</v>
      </c>
      <c r="AT144" s="196" t="s">
        <v>72</v>
      </c>
      <c r="AU144" s="196" t="s">
        <v>81</v>
      </c>
      <c r="AY144" s="195" t="s">
        <v>157</v>
      </c>
      <c r="BK144" s="197">
        <f>BK145</f>
        <v>0</v>
      </c>
    </row>
    <row r="145" spans="2:65" s="1" customFormat="1" ht="22.5" customHeight="1">
      <c r="B145" s="34"/>
      <c r="C145" s="200" t="s">
        <v>345</v>
      </c>
      <c r="D145" s="200" t="s">
        <v>159</v>
      </c>
      <c r="E145" s="201" t="s">
        <v>757</v>
      </c>
      <c r="F145" s="202" t="s">
        <v>758</v>
      </c>
      <c r="G145" s="203" t="s">
        <v>348</v>
      </c>
      <c r="H145" s="204">
        <v>1</v>
      </c>
      <c r="I145" s="205"/>
      <c r="J145" s="206">
        <f>ROUND(I145*H145,2)</f>
        <v>0</v>
      </c>
      <c r="K145" s="202" t="s">
        <v>163</v>
      </c>
      <c r="L145" s="39"/>
      <c r="M145" s="207" t="s">
        <v>19</v>
      </c>
      <c r="N145" s="208" t="s">
        <v>44</v>
      </c>
      <c r="O145" s="75"/>
      <c r="P145" s="209">
        <f>O145*H145</f>
        <v>0</v>
      </c>
      <c r="Q145" s="209">
        <v>0</v>
      </c>
      <c r="R145" s="209">
        <f>Q145*H145</f>
        <v>0</v>
      </c>
      <c r="S145" s="209">
        <v>0</v>
      </c>
      <c r="T145" s="210">
        <f>S145*H145</f>
        <v>0</v>
      </c>
      <c r="AR145" s="13" t="s">
        <v>398</v>
      </c>
      <c r="AT145" s="13" t="s">
        <v>159</v>
      </c>
      <c r="AU145" s="13" t="s">
        <v>83</v>
      </c>
      <c r="AY145" s="13" t="s">
        <v>157</v>
      </c>
      <c r="BE145" s="211">
        <f>IF(N145="základní",J145,0)</f>
        <v>0</v>
      </c>
      <c r="BF145" s="211">
        <f>IF(N145="snížená",J145,0)</f>
        <v>0</v>
      </c>
      <c r="BG145" s="211">
        <f>IF(N145="zákl. přenesená",J145,0)</f>
        <v>0</v>
      </c>
      <c r="BH145" s="211">
        <f>IF(N145="sníž. přenesená",J145,0)</f>
        <v>0</v>
      </c>
      <c r="BI145" s="211">
        <f>IF(N145="nulová",J145,0)</f>
        <v>0</v>
      </c>
      <c r="BJ145" s="13" t="s">
        <v>81</v>
      </c>
      <c r="BK145" s="211">
        <f>ROUND(I145*H145,2)</f>
        <v>0</v>
      </c>
      <c r="BL145" s="13" t="s">
        <v>398</v>
      </c>
      <c r="BM145" s="13" t="s">
        <v>759</v>
      </c>
    </row>
    <row r="146" spans="2:63" s="10" customFormat="1" ht="22.8" customHeight="1">
      <c r="B146" s="184"/>
      <c r="C146" s="185"/>
      <c r="D146" s="186" t="s">
        <v>72</v>
      </c>
      <c r="E146" s="198" t="s">
        <v>406</v>
      </c>
      <c r="F146" s="198" t="s">
        <v>407</v>
      </c>
      <c r="G146" s="185"/>
      <c r="H146" s="185"/>
      <c r="I146" s="188"/>
      <c r="J146" s="199">
        <f>BK146</f>
        <v>0</v>
      </c>
      <c r="K146" s="185"/>
      <c r="L146" s="190"/>
      <c r="M146" s="191"/>
      <c r="N146" s="192"/>
      <c r="O146" s="192"/>
      <c r="P146" s="193">
        <f>P147</f>
        <v>0</v>
      </c>
      <c r="Q146" s="192"/>
      <c r="R146" s="193">
        <f>R147</f>
        <v>0</v>
      </c>
      <c r="S146" s="192"/>
      <c r="T146" s="194">
        <f>T147</f>
        <v>0</v>
      </c>
      <c r="AR146" s="195" t="s">
        <v>177</v>
      </c>
      <c r="AT146" s="196" t="s">
        <v>72</v>
      </c>
      <c r="AU146" s="196" t="s">
        <v>81</v>
      </c>
      <c r="AY146" s="195" t="s">
        <v>157</v>
      </c>
      <c r="BK146" s="197">
        <f>BK147</f>
        <v>0</v>
      </c>
    </row>
    <row r="147" spans="2:65" s="1" customFormat="1" ht="16.5" customHeight="1">
      <c r="B147" s="34"/>
      <c r="C147" s="200" t="s">
        <v>350</v>
      </c>
      <c r="D147" s="200" t="s">
        <v>159</v>
      </c>
      <c r="E147" s="201" t="s">
        <v>409</v>
      </c>
      <c r="F147" s="202" t="s">
        <v>662</v>
      </c>
      <c r="G147" s="203" t="s">
        <v>348</v>
      </c>
      <c r="H147" s="204">
        <v>1</v>
      </c>
      <c r="I147" s="205"/>
      <c r="J147" s="206">
        <f>ROUND(I147*H147,2)</f>
        <v>0</v>
      </c>
      <c r="K147" s="202" t="s">
        <v>163</v>
      </c>
      <c r="L147" s="39"/>
      <c r="M147" s="222" t="s">
        <v>19</v>
      </c>
      <c r="N147" s="223" t="s">
        <v>44</v>
      </c>
      <c r="O147" s="224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AR147" s="13" t="s">
        <v>398</v>
      </c>
      <c r="AT147" s="13" t="s">
        <v>159</v>
      </c>
      <c r="AU147" s="13" t="s">
        <v>83</v>
      </c>
      <c r="AY147" s="13" t="s">
        <v>157</v>
      </c>
      <c r="BE147" s="211">
        <f>IF(N147="základní",J147,0)</f>
        <v>0</v>
      </c>
      <c r="BF147" s="211">
        <f>IF(N147="snížená",J147,0)</f>
        <v>0</v>
      </c>
      <c r="BG147" s="211">
        <f>IF(N147="zákl. přenesená",J147,0)</f>
        <v>0</v>
      </c>
      <c r="BH147" s="211">
        <f>IF(N147="sníž. přenesená",J147,0)</f>
        <v>0</v>
      </c>
      <c r="BI147" s="211">
        <f>IF(N147="nulová",J147,0)</f>
        <v>0</v>
      </c>
      <c r="BJ147" s="13" t="s">
        <v>81</v>
      </c>
      <c r="BK147" s="211">
        <f>ROUND(I147*H147,2)</f>
        <v>0</v>
      </c>
      <c r="BL147" s="13" t="s">
        <v>398</v>
      </c>
      <c r="BM147" s="13" t="s">
        <v>760</v>
      </c>
    </row>
    <row r="148" spans="2:12" s="1" customFormat="1" ht="6.95" customHeight="1">
      <c r="B148" s="53"/>
      <c r="C148" s="54"/>
      <c r="D148" s="54"/>
      <c r="E148" s="54"/>
      <c r="F148" s="54"/>
      <c r="G148" s="54"/>
      <c r="H148" s="54"/>
      <c r="I148" s="150"/>
      <c r="J148" s="54"/>
      <c r="K148" s="54"/>
      <c r="L148" s="39"/>
    </row>
  </sheetData>
  <sheetProtection password="CC35" sheet="1" objects="1" scenarios="1" formatColumns="0" formatRows="0" autoFilter="0"/>
  <autoFilter ref="C90:K147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9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104</v>
      </c>
    </row>
    <row r="3" spans="2:46" ht="6.95" customHeight="1">
      <c r="B3" s="120"/>
      <c r="C3" s="121"/>
      <c r="D3" s="121"/>
      <c r="E3" s="121"/>
      <c r="F3" s="121"/>
      <c r="G3" s="121"/>
      <c r="H3" s="121"/>
      <c r="I3" s="122"/>
      <c r="J3" s="121"/>
      <c r="K3" s="121"/>
      <c r="L3" s="16"/>
      <c r="AT3" s="13" t="s">
        <v>83</v>
      </c>
    </row>
    <row r="4" spans="2:46" ht="24.95" customHeight="1">
      <c r="B4" s="16"/>
      <c r="D4" s="123" t="s">
        <v>117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24" t="s">
        <v>16</v>
      </c>
      <c r="L6" s="16"/>
    </row>
    <row r="7" spans="2:12" ht="16.5" customHeight="1">
      <c r="B7" s="16"/>
      <c r="E7" s="125" t="str">
        <f>'Rekapitulace stavby'!K6</f>
        <v>Odstraňování postradatelných objektů SŽDC - demolice (obvod OŘ PHA)</v>
      </c>
      <c r="F7" s="124"/>
      <c r="G7" s="124"/>
      <c r="H7" s="124"/>
      <c r="L7" s="16"/>
    </row>
    <row r="8" spans="2:12" s="1" customFormat="1" ht="12" customHeight="1">
      <c r="B8" s="39"/>
      <c r="D8" s="124" t="s">
        <v>118</v>
      </c>
      <c r="I8" s="126"/>
      <c r="L8" s="39"/>
    </row>
    <row r="9" spans="2:12" s="1" customFormat="1" ht="36.95" customHeight="1">
      <c r="B9" s="39"/>
      <c r="E9" s="127" t="s">
        <v>761</v>
      </c>
      <c r="F9" s="1"/>
      <c r="G9" s="1"/>
      <c r="H9" s="1"/>
      <c r="I9" s="126"/>
      <c r="L9" s="39"/>
    </row>
    <row r="10" spans="2:12" s="1" customFormat="1" ht="12">
      <c r="B10" s="39"/>
      <c r="I10" s="126"/>
      <c r="L10" s="39"/>
    </row>
    <row r="11" spans="2:12" s="1" customFormat="1" ht="12" customHeight="1">
      <c r="B11" s="39"/>
      <c r="D11" s="124" t="s">
        <v>18</v>
      </c>
      <c r="F11" s="13" t="s">
        <v>19</v>
      </c>
      <c r="I11" s="128" t="s">
        <v>20</v>
      </c>
      <c r="J11" s="13" t="s">
        <v>19</v>
      </c>
      <c r="L11" s="39"/>
    </row>
    <row r="12" spans="2:12" s="1" customFormat="1" ht="12" customHeight="1">
      <c r="B12" s="39"/>
      <c r="D12" s="124" t="s">
        <v>21</v>
      </c>
      <c r="F12" s="13" t="s">
        <v>762</v>
      </c>
      <c r="I12" s="128" t="s">
        <v>23</v>
      </c>
      <c r="J12" s="129" t="str">
        <f>'Rekapitulace stavby'!AN8</f>
        <v>7. 6. 2019</v>
      </c>
      <c r="L12" s="39"/>
    </row>
    <row r="13" spans="2:12" s="1" customFormat="1" ht="10.8" customHeight="1">
      <c r="B13" s="39"/>
      <c r="I13" s="126"/>
      <c r="L13" s="39"/>
    </row>
    <row r="14" spans="2:12" s="1" customFormat="1" ht="12" customHeight="1">
      <c r="B14" s="39"/>
      <c r="D14" s="124" t="s">
        <v>25</v>
      </c>
      <c r="I14" s="128" t="s">
        <v>26</v>
      </c>
      <c r="J14" s="13" t="s">
        <v>27</v>
      </c>
      <c r="L14" s="39"/>
    </row>
    <row r="15" spans="2:12" s="1" customFormat="1" ht="18" customHeight="1">
      <c r="B15" s="39"/>
      <c r="E15" s="13" t="s">
        <v>28</v>
      </c>
      <c r="I15" s="128" t="s">
        <v>29</v>
      </c>
      <c r="J15" s="13" t="s">
        <v>30</v>
      </c>
      <c r="L15" s="39"/>
    </row>
    <row r="16" spans="2:12" s="1" customFormat="1" ht="6.95" customHeight="1">
      <c r="B16" s="39"/>
      <c r="I16" s="126"/>
      <c r="L16" s="39"/>
    </row>
    <row r="17" spans="2:12" s="1" customFormat="1" ht="12" customHeight="1">
      <c r="B17" s="39"/>
      <c r="D17" s="124" t="s">
        <v>31</v>
      </c>
      <c r="I17" s="128" t="s">
        <v>26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8" t="s">
        <v>29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26"/>
      <c r="L19" s="39"/>
    </row>
    <row r="20" spans="2:12" s="1" customFormat="1" ht="12" customHeight="1">
      <c r="B20" s="39"/>
      <c r="D20" s="124" t="s">
        <v>33</v>
      </c>
      <c r="I20" s="128" t="s">
        <v>26</v>
      </c>
      <c r="J20" s="13" t="str">
        <f>IF('Rekapitulace stavby'!AN16="","",'Rekapitulace stavby'!AN16)</f>
        <v/>
      </c>
      <c r="L20" s="39"/>
    </row>
    <row r="21" spans="2:12" s="1" customFormat="1" ht="18" customHeight="1">
      <c r="B21" s="39"/>
      <c r="E21" s="13" t="str">
        <f>IF('Rekapitulace stavby'!E17="","",'Rekapitulace stavby'!E17)</f>
        <v xml:space="preserve"> </v>
      </c>
      <c r="I21" s="128" t="s">
        <v>29</v>
      </c>
      <c r="J21" s="13" t="str">
        <f>IF('Rekapitulace stavby'!AN17="","",'Rekapitulace stavby'!AN17)</f>
        <v/>
      </c>
      <c r="L21" s="39"/>
    </row>
    <row r="22" spans="2:12" s="1" customFormat="1" ht="6.95" customHeight="1">
      <c r="B22" s="39"/>
      <c r="I22" s="126"/>
      <c r="L22" s="39"/>
    </row>
    <row r="23" spans="2:12" s="1" customFormat="1" ht="12" customHeight="1">
      <c r="B23" s="39"/>
      <c r="D23" s="124" t="s">
        <v>35</v>
      </c>
      <c r="I23" s="128" t="s">
        <v>26</v>
      </c>
      <c r="J23" s="13" t="s">
        <v>19</v>
      </c>
      <c r="L23" s="39"/>
    </row>
    <row r="24" spans="2:12" s="1" customFormat="1" ht="18" customHeight="1">
      <c r="B24" s="39"/>
      <c r="E24" s="13" t="s">
        <v>487</v>
      </c>
      <c r="I24" s="128" t="s">
        <v>29</v>
      </c>
      <c r="J24" s="13" t="s">
        <v>19</v>
      </c>
      <c r="L24" s="39"/>
    </row>
    <row r="25" spans="2:12" s="1" customFormat="1" ht="6.95" customHeight="1">
      <c r="B25" s="39"/>
      <c r="I25" s="126"/>
      <c r="L25" s="39"/>
    </row>
    <row r="26" spans="2:12" s="1" customFormat="1" ht="12" customHeight="1">
      <c r="B26" s="39"/>
      <c r="D26" s="124" t="s">
        <v>37</v>
      </c>
      <c r="I26" s="126"/>
      <c r="L26" s="39"/>
    </row>
    <row r="27" spans="2:12" s="6" customFormat="1" ht="16.5" customHeight="1">
      <c r="B27" s="130"/>
      <c r="E27" s="131" t="s">
        <v>19</v>
      </c>
      <c r="F27" s="131"/>
      <c r="G27" s="131"/>
      <c r="H27" s="131"/>
      <c r="I27" s="132"/>
      <c r="L27" s="130"/>
    </row>
    <row r="28" spans="2:12" s="1" customFormat="1" ht="6.95" customHeight="1">
      <c r="B28" s="39"/>
      <c r="I28" s="126"/>
      <c r="L28" s="39"/>
    </row>
    <row r="29" spans="2:12" s="1" customFormat="1" ht="6.95" customHeight="1">
      <c r="B29" s="39"/>
      <c r="D29" s="67"/>
      <c r="E29" s="67"/>
      <c r="F29" s="67"/>
      <c r="G29" s="67"/>
      <c r="H29" s="67"/>
      <c r="I29" s="133"/>
      <c r="J29" s="67"/>
      <c r="K29" s="67"/>
      <c r="L29" s="39"/>
    </row>
    <row r="30" spans="2:12" s="1" customFormat="1" ht="25.4" customHeight="1">
      <c r="B30" s="39"/>
      <c r="D30" s="134" t="s">
        <v>39</v>
      </c>
      <c r="I30" s="126"/>
      <c r="J30" s="135">
        <f>ROUND(J88,2)</f>
        <v>0</v>
      </c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33"/>
      <c r="J31" s="67"/>
      <c r="K31" s="67"/>
      <c r="L31" s="39"/>
    </row>
    <row r="32" spans="2:12" s="1" customFormat="1" ht="14.4" customHeight="1">
      <c r="B32" s="39"/>
      <c r="F32" s="136" t="s">
        <v>41</v>
      </c>
      <c r="I32" s="137" t="s">
        <v>40</v>
      </c>
      <c r="J32" s="136" t="s">
        <v>42</v>
      </c>
      <c r="L32" s="39"/>
    </row>
    <row r="33" spans="2:12" s="1" customFormat="1" ht="14.4" customHeight="1">
      <c r="B33" s="39"/>
      <c r="D33" s="124" t="s">
        <v>43</v>
      </c>
      <c r="E33" s="124" t="s">
        <v>44</v>
      </c>
      <c r="F33" s="138">
        <f>ROUND((SUM(BE88:BE130)),2)</f>
        <v>0</v>
      </c>
      <c r="I33" s="139">
        <v>0.21</v>
      </c>
      <c r="J33" s="138">
        <f>ROUND(((SUM(BE88:BE130))*I33),2)</f>
        <v>0</v>
      </c>
      <c r="L33" s="39"/>
    </row>
    <row r="34" spans="2:12" s="1" customFormat="1" ht="14.4" customHeight="1">
      <c r="B34" s="39"/>
      <c r="E34" s="124" t="s">
        <v>45</v>
      </c>
      <c r="F34" s="138">
        <f>ROUND((SUM(BF88:BF130)),2)</f>
        <v>0</v>
      </c>
      <c r="I34" s="139">
        <v>0.15</v>
      </c>
      <c r="J34" s="138">
        <f>ROUND(((SUM(BF88:BF130))*I34),2)</f>
        <v>0</v>
      </c>
      <c r="L34" s="39"/>
    </row>
    <row r="35" spans="2:12" s="1" customFormat="1" ht="14.4" customHeight="1" hidden="1">
      <c r="B35" s="39"/>
      <c r="E35" s="124" t="s">
        <v>46</v>
      </c>
      <c r="F35" s="138">
        <f>ROUND((SUM(BG88:BG130)),2)</f>
        <v>0</v>
      </c>
      <c r="I35" s="139">
        <v>0.21</v>
      </c>
      <c r="J35" s="138">
        <f>0</f>
        <v>0</v>
      </c>
      <c r="L35" s="39"/>
    </row>
    <row r="36" spans="2:12" s="1" customFormat="1" ht="14.4" customHeight="1" hidden="1">
      <c r="B36" s="39"/>
      <c r="E36" s="124" t="s">
        <v>47</v>
      </c>
      <c r="F36" s="138">
        <f>ROUND((SUM(BH88:BH130)),2)</f>
        <v>0</v>
      </c>
      <c r="I36" s="139">
        <v>0.15</v>
      </c>
      <c r="J36" s="138">
        <f>0</f>
        <v>0</v>
      </c>
      <c r="L36" s="39"/>
    </row>
    <row r="37" spans="2:12" s="1" customFormat="1" ht="14.4" customHeight="1" hidden="1">
      <c r="B37" s="39"/>
      <c r="E37" s="124" t="s">
        <v>48</v>
      </c>
      <c r="F37" s="138">
        <f>ROUND((SUM(BI88:BI130)),2)</f>
        <v>0</v>
      </c>
      <c r="I37" s="139">
        <v>0</v>
      </c>
      <c r="J37" s="138">
        <f>0</f>
        <v>0</v>
      </c>
      <c r="L37" s="39"/>
    </row>
    <row r="38" spans="2:12" s="1" customFormat="1" ht="6.95" customHeight="1">
      <c r="B38" s="39"/>
      <c r="I38" s="126"/>
      <c r="L38" s="39"/>
    </row>
    <row r="39" spans="2:12" s="1" customFormat="1" ht="25.4" customHeight="1">
      <c r="B39" s="39"/>
      <c r="C39" s="140"/>
      <c r="D39" s="141" t="s">
        <v>49</v>
      </c>
      <c r="E39" s="142"/>
      <c r="F39" s="142"/>
      <c r="G39" s="143" t="s">
        <v>50</v>
      </c>
      <c r="H39" s="144" t="s">
        <v>51</v>
      </c>
      <c r="I39" s="145"/>
      <c r="J39" s="146">
        <f>SUM(J30:J37)</f>
        <v>0</v>
      </c>
      <c r="K39" s="147"/>
      <c r="L39" s="39"/>
    </row>
    <row r="40" spans="2:12" s="1" customFormat="1" ht="14.4" customHeight="1">
      <c r="B40" s="148"/>
      <c r="C40" s="149"/>
      <c r="D40" s="149"/>
      <c r="E40" s="149"/>
      <c r="F40" s="149"/>
      <c r="G40" s="149"/>
      <c r="H40" s="149"/>
      <c r="I40" s="150"/>
      <c r="J40" s="149"/>
      <c r="K40" s="149"/>
      <c r="L40" s="39"/>
    </row>
    <row r="44" spans="2:12" s="1" customFormat="1" ht="6.95" customHeight="1">
      <c r="B44" s="151"/>
      <c r="C44" s="152"/>
      <c r="D44" s="152"/>
      <c r="E44" s="152"/>
      <c r="F44" s="152"/>
      <c r="G44" s="152"/>
      <c r="H44" s="152"/>
      <c r="I44" s="153"/>
      <c r="J44" s="152"/>
      <c r="K44" s="152"/>
      <c r="L44" s="39"/>
    </row>
    <row r="45" spans="2:12" s="1" customFormat="1" ht="24.95" customHeight="1">
      <c r="B45" s="34"/>
      <c r="C45" s="19" t="s">
        <v>122</v>
      </c>
      <c r="D45" s="35"/>
      <c r="E45" s="35"/>
      <c r="F45" s="35"/>
      <c r="G45" s="35"/>
      <c r="H45" s="35"/>
      <c r="I45" s="126"/>
      <c r="J45" s="35"/>
      <c r="K45" s="35"/>
      <c r="L45" s="39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26"/>
      <c r="J46" s="35"/>
      <c r="K46" s="35"/>
      <c r="L46" s="39"/>
    </row>
    <row r="47" spans="2:12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6"/>
      <c r="J47" s="35"/>
      <c r="K47" s="35"/>
      <c r="L47" s="39"/>
    </row>
    <row r="48" spans="2:12" s="1" customFormat="1" ht="16.5" customHeight="1">
      <c r="B48" s="34"/>
      <c r="C48" s="35"/>
      <c r="D48" s="35"/>
      <c r="E48" s="154" t="str">
        <f>E7</f>
        <v>Odstraňování postradatelných objektů SŽDC - demolice (obvod OŘ PHA)</v>
      </c>
      <c r="F48" s="28"/>
      <c r="G48" s="28"/>
      <c r="H48" s="28"/>
      <c r="I48" s="126"/>
      <c r="J48" s="35"/>
      <c r="K48" s="35"/>
      <c r="L48" s="39"/>
    </row>
    <row r="49" spans="2:12" s="1" customFormat="1" ht="12" customHeight="1">
      <c r="B49" s="34"/>
      <c r="C49" s="28" t="s">
        <v>118</v>
      </c>
      <c r="D49" s="35"/>
      <c r="E49" s="35"/>
      <c r="F49" s="35"/>
      <c r="G49" s="35"/>
      <c r="H49" s="35"/>
      <c r="I49" s="126"/>
      <c r="J49" s="35"/>
      <c r="K49" s="35"/>
      <c r="L49" s="39"/>
    </row>
    <row r="50" spans="2:12" s="1" customFormat="1" ht="16.5" customHeight="1">
      <c r="B50" s="34"/>
      <c r="C50" s="35"/>
      <c r="D50" s="35"/>
      <c r="E50" s="60" t="str">
        <f>E9</f>
        <v>SO.08 - Olovnice - výhybkářský domek (5000114053)</v>
      </c>
      <c r="F50" s="35"/>
      <c r="G50" s="35"/>
      <c r="H50" s="35"/>
      <c r="I50" s="126"/>
      <c r="J50" s="35"/>
      <c r="K50" s="35"/>
      <c r="L50" s="39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26"/>
      <c r="J51" s="35"/>
      <c r="K51" s="35"/>
      <c r="L51" s="39"/>
    </row>
    <row r="52" spans="2:12" s="1" customFormat="1" ht="12" customHeight="1">
      <c r="B52" s="34"/>
      <c r="C52" s="28" t="s">
        <v>21</v>
      </c>
      <c r="D52" s="35"/>
      <c r="E52" s="35"/>
      <c r="F52" s="23" t="str">
        <f>F12</f>
        <v>Olovnice</v>
      </c>
      <c r="G52" s="35"/>
      <c r="H52" s="35"/>
      <c r="I52" s="128" t="s">
        <v>23</v>
      </c>
      <c r="J52" s="63" t="str">
        <f>IF(J12="","",J12)</f>
        <v>7. 6. 2019</v>
      </c>
      <c r="K52" s="35"/>
      <c r="L52" s="39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26"/>
      <c r="J53" s="35"/>
      <c r="K53" s="35"/>
      <c r="L53" s="39"/>
    </row>
    <row r="54" spans="2:12" s="1" customFormat="1" ht="13.65" customHeight="1">
      <c r="B54" s="34"/>
      <c r="C54" s="28" t="s">
        <v>25</v>
      </c>
      <c r="D54" s="35"/>
      <c r="E54" s="35"/>
      <c r="F54" s="23" t="str">
        <f>E15</f>
        <v>Správa železniční dopravní cesty, s.o.</v>
      </c>
      <c r="G54" s="35"/>
      <c r="H54" s="35"/>
      <c r="I54" s="128" t="s">
        <v>33</v>
      </c>
      <c r="J54" s="32" t="str">
        <f>E21</f>
        <v xml:space="preserve"> </v>
      </c>
      <c r="K54" s="35"/>
      <c r="L54" s="39"/>
    </row>
    <row r="55" spans="2:12" s="1" customFormat="1" ht="13.65" customHeight="1">
      <c r="B55" s="34"/>
      <c r="C55" s="28" t="s">
        <v>31</v>
      </c>
      <c r="D55" s="35"/>
      <c r="E55" s="35"/>
      <c r="F55" s="23" t="str">
        <f>IF(E18="","",E18)</f>
        <v>Vyplň údaj</v>
      </c>
      <c r="G55" s="35"/>
      <c r="H55" s="35"/>
      <c r="I55" s="128" t="s">
        <v>35</v>
      </c>
      <c r="J55" s="32" t="str">
        <f>E24</f>
        <v>L. Malý</v>
      </c>
      <c r="K55" s="35"/>
      <c r="L55" s="39"/>
    </row>
    <row r="56" spans="2:12" s="1" customFormat="1" ht="10.3" customHeight="1">
      <c r="B56" s="34"/>
      <c r="C56" s="35"/>
      <c r="D56" s="35"/>
      <c r="E56" s="35"/>
      <c r="F56" s="35"/>
      <c r="G56" s="35"/>
      <c r="H56" s="35"/>
      <c r="I56" s="126"/>
      <c r="J56" s="35"/>
      <c r="K56" s="35"/>
      <c r="L56" s="39"/>
    </row>
    <row r="57" spans="2:12" s="1" customFormat="1" ht="29.25" customHeight="1">
      <c r="B57" s="34"/>
      <c r="C57" s="155" t="s">
        <v>123</v>
      </c>
      <c r="D57" s="156"/>
      <c r="E57" s="156"/>
      <c r="F57" s="156"/>
      <c r="G57" s="156"/>
      <c r="H57" s="156"/>
      <c r="I57" s="157"/>
      <c r="J57" s="158" t="s">
        <v>124</v>
      </c>
      <c r="K57" s="156"/>
      <c r="L57" s="39"/>
    </row>
    <row r="58" spans="2:12" s="1" customFormat="1" ht="10.3" customHeight="1">
      <c r="B58" s="34"/>
      <c r="C58" s="35"/>
      <c r="D58" s="35"/>
      <c r="E58" s="35"/>
      <c r="F58" s="35"/>
      <c r="G58" s="35"/>
      <c r="H58" s="35"/>
      <c r="I58" s="126"/>
      <c r="J58" s="35"/>
      <c r="K58" s="35"/>
      <c r="L58" s="39"/>
    </row>
    <row r="59" spans="2:47" s="1" customFormat="1" ht="22.8" customHeight="1">
      <c r="B59" s="34"/>
      <c r="C59" s="159" t="s">
        <v>71</v>
      </c>
      <c r="D59" s="35"/>
      <c r="E59" s="35"/>
      <c r="F59" s="35"/>
      <c r="G59" s="35"/>
      <c r="H59" s="35"/>
      <c r="I59" s="126"/>
      <c r="J59" s="93">
        <f>J88</f>
        <v>0</v>
      </c>
      <c r="K59" s="35"/>
      <c r="L59" s="39"/>
      <c r="AU59" s="13" t="s">
        <v>125</v>
      </c>
    </row>
    <row r="60" spans="2:12" s="7" customFormat="1" ht="24.95" customHeight="1">
      <c r="B60" s="160"/>
      <c r="C60" s="161"/>
      <c r="D60" s="162" t="s">
        <v>126</v>
      </c>
      <c r="E60" s="163"/>
      <c r="F60" s="163"/>
      <c r="G60" s="163"/>
      <c r="H60" s="163"/>
      <c r="I60" s="164"/>
      <c r="J60" s="165">
        <f>J89</f>
        <v>0</v>
      </c>
      <c r="K60" s="161"/>
      <c r="L60" s="166"/>
    </row>
    <row r="61" spans="2:12" s="8" customFormat="1" ht="19.9" customHeight="1">
      <c r="B61" s="167"/>
      <c r="C61" s="168"/>
      <c r="D61" s="169" t="s">
        <v>127</v>
      </c>
      <c r="E61" s="170"/>
      <c r="F61" s="170"/>
      <c r="G61" s="170"/>
      <c r="H61" s="170"/>
      <c r="I61" s="171"/>
      <c r="J61" s="172">
        <f>J90</f>
        <v>0</v>
      </c>
      <c r="K61" s="168"/>
      <c r="L61" s="173"/>
    </row>
    <row r="62" spans="2:12" s="8" customFormat="1" ht="19.9" customHeight="1">
      <c r="B62" s="167"/>
      <c r="C62" s="168"/>
      <c r="D62" s="169" t="s">
        <v>490</v>
      </c>
      <c r="E62" s="170"/>
      <c r="F62" s="170"/>
      <c r="G62" s="170"/>
      <c r="H62" s="170"/>
      <c r="I62" s="171"/>
      <c r="J62" s="172">
        <f>J104</f>
        <v>0</v>
      </c>
      <c r="K62" s="168"/>
      <c r="L62" s="173"/>
    </row>
    <row r="63" spans="2:12" s="8" customFormat="1" ht="19.9" customHeight="1">
      <c r="B63" s="167"/>
      <c r="C63" s="168"/>
      <c r="D63" s="169" t="s">
        <v>491</v>
      </c>
      <c r="E63" s="170"/>
      <c r="F63" s="170"/>
      <c r="G63" s="170"/>
      <c r="H63" s="170"/>
      <c r="I63" s="171"/>
      <c r="J63" s="172">
        <f>J112</f>
        <v>0</v>
      </c>
      <c r="K63" s="168"/>
      <c r="L63" s="173"/>
    </row>
    <row r="64" spans="2:12" s="7" customFormat="1" ht="24.95" customHeight="1">
      <c r="B64" s="160"/>
      <c r="C64" s="161"/>
      <c r="D64" s="162" t="s">
        <v>138</v>
      </c>
      <c r="E64" s="163"/>
      <c r="F64" s="163"/>
      <c r="G64" s="163"/>
      <c r="H64" s="163"/>
      <c r="I64" s="164"/>
      <c r="J64" s="165">
        <f>J118</f>
        <v>0</v>
      </c>
      <c r="K64" s="161"/>
      <c r="L64" s="166"/>
    </row>
    <row r="65" spans="2:12" s="8" customFormat="1" ht="19.9" customHeight="1">
      <c r="B65" s="167"/>
      <c r="C65" s="168"/>
      <c r="D65" s="169" t="s">
        <v>606</v>
      </c>
      <c r="E65" s="170"/>
      <c r="F65" s="170"/>
      <c r="G65" s="170"/>
      <c r="H65" s="170"/>
      <c r="I65" s="171"/>
      <c r="J65" s="172">
        <f>J119</f>
        <v>0</v>
      </c>
      <c r="K65" s="168"/>
      <c r="L65" s="173"/>
    </row>
    <row r="66" spans="2:12" s="8" customFormat="1" ht="19.9" customHeight="1">
      <c r="B66" s="167"/>
      <c r="C66" s="168"/>
      <c r="D66" s="169" t="s">
        <v>139</v>
      </c>
      <c r="E66" s="170"/>
      <c r="F66" s="170"/>
      <c r="G66" s="170"/>
      <c r="H66" s="170"/>
      <c r="I66" s="171"/>
      <c r="J66" s="172">
        <f>J122</f>
        <v>0</v>
      </c>
      <c r="K66" s="168"/>
      <c r="L66" s="173"/>
    </row>
    <row r="67" spans="2:12" s="8" customFormat="1" ht="19.9" customHeight="1">
      <c r="B67" s="167"/>
      <c r="C67" s="168"/>
      <c r="D67" s="169" t="s">
        <v>141</v>
      </c>
      <c r="E67" s="170"/>
      <c r="F67" s="170"/>
      <c r="G67" s="170"/>
      <c r="H67" s="170"/>
      <c r="I67" s="171"/>
      <c r="J67" s="172">
        <f>J125</f>
        <v>0</v>
      </c>
      <c r="K67" s="168"/>
      <c r="L67" s="173"/>
    </row>
    <row r="68" spans="2:12" s="8" customFormat="1" ht="19.9" customHeight="1">
      <c r="B68" s="167"/>
      <c r="C68" s="168"/>
      <c r="D68" s="169" t="s">
        <v>416</v>
      </c>
      <c r="E68" s="170"/>
      <c r="F68" s="170"/>
      <c r="G68" s="170"/>
      <c r="H68" s="170"/>
      <c r="I68" s="171"/>
      <c r="J68" s="172">
        <f>J128</f>
        <v>0</v>
      </c>
      <c r="K68" s="168"/>
      <c r="L68" s="173"/>
    </row>
    <row r="69" spans="2:12" s="1" customFormat="1" ht="21.8" customHeight="1">
      <c r="B69" s="34"/>
      <c r="C69" s="35"/>
      <c r="D69" s="35"/>
      <c r="E69" s="35"/>
      <c r="F69" s="35"/>
      <c r="G69" s="35"/>
      <c r="H69" s="35"/>
      <c r="I69" s="126"/>
      <c r="J69" s="35"/>
      <c r="K69" s="35"/>
      <c r="L69" s="39"/>
    </row>
    <row r="70" spans="2:12" s="1" customFormat="1" ht="6.95" customHeight="1">
      <c r="B70" s="53"/>
      <c r="C70" s="54"/>
      <c r="D70" s="54"/>
      <c r="E70" s="54"/>
      <c r="F70" s="54"/>
      <c r="G70" s="54"/>
      <c r="H70" s="54"/>
      <c r="I70" s="150"/>
      <c r="J70" s="54"/>
      <c r="K70" s="54"/>
      <c r="L70" s="39"/>
    </row>
    <row r="74" spans="2:12" s="1" customFormat="1" ht="6.95" customHeight="1">
      <c r="B74" s="55"/>
      <c r="C74" s="56"/>
      <c r="D74" s="56"/>
      <c r="E74" s="56"/>
      <c r="F74" s="56"/>
      <c r="G74" s="56"/>
      <c r="H74" s="56"/>
      <c r="I74" s="153"/>
      <c r="J74" s="56"/>
      <c r="K74" s="56"/>
      <c r="L74" s="39"/>
    </row>
    <row r="75" spans="2:12" s="1" customFormat="1" ht="24.95" customHeight="1">
      <c r="B75" s="34"/>
      <c r="C75" s="19" t="s">
        <v>142</v>
      </c>
      <c r="D75" s="35"/>
      <c r="E75" s="35"/>
      <c r="F75" s="35"/>
      <c r="G75" s="35"/>
      <c r="H75" s="35"/>
      <c r="I75" s="126"/>
      <c r="J75" s="35"/>
      <c r="K75" s="35"/>
      <c r="L75" s="39"/>
    </row>
    <row r="76" spans="2:12" s="1" customFormat="1" ht="6.95" customHeight="1">
      <c r="B76" s="34"/>
      <c r="C76" s="35"/>
      <c r="D76" s="35"/>
      <c r="E76" s="35"/>
      <c r="F76" s="35"/>
      <c r="G76" s="35"/>
      <c r="H76" s="35"/>
      <c r="I76" s="126"/>
      <c r="J76" s="35"/>
      <c r="K76" s="35"/>
      <c r="L76" s="39"/>
    </row>
    <row r="77" spans="2:12" s="1" customFormat="1" ht="12" customHeight="1">
      <c r="B77" s="34"/>
      <c r="C77" s="28" t="s">
        <v>16</v>
      </c>
      <c r="D77" s="35"/>
      <c r="E77" s="35"/>
      <c r="F77" s="35"/>
      <c r="G77" s="35"/>
      <c r="H77" s="35"/>
      <c r="I77" s="126"/>
      <c r="J77" s="35"/>
      <c r="K77" s="35"/>
      <c r="L77" s="39"/>
    </row>
    <row r="78" spans="2:12" s="1" customFormat="1" ht="16.5" customHeight="1">
      <c r="B78" s="34"/>
      <c r="C78" s="35"/>
      <c r="D78" s="35"/>
      <c r="E78" s="154" t="str">
        <f>E7</f>
        <v>Odstraňování postradatelných objektů SŽDC - demolice (obvod OŘ PHA)</v>
      </c>
      <c r="F78" s="28"/>
      <c r="G78" s="28"/>
      <c r="H78" s="28"/>
      <c r="I78" s="126"/>
      <c r="J78" s="35"/>
      <c r="K78" s="35"/>
      <c r="L78" s="39"/>
    </row>
    <row r="79" spans="2:12" s="1" customFormat="1" ht="12" customHeight="1">
      <c r="B79" s="34"/>
      <c r="C79" s="28" t="s">
        <v>118</v>
      </c>
      <c r="D79" s="35"/>
      <c r="E79" s="35"/>
      <c r="F79" s="35"/>
      <c r="G79" s="35"/>
      <c r="H79" s="35"/>
      <c r="I79" s="126"/>
      <c r="J79" s="35"/>
      <c r="K79" s="35"/>
      <c r="L79" s="39"/>
    </row>
    <row r="80" spans="2:12" s="1" customFormat="1" ht="16.5" customHeight="1">
      <c r="B80" s="34"/>
      <c r="C80" s="35"/>
      <c r="D80" s="35"/>
      <c r="E80" s="60" t="str">
        <f>E9</f>
        <v>SO.08 - Olovnice - výhybkářský domek (5000114053)</v>
      </c>
      <c r="F80" s="35"/>
      <c r="G80" s="35"/>
      <c r="H80" s="35"/>
      <c r="I80" s="126"/>
      <c r="J80" s="35"/>
      <c r="K80" s="35"/>
      <c r="L80" s="39"/>
    </row>
    <row r="81" spans="2:12" s="1" customFormat="1" ht="6.95" customHeight="1">
      <c r="B81" s="34"/>
      <c r="C81" s="35"/>
      <c r="D81" s="35"/>
      <c r="E81" s="35"/>
      <c r="F81" s="35"/>
      <c r="G81" s="35"/>
      <c r="H81" s="35"/>
      <c r="I81" s="126"/>
      <c r="J81" s="35"/>
      <c r="K81" s="35"/>
      <c r="L81" s="39"/>
    </row>
    <row r="82" spans="2:12" s="1" customFormat="1" ht="12" customHeight="1">
      <c r="B82" s="34"/>
      <c r="C82" s="28" t="s">
        <v>21</v>
      </c>
      <c r="D82" s="35"/>
      <c r="E82" s="35"/>
      <c r="F82" s="23" t="str">
        <f>F12</f>
        <v>Olovnice</v>
      </c>
      <c r="G82" s="35"/>
      <c r="H82" s="35"/>
      <c r="I82" s="128" t="s">
        <v>23</v>
      </c>
      <c r="J82" s="63" t="str">
        <f>IF(J12="","",J12)</f>
        <v>7. 6. 2019</v>
      </c>
      <c r="K82" s="35"/>
      <c r="L82" s="39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26"/>
      <c r="J83" s="35"/>
      <c r="K83" s="35"/>
      <c r="L83" s="39"/>
    </row>
    <row r="84" spans="2:12" s="1" customFormat="1" ht="13.65" customHeight="1">
      <c r="B84" s="34"/>
      <c r="C84" s="28" t="s">
        <v>25</v>
      </c>
      <c r="D84" s="35"/>
      <c r="E84" s="35"/>
      <c r="F84" s="23" t="str">
        <f>E15</f>
        <v>Správa železniční dopravní cesty, s.o.</v>
      </c>
      <c r="G84" s="35"/>
      <c r="H84" s="35"/>
      <c r="I84" s="128" t="s">
        <v>33</v>
      </c>
      <c r="J84" s="32" t="str">
        <f>E21</f>
        <v xml:space="preserve"> </v>
      </c>
      <c r="K84" s="35"/>
      <c r="L84" s="39"/>
    </row>
    <row r="85" spans="2:12" s="1" customFormat="1" ht="13.65" customHeight="1">
      <c r="B85" s="34"/>
      <c r="C85" s="28" t="s">
        <v>31</v>
      </c>
      <c r="D85" s="35"/>
      <c r="E85" s="35"/>
      <c r="F85" s="23" t="str">
        <f>IF(E18="","",E18)</f>
        <v>Vyplň údaj</v>
      </c>
      <c r="G85" s="35"/>
      <c r="H85" s="35"/>
      <c r="I85" s="128" t="s">
        <v>35</v>
      </c>
      <c r="J85" s="32" t="str">
        <f>E24</f>
        <v>L. Malý</v>
      </c>
      <c r="K85" s="35"/>
      <c r="L85" s="39"/>
    </row>
    <row r="86" spans="2:12" s="1" customFormat="1" ht="10.3" customHeight="1">
      <c r="B86" s="34"/>
      <c r="C86" s="35"/>
      <c r="D86" s="35"/>
      <c r="E86" s="35"/>
      <c r="F86" s="35"/>
      <c r="G86" s="35"/>
      <c r="H86" s="35"/>
      <c r="I86" s="126"/>
      <c r="J86" s="35"/>
      <c r="K86" s="35"/>
      <c r="L86" s="39"/>
    </row>
    <row r="87" spans="2:20" s="9" customFormat="1" ht="29.25" customHeight="1">
      <c r="B87" s="174"/>
      <c r="C87" s="175" t="s">
        <v>143</v>
      </c>
      <c r="D87" s="176" t="s">
        <v>58</v>
      </c>
      <c r="E87" s="176" t="s">
        <v>54</v>
      </c>
      <c r="F87" s="176" t="s">
        <v>55</v>
      </c>
      <c r="G87" s="176" t="s">
        <v>144</v>
      </c>
      <c r="H87" s="176" t="s">
        <v>145</v>
      </c>
      <c r="I87" s="177" t="s">
        <v>146</v>
      </c>
      <c r="J87" s="176" t="s">
        <v>124</v>
      </c>
      <c r="K87" s="178" t="s">
        <v>147</v>
      </c>
      <c r="L87" s="179"/>
      <c r="M87" s="83" t="s">
        <v>19</v>
      </c>
      <c r="N87" s="84" t="s">
        <v>43</v>
      </c>
      <c r="O87" s="84" t="s">
        <v>148</v>
      </c>
      <c r="P87" s="84" t="s">
        <v>149</v>
      </c>
      <c r="Q87" s="84" t="s">
        <v>150</v>
      </c>
      <c r="R87" s="84" t="s">
        <v>151</v>
      </c>
      <c r="S87" s="84" t="s">
        <v>152</v>
      </c>
      <c r="T87" s="85" t="s">
        <v>153</v>
      </c>
    </row>
    <row r="88" spans="2:63" s="1" customFormat="1" ht="22.8" customHeight="1">
      <c r="B88" s="34"/>
      <c r="C88" s="90" t="s">
        <v>154</v>
      </c>
      <c r="D88" s="35"/>
      <c r="E88" s="35"/>
      <c r="F88" s="35"/>
      <c r="G88" s="35"/>
      <c r="H88" s="35"/>
      <c r="I88" s="126"/>
      <c r="J88" s="180">
        <f>BK88</f>
        <v>0</v>
      </c>
      <c r="K88" s="35"/>
      <c r="L88" s="39"/>
      <c r="M88" s="86"/>
      <c r="N88" s="87"/>
      <c r="O88" s="87"/>
      <c r="P88" s="181">
        <f>P89+P118</f>
        <v>0</v>
      </c>
      <c r="Q88" s="87"/>
      <c r="R88" s="181">
        <f>R89+R118</f>
        <v>29.762634000000002</v>
      </c>
      <c r="S88" s="87"/>
      <c r="T88" s="182">
        <f>T89+T118</f>
        <v>70.776402</v>
      </c>
      <c r="AT88" s="13" t="s">
        <v>72</v>
      </c>
      <c r="AU88" s="13" t="s">
        <v>125</v>
      </c>
      <c r="BK88" s="183">
        <f>BK89+BK118</f>
        <v>0</v>
      </c>
    </row>
    <row r="89" spans="2:63" s="10" customFormat="1" ht="25.9" customHeight="1">
      <c r="B89" s="184"/>
      <c r="C89" s="185"/>
      <c r="D89" s="186" t="s">
        <v>72</v>
      </c>
      <c r="E89" s="187" t="s">
        <v>155</v>
      </c>
      <c r="F89" s="187" t="s">
        <v>156</v>
      </c>
      <c r="G89" s="185"/>
      <c r="H89" s="185"/>
      <c r="I89" s="188"/>
      <c r="J89" s="189">
        <f>BK89</f>
        <v>0</v>
      </c>
      <c r="K89" s="185"/>
      <c r="L89" s="190"/>
      <c r="M89" s="191"/>
      <c r="N89" s="192"/>
      <c r="O89" s="192"/>
      <c r="P89" s="193">
        <f>P90+P104+P112</f>
        <v>0</v>
      </c>
      <c r="Q89" s="192"/>
      <c r="R89" s="193">
        <f>R90+R104+R112</f>
        <v>29.762634000000002</v>
      </c>
      <c r="S89" s="192"/>
      <c r="T89" s="194">
        <f>T90+T104+T112</f>
        <v>70.776402</v>
      </c>
      <c r="AR89" s="195" t="s">
        <v>81</v>
      </c>
      <c r="AT89" s="196" t="s">
        <v>72</v>
      </c>
      <c r="AU89" s="196" t="s">
        <v>73</v>
      </c>
      <c r="AY89" s="195" t="s">
        <v>157</v>
      </c>
      <c r="BK89" s="197">
        <f>BK90+BK104+BK112</f>
        <v>0</v>
      </c>
    </row>
    <row r="90" spans="2:63" s="10" customFormat="1" ht="22.8" customHeight="1">
      <c r="B90" s="184"/>
      <c r="C90" s="185"/>
      <c r="D90" s="186" t="s">
        <v>72</v>
      </c>
      <c r="E90" s="198" t="s">
        <v>81</v>
      </c>
      <c r="F90" s="198" t="s">
        <v>158</v>
      </c>
      <c r="G90" s="185"/>
      <c r="H90" s="185"/>
      <c r="I90" s="188"/>
      <c r="J90" s="199">
        <f>BK90</f>
        <v>0</v>
      </c>
      <c r="K90" s="185"/>
      <c r="L90" s="190"/>
      <c r="M90" s="191"/>
      <c r="N90" s="192"/>
      <c r="O90" s="192"/>
      <c r="P90" s="193">
        <f>SUM(P91:P103)</f>
        <v>0</v>
      </c>
      <c r="Q90" s="192"/>
      <c r="R90" s="193">
        <f>SUM(R91:R103)</f>
        <v>29.762400000000003</v>
      </c>
      <c r="S90" s="192"/>
      <c r="T90" s="194">
        <f>SUM(T91:T103)</f>
        <v>2</v>
      </c>
      <c r="AR90" s="195" t="s">
        <v>81</v>
      </c>
      <c r="AT90" s="196" t="s">
        <v>72</v>
      </c>
      <c r="AU90" s="196" t="s">
        <v>81</v>
      </c>
      <c r="AY90" s="195" t="s">
        <v>157</v>
      </c>
      <c r="BK90" s="197">
        <f>SUM(BK91:BK103)</f>
        <v>0</v>
      </c>
    </row>
    <row r="91" spans="2:65" s="1" customFormat="1" ht="16.5" customHeight="1">
      <c r="B91" s="34"/>
      <c r="C91" s="200" t="s">
        <v>81</v>
      </c>
      <c r="D91" s="200" t="s">
        <v>159</v>
      </c>
      <c r="E91" s="201" t="s">
        <v>763</v>
      </c>
      <c r="F91" s="202" t="s">
        <v>764</v>
      </c>
      <c r="G91" s="203" t="s">
        <v>765</v>
      </c>
      <c r="H91" s="204">
        <v>0.15</v>
      </c>
      <c r="I91" s="205"/>
      <c r="J91" s="206">
        <f>ROUND(I91*H91,2)</f>
        <v>0</v>
      </c>
      <c r="K91" s="202" t="s">
        <v>163</v>
      </c>
      <c r="L91" s="39"/>
      <c r="M91" s="207" t="s">
        <v>19</v>
      </c>
      <c r="N91" s="208" t="s">
        <v>44</v>
      </c>
      <c r="O91" s="75"/>
      <c r="P91" s="209">
        <f>O91*H91</f>
        <v>0</v>
      </c>
      <c r="Q91" s="209">
        <v>0</v>
      </c>
      <c r="R91" s="209">
        <f>Q91*H91</f>
        <v>0</v>
      </c>
      <c r="S91" s="209">
        <v>0</v>
      </c>
      <c r="T91" s="210">
        <f>S91*H91</f>
        <v>0</v>
      </c>
      <c r="AR91" s="13" t="s">
        <v>164</v>
      </c>
      <c r="AT91" s="13" t="s">
        <v>159</v>
      </c>
      <c r="AU91" s="13" t="s">
        <v>83</v>
      </c>
      <c r="AY91" s="13" t="s">
        <v>157</v>
      </c>
      <c r="BE91" s="211">
        <f>IF(N91="základní",J91,0)</f>
        <v>0</v>
      </c>
      <c r="BF91" s="211">
        <f>IF(N91="snížená",J91,0)</f>
        <v>0</v>
      </c>
      <c r="BG91" s="211">
        <f>IF(N91="zákl. přenesená",J91,0)</f>
        <v>0</v>
      </c>
      <c r="BH91" s="211">
        <f>IF(N91="sníž. přenesená",J91,0)</f>
        <v>0</v>
      </c>
      <c r="BI91" s="211">
        <f>IF(N91="nulová",J91,0)</f>
        <v>0</v>
      </c>
      <c r="BJ91" s="13" t="s">
        <v>81</v>
      </c>
      <c r="BK91" s="211">
        <f>ROUND(I91*H91,2)</f>
        <v>0</v>
      </c>
      <c r="BL91" s="13" t="s">
        <v>164</v>
      </c>
      <c r="BM91" s="13" t="s">
        <v>766</v>
      </c>
    </row>
    <row r="92" spans="2:65" s="1" customFormat="1" ht="22.5" customHeight="1">
      <c r="B92" s="34"/>
      <c r="C92" s="200" t="s">
        <v>83</v>
      </c>
      <c r="D92" s="200" t="s">
        <v>159</v>
      </c>
      <c r="E92" s="201" t="s">
        <v>497</v>
      </c>
      <c r="F92" s="202" t="s">
        <v>607</v>
      </c>
      <c r="G92" s="203" t="s">
        <v>175</v>
      </c>
      <c r="H92" s="204">
        <v>100</v>
      </c>
      <c r="I92" s="205"/>
      <c r="J92" s="206">
        <f>ROUND(I92*H92,2)</f>
        <v>0</v>
      </c>
      <c r="K92" s="202" t="s">
        <v>163</v>
      </c>
      <c r="L92" s="39"/>
      <c r="M92" s="207" t="s">
        <v>19</v>
      </c>
      <c r="N92" s="208" t="s">
        <v>44</v>
      </c>
      <c r="O92" s="75"/>
      <c r="P92" s="209">
        <f>O92*H92</f>
        <v>0</v>
      </c>
      <c r="Q92" s="209">
        <v>0</v>
      </c>
      <c r="R92" s="209">
        <f>Q92*H92</f>
        <v>0</v>
      </c>
      <c r="S92" s="209">
        <v>0</v>
      </c>
      <c r="T92" s="210">
        <f>S92*H92</f>
        <v>0</v>
      </c>
      <c r="AR92" s="13" t="s">
        <v>164</v>
      </c>
      <c r="AT92" s="13" t="s">
        <v>159</v>
      </c>
      <c r="AU92" s="13" t="s">
        <v>83</v>
      </c>
      <c r="AY92" s="13" t="s">
        <v>157</v>
      </c>
      <c r="BE92" s="211">
        <f>IF(N92="základní",J92,0)</f>
        <v>0</v>
      </c>
      <c r="BF92" s="211">
        <f>IF(N92="snížená",J92,0)</f>
        <v>0</v>
      </c>
      <c r="BG92" s="211">
        <f>IF(N92="zákl. přenesená",J92,0)</f>
        <v>0</v>
      </c>
      <c r="BH92" s="211">
        <f>IF(N92="sníž. přenesená",J92,0)</f>
        <v>0</v>
      </c>
      <c r="BI92" s="211">
        <f>IF(N92="nulová",J92,0)</f>
        <v>0</v>
      </c>
      <c r="BJ92" s="13" t="s">
        <v>81</v>
      </c>
      <c r="BK92" s="211">
        <f>ROUND(I92*H92,2)</f>
        <v>0</v>
      </c>
      <c r="BL92" s="13" t="s">
        <v>164</v>
      </c>
      <c r="BM92" s="13" t="s">
        <v>767</v>
      </c>
    </row>
    <row r="93" spans="2:65" s="1" customFormat="1" ht="22.5" customHeight="1">
      <c r="B93" s="34"/>
      <c r="C93" s="200" t="s">
        <v>169</v>
      </c>
      <c r="D93" s="200" t="s">
        <v>159</v>
      </c>
      <c r="E93" s="201" t="s">
        <v>609</v>
      </c>
      <c r="F93" s="202" t="s">
        <v>610</v>
      </c>
      <c r="G93" s="203" t="s">
        <v>162</v>
      </c>
      <c r="H93" s="204">
        <v>38</v>
      </c>
      <c r="I93" s="205"/>
      <c r="J93" s="206">
        <f>ROUND(I93*H93,2)</f>
        <v>0</v>
      </c>
      <c r="K93" s="202" t="s">
        <v>163</v>
      </c>
      <c r="L93" s="39"/>
      <c r="M93" s="207" t="s">
        <v>19</v>
      </c>
      <c r="N93" s="208" t="s">
        <v>44</v>
      </c>
      <c r="O93" s="75"/>
      <c r="P93" s="209">
        <f>O93*H93</f>
        <v>0</v>
      </c>
      <c r="Q93" s="209">
        <v>0</v>
      </c>
      <c r="R93" s="209">
        <f>Q93*H93</f>
        <v>0</v>
      </c>
      <c r="S93" s="209">
        <v>0</v>
      </c>
      <c r="T93" s="210">
        <f>S93*H93</f>
        <v>0</v>
      </c>
      <c r="AR93" s="13" t="s">
        <v>164</v>
      </c>
      <c r="AT93" s="13" t="s">
        <v>159</v>
      </c>
      <c r="AU93" s="13" t="s">
        <v>83</v>
      </c>
      <c r="AY93" s="13" t="s">
        <v>157</v>
      </c>
      <c r="BE93" s="211">
        <f>IF(N93="základní",J93,0)</f>
        <v>0</v>
      </c>
      <c r="BF93" s="211">
        <f>IF(N93="snížená",J93,0)</f>
        <v>0</v>
      </c>
      <c r="BG93" s="211">
        <f>IF(N93="zákl. přenesená",J93,0)</f>
        <v>0</v>
      </c>
      <c r="BH93" s="211">
        <f>IF(N93="sníž. přenesená",J93,0)</f>
        <v>0</v>
      </c>
      <c r="BI93" s="211">
        <f>IF(N93="nulová",J93,0)</f>
        <v>0</v>
      </c>
      <c r="BJ93" s="13" t="s">
        <v>81</v>
      </c>
      <c r="BK93" s="211">
        <f>ROUND(I93*H93,2)</f>
        <v>0</v>
      </c>
      <c r="BL93" s="13" t="s">
        <v>164</v>
      </c>
      <c r="BM93" s="13" t="s">
        <v>768</v>
      </c>
    </row>
    <row r="94" spans="2:65" s="1" customFormat="1" ht="22.5" customHeight="1">
      <c r="B94" s="34"/>
      <c r="C94" s="200" t="s">
        <v>164</v>
      </c>
      <c r="D94" s="200" t="s">
        <v>159</v>
      </c>
      <c r="E94" s="201" t="s">
        <v>556</v>
      </c>
      <c r="F94" s="202" t="s">
        <v>612</v>
      </c>
      <c r="G94" s="203" t="s">
        <v>162</v>
      </c>
      <c r="H94" s="204">
        <v>38</v>
      </c>
      <c r="I94" s="205"/>
      <c r="J94" s="206">
        <f>ROUND(I94*H94,2)</f>
        <v>0</v>
      </c>
      <c r="K94" s="202" t="s">
        <v>163</v>
      </c>
      <c r="L94" s="39"/>
      <c r="M94" s="207" t="s">
        <v>19</v>
      </c>
      <c r="N94" s="208" t="s">
        <v>44</v>
      </c>
      <c r="O94" s="75"/>
      <c r="P94" s="209">
        <f>O94*H94</f>
        <v>0</v>
      </c>
      <c r="Q94" s="209">
        <v>0</v>
      </c>
      <c r="R94" s="209">
        <f>Q94*H94</f>
        <v>0</v>
      </c>
      <c r="S94" s="209">
        <v>0</v>
      </c>
      <c r="T94" s="210">
        <f>S94*H94</f>
        <v>0</v>
      </c>
      <c r="AR94" s="13" t="s">
        <v>164</v>
      </c>
      <c r="AT94" s="13" t="s">
        <v>159</v>
      </c>
      <c r="AU94" s="13" t="s">
        <v>83</v>
      </c>
      <c r="AY94" s="13" t="s">
        <v>157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13" t="s">
        <v>81</v>
      </c>
      <c r="BK94" s="211">
        <f>ROUND(I94*H94,2)</f>
        <v>0</v>
      </c>
      <c r="BL94" s="13" t="s">
        <v>164</v>
      </c>
      <c r="BM94" s="13" t="s">
        <v>769</v>
      </c>
    </row>
    <row r="95" spans="2:65" s="1" customFormat="1" ht="22.5" customHeight="1">
      <c r="B95" s="34"/>
      <c r="C95" s="200" t="s">
        <v>177</v>
      </c>
      <c r="D95" s="200" t="s">
        <v>159</v>
      </c>
      <c r="E95" s="201" t="s">
        <v>559</v>
      </c>
      <c r="F95" s="202" t="s">
        <v>614</v>
      </c>
      <c r="G95" s="203" t="s">
        <v>162</v>
      </c>
      <c r="H95" s="204">
        <v>380</v>
      </c>
      <c r="I95" s="205"/>
      <c r="J95" s="206">
        <f>ROUND(I95*H95,2)</f>
        <v>0</v>
      </c>
      <c r="K95" s="202" t="s">
        <v>163</v>
      </c>
      <c r="L95" s="39"/>
      <c r="M95" s="207" t="s">
        <v>19</v>
      </c>
      <c r="N95" s="208" t="s">
        <v>44</v>
      </c>
      <c r="O95" s="75"/>
      <c r="P95" s="209">
        <f>O95*H95</f>
        <v>0</v>
      </c>
      <c r="Q95" s="209">
        <v>0</v>
      </c>
      <c r="R95" s="209">
        <f>Q95*H95</f>
        <v>0</v>
      </c>
      <c r="S95" s="209">
        <v>0</v>
      </c>
      <c r="T95" s="210">
        <f>S95*H95</f>
        <v>0</v>
      </c>
      <c r="AR95" s="13" t="s">
        <v>164</v>
      </c>
      <c r="AT95" s="13" t="s">
        <v>159</v>
      </c>
      <c r="AU95" s="13" t="s">
        <v>83</v>
      </c>
      <c r="AY95" s="13" t="s">
        <v>157</v>
      </c>
      <c r="BE95" s="211">
        <f>IF(N95="základní",J95,0)</f>
        <v>0</v>
      </c>
      <c r="BF95" s="211">
        <f>IF(N95="snížená",J95,0)</f>
        <v>0</v>
      </c>
      <c r="BG95" s="211">
        <f>IF(N95="zákl. přenesená",J95,0)</f>
        <v>0</v>
      </c>
      <c r="BH95" s="211">
        <f>IF(N95="sníž. přenesená",J95,0)</f>
        <v>0</v>
      </c>
      <c r="BI95" s="211">
        <f>IF(N95="nulová",J95,0)</f>
        <v>0</v>
      </c>
      <c r="BJ95" s="13" t="s">
        <v>81</v>
      </c>
      <c r="BK95" s="211">
        <f>ROUND(I95*H95,2)</f>
        <v>0</v>
      </c>
      <c r="BL95" s="13" t="s">
        <v>164</v>
      </c>
      <c r="BM95" s="13" t="s">
        <v>770</v>
      </c>
    </row>
    <row r="96" spans="2:65" s="1" customFormat="1" ht="16.5" customHeight="1">
      <c r="B96" s="34"/>
      <c r="C96" s="200" t="s">
        <v>184</v>
      </c>
      <c r="D96" s="200" t="s">
        <v>159</v>
      </c>
      <c r="E96" s="201" t="s">
        <v>563</v>
      </c>
      <c r="F96" s="202" t="s">
        <v>616</v>
      </c>
      <c r="G96" s="203" t="s">
        <v>162</v>
      </c>
      <c r="H96" s="204">
        <v>38</v>
      </c>
      <c r="I96" s="205"/>
      <c r="J96" s="206">
        <f>ROUND(I96*H96,2)</f>
        <v>0</v>
      </c>
      <c r="K96" s="202" t="s">
        <v>163</v>
      </c>
      <c r="L96" s="39"/>
      <c r="M96" s="207" t="s">
        <v>19</v>
      </c>
      <c r="N96" s="208" t="s">
        <v>44</v>
      </c>
      <c r="O96" s="75"/>
      <c r="P96" s="209">
        <f>O96*H96</f>
        <v>0</v>
      </c>
      <c r="Q96" s="209">
        <v>0</v>
      </c>
      <c r="R96" s="209">
        <f>Q96*H96</f>
        <v>0</v>
      </c>
      <c r="S96" s="209">
        <v>0</v>
      </c>
      <c r="T96" s="210">
        <f>S96*H96</f>
        <v>0</v>
      </c>
      <c r="AR96" s="13" t="s">
        <v>164</v>
      </c>
      <c r="AT96" s="13" t="s">
        <v>159</v>
      </c>
      <c r="AU96" s="13" t="s">
        <v>83</v>
      </c>
      <c r="AY96" s="13" t="s">
        <v>157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13" t="s">
        <v>81</v>
      </c>
      <c r="BK96" s="211">
        <f>ROUND(I96*H96,2)</f>
        <v>0</v>
      </c>
      <c r="BL96" s="13" t="s">
        <v>164</v>
      </c>
      <c r="BM96" s="13" t="s">
        <v>771</v>
      </c>
    </row>
    <row r="97" spans="2:65" s="1" customFormat="1" ht="22.5" customHeight="1">
      <c r="B97" s="34"/>
      <c r="C97" s="200" t="s">
        <v>188</v>
      </c>
      <c r="D97" s="200" t="s">
        <v>159</v>
      </c>
      <c r="E97" s="201" t="s">
        <v>166</v>
      </c>
      <c r="F97" s="202" t="s">
        <v>772</v>
      </c>
      <c r="G97" s="203" t="s">
        <v>162</v>
      </c>
      <c r="H97" s="204">
        <v>5.04</v>
      </c>
      <c r="I97" s="205"/>
      <c r="J97" s="206">
        <f>ROUND(I97*H97,2)</f>
        <v>0</v>
      </c>
      <c r="K97" s="202" t="s">
        <v>163</v>
      </c>
      <c r="L97" s="39"/>
      <c r="M97" s="207" t="s">
        <v>19</v>
      </c>
      <c r="N97" s="208" t="s">
        <v>44</v>
      </c>
      <c r="O97" s="75"/>
      <c r="P97" s="209">
        <f>O97*H97</f>
        <v>0</v>
      </c>
      <c r="Q97" s="209">
        <v>0</v>
      </c>
      <c r="R97" s="209">
        <f>Q97*H97</f>
        <v>0</v>
      </c>
      <c r="S97" s="209">
        <v>0</v>
      </c>
      <c r="T97" s="210">
        <f>S97*H97</f>
        <v>0</v>
      </c>
      <c r="AR97" s="13" t="s">
        <v>164</v>
      </c>
      <c r="AT97" s="13" t="s">
        <v>159</v>
      </c>
      <c r="AU97" s="13" t="s">
        <v>83</v>
      </c>
      <c r="AY97" s="13" t="s">
        <v>157</v>
      </c>
      <c r="BE97" s="211">
        <f>IF(N97="základní",J97,0)</f>
        <v>0</v>
      </c>
      <c r="BF97" s="211">
        <f>IF(N97="snížená",J97,0)</f>
        <v>0</v>
      </c>
      <c r="BG97" s="211">
        <f>IF(N97="zákl. přenesená",J97,0)</f>
        <v>0</v>
      </c>
      <c r="BH97" s="211">
        <f>IF(N97="sníž. přenesená",J97,0)</f>
        <v>0</v>
      </c>
      <c r="BI97" s="211">
        <f>IF(N97="nulová",J97,0)</f>
        <v>0</v>
      </c>
      <c r="BJ97" s="13" t="s">
        <v>81</v>
      </c>
      <c r="BK97" s="211">
        <f>ROUND(I97*H97,2)</f>
        <v>0</v>
      </c>
      <c r="BL97" s="13" t="s">
        <v>164</v>
      </c>
      <c r="BM97" s="13" t="s">
        <v>773</v>
      </c>
    </row>
    <row r="98" spans="2:65" s="1" customFormat="1" ht="16.5" customHeight="1">
      <c r="B98" s="34"/>
      <c r="C98" s="200" t="s">
        <v>182</v>
      </c>
      <c r="D98" s="200" t="s">
        <v>159</v>
      </c>
      <c r="E98" s="201" t="s">
        <v>170</v>
      </c>
      <c r="F98" s="202" t="s">
        <v>171</v>
      </c>
      <c r="G98" s="203" t="s">
        <v>162</v>
      </c>
      <c r="H98" s="204">
        <v>38</v>
      </c>
      <c r="I98" s="205"/>
      <c r="J98" s="206">
        <f>ROUND(I98*H98,2)</f>
        <v>0</v>
      </c>
      <c r="K98" s="202" t="s">
        <v>163</v>
      </c>
      <c r="L98" s="39"/>
      <c r="M98" s="207" t="s">
        <v>19</v>
      </c>
      <c r="N98" s="208" t="s">
        <v>44</v>
      </c>
      <c r="O98" s="75"/>
      <c r="P98" s="209">
        <f>O98*H98</f>
        <v>0</v>
      </c>
      <c r="Q98" s="209">
        <v>0</v>
      </c>
      <c r="R98" s="209">
        <f>Q98*H98</f>
        <v>0</v>
      </c>
      <c r="S98" s="209">
        <v>0</v>
      </c>
      <c r="T98" s="210">
        <f>S98*H98</f>
        <v>0</v>
      </c>
      <c r="AR98" s="13" t="s">
        <v>164</v>
      </c>
      <c r="AT98" s="13" t="s">
        <v>159</v>
      </c>
      <c r="AU98" s="13" t="s">
        <v>83</v>
      </c>
      <c r="AY98" s="13" t="s">
        <v>157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13" t="s">
        <v>81</v>
      </c>
      <c r="BK98" s="211">
        <f>ROUND(I98*H98,2)</f>
        <v>0</v>
      </c>
      <c r="BL98" s="13" t="s">
        <v>164</v>
      </c>
      <c r="BM98" s="13" t="s">
        <v>774</v>
      </c>
    </row>
    <row r="99" spans="2:65" s="1" customFormat="1" ht="16.5" customHeight="1">
      <c r="B99" s="34"/>
      <c r="C99" s="200" t="s">
        <v>198</v>
      </c>
      <c r="D99" s="200" t="s">
        <v>159</v>
      </c>
      <c r="E99" s="201" t="s">
        <v>173</v>
      </c>
      <c r="F99" s="202" t="s">
        <v>419</v>
      </c>
      <c r="G99" s="203" t="s">
        <v>175</v>
      </c>
      <c r="H99" s="204">
        <v>160</v>
      </c>
      <c r="I99" s="205"/>
      <c r="J99" s="206">
        <f>ROUND(I99*H99,2)</f>
        <v>0</v>
      </c>
      <c r="K99" s="202" t="s">
        <v>163</v>
      </c>
      <c r="L99" s="39"/>
      <c r="M99" s="207" t="s">
        <v>19</v>
      </c>
      <c r="N99" s="208" t="s">
        <v>44</v>
      </c>
      <c r="O99" s="75"/>
      <c r="P99" s="209">
        <f>O99*H99</f>
        <v>0</v>
      </c>
      <c r="Q99" s="209">
        <v>0</v>
      </c>
      <c r="R99" s="209">
        <f>Q99*H99</f>
        <v>0</v>
      </c>
      <c r="S99" s="209">
        <v>0</v>
      </c>
      <c r="T99" s="210">
        <f>S99*H99</f>
        <v>0</v>
      </c>
      <c r="AR99" s="13" t="s">
        <v>164</v>
      </c>
      <c r="AT99" s="13" t="s">
        <v>159</v>
      </c>
      <c r="AU99" s="13" t="s">
        <v>83</v>
      </c>
      <c r="AY99" s="13" t="s">
        <v>157</v>
      </c>
      <c r="BE99" s="211">
        <f>IF(N99="základní",J99,0)</f>
        <v>0</v>
      </c>
      <c r="BF99" s="211">
        <f>IF(N99="snížená",J99,0)</f>
        <v>0</v>
      </c>
      <c r="BG99" s="211">
        <f>IF(N99="zákl. přenesená",J99,0)</f>
        <v>0</v>
      </c>
      <c r="BH99" s="211">
        <f>IF(N99="sníž. přenesená",J99,0)</f>
        <v>0</v>
      </c>
      <c r="BI99" s="211">
        <f>IF(N99="nulová",J99,0)</f>
        <v>0</v>
      </c>
      <c r="BJ99" s="13" t="s">
        <v>81</v>
      </c>
      <c r="BK99" s="211">
        <f>ROUND(I99*H99,2)</f>
        <v>0</v>
      </c>
      <c r="BL99" s="13" t="s">
        <v>164</v>
      </c>
      <c r="BM99" s="13" t="s">
        <v>775</v>
      </c>
    </row>
    <row r="100" spans="2:65" s="1" customFormat="1" ht="16.5" customHeight="1">
      <c r="B100" s="34"/>
      <c r="C100" s="212" t="s">
        <v>203</v>
      </c>
      <c r="D100" s="212" t="s">
        <v>178</v>
      </c>
      <c r="E100" s="213" t="s">
        <v>421</v>
      </c>
      <c r="F100" s="214" t="s">
        <v>422</v>
      </c>
      <c r="G100" s="215" t="s">
        <v>181</v>
      </c>
      <c r="H100" s="216">
        <v>29.76</v>
      </c>
      <c r="I100" s="217"/>
      <c r="J100" s="218">
        <f>ROUND(I100*H100,2)</f>
        <v>0</v>
      </c>
      <c r="K100" s="214" t="s">
        <v>163</v>
      </c>
      <c r="L100" s="219"/>
      <c r="M100" s="220" t="s">
        <v>19</v>
      </c>
      <c r="N100" s="221" t="s">
        <v>44</v>
      </c>
      <c r="O100" s="75"/>
      <c r="P100" s="209">
        <f>O100*H100</f>
        <v>0</v>
      </c>
      <c r="Q100" s="209">
        <v>1</v>
      </c>
      <c r="R100" s="209">
        <f>Q100*H100</f>
        <v>29.76</v>
      </c>
      <c r="S100" s="209">
        <v>0</v>
      </c>
      <c r="T100" s="210">
        <f>S100*H100</f>
        <v>0</v>
      </c>
      <c r="AR100" s="13" t="s">
        <v>182</v>
      </c>
      <c r="AT100" s="13" t="s">
        <v>178</v>
      </c>
      <c r="AU100" s="13" t="s">
        <v>83</v>
      </c>
      <c r="AY100" s="13" t="s">
        <v>157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13" t="s">
        <v>81</v>
      </c>
      <c r="BK100" s="211">
        <f>ROUND(I100*H100,2)</f>
        <v>0</v>
      </c>
      <c r="BL100" s="13" t="s">
        <v>164</v>
      </c>
      <c r="BM100" s="13" t="s">
        <v>776</v>
      </c>
    </row>
    <row r="101" spans="2:65" s="1" customFormat="1" ht="22.5" customHeight="1">
      <c r="B101" s="34"/>
      <c r="C101" s="200" t="s">
        <v>207</v>
      </c>
      <c r="D101" s="200" t="s">
        <v>159</v>
      </c>
      <c r="E101" s="201" t="s">
        <v>185</v>
      </c>
      <c r="F101" s="202" t="s">
        <v>186</v>
      </c>
      <c r="G101" s="203" t="s">
        <v>175</v>
      </c>
      <c r="H101" s="204">
        <v>160</v>
      </c>
      <c r="I101" s="205"/>
      <c r="J101" s="206">
        <f>ROUND(I101*H101,2)</f>
        <v>0</v>
      </c>
      <c r="K101" s="202" t="s">
        <v>163</v>
      </c>
      <c r="L101" s="39"/>
      <c r="M101" s="207" t="s">
        <v>19</v>
      </c>
      <c r="N101" s="208" t="s">
        <v>44</v>
      </c>
      <c r="O101" s="75"/>
      <c r="P101" s="209">
        <f>O101*H101</f>
        <v>0</v>
      </c>
      <c r="Q101" s="209">
        <v>0</v>
      </c>
      <c r="R101" s="209">
        <f>Q101*H101</f>
        <v>0</v>
      </c>
      <c r="S101" s="209">
        <v>0</v>
      </c>
      <c r="T101" s="210">
        <f>S101*H101</f>
        <v>0</v>
      </c>
      <c r="AR101" s="13" t="s">
        <v>164</v>
      </c>
      <c r="AT101" s="13" t="s">
        <v>159</v>
      </c>
      <c r="AU101" s="13" t="s">
        <v>83</v>
      </c>
      <c r="AY101" s="13" t="s">
        <v>157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13" t="s">
        <v>81</v>
      </c>
      <c r="BK101" s="211">
        <f>ROUND(I101*H101,2)</f>
        <v>0</v>
      </c>
      <c r="BL101" s="13" t="s">
        <v>164</v>
      </c>
      <c r="BM101" s="13" t="s">
        <v>777</v>
      </c>
    </row>
    <row r="102" spans="2:65" s="1" customFormat="1" ht="16.5" customHeight="1">
      <c r="B102" s="34"/>
      <c r="C102" s="212" t="s">
        <v>211</v>
      </c>
      <c r="D102" s="212" t="s">
        <v>178</v>
      </c>
      <c r="E102" s="213" t="s">
        <v>575</v>
      </c>
      <c r="F102" s="214" t="s">
        <v>190</v>
      </c>
      <c r="G102" s="215" t="s">
        <v>191</v>
      </c>
      <c r="H102" s="216">
        <v>2.4</v>
      </c>
      <c r="I102" s="217"/>
      <c r="J102" s="218">
        <f>ROUND(I102*H102,2)</f>
        <v>0</v>
      </c>
      <c r="K102" s="214" t="s">
        <v>163</v>
      </c>
      <c r="L102" s="219"/>
      <c r="M102" s="220" t="s">
        <v>19</v>
      </c>
      <c r="N102" s="221" t="s">
        <v>44</v>
      </c>
      <c r="O102" s="75"/>
      <c r="P102" s="209">
        <f>O102*H102</f>
        <v>0</v>
      </c>
      <c r="Q102" s="209">
        <v>0.001</v>
      </c>
      <c r="R102" s="209">
        <f>Q102*H102</f>
        <v>0.0024</v>
      </c>
      <c r="S102" s="209">
        <v>0</v>
      </c>
      <c r="T102" s="210">
        <f>S102*H102</f>
        <v>0</v>
      </c>
      <c r="AR102" s="13" t="s">
        <v>182</v>
      </c>
      <c r="AT102" s="13" t="s">
        <v>178</v>
      </c>
      <c r="AU102" s="13" t="s">
        <v>83</v>
      </c>
      <c r="AY102" s="13" t="s">
        <v>157</v>
      </c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13" t="s">
        <v>81</v>
      </c>
      <c r="BK102" s="211">
        <f>ROUND(I102*H102,2)</f>
        <v>0</v>
      </c>
      <c r="BL102" s="13" t="s">
        <v>164</v>
      </c>
      <c r="BM102" s="13" t="s">
        <v>778</v>
      </c>
    </row>
    <row r="103" spans="2:65" s="1" customFormat="1" ht="16.5" customHeight="1">
      <c r="B103" s="34"/>
      <c r="C103" s="200" t="s">
        <v>215</v>
      </c>
      <c r="D103" s="200" t="s">
        <v>159</v>
      </c>
      <c r="E103" s="201" t="s">
        <v>501</v>
      </c>
      <c r="F103" s="202" t="s">
        <v>502</v>
      </c>
      <c r="G103" s="203" t="s">
        <v>181</v>
      </c>
      <c r="H103" s="204">
        <v>2</v>
      </c>
      <c r="I103" s="205"/>
      <c r="J103" s="206">
        <f>ROUND(I103*H103,2)</f>
        <v>0</v>
      </c>
      <c r="K103" s="202" t="s">
        <v>19</v>
      </c>
      <c r="L103" s="39"/>
      <c r="M103" s="207" t="s">
        <v>19</v>
      </c>
      <c r="N103" s="208" t="s">
        <v>44</v>
      </c>
      <c r="O103" s="75"/>
      <c r="P103" s="209">
        <f>O103*H103</f>
        <v>0</v>
      </c>
      <c r="Q103" s="209">
        <v>0</v>
      </c>
      <c r="R103" s="209">
        <f>Q103*H103</f>
        <v>0</v>
      </c>
      <c r="S103" s="209">
        <v>1</v>
      </c>
      <c r="T103" s="210">
        <f>S103*H103</f>
        <v>2</v>
      </c>
      <c r="AR103" s="13" t="s">
        <v>164</v>
      </c>
      <c r="AT103" s="13" t="s">
        <v>159</v>
      </c>
      <c r="AU103" s="13" t="s">
        <v>83</v>
      </c>
      <c r="AY103" s="13" t="s">
        <v>157</v>
      </c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13" t="s">
        <v>81</v>
      </c>
      <c r="BK103" s="211">
        <f>ROUND(I103*H103,2)</f>
        <v>0</v>
      </c>
      <c r="BL103" s="13" t="s">
        <v>164</v>
      </c>
      <c r="BM103" s="13" t="s">
        <v>779</v>
      </c>
    </row>
    <row r="104" spans="2:63" s="10" customFormat="1" ht="22.8" customHeight="1">
      <c r="B104" s="184"/>
      <c r="C104" s="185"/>
      <c r="D104" s="186" t="s">
        <v>72</v>
      </c>
      <c r="E104" s="198" t="s">
        <v>198</v>
      </c>
      <c r="F104" s="198" t="s">
        <v>508</v>
      </c>
      <c r="G104" s="185"/>
      <c r="H104" s="185"/>
      <c r="I104" s="188"/>
      <c r="J104" s="199">
        <f>BK104</f>
        <v>0</v>
      </c>
      <c r="K104" s="185"/>
      <c r="L104" s="190"/>
      <c r="M104" s="191"/>
      <c r="N104" s="192"/>
      <c r="O104" s="192"/>
      <c r="P104" s="193">
        <f>SUM(P105:P111)</f>
        <v>0</v>
      </c>
      <c r="Q104" s="192"/>
      <c r="R104" s="193">
        <f>SUM(R105:R111)</f>
        <v>0.000234</v>
      </c>
      <c r="S104" s="192"/>
      <c r="T104" s="194">
        <f>SUM(T105:T111)</f>
        <v>68.776402</v>
      </c>
      <c r="AR104" s="195" t="s">
        <v>81</v>
      </c>
      <c r="AT104" s="196" t="s">
        <v>72</v>
      </c>
      <c r="AU104" s="196" t="s">
        <v>81</v>
      </c>
      <c r="AY104" s="195" t="s">
        <v>157</v>
      </c>
      <c r="BK104" s="197">
        <f>SUM(BK105:BK111)</f>
        <v>0</v>
      </c>
    </row>
    <row r="105" spans="2:65" s="1" customFormat="1" ht="22.5" customHeight="1">
      <c r="B105" s="34"/>
      <c r="C105" s="200" t="s">
        <v>220</v>
      </c>
      <c r="D105" s="200" t="s">
        <v>159</v>
      </c>
      <c r="E105" s="201" t="s">
        <v>780</v>
      </c>
      <c r="F105" s="202" t="s">
        <v>781</v>
      </c>
      <c r="G105" s="203" t="s">
        <v>162</v>
      </c>
      <c r="H105" s="204">
        <v>1.013</v>
      </c>
      <c r="I105" s="205"/>
      <c r="J105" s="206">
        <f>ROUND(I105*H105,2)</f>
        <v>0</v>
      </c>
      <c r="K105" s="202" t="s">
        <v>163</v>
      </c>
      <c r="L105" s="39"/>
      <c r="M105" s="207" t="s">
        <v>19</v>
      </c>
      <c r="N105" s="208" t="s">
        <v>44</v>
      </c>
      <c r="O105" s="75"/>
      <c r="P105" s="209">
        <f>O105*H105</f>
        <v>0</v>
      </c>
      <c r="Q105" s="209">
        <v>0</v>
      </c>
      <c r="R105" s="209">
        <f>Q105*H105</f>
        <v>0</v>
      </c>
      <c r="S105" s="209">
        <v>1.594</v>
      </c>
      <c r="T105" s="210">
        <f>S105*H105</f>
        <v>1.614722</v>
      </c>
      <c r="AR105" s="13" t="s">
        <v>164</v>
      </c>
      <c r="AT105" s="13" t="s">
        <v>159</v>
      </c>
      <c r="AU105" s="13" t="s">
        <v>83</v>
      </c>
      <c r="AY105" s="13" t="s">
        <v>157</v>
      </c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13" t="s">
        <v>81</v>
      </c>
      <c r="BK105" s="211">
        <f>ROUND(I105*H105,2)</f>
        <v>0</v>
      </c>
      <c r="BL105" s="13" t="s">
        <v>164</v>
      </c>
      <c r="BM105" s="13" t="s">
        <v>782</v>
      </c>
    </row>
    <row r="106" spans="2:65" s="1" customFormat="1" ht="16.5" customHeight="1">
      <c r="B106" s="34"/>
      <c r="C106" s="200" t="s">
        <v>8</v>
      </c>
      <c r="D106" s="200" t="s">
        <v>159</v>
      </c>
      <c r="E106" s="201" t="s">
        <v>783</v>
      </c>
      <c r="F106" s="202" t="s">
        <v>784</v>
      </c>
      <c r="G106" s="203" t="s">
        <v>162</v>
      </c>
      <c r="H106" s="204">
        <v>2</v>
      </c>
      <c r="I106" s="205"/>
      <c r="J106" s="206">
        <f>ROUND(I106*H106,2)</f>
        <v>0</v>
      </c>
      <c r="K106" s="202" t="s">
        <v>163</v>
      </c>
      <c r="L106" s="39"/>
      <c r="M106" s="207" t="s">
        <v>19</v>
      </c>
      <c r="N106" s="208" t="s">
        <v>44</v>
      </c>
      <c r="O106" s="75"/>
      <c r="P106" s="209">
        <f>O106*H106</f>
        <v>0</v>
      </c>
      <c r="Q106" s="209">
        <v>0</v>
      </c>
      <c r="R106" s="209">
        <f>Q106*H106</f>
        <v>0</v>
      </c>
      <c r="S106" s="209">
        <v>2.4</v>
      </c>
      <c r="T106" s="210">
        <f>S106*H106</f>
        <v>4.8</v>
      </c>
      <c r="AR106" s="13" t="s">
        <v>164</v>
      </c>
      <c r="AT106" s="13" t="s">
        <v>159</v>
      </c>
      <c r="AU106" s="13" t="s">
        <v>83</v>
      </c>
      <c r="AY106" s="13" t="s">
        <v>157</v>
      </c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13" t="s">
        <v>81</v>
      </c>
      <c r="BK106" s="211">
        <f>ROUND(I106*H106,2)</f>
        <v>0</v>
      </c>
      <c r="BL106" s="13" t="s">
        <v>164</v>
      </c>
      <c r="BM106" s="13" t="s">
        <v>785</v>
      </c>
    </row>
    <row r="107" spans="2:65" s="1" customFormat="1" ht="16.5" customHeight="1">
      <c r="B107" s="34"/>
      <c r="C107" s="200" t="s">
        <v>227</v>
      </c>
      <c r="D107" s="200" t="s">
        <v>159</v>
      </c>
      <c r="E107" s="201" t="s">
        <v>628</v>
      </c>
      <c r="F107" s="202" t="s">
        <v>786</v>
      </c>
      <c r="G107" s="203" t="s">
        <v>175</v>
      </c>
      <c r="H107" s="204">
        <v>3.6</v>
      </c>
      <c r="I107" s="205"/>
      <c r="J107" s="206">
        <f>ROUND(I107*H107,2)</f>
        <v>0</v>
      </c>
      <c r="K107" s="202" t="s">
        <v>163</v>
      </c>
      <c r="L107" s="39"/>
      <c r="M107" s="207" t="s">
        <v>19</v>
      </c>
      <c r="N107" s="208" t="s">
        <v>44</v>
      </c>
      <c r="O107" s="75"/>
      <c r="P107" s="209">
        <f>O107*H107</f>
        <v>0</v>
      </c>
      <c r="Q107" s="209">
        <v>0</v>
      </c>
      <c r="R107" s="209">
        <f>Q107*H107</f>
        <v>0</v>
      </c>
      <c r="S107" s="209">
        <v>0.062</v>
      </c>
      <c r="T107" s="210">
        <f>S107*H107</f>
        <v>0.2232</v>
      </c>
      <c r="AR107" s="13" t="s">
        <v>164</v>
      </c>
      <c r="AT107" s="13" t="s">
        <v>159</v>
      </c>
      <c r="AU107" s="13" t="s">
        <v>83</v>
      </c>
      <c r="AY107" s="13" t="s">
        <v>157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13" t="s">
        <v>81</v>
      </c>
      <c r="BK107" s="211">
        <f>ROUND(I107*H107,2)</f>
        <v>0</v>
      </c>
      <c r="BL107" s="13" t="s">
        <v>164</v>
      </c>
      <c r="BM107" s="13" t="s">
        <v>787</v>
      </c>
    </row>
    <row r="108" spans="2:65" s="1" customFormat="1" ht="16.5" customHeight="1">
      <c r="B108" s="34"/>
      <c r="C108" s="200" t="s">
        <v>231</v>
      </c>
      <c r="D108" s="200" t="s">
        <v>159</v>
      </c>
      <c r="E108" s="201" t="s">
        <v>631</v>
      </c>
      <c r="F108" s="202" t="s">
        <v>788</v>
      </c>
      <c r="G108" s="203" t="s">
        <v>175</v>
      </c>
      <c r="H108" s="204">
        <v>2</v>
      </c>
      <c r="I108" s="205"/>
      <c r="J108" s="206">
        <f>ROUND(I108*H108,2)</f>
        <v>0</v>
      </c>
      <c r="K108" s="202" t="s">
        <v>163</v>
      </c>
      <c r="L108" s="39"/>
      <c r="M108" s="207" t="s">
        <v>19</v>
      </c>
      <c r="N108" s="208" t="s">
        <v>44</v>
      </c>
      <c r="O108" s="75"/>
      <c r="P108" s="209">
        <f>O108*H108</f>
        <v>0</v>
      </c>
      <c r="Q108" s="209">
        <v>0</v>
      </c>
      <c r="R108" s="209">
        <f>Q108*H108</f>
        <v>0</v>
      </c>
      <c r="S108" s="209">
        <v>0.088</v>
      </c>
      <c r="T108" s="210">
        <f>S108*H108</f>
        <v>0.176</v>
      </c>
      <c r="AR108" s="13" t="s">
        <v>164</v>
      </c>
      <c r="AT108" s="13" t="s">
        <v>159</v>
      </c>
      <c r="AU108" s="13" t="s">
        <v>83</v>
      </c>
      <c r="AY108" s="13" t="s">
        <v>157</v>
      </c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13" t="s">
        <v>81</v>
      </c>
      <c r="BK108" s="211">
        <f>ROUND(I108*H108,2)</f>
        <v>0</v>
      </c>
      <c r="BL108" s="13" t="s">
        <v>164</v>
      </c>
      <c r="BM108" s="13" t="s">
        <v>789</v>
      </c>
    </row>
    <row r="109" spans="2:65" s="1" customFormat="1" ht="16.5" customHeight="1">
      <c r="B109" s="34"/>
      <c r="C109" s="200" t="s">
        <v>235</v>
      </c>
      <c r="D109" s="200" t="s">
        <v>159</v>
      </c>
      <c r="E109" s="201" t="s">
        <v>255</v>
      </c>
      <c r="F109" s="202" t="s">
        <v>790</v>
      </c>
      <c r="G109" s="203" t="s">
        <v>162</v>
      </c>
      <c r="H109" s="204">
        <v>5.72</v>
      </c>
      <c r="I109" s="205"/>
      <c r="J109" s="206">
        <f>ROUND(I109*H109,2)</f>
        <v>0</v>
      </c>
      <c r="K109" s="202" t="s">
        <v>163</v>
      </c>
      <c r="L109" s="39"/>
      <c r="M109" s="207" t="s">
        <v>19</v>
      </c>
      <c r="N109" s="208" t="s">
        <v>44</v>
      </c>
      <c r="O109" s="75"/>
      <c r="P109" s="209">
        <f>O109*H109</f>
        <v>0</v>
      </c>
      <c r="Q109" s="209">
        <v>0</v>
      </c>
      <c r="R109" s="209">
        <f>Q109*H109</f>
        <v>0</v>
      </c>
      <c r="S109" s="209">
        <v>0.039</v>
      </c>
      <c r="T109" s="210">
        <f>S109*H109</f>
        <v>0.22308</v>
      </c>
      <c r="AR109" s="13" t="s">
        <v>164</v>
      </c>
      <c r="AT109" s="13" t="s">
        <v>159</v>
      </c>
      <c r="AU109" s="13" t="s">
        <v>83</v>
      </c>
      <c r="AY109" s="13" t="s">
        <v>157</v>
      </c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13" t="s">
        <v>81</v>
      </c>
      <c r="BK109" s="211">
        <f>ROUND(I109*H109,2)</f>
        <v>0</v>
      </c>
      <c r="BL109" s="13" t="s">
        <v>164</v>
      </c>
      <c r="BM109" s="13" t="s">
        <v>791</v>
      </c>
    </row>
    <row r="110" spans="2:65" s="1" customFormat="1" ht="22.5" customHeight="1">
      <c r="B110" s="34"/>
      <c r="C110" s="200" t="s">
        <v>239</v>
      </c>
      <c r="D110" s="200" t="s">
        <v>159</v>
      </c>
      <c r="E110" s="201" t="s">
        <v>263</v>
      </c>
      <c r="F110" s="202" t="s">
        <v>264</v>
      </c>
      <c r="G110" s="203" t="s">
        <v>162</v>
      </c>
      <c r="H110" s="204">
        <v>82.5</v>
      </c>
      <c r="I110" s="205"/>
      <c r="J110" s="206">
        <f>ROUND(I110*H110,2)</f>
        <v>0</v>
      </c>
      <c r="K110" s="202" t="s">
        <v>163</v>
      </c>
      <c r="L110" s="39"/>
      <c r="M110" s="207" t="s">
        <v>19</v>
      </c>
      <c r="N110" s="208" t="s">
        <v>44</v>
      </c>
      <c r="O110" s="75"/>
      <c r="P110" s="209">
        <f>O110*H110</f>
        <v>0</v>
      </c>
      <c r="Q110" s="209">
        <v>0</v>
      </c>
      <c r="R110" s="209">
        <f>Q110*H110</f>
        <v>0</v>
      </c>
      <c r="S110" s="209">
        <v>0.68</v>
      </c>
      <c r="T110" s="210">
        <f>S110*H110</f>
        <v>56.1</v>
      </c>
      <c r="AR110" s="13" t="s">
        <v>164</v>
      </c>
      <c r="AT110" s="13" t="s">
        <v>159</v>
      </c>
      <c r="AU110" s="13" t="s">
        <v>83</v>
      </c>
      <c r="AY110" s="13" t="s">
        <v>157</v>
      </c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13" t="s">
        <v>81</v>
      </c>
      <c r="BK110" s="211">
        <f>ROUND(I110*H110,2)</f>
        <v>0</v>
      </c>
      <c r="BL110" s="13" t="s">
        <v>164</v>
      </c>
      <c r="BM110" s="13" t="s">
        <v>792</v>
      </c>
    </row>
    <row r="111" spans="2:65" s="1" customFormat="1" ht="16.5" customHeight="1">
      <c r="B111" s="34"/>
      <c r="C111" s="200" t="s">
        <v>243</v>
      </c>
      <c r="D111" s="200" t="s">
        <v>159</v>
      </c>
      <c r="E111" s="201" t="s">
        <v>515</v>
      </c>
      <c r="F111" s="202" t="s">
        <v>793</v>
      </c>
      <c r="G111" s="203" t="s">
        <v>162</v>
      </c>
      <c r="H111" s="204">
        <v>2.34</v>
      </c>
      <c r="I111" s="205"/>
      <c r="J111" s="206">
        <f>ROUND(I111*H111,2)</f>
        <v>0</v>
      </c>
      <c r="K111" s="202" t="s">
        <v>163</v>
      </c>
      <c r="L111" s="39"/>
      <c r="M111" s="207" t="s">
        <v>19</v>
      </c>
      <c r="N111" s="208" t="s">
        <v>44</v>
      </c>
      <c r="O111" s="75"/>
      <c r="P111" s="209">
        <f>O111*H111</f>
        <v>0</v>
      </c>
      <c r="Q111" s="209">
        <v>0.0001</v>
      </c>
      <c r="R111" s="209">
        <f>Q111*H111</f>
        <v>0.000234</v>
      </c>
      <c r="S111" s="209">
        <v>2.41</v>
      </c>
      <c r="T111" s="210">
        <f>S111*H111</f>
        <v>5.6394</v>
      </c>
      <c r="AR111" s="13" t="s">
        <v>164</v>
      </c>
      <c r="AT111" s="13" t="s">
        <v>159</v>
      </c>
      <c r="AU111" s="13" t="s">
        <v>83</v>
      </c>
      <c r="AY111" s="13" t="s">
        <v>157</v>
      </c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13" t="s">
        <v>81</v>
      </c>
      <c r="BK111" s="211">
        <f>ROUND(I111*H111,2)</f>
        <v>0</v>
      </c>
      <c r="BL111" s="13" t="s">
        <v>164</v>
      </c>
      <c r="BM111" s="13" t="s">
        <v>794</v>
      </c>
    </row>
    <row r="112" spans="2:63" s="10" customFormat="1" ht="22.8" customHeight="1">
      <c r="B112" s="184"/>
      <c r="C112" s="185"/>
      <c r="D112" s="186" t="s">
        <v>72</v>
      </c>
      <c r="E112" s="198" t="s">
        <v>266</v>
      </c>
      <c r="F112" s="198" t="s">
        <v>519</v>
      </c>
      <c r="G112" s="185"/>
      <c r="H112" s="185"/>
      <c r="I112" s="188"/>
      <c r="J112" s="199">
        <f>BK112</f>
        <v>0</v>
      </c>
      <c r="K112" s="185"/>
      <c r="L112" s="190"/>
      <c r="M112" s="191"/>
      <c r="N112" s="192"/>
      <c r="O112" s="192"/>
      <c r="P112" s="193">
        <f>SUM(P113:P117)</f>
        <v>0</v>
      </c>
      <c r="Q112" s="192"/>
      <c r="R112" s="193">
        <f>SUM(R113:R117)</f>
        <v>0</v>
      </c>
      <c r="S112" s="192"/>
      <c r="T112" s="194">
        <f>SUM(T113:T117)</f>
        <v>0</v>
      </c>
      <c r="AR112" s="195" t="s">
        <v>81</v>
      </c>
      <c r="AT112" s="196" t="s">
        <v>72</v>
      </c>
      <c r="AU112" s="196" t="s">
        <v>81</v>
      </c>
      <c r="AY112" s="195" t="s">
        <v>157</v>
      </c>
      <c r="BK112" s="197">
        <f>SUM(BK113:BK117)</f>
        <v>0</v>
      </c>
    </row>
    <row r="113" spans="2:65" s="1" customFormat="1" ht="16.5" customHeight="1">
      <c r="B113" s="34"/>
      <c r="C113" s="200" t="s">
        <v>7</v>
      </c>
      <c r="D113" s="200" t="s">
        <v>159</v>
      </c>
      <c r="E113" s="201" t="s">
        <v>523</v>
      </c>
      <c r="F113" s="202" t="s">
        <v>795</v>
      </c>
      <c r="G113" s="203" t="s">
        <v>181</v>
      </c>
      <c r="H113" s="204">
        <v>70.776</v>
      </c>
      <c r="I113" s="205"/>
      <c r="J113" s="206">
        <f>ROUND(I113*H113,2)</f>
        <v>0</v>
      </c>
      <c r="K113" s="202" t="s">
        <v>163</v>
      </c>
      <c r="L113" s="39"/>
      <c r="M113" s="207" t="s">
        <v>19</v>
      </c>
      <c r="N113" s="208" t="s">
        <v>44</v>
      </c>
      <c r="O113" s="75"/>
      <c r="P113" s="209">
        <f>O113*H113</f>
        <v>0</v>
      </c>
      <c r="Q113" s="209">
        <v>0</v>
      </c>
      <c r="R113" s="209">
        <f>Q113*H113</f>
        <v>0</v>
      </c>
      <c r="S113" s="209">
        <v>0</v>
      </c>
      <c r="T113" s="210">
        <f>S113*H113</f>
        <v>0</v>
      </c>
      <c r="AR113" s="13" t="s">
        <v>164</v>
      </c>
      <c r="AT113" s="13" t="s">
        <v>159</v>
      </c>
      <c r="AU113" s="13" t="s">
        <v>83</v>
      </c>
      <c r="AY113" s="13" t="s">
        <v>157</v>
      </c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13" t="s">
        <v>81</v>
      </c>
      <c r="BK113" s="211">
        <f>ROUND(I113*H113,2)</f>
        <v>0</v>
      </c>
      <c r="BL113" s="13" t="s">
        <v>164</v>
      </c>
      <c r="BM113" s="13" t="s">
        <v>796</v>
      </c>
    </row>
    <row r="114" spans="2:65" s="1" customFormat="1" ht="22.5" customHeight="1">
      <c r="B114" s="34"/>
      <c r="C114" s="200" t="s">
        <v>250</v>
      </c>
      <c r="D114" s="200" t="s">
        <v>159</v>
      </c>
      <c r="E114" s="201" t="s">
        <v>527</v>
      </c>
      <c r="F114" s="202" t="s">
        <v>797</v>
      </c>
      <c r="G114" s="203" t="s">
        <v>181</v>
      </c>
      <c r="H114" s="204">
        <v>1344.744</v>
      </c>
      <c r="I114" s="205"/>
      <c r="J114" s="206">
        <f>ROUND(I114*H114,2)</f>
        <v>0</v>
      </c>
      <c r="K114" s="202" t="s">
        <v>163</v>
      </c>
      <c r="L114" s="39"/>
      <c r="M114" s="207" t="s">
        <v>19</v>
      </c>
      <c r="N114" s="208" t="s">
        <v>44</v>
      </c>
      <c r="O114" s="75"/>
      <c r="P114" s="209">
        <f>O114*H114</f>
        <v>0</v>
      </c>
      <c r="Q114" s="209">
        <v>0</v>
      </c>
      <c r="R114" s="209">
        <f>Q114*H114</f>
        <v>0</v>
      </c>
      <c r="S114" s="209">
        <v>0</v>
      </c>
      <c r="T114" s="210">
        <f>S114*H114</f>
        <v>0</v>
      </c>
      <c r="AR114" s="13" t="s">
        <v>164</v>
      </c>
      <c r="AT114" s="13" t="s">
        <v>159</v>
      </c>
      <c r="AU114" s="13" t="s">
        <v>83</v>
      </c>
      <c r="AY114" s="13" t="s">
        <v>157</v>
      </c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13" t="s">
        <v>81</v>
      </c>
      <c r="BK114" s="211">
        <f>ROUND(I114*H114,2)</f>
        <v>0</v>
      </c>
      <c r="BL114" s="13" t="s">
        <v>164</v>
      </c>
      <c r="BM114" s="13" t="s">
        <v>798</v>
      </c>
    </row>
    <row r="115" spans="2:65" s="1" customFormat="1" ht="16.5" customHeight="1">
      <c r="B115" s="34"/>
      <c r="C115" s="200" t="s">
        <v>254</v>
      </c>
      <c r="D115" s="200" t="s">
        <v>159</v>
      </c>
      <c r="E115" s="201" t="s">
        <v>641</v>
      </c>
      <c r="F115" s="202" t="s">
        <v>533</v>
      </c>
      <c r="G115" s="203" t="s">
        <v>181</v>
      </c>
      <c r="H115" s="204">
        <v>2</v>
      </c>
      <c r="I115" s="205"/>
      <c r="J115" s="206">
        <f>ROUND(I115*H115,2)</f>
        <v>0</v>
      </c>
      <c r="K115" s="202" t="s">
        <v>19</v>
      </c>
      <c r="L115" s="39"/>
      <c r="M115" s="207" t="s">
        <v>19</v>
      </c>
      <c r="N115" s="208" t="s">
        <v>44</v>
      </c>
      <c r="O115" s="75"/>
      <c r="P115" s="209">
        <f>O115*H115</f>
        <v>0</v>
      </c>
      <c r="Q115" s="209">
        <v>0</v>
      </c>
      <c r="R115" s="209">
        <f>Q115*H115</f>
        <v>0</v>
      </c>
      <c r="S115" s="209">
        <v>0</v>
      </c>
      <c r="T115" s="210">
        <f>S115*H115</f>
        <v>0</v>
      </c>
      <c r="AR115" s="13" t="s">
        <v>164</v>
      </c>
      <c r="AT115" s="13" t="s">
        <v>159</v>
      </c>
      <c r="AU115" s="13" t="s">
        <v>83</v>
      </c>
      <c r="AY115" s="13" t="s">
        <v>157</v>
      </c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13" t="s">
        <v>81</v>
      </c>
      <c r="BK115" s="211">
        <f>ROUND(I115*H115,2)</f>
        <v>0</v>
      </c>
      <c r="BL115" s="13" t="s">
        <v>164</v>
      </c>
      <c r="BM115" s="13" t="s">
        <v>799</v>
      </c>
    </row>
    <row r="116" spans="2:65" s="1" customFormat="1" ht="22.5" customHeight="1">
      <c r="B116" s="34"/>
      <c r="C116" s="200" t="s">
        <v>258</v>
      </c>
      <c r="D116" s="200" t="s">
        <v>159</v>
      </c>
      <c r="E116" s="201" t="s">
        <v>296</v>
      </c>
      <c r="F116" s="202" t="s">
        <v>297</v>
      </c>
      <c r="G116" s="203" t="s">
        <v>181</v>
      </c>
      <c r="H116" s="204">
        <v>68.776</v>
      </c>
      <c r="I116" s="205"/>
      <c r="J116" s="206">
        <f>ROUND(I116*H116,2)</f>
        <v>0</v>
      </c>
      <c r="K116" s="202" t="s">
        <v>163</v>
      </c>
      <c r="L116" s="39"/>
      <c r="M116" s="207" t="s">
        <v>19</v>
      </c>
      <c r="N116" s="208" t="s">
        <v>44</v>
      </c>
      <c r="O116" s="75"/>
      <c r="P116" s="209">
        <f>O116*H116</f>
        <v>0</v>
      </c>
      <c r="Q116" s="209">
        <v>0</v>
      </c>
      <c r="R116" s="209">
        <f>Q116*H116</f>
        <v>0</v>
      </c>
      <c r="S116" s="209">
        <v>0</v>
      </c>
      <c r="T116" s="210">
        <f>S116*H116</f>
        <v>0</v>
      </c>
      <c r="AR116" s="13" t="s">
        <v>164</v>
      </c>
      <c r="AT116" s="13" t="s">
        <v>159</v>
      </c>
      <c r="AU116" s="13" t="s">
        <v>83</v>
      </c>
      <c r="AY116" s="13" t="s">
        <v>157</v>
      </c>
      <c r="BE116" s="211">
        <f>IF(N116="základní",J116,0)</f>
        <v>0</v>
      </c>
      <c r="BF116" s="211">
        <f>IF(N116="snížená",J116,0)</f>
        <v>0</v>
      </c>
      <c r="BG116" s="211">
        <f>IF(N116="zákl. přenesená",J116,0)</f>
        <v>0</v>
      </c>
      <c r="BH116" s="211">
        <f>IF(N116="sníž. přenesená",J116,0)</f>
        <v>0</v>
      </c>
      <c r="BI116" s="211">
        <f>IF(N116="nulová",J116,0)</f>
        <v>0</v>
      </c>
      <c r="BJ116" s="13" t="s">
        <v>81</v>
      </c>
      <c r="BK116" s="211">
        <f>ROUND(I116*H116,2)</f>
        <v>0</v>
      </c>
      <c r="BL116" s="13" t="s">
        <v>164</v>
      </c>
      <c r="BM116" s="13" t="s">
        <v>800</v>
      </c>
    </row>
    <row r="117" spans="2:65" s="1" customFormat="1" ht="16.5" customHeight="1">
      <c r="B117" s="34"/>
      <c r="C117" s="200" t="s">
        <v>262</v>
      </c>
      <c r="D117" s="200" t="s">
        <v>159</v>
      </c>
      <c r="E117" s="201" t="s">
        <v>535</v>
      </c>
      <c r="F117" s="202" t="s">
        <v>536</v>
      </c>
      <c r="G117" s="203" t="s">
        <v>181</v>
      </c>
      <c r="H117" s="204">
        <v>70.776</v>
      </c>
      <c r="I117" s="205"/>
      <c r="J117" s="206">
        <f>ROUND(I117*H117,2)</f>
        <v>0</v>
      </c>
      <c r="K117" s="202" t="s">
        <v>163</v>
      </c>
      <c r="L117" s="39"/>
      <c r="M117" s="207" t="s">
        <v>19</v>
      </c>
      <c r="N117" s="208" t="s">
        <v>44</v>
      </c>
      <c r="O117" s="75"/>
      <c r="P117" s="209">
        <f>O117*H117</f>
        <v>0</v>
      </c>
      <c r="Q117" s="209">
        <v>0</v>
      </c>
      <c r="R117" s="209">
        <f>Q117*H117</f>
        <v>0</v>
      </c>
      <c r="S117" s="209">
        <v>0</v>
      </c>
      <c r="T117" s="210">
        <f>S117*H117</f>
        <v>0</v>
      </c>
      <c r="AR117" s="13" t="s">
        <v>164</v>
      </c>
      <c r="AT117" s="13" t="s">
        <v>159</v>
      </c>
      <c r="AU117" s="13" t="s">
        <v>83</v>
      </c>
      <c r="AY117" s="13" t="s">
        <v>157</v>
      </c>
      <c r="BE117" s="211">
        <f>IF(N117="základní",J117,0)</f>
        <v>0</v>
      </c>
      <c r="BF117" s="211">
        <f>IF(N117="snížená",J117,0)</f>
        <v>0</v>
      </c>
      <c r="BG117" s="211">
        <f>IF(N117="zákl. přenesená",J117,0)</f>
        <v>0</v>
      </c>
      <c r="BH117" s="211">
        <f>IF(N117="sníž. přenesená",J117,0)</f>
        <v>0</v>
      </c>
      <c r="BI117" s="211">
        <f>IF(N117="nulová",J117,0)</f>
        <v>0</v>
      </c>
      <c r="BJ117" s="13" t="s">
        <v>81</v>
      </c>
      <c r="BK117" s="211">
        <f>ROUND(I117*H117,2)</f>
        <v>0</v>
      </c>
      <c r="BL117" s="13" t="s">
        <v>164</v>
      </c>
      <c r="BM117" s="13" t="s">
        <v>801</v>
      </c>
    </row>
    <row r="118" spans="2:63" s="10" customFormat="1" ht="25.9" customHeight="1">
      <c r="B118" s="184"/>
      <c r="C118" s="185"/>
      <c r="D118" s="186" t="s">
        <v>72</v>
      </c>
      <c r="E118" s="187" t="s">
        <v>391</v>
      </c>
      <c r="F118" s="187" t="s">
        <v>392</v>
      </c>
      <c r="G118" s="185"/>
      <c r="H118" s="185"/>
      <c r="I118" s="188"/>
      <c r="J118" s="189">
        <f>BK118</f>
        <v>0</v>
      </c>
      <c r="K118" s="185"/>
      <c r="L118" s="190"/>
      <c r="M118" s="191"/>
      <c r="N118" s="192"/>
      <c r="O118" s="192"/>
      <c r="P118" s="193">
        <f>P119+P122+P125+P128</f>
        <v>0</v>
      </c>
      <c r="Q118" s="192"/>
      <c r="R118" s="193">
        <f>R119+R122+R125+R128</f>
        <v>0</v>
      </c>
      <c r="S118" s="192"/>
      <c r="T118" s="194">
        <f>T119+T122+T125+T128</f>
        <v>0</v>
      </c>
      <c r="AR118" s="195" t="s">
        <v>177</v>
      </c>
      <c r="AT118" s="196" t="s">
        <v>72</v>
      </c>
      <c r="AU118" s="196" t="s">
        <v>73</v>
      </c>
      <c r="AY118" s="195" t="s">
        <v>157</v>
      </c>
      <c r="BK118" s="197">
        <f>BK119+BK122+BK125+BK128</f>
        <v>0</v>
      </c>
    </row>
    <row r="119" spans="2:63" s="10" customFormat="1" ht="22.8" customHeight="1">
      <c r="B119" s="184"/>
      <c r="C119" s="185"/>
      <c r="D119" s="186" t="s">
        <v>72</v>
      </c>
      <c r="E119" s="198" t="s">
        <v>648</v>
      </c>
      <c r="F119" s="198" t="s">
        <v>649</v>
      </c>
      <c r="G119" s="185"/>
      <c r="H119" s="185"/>
      <c r="I119" s="188"/>
      <c r="J119" s="199">
        <f>BK119</f>
        <v>0</v>
      </c>
      <c r="K119" s="185"/>
      <c r="L119" s="190"/>
      <c r="M119" s="191"/>
      <c r="N119" s="192"/>
      <c r="O119" s="192"/>
      <c r="P119" s="193">
        <f>SUM(P120:P121)</f>
        <v>0</v>
      </c>
      <c r="Q119" s="192"/>
      <c r="R119" s="193">
        <f>SUM(R120:R121)</f>
        <v>0</v>
      </c>
      <c r="S119" s="192"/>
      <c r="T119" s="194">
        <f>SUM(T120:T121)</f>
        <v>0</v>
      </c>
      <c r="AR119" s="195" t="s">
        <v>177</v>
      </c>
      <c r="AT119" s="196" t="s">
        <v>72</v>
      </c>
      <c r="AU119" s="196" t="s">
        <v>81</v>
      </c>
      <c r="AY119" s="195" t="s">
        <v>157</v>
      </c>
      <c r="BK119" s="197">
        <f>SUM(BK120:BK121)</f>
        <v>0</v>
      </c>
    </row>
    <row r="120" spans="2:65" s="1" customFormat="1" ht="16.5" customHeight="1">
      <c r="B120" s="34"/>
      <c r="C120" s="200" t="s">
        <v>268</v>
      </c>
      <c r="D120" s="200" t="s">
        <v>159</v>
      </c>
      <c r="E120" s="201" t="s">
        <v>650</v>
      </c>
      <c r="F120" s="202" t="s">
        <v>651</v>
      </c>
      <c r="G120" s="203" t="s">
        <v>397</v>
      </c>
      <c r="H120" s="204">
        <v>1</v>
      </c>
      <c r="I120" s="205"/>
      <c r="J120" s="206">
        <f>ROUND(I120*H120,2)</f>
        <v>0</v>
      </c>
      <c r="K120" s="202" t="s">
        <v>163</v>
      </c>
      <c r="L120" s="39"/>
      <c r="M120" s="207" t="s">
        <v>19</v>
      </c>
      <c r="N120" s="208" t="s">
        <v>44</v>
      </c>
      <c r="O120" s="75"/>
      <c r="P120" s="209">
        <f>O120*H120</f>
        <v>0</v>
      </c>
      <c r="Q120" s="209">
        <v>0</v>
      </c>
      <c r="R120" s="209">
        <f>Q120*H120</f>
        <v>0</v>
      </c>
      <c r="S120" s="209">
        <v>0</v>
      </c>
      <c r="T120" s="210">
        <f>S120*H120</f>
        <v>0</v>
      </c>
      <c r="AR120" s="13" t="s">
        <v>398</v>
      </c>
      <c r="AT120" s="13" t="s">
        <v>159</v>
      </c>
      <c r="AU120" s="13" t="s">
        <v>83</v>
      </c>
      <c r="AY120" s="13" t="s">
        <v>157</v>
      </c>
      <c r="BE120" s="211">
        <f>IF(N120="základní",J120,0)</f>
        <v>0</v>
      </c>
      <c r="BF120" s="211">
        <f>IF(N120="snížená",J120,0)</f>
        <v>0</v>
      </c>
      <c r="BG120" s="211">
        <f>IF(N120="zákl. přenesená",J120,0)</f>
        <v>0</v>
      </c>
      <c r="BH120" s="211">
        <f>IF(N120="sníž. přenesená",J120,0)</f>
        <v>0</v>
      </c>
      <c r="BI120" s="211">
        <f>IF(N120="nulová",J120,0)</f>
        <v>0</v>
      </c>
      <c r="BJ120" s="13" t="s">
        <v>81</v>
      </c>
      <c r="BK120" s="211">
        <f>ROUND(I120*H120,2)</f>
        <v>0</v>
      </c>
      <c r="BL120" s="13" t="s">
        <v>398</v>
      </c>
      <c r="BM120" s="13" t="s">
        <v>802</v>
      </c>
    </row>
    <row r="121" spans="2:65" s="1" customFormat="1" ht="16.5" customHeight="1">
      <c r="B121" s="34"/>
      <c r="C121" s="200" t="s">
        <v>272</v>
      </c>
      <c r="D121" s="200" t="s">
        <v>159</v>
      </c>
      <c r="E121" s="201" t="s">
        <v>653</v>
      </c>
      <c r="F121" s="202" t="s">
        <v>654</v>
      </c>
      <c r="G121" s="203" t="s">
        <v>397</v>
      </c>
      <c r="H121" s="204">
        <v>1</v>
      </c>
      <c r="I121" s="205"/>
      <c r="J121" s="206">
        <f>ROUND(I121*H121,2)</f>
        <v>0</v>
      </c>
      <c r="K121" s="202" t="s">
        <v>19</v>
      </c>
      <c r="L121" s="39"/>
      <c r="M121" s="207" t="s">
        <v>19</v>
      </c>
      <c r="N121" s="208" t="s">
        <v>44</v>
      </c>
      <c r="O121" s="75"/>
      <c r="P121" s="209">
        <f>O121*H121</f>
        <v>0</v>
      </c>
      <c r="Q121" s="209">
        <v>0</v>
      </c>
      <c r="R121" s="209">
        <f>Q121*H121</f>
        <v>0</v>
      </c>
      <c r="S121" s="209">
        <v>0</v>
      </c>
      <c r="T121" s="210">
        <f>S121*H121</f>
        <v>0</v>
      </c>
      <c r="AR121" s="13" t="s">
        <v>398</v>
      </c>
      <c r="AT121" s="13" t="s">
        <v>159</v>
      </c>
      <c r="AU121" s="13" t="s">
        <v>83</v>
      </c>
      <c r="AY121" s="13" t="s">
        <v>157</v>
      </c>
      <c r="BE121" s="211">
        <f>IF(N121="základní",J121,0)</f>
        <v>0</v>
      </c>
      <c r="BF121" s="211">
        <f>IF(N121="snížená",J121,0)</f>
        <v>0</v>
      </c>
      <c r="BG121" s="211">
        <f>IF(N121="zákl. přenesená",J121,0)</f>
        <v>0</v>
      </c>
      <c r="BH121" s="211">
        <f>IF(N121="sníž. přenesená",J121,0)</f>
        <v>0</v>
      </c>
      <c r="BI121" s="211">
        <f>IF(N121="nulová",J121,0)</f>
        <v>0</v>
      </c>
      <c r="BJ121" s="13" t="s">
        <v>81</v>
      </c>
      <c r="BK121" s="211">
        <f>ROUND(I121*H121,2)</f>
        <v>0</v>
      </c>
      <c r="BL121" s="13" t="s">
        <v>398</v>
      </c>
      <c r="BM121" s="13" t="s">
        <v>803</v>
      </c>
    </row>
    <row r="122" spans="2:63" s="10" customFormat="1" ht="22.8" customHeight="1">
      <c r="B122" s="184"/>
      <c r="C122" s="185"/>
      <c r="D122" s="186" t="s">
        <v>72</v>
      </c>
      <c r="E122" s="198" t="s">
        <v>393</v>
      </c>
      <c r="F122" s="198" t="s">
        <v>394</v>
      </c>
      <c r="G122" s="185"/>
      <c r="H122" s="185"/>
      <c r="I122" s="188"/>
      <c r="J122" s="199">
        <f>BK122</f>
        <v>0</v>
      </c>
      <c r="K122" s="185"/>
      <c r="L122" s="190"/>
      <c r="M122" s="191"/>
      <c r="N122" s="192"/>
      <c r="O122" s="192"/>
      <c r="P122" s="193">
        <f>SUM(P123:P124)</f>
        <v>0</v>
      </c>
      <c r="Q122" s="192"/>
      <c r="R122" s="193">
        <f>SUM(R123:R124)</f>
        <v>0</v>
      </c>
      <c r="S122" s="192"/>
      <c r="T122" s="194">
        <f>SUM(T123:T124)</f>
        <v>0</v>
      </c>
      <c r="AR122" s="195" t="s">
        <v>177</v>
      </c>
      <c r="AT122" s="196" t="s">
        <v>72</v>
      </c>
      <c r="AU122" s="196" t="s">
        <v>81</v>
      </c>
      <c r="AY122" s="195" t="s">
        <v>157</v>
      </c>
      <c r="BK122" s="197">
        <f>SUM(BK123:BK124)</f>
        <v>0</v>
      </c>
    </row>
    <row r="123" spans="2:65" s="1" customFormat="1" ht="16.5" customHeight="1">
      <c r="B123" s="34"/>
      <c r="C123" s="200" t="s">
        <v>276</v>
      </c>
      <c r="D123" s="200" t="s">
        <v>159</v>
      </c>
      <c r="E123" s="201" t="s">
        <v>656</v>
      </c>
      <c r="F123" s="202" t="s">
        <v>657</v>
      </c>
      <c r="G123" s="203" t="s">
        <v>397</v>
      </c>
      <c r="H123" s="204">
        <v>1</v>
      </c>
      <c r="I123" s="205"/>
      <c r="J123" s="206">
        <f>ROUND(I123*H123,2)</f>
        <v>0</v>
      </c>
      <c r="K123" s="202" t="s">
        <v>163</v>
      </c>
      <c r="L123" s="39"/>
      <c r="M123" s="207" t="s">
        <v>19</v>
      </c>
      <c r="N123" s="208" t="s">
        <v>44</v>
      </c>
      <c r="O123" s="75"/>
      <c r="P123" s="209">
        <f>O123*H123</f>
        <v>0</v>
      </c>
      <c r="Q123" s="209">
        <v>0</v>
      </c>
      <c r="R123" s="209">
        <f>Q123*H123</f>
        <v>0</v>
      </c>
      <c r="S123" s="209">
        <v>0</v>
      </c>
      <c r="T123" s="210">
        <f>S123*H123</f>
        <v>0</v>
      </c>
      <c r="AR123" s="13" t="s">
        <v>398</v>
      </c>
      <c r="AT123" s="13" t="s">
        <v>159</v>
      </c>
      <c r="AU123" s="13" t="s">
        <v>83</v>
      </c>
      <c r="AY123" s="13" t="s">
        <v>157</v>
      </c>
      <c r="BE123" s="211">
        <f>IF(N123="základní",J123,0)</f>
        <v>0</v>
      </c>
      <c r="BF123" s="211">
        <f>IF(N123="snížená",J123,0)</f>
        <v>0</v>
      </c>
      <c r="BG123" s="211">
        <f>IF(N123="zákl. přenesená",J123,0)</f>
        <v>0</v>
      </c>
      <c r="BH123" s="211">
        <f>IF(N123="sníž. přenesená",J123,0)</f>
        <v>0</v>
      </c>
      <c r="BI123" s="211">
        <f>IF(N123="nulová",J123,0)</f>
        <v>0</v>
      </c>
      <c r="BJ123" s="13" t="s">
        <v>81</v>
      </c>
      <c r="BK123" s="211">
        <f>ROUND(I123*H123,2)</f>
        <v>0</v>
      </c>
      <c r="BL123" s="13" t="s">
        <v>398</v>
      </c>
      <c r="BM123" s="13" t="s">
        <v>804</v>
      </c>
    </row>
    <row r="124" spans="2:65" s="1" customFormat="1" ht="22.5" customHeight="1">
      <c r="B124" s="34"/>
      <c r="C124" s="200" t="s">
        <v>284</v>
      </c>
      <c r="D124" s="200" t="s">
        <v>159</v>
      </c>
      <c r="E124" s="201" t="s">
        <v>659</v>
      </c>
      <c r="F124" s="202" t="s">
        <v>805</v>
      </c>
      <c r="G124" s="203" t="s">
        <v>397</v>
      </c>
      <c r="H124" s="204">
        <v>1</v>
      </c>
      <c r="I124" s="205"/>
      <c r="J124" s="206">
        <f>ROUND(I124*H124,2)</f>
        <v>0</v>
      </c>
      <c r="K124" s="202" t="s">
        <v>19</v>
      </c>
      <c r="L124" s="39"/>
      <c r="M124" s="207" t="s">
        <v>19</v>
      </c>
      <c r="N124" s="208" t="s">
        <v>44</v>
      </c>
      <c r="O124" s="75"/>
      <c r="P124" s="209">
        <f>O124*H124</f>
        <v>0</v>
      </c>
      <c r="Q124" s="209">
        <v>0</v>
      </c>
      <c r="R124" s="209">
        <f>Q124*H124</f>
        <v>0</v>
      </c>
      <c r="S124" s="209">
        <v>0</v>
      </c>
      <c r="T124" s="210">
        <f>S124*H124</f>
        <v>0</v>
      </c>
      <c r="AR124" s="13" t="s">
        <v>398</v>
      </c>
      <c r="AT124" s="13" t="s">
        <v>159</v>
      </c>
      <c r="AU124" s="13" t="s">
        <v>83</v>
      </c>
      <c r="AY124" s="13" t="s">
        <v>157</v>
      </c>
      <c r="BE124" s="211">
        <f>IF(N124="základní",J124,0)</f>
        <v>0</v>
      </c>
      <c r="BF124" s="211">
        <f>IF(N124="snížená",J124,0)</f>
        <v>0</v>
      </c>
      <c r="BG124" s="211">
        <f>IF(N124="zákl. přenesená",J124,0)</f>
        <v>0</v>
      </c>
      <c r="BH124" s="211">
        <f>IF(N124="sníž. přenesená",J124,0)</f>
        <v>0</v>
      </c>
      <c r="BI124" s="211">
        <f>IF(N124="nulová",J124,0)</f>
        <v>0</v>
      </c>
      <c r="BJ124" s="13" t="s">
        <v>81</v>
      </c>
      <c r="BK124" s="211">
        <f>ROUND(I124*H124,2)</f>
        <v>0</v>
      </c>
      <c r="BL124" s="13" t="s">
        <v>398</v>
      </c>
      <c r="BM124" s="13" t="s">
        <v>806</v>
      </c>
    </row>
    <row r="125" spans="2:63" s="10" customFormat="1" ht="22.8" customHeight="1">
      <c r="B125" s="184"/>
      <c r="C125" s="185"/>
      <c r="D125" s="186" t="s">
        <v>72</v>
      </c>
      <c r="E125" s="198" t="s">
        <v>406</v>
      </c>
      <c r="F125" s="198" t="s">
        <v>407</v>
      </c>
      <c r="G125" s="185"/>
      <c r="H125" s="185"/>
      <c r="I125" s="188"/>
      <c r="J125" s="199">
        <f>BK125</f>
        <v>0</v>
      </c>
      <c r="K125" s="185"/>
      <c r="L125" s="190"/>
      <c r="M125" s="191"/>
      <c r="N125" s="192"/>
      <c r="O125" s="192"/>
      <c r="P125" s="193">
        <f>SUM(P126:P127)</f>
        <v>0</v>
      </c>
      <c r="Q125" s="192"/>
      <c r="R125" s="193">
        <f>SUM(R126:R127)</f>
        <v>0</v>
      </c>
      <c r="S125" s="192"/>
      <c r="T125" s="194">
        <f>SUM(T126:T127)</f>
        <v>0</v>
      </c>
      <c r="AR125" s="195" t="s">
        <v>177</v>
      </c>
      <c r="AT125" s="196" t="s">
        <v>72</v>
      </c>
      <c r="AU125" s="196" t="s">
        <v>81</v>
      </c>
      <c r="AY125" s="195" t="s">
        <v>157</v>
      </c>
      <c r="BK125" s="197">
        <f>SUM(BK126:BK127)</f>
        <v>0</v>
      </c>
    </row>
    <row r="126" spans="2:65" s="1" customFormat="1" ht="16.5" customHeight="1">
      <c r="B126" s="34"/>
      <c r="C126" s="200" t="s">
        <v>14</v>
      </c>
      <c r="D126" s="200" t="s">
        <v>159</v>
      </c>
      <c r="E126" s="201" t="s">
        <v>409</v>
      </c>
      <c r="F126" s="202" t="s">
        <v>662</v>
      </c>
      <c r="G126" s="203" t="s">
        <v>397</v>
      </c>
      <c r="H126" s="204">
        <v>1</v>
      </c>
      <c r="I126" s="205"/>
      <c r="J126" s="206">
        <f>ROUND(I126*H126,2)</f>
        <v>0</v>
      </c>
      <c r="K126" s="202" t="s">
        <v>163</v>
      </c>
      <c r="L126" s="39"/>
      <c r="M126" s="207" t="s">
        <v>19</v>
      </c>
      <c r="N126" s="208" t="s">
        <v>44</v>
      </c>
      <c r="O126" s="75"/>
      <c r="P126" s="209">
        <f>O126*H126</f>
        <v>0</v>
      </c>
      <c r="Q126" s="209">
        <v>0</v>
      </c>
      <c r="R126" s="209">
        <f>Q126*H126</f>
        <v>0</v>
      </c>
      <c r="S126" s="209">
        <v>0</v>
      </c>
      <c r="T126" s="210">
        <f>S126*H126</f>
        <v>0</v>
      </c>
      <c r="AR126" s="13" t="s">
        <v>398</v>
      </c>
      <c r="AT126" s="13" t="s">
        <v>159</v>
      </c>
      <c r="AU126" s="13" t="s">
        <v>83</v>
      </c>
      <c r="AY126" s="13" t="s">
        <v>157</v>
      </c>
      <c r="BE126" s="211">
        <f>IF(N126="základní",J126,0)</f>
        <v>0</v>
      </c>
      <c r="BF126" s="211">
        <f>IF(N126="snížená",J126,0)</f>
        <v>0</v>
      </c>
      <c r="BG126" s="211">
        <f>IF(N126="zákl. přenesená",J126,0)</f>
        <v>0</v>
      </c>
      <c r="BH126" s="211">
        <f>IF(N126="sníž. přenesená",J126,0)</f>
        <v>0</v>
      </c>
      <c r="BI126" s="211">
        <f>IF(N126="nulová",J126,0)</f>
        <v>0</v>
      </c>
      <c r="BJ126" s="13" t="s">
        <v>81</v>
      </c>
      <c r="BK126" s="211">
        <f>ROUND(I126*H126,2)</f>
        <v>0</v>
      </c>
      <c r="BL126" s="13" t="s">
        <v>398</v>
      </c>
      <c r="BM126" s="13" t="s">
        <v>807</v>
      </c>
    </row>
    <row r="127" spans="2:65" s="1" customFormat="1" ht="16.5" customHeight="1">
      <c r="B127" s="34"/>
      <c r="C127" s="200" t="s">
        <v>291</v>
      </c>
      <c r="D127" s="200" t="s">
        <v>159</v>
      </c>
      <c r="E127" s="201" t="s">
        <v>664</v>
      </c>
      <c r="F127" s="202" t="s">
        <v>808</v>
      </c>
      <c r="G127" s="203" t="s">
        <v>397</v>
      </c>
      <c r="H127" s="204">
        <v>1</v>
      </c>
      <c r="I127" s="205"/>
      <c r="J127" s="206">
        <f>ROUND(I127*H127,2)</f>
        <v>0</v>
      </c>
      <c r="K127" s="202" t="s">
        <v>19</v>
      </c>
      <c r="L127" s="39"/>
      <c r="M127" s="207" t="s">
        <v>19</v>
      </c>
      <c r="N127" s="208" t="s">
        <v>44</v>
      </c>
      <c r="O127" s="75"/>
      <c r="P127" s="209">
        <f>O127*H127</f>
        <v>0</v>
      </c>
      <c r="Q127" s="209">
        <v>0</v>
      </c>
      <c r="R127" s="209">
        <f>Q127*H127</f>
        <v>0</v>
      </c>
      <c r="S127" s="209">
        <v>0</v>
      </c>
      <c r="T127" s="210">
        <f>S127*H127</f>
        <v>0</v>
      </c>
      <c r="AR127" s="13" t="s">
        <v>398</v>
      </c>
      <c r="AT127" s="13" t="s">
        <v>159</v>
      </c>
      <c r="AU127" s="13" t="s">
        <v>83</v>
      </c>
      <c r="AY127" s="13" t="s">
        <v>157</v>
      </c>
      <c r="BE127" s="211">
        <f>IF(N127="základní",J127,0)</f>
        <v>0</v>
      </c>
      <c r="BF127" s="211">
        <f>IF(N127="snížená",J127,0)</f>
        <v>0</v>
      </c>
      <c r="BG127" s="211">
        <f>IF(N127="zákl. přenesená",J127,0)</f>
        <v>0</v>
      </c>
      <c r="BH127" s="211">
        <f>IF(N127="sníž. přenesená",J127,0)</f>
        <v>0</v>
      </c>
      <c r="BI127" s="211">
        <f>IF(N127="nulová",J127,0)</f>
        <v>0</v>
      </c>
      <c r="BJ127" s="13" t="s">
        <v>81</v>
      </c>
      <c r="BK127" s="211">
        <f>ROUND(I127*H127,2)</f>
        <v>0</v>
      </c>
      <c r="BL127" s="13" t="s">
        <v>398</v>
      </c>
      <c r="BM127" s="13" t="s">
        <v>809</v>
      </c>
    </row>
    <row r="128" spans="2:63" s="10" customFormat="1" ht="22.8" customHeight="1">
      <c r="B128" s="184"/>
      <c r="C128" s="185"/>
      <c r="D128" s="186" t="s">
        <v>72</v>
      </c>
      <c r="E128" s="198" t="s">
        <v>461</v>
      </c>
      <c r="F128" s="198" t="s">
        <v>462</v>
      </c>
      <c r="G128" s="185"/>
      <c r="H128" s="185"/>
      <c r="I128" s="188"/>
      <c r="J128" s="199">
        <f>BK128</f>
        <v>0</v>
      </c>
      <c r="K128" s="185"/>
      <c r="L128" s="190"/>
      <c r="M128" s="191"/>
      <c r="N128" s="192"/>
      <c r="O128" s="192"/>
      <c r="P128" s="193">
        <f>SUM(P129:P130)</f>
        <v>0</v>
      </c>
      <c r="Q128" s="192"/>
      <c r="R128" s="193">
        <f>SUM(R129:R130)</f>
        <v>0</v>
      </c>
      <c r="S128" s="192"/>
      <c r="T128" s="194">
        <f>SUM(T129:T130)</f>
        <v>0</v>
      </c>
      <c r="AR128" s="195" t="s">
        <v>177</v>
      </c>
      <c r="AT128" s="196" t="s">
        <v>72</v>
      </c>
      <c r="AU128" s="196" t="s">
        <v>81</v>
      </c>
      <c r="AY128" s="195" t="s">
        <v>157</v>
      </c>
      <c r="BK128" s="197">
        <f>SUM(BK129:BK130)</f>
        <v>0</v>
      </c>
    </row>
    <row r="129" spans="2:65" s="1" customFormat="1" ht="16.5" customHeight="1">
      <c r="B129" s="34"/>
      <c r="C129" s="200" t="s">
        <v>295</v>
      </c>
      <c r="D129" s="200" t="s">
        <v>159</v>
      </c>
      <c r="E129" s="201" t="s">
        <v>810</v>
      </c>
      <c r="F129" s="202" t="s">
        <v>811</v>
      </c>
      <c r="G129" s="203" t="s">
        <v>397</v>
      </c>
      <c r="H129" s="204">
        <v>2</v>
      </c>
      <c r="I129" s="205"/>
      <c r="J129" s="206">
        <f>ROUND(I129*H129,2)</f>
        <v>0</v>
      </c>
      <c r="K129" s="202" t="s">
        <v>163</v>
      </c>
      <c r="L129" s="39"/>
      <c r="M129" s="207" t="s">
        <v>19</v>
      </c>
      <c r="N129" s="208" t="s">
        <v>44</v>
      </c>
      <c r="O129" s="75"/>
      <c r="P129" s="209">
        <f>O129*H129</f>
        <v>0</v>
      </c>
      <c r="Q129" s="209">
        <v>0</v>
      </c>
      <c r="R129" s="209">
        <f>Q129*H129</f>
        <v>0</v>
      </c>
      <c r="S129" s="209">
        <v>0</v>
      </c>
      <c r="T129" s="210">
        <f>S129*H129</f>
        <v>0</v>
      </c>
      <c r="AR129" s="13" t="s">
        <v>398</v>
      </c>
      <c r="AT129" s="13" t="s">
        <v>159</v>
      </c>
      <c r="AU129" s="13" t="s">
        <v>83</v>
      </c>
      <c r="AY129" s="13" t="s">
        <v>157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13" t="s">
        <v>81</v>
      </c>
      <c r="BK129" s="211">
        <f>ROUND(I129*H129,2)</f>
        <v>0</v>
      </c>
      <c r="BL129" s="13" t="s">
        <v>398</v>
      </c>
      <c r="BM129" s="13" t="s">
        <v>812</v>
      </c>
    </row>
    <row r="130" spans="2:65" s="1" customFormat="1" ht="22.5" customHeight="1">
      <c r="B130" s="34"/>
      <c r="C130" s="200" t="s">
        <v>280</v>
      </c>
      <c r="D130" s="200" t="s">
        <v>159</v>
      </c>
      <c r="E130" s="201" t="s">
        <v>813</v>
      </c>
      <c r="F130" s="202" t="s">
        <v>814</v>
      </c>
      <c r="G130" s="203" t="s">
        <v>397</v>
      </c>
      <c r="H130" s="204">
        <v>1</v>
      </c>
      <c r="I130" s="205"/>
      <c r="J130" s="206">
        <f>ROUND(I130*H130,2)</f>
        <v>0</v>
      </c>
      <c r="K130" s="202" t="s">
        <v>19</v>
      </c>
      <c r="L130" s="39"/>
      <c r="M130" s="222" t="s">
        <v>19</v>
      </c>
      <c r="N130" s="223" t="s">
        <v>44</v>
      </c>
      <c r="O130" s="224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AR130" s="13" t="s">
        <v>398</v>
      </c>
      <c r="AT130" s="13" t="s">
        <v>159</v>
      </c>
      <c r="AU130" s="13" t="s">
        <v>83</v>
      </c>
      <c r="AY130" s="13" t="s">
        <v>157</v>
      </c>
      <c r="BE130" s="211">
        <f>IF(N130="základní",J130,0)</f>
        <v>0</v>
      </c>
      <c r="BF130" s="211">
        <f>IF(N130="snížená",J130,0)</f>
        <v>0</v>
      </c>
      <c r="BG130" s="211">
        <f>IF(N130="zákl. přenesená",J130,0)</f>
        <v>0</v>
      </c>
      <c r="BH130" s="211">
        <f>IF(N130="sníž. přenesená",J130,0)</f>
        <v>0</v>
      </c>
      <c r="BI130" s="211">
        <f>IF(N130="nulová",J130,0)</f>
        <v>0</v>
      </c>
      <c r="BJ130" s="13" t="s">
        <v>81</v>
      </c>
      <c r="BK130" s="211">
        <f>ROUND(I130*H130,2)</f>
        <v>0</v>
      </c>
      <c r="BL130" s="13" t="s">
        <v>398</v>
      </c>
      <c r="BM130" s="13" t="s">
        <v>815</v>
      </c>
    </row>
    <row r="131" spans="2:12" s="1" customFormat="1" ht="6.95" customHeight="1">
      <c r="B131" s="53"/>
      <c r="C131" s="54"/>
      <c r="D131" s="54"/>
      <c r="E131" s="54"/>
      <c r="F131" s="54"/>
      <c r="G131" s="54"/>
      <c r="H131" s="54"/>
      <c r="I131" s="150"/>
      <c r="J131" s="54"/>
      <c r="K131" s="54"/>
      <c r="L131" s="39"/>
    </row>
  </sheetData>
  <sheetProtection password="CC35" sheet="1" objects="1" scenarios="1" formatColumns="0" formatRows="0" autoFilter="0"/>
  <autoFilter ref="C87:K130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Malý Lukáš</dc:creator>
  <cp:keywords/>
  <dc:description/>
  <cp:lastModifiedBy>Malý Lukáš</cp:lastModifiedBy>
  <dcterms:created xsi:type="dcterms:W3CDTF">2019-06-12T09:26:34Z</dcterms:created>
  <dcterms:modified xsi:type="dcterms:W3CDTF">2019-06-12T09:26:42Z</dcterms:modified>
  <cp:category/>
  <cp:version/>
  <cp:contentType/>
  <cp:contentStatus/>
</cp:coreProperties>
</file>