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1 - SO 01 - Železničn..." sheetId="2" r:id="rId2"/>
    <sheet name="SO 02 - SO 02 - Železničn..." sheetId="3" r:id="rId3"/>
    <sheet name="1 - SO 03.1 - P2981 - m.k..." sheetId="4" r:id="rId4"/>
    <sheet name="2 - SO 03.2 - P2982 - m.k." sheetId="5" r:id="rId5"/>
    <sheet name="3 - SO 03.3 - P2983 - m.k." sheetId="6" r:id="rId6"/>
    <sheet name="4 - SO 03.4 - P2984 - III..." sheetId="7" r:id="rId7"/>
    <sheet name="5 - SO 03.5 - P2985 a P2986" sheetId="8" r:id="rId8"/>
    <sheet name="SO 04 - SO 04 - Následné ..." sheetId="9" r:id="rId9"/>
    <sheet name="2 - Materiál dodávaný obj..." sheetId="10" r:id="rId10"/>
    <sheet name="3 - VRN" sheetId="11" r:id="rId11"/>
    <sheet name="001 - km 444,985 - most" sheetId="12" r:id="rId12"/>
    <sheet name="002 - km 444,985 - svršek" sheetId="13" r:id="rId13"/>
    <sheet name="001 - km 445,446 - most" sheetId="14" r:id="rId14"/>
    <sheet name="002 - km 445,446 - svršek" sheetId="15" r:id="rId15"/>
    <sheet name="001 - km 445,903 - propustek" sheetId="16" r:id="rId16"/>
    <sheet name="002 - km 445,903 - svršek" sheetId="17" r:id="rId17"/>
    <sheet name="VRN1 - Oprava mostu v km ..." sheetId="18" r:id="rId18"/>
    <sheet name="VRN2 - Oprava mostu v km ..." sheetId="19" r:id="rId19"/>
    <sheet name="VRN3 - Oprava propustku v..." sheetId="20" r:id="rId20"/>
    <sheet name="01 - TV - SÚOŽI" sheetId="21" r:id="rId21"/>
    <sheet name="02 - VRN" sheetId="22" r:id="rId22"/>
    <sheet name="D - práce SSZT" sheetId="23" r:id="rId23"/>
    <sheet name="Pokyny pro vyplnění" sheetId="24" r:id="rId24"/>
  </sheets>
  <definedNames>
    <definedName name="_xlnm.Print_Area" localSheetId="0">'Rekapitulace stavby'!$D$4:$AO$36,'Rekapitulace stavby'!$C$42:$AQ$84</definedName>
    <definedName name="_xlnm._FilterDatabase" localSheetId="1" hidden="1">'SO 01 - SO 01 - Železničn...'!$C$86:$K$232</definedName>
    <definedName name="_xlnm.Print_Area" localSheetId="1">'SO 01 - SO 01 - Železničn...'!$C$4:$J$41,'SO 01 - SO 01 - Železničn...'!$C$47:$J$66,'SO 01 - SO 01 - Železničn...'!$C$72:$K$232</definedName>
    <definedName name="_xlnm._FilterDatabase" localSheetId="2" hidden="1">'SO 02 - SO 02 - Železničn...'!$C$86:$K$193</definedName>
    <definedName name="_xlnm.Print_Area" localSheetId="2">'SO 02 - SO 02 - Železničn...'!$C$4:$J$41,'SO 02 - SO 02 - Železničn...'!$C$47:$J$66,'SO 02 - SO 02 - Železničn...'!$C$72:$K$193</definedName>
    <definedName name="_xlnm._FilterDatabase" localSheetId="3" hidden="1">'1 - SO 03.1 - P2981 - m.k...'!$C$93:$K$133</definedName>
    <definedName name="_xlnm.Print_Area" localSheetId="3">'1 - SO 03.1 - P2981 - m.k...'!$C$4:$J$43,'1 - SO 03.1 - P2981 - m.k...'!$C$49:$J$71,'1 - SO 03.1 - P2981 - m.k...'!$C$77:$K$133</definedName>
    <definedName name="_xlnm._FilterDatabase" localSheetId="4" hidden="1">'2 - SO 03.2 - P2982 - m.k.'!$C$93:$K$148</definedName>
    <definedName name="_xlnm.Print_Area" localSheetId="4">'2 - SO 03.2 - P2982 - m.k.'!$C$4:$J$43,'2 - SO 03.2 - P2982 - m.k.'!$C$49:$J$71,'2 - SO 03.2 - P2982 - m.k.'!$C$77:$K$148</definedName>
    <definedName name="_xlnm._FilterDatabase" localSheetId="5" hidden="1">'3 - SO 03.3 - P2983 - m.k.'!$C$93:$K$151</definedName>
    <definedName name="_xlnm.Print_Area" localSheetId="5">'3 - SO 03.3 - P2983 - m.k.'!$C$4:$J$43,'3 - SO 03.3 - P2983 - m.k.'!$C$49:$J$71,'3 - SO 03.3 - P2983 - m.k.'!$C$77:$K$151</definedName>
    <definedName name="_xlnm._FilterDatabase" localSheetId="6" hidden="1">'4 - SO 03.4 - P2984 - III...'!$C$93:$K$150</definedName>
    <definedName name="_xlnm.Print_Area" localSheetId="6">'4 - SO 03.4 - P2984 - III...'!$C$4:$J$43,'4 - SO 03.4 - P2984 - III...'!$C$49:$J$71,'4 - SO 03.4 - P2984 - III...'!$C$77:$K$150</definedName>
    <definedName name="_xlnm._FilterDatabase" localSheetId="7" hidden="1">'5 - SO 03.5 - P2985 a P2986'!$C$90:$K$103</definedName>
    <definedName name="_xlnm.Print_Area" localSheetId="7">'5 - SO 03.5 - P2985 a P2986'!$C$4:$J$43,'5 - SO 03.5 - P2985 a P2986'!$C$49:$J$68,'5 - SO 03.5 - P2985 a P2986'!$C$74:$K$103</definedName>
    <definedName name="_xlnm._FilterDatabase" localSheetId="8" hidden="1">'SO 04 - SO 04 - Následné ...'!$C$84:$K$136</definedName>
    <definedName name="_xlnm.Print_Area" localSheetId="8">'SO 04 - SO 04 - Následné ...'!$C$4:$J$41,'SO 04 - SO 04 - Následné ...'!$C$47:$J$64,'SO 04 - SO 04 - Následné ...'!$C$70:$K$136</definedName>
    <definedName name="_xlnm._FilterDatabase" localSheetId="9" hidden="1">'2 - Materiál dodávaný obj...'!$C$84:$K$88</definedName>
    <definedName name="_xlnm.Print_Area" localSheetId="9">'2 - Materiál dodávaný obj...'!$C$4:$J$41,'2 - Materiál dodávaný obj...'!$C$47:$J$64,'2 - Materiál dodávaný obj...'!$C$70:$K$88</definedName>
    <definedName name="_xlnm._FilterDatabase" localSheetId="10" hidden="1">'3 - VRN'!$C$85:$K$108</definedName>
    <definedName name="_xlnm.Print_Area" localSheetId="10">'3 - VRN'!$C$4:$J$41,'3 - VRN'!$C$47:$J$65,'3 - VRN'!$C$71:$K$108</definedName>
    <definedName name="_xlnm._FilterDatabase" localSheetId="11" hidden="1">'001 - km 444,985 - most'!$C$103:$K$365</definedName>
    <definedName name="_xlnm.Print_Area" localSheetId="11">'001 - km 444,985 - most'!$C$4:$J$43,'001 - km 444,985 - most'!$C$49:$J$81,'001 - km 444,985 - most'!$C$87:$K$365</definedName>
    <definedName name="_xlnm._FilterDatabase" localSheetId="12" hidden="1">'002 - km 444,985 - svršek'!$C$93:$K$142</definedName>
    <definedName name="_xlnm.Print_Area" localSheetId="12">'002 - km 444,985 - svršek'!$C$4:$J$43,'002 - km 444,985 - svršek'!$C$49:$J$71,'002 - km 444,985 - svršek'!$C$77:$K$142</definedName>
    <definedName name="_xlnm._FilterDatabase" localSheetId="13" hidden="1">'001 - km 445,446 - most'!$C$103:$K$442</definedName>
    <definedName name="_xlnm.Print_Area" localSheetId="13">'001 - km 445,446 - most'!$C$4:$J$43,'001 - km 445,446 - most'!$C$49:$J$81,'001 - km 445,446 - most'!$C$87:$K$442</definedName>
    <definedName name="_xlnm._FilterDatabase" localSheetId="14" hidden="1">'002 - km 445,446 - svršek'!$C$93:$K$171</definedName>
    <definedName name="_xlnm.Print_Area" localSheetId="14">'002 - km 445,446 - svršek'!$C$4:$J$43,'002 - km 445,446 - svršek'!$C$49:$J$71,'002 - km 445,446 - svršek'!$C$77:$K$171</definedName>
    <definedName name="_xlnm._FilterDatabase" localSheetId="15" hidden="1">'001 - km 445,903 - propustek'!$C$100:$K$354</definedName>
    <definedName name="_xlnm.Print_Area" localSheetId="15">'001 - km 445,903 - propustek'!$C$4:$J$43,'001 - km 445,903 - propustek'!$C$49:$J$78,'001 - km 445,903 - propustek'!$C$84:$K$354</definedName>
    <definedName name="_xlnm._FilterDatabase" localSheetId="16" hidden="1">'002 - km 445,903 - svršek'!$C$93:$K$189</definedName>
    <definedName name="_xlnm.Print_Area" localSheetId="16">'002 - km 445,903 - svršek'!$C$4:$J$43,'002 - km 445,903 - svršek'!$C$49:$J$71,'002 - km 445,903 - svršek'!$C$77:$K$189</definedName>
    <definedName name="_xlnm._FilterDatabase" localSheetId="17" hidden="1">'VRN1 - Oprava mostu v km ...'!$C$88:$K$103</definedName>
    <definedName name="_xlnm.Print_Area" localSheetId="17">'VRN1 - Oprava mostu v km ...'!$C$4:$J$41,'VRN1 - Oprava mostu v km ...'!$C$47:$J$68,'VRN1 - Oprava mostu v km ...'!$C$74:$K$103</definedName>
    <definedName name="_xlnm._FilterDatabase" localSheetId="18" hidden="1">'VRN2 - Oprava mostu v km ...'!$C$88:$K$103</definedName>
    <definedName name="_xlnm.Print_Area" localSheetId="18">'VRN2 - Oprava mostu v km ...'!$C$4:$J$41,'VRN2 - Oprava mostu v km ...'!$C$47:$J$68,'VRN2 - Oprava mostu v km ...'!$C$74:$K$103</definedName>
    <definedName name="_xlnm._FilterDatabase" localSheetId="19" hidden="1">'VRN3 - Oprava propustku v...'!$C$88:$K$106</definedName>
    <definedName name="_xlnm.Print_Area" localSheetId="19">'VRN3 - Oprava propustku v...'!$C$4:$J$41,'VRN3 - Oprava propustku v...'!$C$47:$J$68,'VRN3 - Oprava propustku v...'!$C$74:$K$106</definedName>
    <definedName name="_xlnm._FilterDatabase" localSheetId="20" hidden="1">'01 - TV - SÚOŽI'!$C$85:$K$123</definedName>
    <definedName name="_xlnm.Print_Area" localSheetId="20">'01 - TV - SÚOŽI'!$C$4:$J$41,'01 - TV - SÚOŽI'!$C$47:$J$65,'01 - TV - SÚOŽI'!$C$71:$K$123</definedName>
    <definedName name="_xlnm._FilterDatabase" localSheetId="21" hidden="1">'02 - VRN'!$C$85:$K$88</definedName>
    <definedName name="_xlnm.Print_Area" localSheetId="21">'02 - VRN'!$C$4:$J$41,'02 - VRN'!$C$47:$J$65,'02 - VRN'!$C$71:$K$88</definedName>
    <definedName name="_xlnm._FilterDatabase" localSheetId="22" hidden="1">'D - práce SSZT'!$C$79:$K$87</definedName>
    <definedName name="_xlnm.Print_Area" localSheetId="22">'D - práce SSZT'!$C$4:$J$39,'D - práce SSZT'!$C$45:$J$61,'D - práce SSZT'!$C$67:$K$87</definedName>
    <definedName name="_xlnm.Print_Area" localSheetId="23">'Pokyny pro vyplnění'!$B$2:$K$71,'Pokyny pro vyplnění'!$B$74:$K$118,'Pokyny pro vyplnění'!$B$121:$K$190,'Pokyny pro vyplnění'!$B$198:$K$218</definedName>
    <definedName name="_xlnm.Print_Titles" localSheetId="0">'Rekapitulace stavby'!$52:$52</definedName>
    <definedName name="_xlnm.Print_Titles" localSheetId="1">'SO 01 - SO 01 - Železničn...'!$86:$86</definedName>
    <definedName name="_xlnm.Print_Titles" localSheetId="2">'SO 02 - SO 02 - Železničn...'!$86:$86</definedName>
    <definedName name="_xlnm.Print_Titles" localSheetId="3">'1 - SO 03.1 - P2981 - m.k...'!$93:$93</definedName>
    <definedName name="_xlnm.Print_Titles" localSheetId="4">'2 - SO 03.2 - P2982 - m.k.'!$93:$93</definedName>
    <definedName name="_xlnm.Print_Titles" localSheetId="5">'3 - SO 03.3 - P2983 - m.k.'!$93:$93</definedName>
    <definedName name="_xlnm.Print_Titles" localSheetId="6">'4 - SO 03.4 - P2984 - III...'!$93:$93</definedName>
    <definedName name="_xlnm.Print_Titles" localSheetId="7">'5 - SO 03.5 - P2985 a P2986'!$90:$90</definedName>
    <definedName name="_xlnm.Print_Titles" localSheetId="8">'SO 04 - SO 04 - Následné ...'!$84:$84</definedName>
    <definedName name="_xlnm.Print_Titles" localSheetId="9">'2 - Materiál dodávaný obj...'!$84:$84</definedName>
    <definedName name="_xlnm.Print_Titles" localSheetId="10">'3 - VRN'!$85:$85</definedName>
    <definedName name="_xlnm.Print_Titles" localSheetId="17">'VRN1 - Oprava mostu v km ...'!$88:$88</definedName>
    <definedName name="_xlnm.Print_Titles" localSheetId="18">'VRN2 - Oprava mostu v km ...'!$88:$88</definedName>
    <definedName name="_xlnm.Print_Titles" localSheetId="19">'VRN3 - Oprava propustku v...'!$88:$88</definedName>
    <definedName name="_xlnm.Print_Titles" localSheetId="20">'01 - TV - SÚOŽI'!$85:$85</definedName>
    <definedName name="_xlnm.Print_Titles" localSheetId="21">'02 - VRN'!$85:$85</definedName>
    <definedName name="_xlnm.Print_Titles" localSheetId="22">'D - práce SSZT'!$79:$79</definedName>
  </definedNames>
  <calcPr fullCalcOnLoad="1"/>
</workbook>
</file>

<file path=xl/sharedStrings.xml><?xml version="1.0" encoding="utf-8"?>
<sst xmlns="http://schemas.openxmlformats.org/spreadsheetml/2006/main" count="19660" uniqueCount="2226">
  <si>
    <t>Export Komplet</t>
  </si>
  <si>
    <t>VZ</t>
  </si>
  <si>
    <t>2.0</t>
  </si>
  <si>
    <t>ZAMOK</t>
  </si>
  <si>
    <t>False</t>
  </si>
  <si>
    <t>{5b41e45f-880b-4ef6-b857-94eb479d49bd}</t>
  </si>
  <si>
    <t>0,01</t>
  </si>
  <si>
    <t>21</t>
  </si>
  <si>
    <t>15</t>
  </si>
  <si>
    <t>REKAPITULACE STAVBY</t>
  </si>
  <si>
    <t>v ---  níže se nacházejí doplnkové a pomocné údaje k sestavám  --- v</t>
  </si>
  <si>
    <t>Návod na vyplnění</t>
  </si>
  <si>
    <t>0,001</t>
  </si>
  <si>
    <t>Kód:</t>
  </si>
  <si>
    <t>65019088</t>
  </si>
  <si>
    <t>Měnit lze pouze buňky se žlutým podbarvením!
1) v Rekapitulaci stavby vyplňte údaje o Uchazeči (přenesou se do ostatních sestav i v jiných listech)
2) na vybraných listech vyplňte v sestavě Soupis prací ceny u položek</t>
  </si>
  <si>
    <t>Stavba:</t>
  </si>
  <si>
    <t>Výměna pražců a kolejnic ve 2.TK v úseku V.Březno - Boletice n.L. v km 443,320 – 448,400_OPRAVA Č. 1</t>
  </si>
  <si>
    <t>KSO:</t>
  </si>
  <si>
    <t/>
  </si>
  <si>
    <t>CC-CZ:</t>
  </si>
  <si>
    <t>Místo:</t>
  </si>
  <si>
    <t>trať 073</t>
  </si>
  <si>
    <t>Datum:</t>
  </si>
  <si>
    <t>7. 6. 2019</t>
  </si>
  <si>
    <t>Zadavatel:</t>
  </si>
  <si>
    <t>IČ:</t>
  </si>
  <si>
    <t>709 94 234</t>
  </si>
  <si>
    <t>SŽDC s.o., OŘ Ústí n.L., ST Ústí n.L.</t>
  </si>
  <si>
    <t>DIČ:</t>
  </si>
  <si>
    <t>CZ70994234</t>
  </si>
  <si>
    <t>Uchazeč:</t>
  </si>
  <si>
    <t>Vyplň údaj</t>
  </si>
  <si>
    <t>Projektant:</t>
  </si>
  <si>
    <t xml:space="preserve"> </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</si>
  <si>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</si>
  <si>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</si>
  <si>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</si>
  <si>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</si>
  <si>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</si>
  <si>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</si>
  <si>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</si>
  <si>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</si>
  <si>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</si>
  <si>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</si>
  <si>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</si>
  <si>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</si>
  <si>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</si>
  <si>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</si>
  <si>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</si>
  <si>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</si>
  <si>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</si>
  <si>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</si>
  <si>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</si>
  <si>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</si>
  <si>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</si>
  <si>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</si>
  <si>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</si>
  <si>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</si>
  <si>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</si>
  <si>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</si>
  <si>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</si>
  <si>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</si>
  <si>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</si>
  <si>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</si>
  <si>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</si>
  <si>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</si>
  <si>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</si>
  <si>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</si>
  <si>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</si>
  <si>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</si>
  <si>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</si>
  <si>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</si>
  <si>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</si>
  <si>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</si>
  <si>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</si>
  <si>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</si>
  <si>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A</t>
  </si>
  <si>
    <t>práce ST</t>
  </si>
  <si>
    <t>STA</t>
  </si>
  <si>
    <t>1</t>
  </si>
  <si>
    <t>{cc6e5283-b959-4765-95d4-b6459515acf1}</t>
  </si>
  <si>
    <t>2</t>
  </si>
  <si>
    <t>/</t>
  </si>
  <si>
    <t>SO 01</t>
  </si>
  <si>
    <t>SO 01 - Železniční svršek</t>
  </si>
  <si>
    <t>Soupis</t>
  </si>
  <si>
    <t>{3032cc58-87f4-439e-adfe-f8a49046a522}</t>
  </si>
  <si>
    <t>SO 02</t>
  </si>
  <si>
    <t>SO 02 - Železniční spodek</t>
  </si>
  <si>
    <t>{db7e2fd2-8803-4f94-95ec-5f5ed8661c6c}</t>
  </si>
  <si>
    <t>SO 03</t>
  </si>
  <si>
    <t>SO 03 - Železniční přejezdy</t>
  </si>
  <si>
    <t>{6bf8df4a-e7d2-4e2d-ad75-d44a0a99e942}</t>
  </si>
  <si>
    <t>SO 03.1 - P2981 - m.k. (přechod pro pěší)</t>
  </si>
  <si>
    <t>3</t>
  </si>
  <si>
    <t>{e1d15ea7-b0ee-4295-a3ee-9cd66d0e4eef}</t>
  </si>
  <si>
    <t>SO 03.2 - P2982 - m.k.</t>
  </si>
  <si>
    <t>{0289488f-c9e3-40e8-b13a-4a6c03c3caf4}</t>
  </si>
  <si>
    <t>SO 03.3 - P2983 - m.k.</t>
  </si>
  <si>
    <t>{f031967f-ac92-4fd7-9c82-eb27c285aee6}</t>
  </si>
  <si>
    <t>4</t>
  </si>
  <si>
    <t>SO 03.4 - P2984 - III/24095</t>
  </si>
  <si>
    <t>{ffd7179b-af4c-421c-8b7b-7ec602ce7dca}</t>
  </si>
  <si>
    <t>5</t>
  </si>
  <si>
    <t>SO 03.5 - P2985 a P2986</t>
  </si>
  <si>
    <t>{3807509b-6cd3-4118-9274-b16a9034befc}</t>
  </si>
  <si>
    <t>SO 04</t>
  </si>
  <si>
    <t>SO 04 - Následné propracování</t>
  </si>
  <si>
    <t>{485605a8-1f0a-436f-9a0e-14b886595604}</t>
  </si>
  <si>
    <t>Materiál dodávaný objednatelem - NEOCEŇOVAT</t>
  </si>
  <si>
    <t>{66fe3328-157f-4f14-b2ef-c9b4384d733c}</t>
  </si>
  <si>
    <t>VRN</t>
  </si>
  <si>
    <t>{638a1acd-c2df-4ca5-b2fa-09f977b0a18d}</t>
  </si>
  <si>
    <t>B</t>
  </si>
  <si>
    <t>práce SMT</t>
  </si>
  <si>
    <t>{24da5dc2-6a03-437c-b4ab-a76f534afde7}</t>
  </si>
  <si>
    <t>001</t>
  </si>
  <si>
    <t>ZRN - Oprava mostu v km 444,985</t>
  </si>
  <si>
    <t>{5d8df3c6-c58c-46a6-8c6d-7dc42fed5794}</t>
  </si>
  <si>
    <t>km 444,985 - most</t>
  </si>
  <si>
    <t>{f5cba0ba-fe5e-4f98-b0ab-3239fd7e3aae}</t>
  </si>
  <si>
    <t>002</t>
  </si>
  <si>
    <t>km 444,985 - svršek</t>
  </si>
  <si>
    <t>{0ae983b1-c37c-4254-8cae-b07fdf6fb283}</t>
  </si>
  <si>
    <t>ZRN - Oprava mostu v km 445,446</t>
  </si>
  <si>
    <t>{aa7472e2-cda0-466d-a1aa-753492c8a705}</t>
  </si>
  <si>
    <t>km 445,446 - most</t>
  </si>
  <si>
    <t>{56ac836f-13fa-44d5-99b6-ee4dfa994bd9}</t>
  </si>
  <si>
    <t>km 445,446 - svršek</t>
  </si>
  <si>
    <t>{fecc06cd-1990-4dbf-b53d-80404d018df6}</t>
  </si>
  <si>
    <t>003</t>
  </si>
  <si>
    <t>ZRN - Oprava propustku v km 445,903</t>
  </si>
  <si>
    <t>{f4ba897f-daca-4a4b-920b-29e63c1d9c99}</t>
  </si>
  <si>
    <t>km 445,903 - propustek</t>
  </si>
  <si>
    <t>{6349e24d-f362-4d6d-84ca-b6f9281189c4}</t>
  </si>
  <si>
    <t>km 445,903 - svršek</t>
  </si>
  <si>
    <t>{983c94b1-ee4c-4943-b1f3-2af7cdf53dd5}</t>
  </si>
  <si>
    <t>VRN1</t>
  </si>
  <si>
    <t>Oprava mostu v km 444,985</t>
  </si>
  <si>
    <t>{84754dfd-936b-4093-a476-2dea34d6fe44}</t>
  </si>
  <si>
    <t>VRN2</t>
  </si>
  <si>
    <t>Oprava mostu v km 445,446</t>
  </si>
  <si>
    <t>{9f5e8117-0f2a-4c37-bb62-a44e596f1bf0}</t>
  </si>
  <si>
    <t>VRN3</t>
  </si>
  <si>
    <t>Oprava propustku v km 445,903</t>
  </si>
  <si>
    <t>{efe7d800-f324-4256-b038-6312850edef9}</t>
  </si>
  <si>
    <t>C</t>
  </si>
  <si>
    <t>práce SEE</t>
  </si>
  <si>
    <t>{f64e5654-4f30-485d-85d8-38aa95fc1f60}</t>
  </si>
  <si>
    <t>01</t>
  </si>
  <si>
    <t>TV - SÚOŽI</t>
  </si>
  <si>
    <t>{383e79a6-7455-4417-8275-a604d15703c9}</t>
  </si>
  <si>
    <t>02</t>
  </si>
  <si>
    <t>{414b1331-bdd2-4379-a714-aa1a5381ec36}</t>
  </si>
  <si>
    <t>práce SSZT</t>
  </si>
  <si>
    <t>{d8b1509e-28d7-4559-8386-ed97d4a2a508}</t>
  </si>
  <si>
    <t>KRYCÍ LIST SOUPISU PRACÍ</t>
  </si>
  <si>
    <t>Objekt:</t>
  </si>
  <si>
    <t>A - práce ST</t>
  </si>
  <si>
    <t>Soupis:</t>
  </si>
  <si>
    <t>SO 01 - SO 01 - Železniční svršek</t>
  </si>
  <si>
    <t>REKAPITULACE ČLENĚNÍ SOUPISU PRACÍ</t>
  </si>
  <si>
    <t>Kód dílu - Popis</t>
  </si>
  <si>
    <t>Cena celkem [CZK]</t>
  </si>
  <si>
    <t>-1</t>
  </si>
  <si>
    <t>HSV - Práce a dodávky HSV</t>
  </si>
  <si>
    <t xml:space="preserve">    5 - Komunikace pozemní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</si>
  <si>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</si>
  <si>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</si>
  <si>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</si>
  <si>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</si>
  <si>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</si>
  <si>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</si>
  <si>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</si>
  <si>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</si>
  <si>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</si>
  <si>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</si>
  <si>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</si>
  <si>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</si>
  <si>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</si>
  <si>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</si>
  <si>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</si>
  <si>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</si>
  <si>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Komunikace pozemní</t>
  </si>
  <si>
    <t>K</t>
  </si>
  <si>
    <t>5907020115</t>
  </si>
  <si>
    <t>Souvislá výměna kolejnic současně s výměnou pražců tv. S49 rozdělení "d".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</si>
  <si>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m</t>
  </si>
  <si>
    <t>Sborník UOŽI 01 2019</t>
  </si>
  <si>
    <t>1865014656</t>
  </si>
  <si>
    <t>P</t>
  </si>
  <si>
    <t>Poznámka k položce:
Metr kolejnice=m</t>
  </si>
  <si>
    <t>VV</t>
  </si>
  <si>
    <t>km 443,320 - 447,475 a km 447,560 - 448,400</t>
  </si>
  <si>
    <t>4995*2</t>
  </si>
  <si>
    <t>5906035120</t>
  </si>
  <si>
    <t>Souvislá výměna pražců současně s výměnou nebo čištěním KL pražce betonové příčné vystrojené.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</si>
  <si>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kus</t>
  </si>
  <si>
    <t>1700181898</t>
  </si>
  <si>
    <t>Poznámka k položce:
Pražec=kus</t>
  </si>
  <si>
    <t>8350</t>
  </si>
  <si>
    <t>5906105020</t>
  </si>
  <si>
    <t>Demontáž pražce betonový. Poznámka: 1. V cenách jsou započteny náklady na manipulaci, demontáž, odstrojení do součástí a uložení pražců.</t>
  </si>
  <si>
    <t>-1934061162</t>
  </si>
  <si>
    <t>2900</t>
  </si>
  <si>
    <t>5999005010</t>
  </si>
  <si>
    <t>Třídění spojovacích a upevňovacích součástí. Poznámka: 1. V cenách jsou započteny náklady na manipulaci, vytřídění a uložení materiálu na úložiště nebo do skladu.</t>
  </si>
  <si>
    <t>t</t>
  </si>
  <si>
    <t>1163299229</t>
  </si>
  <si>
    <t>5999005020</t>
  </si>
  <si>
    <t>Třídění pražců a kolejnicových podpor. Poznámka: 1. V cenách jsou započteny náklady na manipulaci, vytřídění a uložení materiálu na úložiště nebo do skladu.</t>
  </si>
  <si>
    <t>-672726365</t>
  </si>
  <si>
    <t>PSC</t>
  </si>
  <si>
    <t>Poznámka k souboru cen:
1. V cenách jsou započteny náklady na manipulaci, vytřídění a uložení materiálu na úložiště nebo do skladu.</t>
  </si>
  <si>
    <t>8200</t>
  </si>
  <si>
    <t>6</t>
  </si>
  <si>
    <t>5905085050</t>
  </si>
  <si>
    <t>Souvislé čištění KL strojně koleje pražce betonové rozdělení "d". Poznámka: 1. V cenách jsou započteny náklady na kontinuální čištění KL strojní čističkou, případné vložení geosyntetika, rozprostření výzisku na terén nebo naložení na dopravní prostředek, zdvih, úpravu směrového a výškového uspořádání včetně měření mezních stavebních odchylek dle ČSN a technologických veličin, předání tištěných výstupů a úpravu KL do profilu. Platí i pro čištění KL současně s výměnou pražců. 2. V cenách nejsou obsaženy náklady na snížení KL pod patou kolejnice, následnou úpravu směrového a výškového uspořádání dodávku a doplnění kameniva.</t>
  </si>
  <si>
    <t>km</t>
  </si>
  <si>
    <t>-199002932</t>
  </si>
  <si>
    <t>4,990</t>
  </si>
  <si>
    <t>7</t>
  </si>
  <si>
    <t>5905105030</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</si>
  <si>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</si>
  <si>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m3</t>
  </si>
  <si>
    <t>-578837330</t>
  </si>
  <si>
    <t>výměna KL (čištění)</t>
  </si>
  <si>
    <t>3000</t>
  </si>
  <si>
    <t>GPK</t>
  </si>
  <si>
    <t>1320</t>
  </si>
  <si>
    <t>Součet</t>
  </si>
  <si>
    <t>8</t>
  </si>
  <si>
    <t>M</t>
  </si>
  <si>
    <t>5955101005</t>
  </si>
  <si>
    <t>Kamenivo drcené štěrk frakce 31,5/63 třídy min. BII</t>
  </si>
  <si>
    <t>1092366411</t>
  </si>
  <si>
    <t>4320*1,5</t>
  </si>
  <si>
    <t>9</t>
  </si>
  <si>
    <t>9902100300</t>
  </si>
  <si>
    <t>Doprava dodávek zhotovitele, dodávek objednatele nebo výzisku mechanizací přes 3,5 t sypanin do 30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</si>
  <si>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-528937598</t>
  </si>
  <si>
    <t>Poznámka k položce:
Měrnou jednotkou je t přepravovaného materiálu.</t>
  </si>
  <si>
    <t>štěrk</t>
  </si>
  <si>
    <t>6480</t>
  </si>
  <si>
    <t>štěrkodrť</t>
  </si>
  <si>
    <t>289,560</t>
  </si>
  <si>
    <t>10</t>
  </si>
  <si>
    <t>5914115340</t>
  </si>
  <si>
    <t>Demontáž nástupištních desek Sudop K 230. Poznámka: 1. V cenách jsou započteny náklady na snesení, uložení nebo naložení na dopravní prostředek a uložení na úložišti.</t>
  </si>
  <si>
    <t>-2033811536</t>
  </si>
  <si>
    <t>km 445,280 - 445,340</t>
  </si>
  <si>
    <t>60</t>
  </si>
  <si>
    <t>11</t>
  </si>
  <si>
    <t>5914125040</t>
  </si>
  <si>
    <t>Montáž nástupištních desek Sudop K 230. Poznámka: 1. V cenách jsou započteny náklady na manipulaci a montáž desek podle vzorového listu. 2. V cenách nejsou obsaženy náklady na dodávku materiálu.</t>
  </si>
  <si>
    <t>1651151955</t>
  </si>
  <si>
    <t>12</t>
  </si>
  <si>
    <t>120901121</t>
  </si>
  <si>
    <t>Bourání konstrukcí v odkopávkách a prokopávkách s přemístěním suti na hromady na vzdálenost do 20 m nebo s naložením na dopravní prostředek ručně z betonu prostého neprokládaného</t>
  </si>
  <si>
    <t>843125604</t>
  </si>
  <si>
    <t>2*2*1</t>
  </si>
  <si>
    <t>13</t>
  </si>
  <si>
    <t>5907015010</t>
  </si>
  <si>
    <t>Ojedinělá výměna kolejnic stávající upevnění tv. UIC60 rozdělení "u".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</si>
  <si>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1851611295</t>
  </si>
  <si>
    <t>přech.kolejnice km 447,475, 447,560 a 448,400</t>
  </si>
  <si>
    <t>6*12</t>
  </si>
  <si>
    <t>14</t>
  </si>
  <si>
    <t>5907050020</t>
  </si>
  <si>
    <t>Dělení kolejnic řezáním nebo rozbroušením tv. S49. Poznámka: 1. V cenách jsou započteny náklady na manipulaci podložení, označení a provedení řezu kolejnice.</t>
  </si>
  <si>
    <t>-553174339</t>
  </si>
  <si>
    <t>Poznámka k položce:
Řez=kus</t>
  </si>
  <si>
    <t>5907050120</t>
  </si>
  <si>
    <t>Dělení kolejnic kyslíkem tv. S49. Poznámka: 1. V cenách jsou započteny náklady na manipulaci podložení, označení a provedení řezu kolejnice.</t>
  </si>
  <si>
    <t>70802400</t>
  </si>
  <si>
    <t>16</t>
  </si>
  <si>
    <t>5910015010</t>
  </si>
  <si>
    <t>Odtavovací stykové svařování mobilní svářečkou kolejnic nových délky do 150 m tv. UIC60. Poznámka: 1. V cenách jsou započteny náklady na vybrání kameniva z mezipražcového prostoru, broušení kontaktních ploch, přisunutí kolejnice na svar, vyrovnání a svaření kolejnic, seříznutí svarového výronku v celém profilu kolejnice, obroušení pojížděných ploch, vizuální prohlídka, měření geometrie svaru a vedení výrobní dokumentace. 2. V cenách nejsou obsaženy náklady na kontrolu svaru ultrazvukem, podbití pražců a demontáž styku.</t>
  </si>
  <si>
    <t>svar</t>
  </si>
  <si>
    <t>-1109442492</t>
  </si>
  <si>
    <t>82</t>
  </si>
  <si>
    <t>17</t>
  </si>
  <si>
    <t>5910021010</t>
  </si>
  <si>
    <t>Svařování kolejnic termitem zkrácený předehřev standardní spára svar sériový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</si>
  <si>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-1342024325</t>
  </si>
  <si>
    <t>28</t>
  </si>
  <si>
    <t>18</t>
  </si>
  <si>
    <t>5910020010</t>
  </si>
  <si>
    <t>Svařování kolejnic termitem plný předehřev standardní spára svar sériový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</si>
  <si>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-2018323119</t>
  </si>
  <si>
    <t>22</t>
  </si>
  <si>
    <t>19</t>
  </si>
  <si>
    <t>5910020030</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</si>
  <si>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</si>
  <si>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-1706810055</t>
  </si>
  <si>
    <t>20</t>
  </si>
  <si>
    <t>5910035010</t>
  </si>
  <si>
    <t>Dosažení dovolené upínací teploty v BK prodloužením kolejnicového pásu v koleji tv. UIC60.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</si>
  <si>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-198892227</t>
  </si>
  <si>
    <t>5910040230</t>
  </si>
  <si>
    <t>Umožnění volné dilatace kolejnice bez demontáže nebo montáže upevňovadel s osazením a odstraněním kluzných podložek rozdělení pražců "u". Poznámka: 1. V cenách jsou započteny náklady na uvolnění, demontáž a rovnoměrné prodloužení nebo zkrácení kolejnice, vyznačení značek a vedení dokumentace. 2. V cenách nejsou obsaženy náklady na demontáž kolejnicových spojek.</t>
  </si>
  <si>
    <t>-1541428027</t>
  </si>
  <si>
    <t>4990*2</t>
  </si>
  <si>
    <t>5910045030</t>
  </si>
  <si>
    <t>Zajištění polohy kolejnice bočními válečkovými opěrkami rozdělení pražců "u". Poznámka: 1. V cenách jsou započteny náklady na montáž a demontáž bočních opěrek v oblouku o malém poloměru.</t>
  </si>
  <si>
    <t>242456752</t>
  </si>
  <si>
    <t>23</t>
  </si>
  <si>
    <t>5910136010</t>
  </si>
  <si>
    <t>Montáž pražcové kotvy v koleji. Poznámka: 1. V cenách jsou započteny náklady na odstranění kameniva, montáž, ošetření součásti mazivem a úpravu kameniva. 2. V cenách nejsou obsaženy náklady na dodávku materiálu.</t>
  </si>
  <si>
    <t>-1963635279</t>
  </si>
  <si>
    <t>km 447,475 - 447,560, km 448,400 - 448,450</t>
  </si>
  <si>
    <t>50+30</t>
  </si>
  <si>
    <t>24</t>
  </si>
  <si>
    <t>5960101000</t>
  </si>
  <si>
    <t>Pražcové kotvy TDHB pro pražec betonový B 91</t>
  </si>
  <si>
    <t>639123395</t>
  </si>
  <si>
    <t>25</t>
  </si>
  <si>
    <t>5960101010</t>
  </si>
  <si>
    <t>Pražcové kotvy TDHB pro pražec betonový SB 6</t>
  </si>
  <si>
    <t>1100873225</t>
  </si>
  <si>
    <t>26</t>
  </si>
  <si>
    <t>5905023010</t>
  </si>
  <si>
    <t>Úprava povrchu stezky rozprostřením štěrkodrtě do 3 cm. Poznámka: 1. V cenách jsou započteny náklady na rozprostření a urovnání kameniva včetně zhutnění povrchu stezky. Platí pro nový i stávající stav. 2. V cenách nejsou obsaženy náklady na dodávku drtě její doplnění a rozprostření.</t>
  </si>
  <si>
    <t>m2</t>
  </si>
  <si>
    <t>1111064045</t>
  </si>
  <si>
    <t>km 443,320 - 448,400</t>
  </si>
  <si>
    <t>5080*1</t>
  </si>
  <si>
    <t>27</t>
  </si>
  <si>
    <t>5955101025</t>
  </si>
  <si>
    <t>Kamenivo drcené drť frakce 4/8</t>
  </si>
  <si>
    <t>1390384880</t>
  </si>
  <si>
    <t>5080*1,0*0,03*1,9</t>
  </si>
  <si>
    <t>5909032020</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</si>
  <si>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techologických veličin a předání tištěných výstupů objednateli. 2. V cenách nejsou obsaženy náklady na zaměření APK, doplnění a dodávku kameniva a snížení KL pod patou kolejnice.</t>
  </si>
  <si>
    <t>-1473445565</t>
  </si>
  <si>
    <t>Poznámka k položce:
Kilometr koleje=km</t>
  </si>
  <si>
    <t>29</t>
  </si>
  <si>
    <t>5905100010</t>
  </si>
  <si>
    <t>Úprava kolejového lože souvisle strojně v koleji lože otevřené. Poznámka: 1. V cenách jsou započteny náklady na úpravu KL koleje a výhybek kontinuálně strojně pluhem, u výhybek ruční dokončení úpravy. 2. V cenách nejsou obsaženy náklady na doplnění a dodávku kameniva.</t>
  </si>
  <si>
    <t>226143683</t>
  </si>
  <si>
    <t>30</t>
  </si>
  <si>
    <t>7497371630</t>
  </si>
  <si>
    <t>Demontáže zařízení trakčního vedení svodu propojení nebo ukolejnění na elektrizovaných tratích nebo v kolejových obvodech - demontáž stávajícího zařízení se všemi pomocnými doplňujícími úpravami</t>
  </si>
  <si>
    <t>-1533287919</t>
  </si>
  <si>
    <t>31</t>
  </si>
  <si>
    <t>7497351560</t>
  </si>
  <si>
    <t>Montáž přímého ukolejnění na elektrizovaných tratích nebo v kolejových obvodech</t>
  </si>
  <si>
    <t>1311307118</t>
  </si>
  <si>
    <t>32</t>
  </si>
  <si>
    <t>5907055030</t>
  </si>
  <si>
    <t>Vrtání kolejnic otvor o průměru přes 23 mm. Poznámka: 1. V cenách jsou započteny náklady na manipulaci podložení, označení a provedení vrtu ve stojině kolejnice.</t>
  </si>
  <si>
    <t>64</t>
  </si>
  <si>
    <t>527140158</t>
  </si>
  <si>
    <t>Poznámka k souboru cen:
1. V cenách jsou započteny náklady na manipulaci podložení, označení a provedení vrtu ve stojině kolejnice.</t>
  </si>
  <si>
    <t>pro lanová propojení (práce SSZT)</t>
  </si>
  <si>
    <t>33</t>
  </si>
  <si>
    <t>9902900200</t>
  </si>
  <si>
    <t>Naložení objemnějšího kusového materiálu, vybouraných hmot Poznámka: Ceny jsou určeny pro nakládání materiálu v případech, kdy není naložení součástí dodávky materiálu nebo není uvedeno v popisu cen a pro nakládání z meziskládky. Ceny se použijí i pro nakládání materiálu z vlastních zásob objednatele.</t>
  </si>
  <si>
    <t>-1333857510</t>
  </si>
  <si>
    <t>nové kolejnice v Oldřichově (+ manipulace)</t>
  </si>
  <si>
    <t>10260*0,06003*2</t>
  </si>
  <si>
    <t>nové pražce v ŽPSV</t>
  </si>
  <si>
    <t>8350*0,304</t>
  </si>
  <si>
    <t>34</t>
  </si>
  <si>
    <t>9902200500</t>
  </si>
  <si>
    <t>Doprava dodávek zhotovitele, dodávek objednatele nebo výzisku mechanizací přes 3,5 t objemnějšího kusového materiálu do 60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</si>
  <si>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-1821750583</t>
  </si>
  <si>
    <t>nové kolejnice z Oldřichova</t>
  </si>
  <si>
    <t>10260*0,06003</t>
  </si>
  <si>
    <t>výzisk kolejnice do Oldřichova</t>
  </si>
  <si>
    <t>9290*0,049</t>
  </si>
  <si>
    <t>35</t>
  </si>
  <si>
    <t>9902201200</t>
  </si>
  <si>
    <t>Doprava dodávek zhotovitele, dodávek objednatele nebo výzisku mechanizací přes 3,5 t objemnějšího kusového materiálu do 350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</si>
  <si>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445506630</t>
  </si>
  <si>
    <t>nové pražce z ŽPSV</t>
  </si>
  <si>
    <t>36</t>
  </si>
  <si>
    <t>9902209100</t>
  </si>
  <si>
    <t>Doprava dodávek zhotovitele, dodávek objednatele nebo výzisku mechanizací přes 3,5 t objemnějšího kusového materiálu příplatek za každý další 1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</si>
  <si>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930748375</t>
  </si>
  <si>
    <t>8350*0,304*27</t>
  </si>
  <si>
    <t>37</t>
  </si>
  <si>
    <t>9902100600</t>
  </si>
  <si>
    <t>Doprava dodávek zhotovitele, dodávek objednatele nebo výzisku mechanizací přes 3,5 t sypanin do 80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</si>
  <si>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-1850264999</t>
  </si>
  <si>
    <t>nový mat. (kotvy)</t>
  </si>
  <si>
    <t>0,502</t>
  </si>
  <si>
    <t>38</t>
  </si>
  <si>
    <t>9902200100</t>
  </si>
  <si>
    <t>Doprava dodávek zhotovitele, dodávek objednatele nebo výzisku mechanizací přes 3,5 t objemnějšího kusového materiálu do 10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</si>
  <si>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-680605253</t>
  </si>
  <si>
    <t>výzisk pražce do žst V. Březno</t>
  </si>
  <si>
    <t>2900*0,272</t>
  </si>
  <si>
    <t>výzisk pražce do žst Děčín východ</t>
  </si>
  <si>
    <t>5300*0,270</t>
  </si>
  <si>
    <t>výzisk - kolejnice do žst Boletice</t>
  </si>
  <si>
    <t>0,700*0,049</t>
  </si>
  <si>
    <t>39</t>
  </si>
  <si>
    <t>9902100200</t>
  </si>
  <si>
    <t>Doprava dodávek zhotovitele, dodávek objednatele nebo výzisku mechanizací přes 3,5 t sypanin do 20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</si>
  <si>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-1710441194</t>
  </si>
  <si>
    <t>Poznámka k souboru cen: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 Ceny jsou určeny pro dopravu silničními i kolejovými vozidly. V ceně jsou započteny i náklady na zpáteční cestu dopravního prostředku. Pokud bude realizována jednosměrná přeprava z bodu A do bodu B (např. pro společnost Cargo, a.s.), uvažuje se poloviční vzdálenost z celkově ujeté trasy.</t>
  </si>
  <si>
    <t>výzisk (svěrky) do žst Děčín vých.</t>
  </si>
  <si>
    <t>40</t>
  </si>
  <si>
    <t>-992470665</t>
  </si>
  <si>
    <t>výzisk KL</t>
  </si>
  <si>
    <t>3000*1,8</t>
  </si>
  <si>
    <t>vybour. suť</t>
  </si>
  <si>
    <t>4*1,6</t>
  </si>
  <si>
    <t>41</t>
  </si>
  <si>
    <t>9909000100</t>
  </si>
  <si>
    <t>Poplatek za uložení suti nebo hmot na oficiální skládku Poznámka: V cenách jsou započteny náklady na uložení stavebního odpadu na oficiální skládku.Je třeba zohlednit regionální rozdíly v cenách poplatků za uložení suti a odpadů. Tyto se mohou výrazně lišit s ohledem nejen na region, ale také na množství a druh ukládaného odpadu.</t>
  </si>
  <si>
    <t>-1841288340</t>
  </si>
  <si>
    <t>5406,400</t>
  </si>
  <si>
    <t>42</t>
  </si>
  <si>
    <t>9902100500</t>
  </si>
  <si>
    <t>Doprava dodávek zhotovitele, dodávek objednatele nebo výzisku mechanizací přes 3,5 t sypanin do 60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</si>
  <si>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-882542560</t>
  </si>
  <si>
    <t>pryž.podložky na skl.</t>
  </si>
  <si>
    <t>43</t>
  </si>
  <si>
    <t>9909000400</t>
  </si>
  <si>
    <t>Poplatek za likvidaci plastových součástí Poznámka: V cenách jsou započteny náklady na uložení stavebního odpadu na oficiální skládku.Je třeba zohlednit regionální rozdíly v cenách poplatků za uložení suti a odpadů. Tyto se mohou výrazně lišit s ohledem nejen na region, ale také na množství a druh ukládaného odpadu.</t>
  </si>
  <si>
    <t>-206979548</t>
  </si>
  <si>
    <t>Poznámka k souboru cen:
V cenách jsou započteny náklady na uložení stavebního odpadu na oficiální skládku.Je třeba zohlednit regionální rozdíly v cenách poplatků za uložení suti a odpadů. Tyto se mohou výrazně lišit s ohledem nejen na region, ale také na množství a druh ukládaného odpadu.</t>
  </si>
  <si>
    <t>44</t>
  </si>
  <si>
    <t>9903200100</t>
  </si>
  <si>
    <t>Přeprava mechanizace na místo prováděných prací o hmotnosti přes 12 t přes 50 do 100 km Poznámka: Ceny jsou určeny pro dopravu mechanizmů na místo prováděných prací po silnici i po kolejích.V ceně jsou započteny i náklady na zpáteční cestu dopravního prostředku. Měrnou jednotkou je kus přepravovaného stroje.</t>
  </si>
  <si>
    <t>-27588440</t>
  </si>
  <si>
    <t>Poznámka k souboru cen:
Ceny jsou určeny pro dopravu mechanizmů na místo prováděných prací po silnici i po kolejích.V ceně jsou započteny i náklady na zpáteční cestu dopravního prostředku. Měrnou jednotkou je kus přepravovaného stroje.</t>
  </si>
  <si>
    <t>ASP, pluh, 2x bagr, SČ, obnovovací stroj</t>
  </si>
  <si>
    <t>SO 02 - SO 02 - Železniční spodek</t>
  </si>
  <si>
    <t>5915005020</t>
  </si>
  <si>
    <t>Hloubení rýh nebo jam na železničním spodku II. třídy. Poznámka: 1. V cenách jsou započteny náklady na hloubení a uložení výzisku na terén nebo naložení na dopravní prostředek a uložení na úložišti.</t>
  </si>
  <si>
    <t>1675675187</t>
  </si>
  <si>
    <t>"km 443,320 – 443,350" 30*0,80*0,5</t>
  </si>
  <si>
    <t>"km 443,350 – 443,655" 305*0,80*0,5</t>
  </si>
  <si>
    <t>"km 443,800 – 444,090" 290*0,80*0,5</t>
  </si>
  <si>
    <t>"km 444,090 – 444,325" 235*0,80*0,5</t>
  </si>
  <si>
    <t>"km 444,325 – 444,560" 235*0,80*0,5</t>
  </si>
  <si>
    <t>"km 444,560 – 444,620" 60*0,5*0,5</t>
  </si>
  <si>
    <t>"km 444,620 – 444,830" 210*0,80*0,5</t>
  </si>
  <si>
    <t>"km 444,830 – 445,280" 450*0,80*0,5</t>
  </si>
  <si>
    <t>"km 445,360 – 445,540" 180*0,5*0,5</t>
  </si>
  <si>
    <t>"km 445,540 – 446,060" 520*1*0,5</t>
  </si>
  <si>
    <t>"km 446,060 – 446,200" 140*0,5*0,5</t>
  </si>
  <si>
    <t>"km 446,560 – 447,300" 740*0,80*0,5</t>
  </si>
  <si>
    <t>"km 447,570 – 447,800" 230*0,80*0,5</t>
  </si>
  <si>
    <t>"km 448,000 – 448,100" 100*0,80*0,5</t>
  </si>
  <si>
    <t>5914035150</t>
  </si>
  <si>
    <t>Zřízení otevřených odvodňovacích zařízení příkopového žlabu staveništního prefabrikátu.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</si>
  <si>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616977663</t>
  </si>
  <si>
    <t>"km 443,320 – 443,350" 30</t>
  </si>
  <si>
    <t>"km 443,350 – 443,655" 305</t>
  </si>
  <si>
    <t>"km 443,800 – 444,090" 290</t>
  </si>
  <si>
    <t>"km 444,090 – 444,325" 235</t>
  </si>
  <si>
    <t>"km 444,325 – 444,560" 235</t>
  </si>
  <si>
    <t>"km 444,620 – 444,830" 210</t>
  </si>
  <si>
    <t>"km 445,540 – 446,060" 520</t>
  </si>
  <si>
    <t>"km 446,560 – 447,300" 740</t>
  </si>
  <si>
    <t>"km 447,570 – 447,800" 230</t>
  </si>
  <si>
    <t>"km 448,000 – 448,100" 100</t>
  </si>
  <si>
    <t>5964119015</t>
  </si>
  <si>
    <t>Příkopová tvárnice</t>
  </si>
  <si>
    <t>2142872207</t>
  </si>
  <si>
    <t>9800</t>
  </si>
  <si>
    <t>5964161000</t>
  </si>
  <si>
    <t>Beton lehce zhutnitelný C 12/15;X0 F5 2 080 2 517</t>
  </si>
  <si>
    <t>968256408</t>
  </si>
  <si>
    <t>2895*0,1*0,7</t>
  </si>
  <si>
    <t>5914020020</t>
  </si>
  <si>
    <t>Čištění otevřených odvodňovacích zařízení strojně příkop nezpevněný. Poznámka: 1. V cenách jsou započteny náklady na odtěžení nánosu a nečistot, rozprostření výzisku na terén nebo naložení na dopravní prostředek. 2. V cenách nejsou obsaženy náklady na dopravu a skládkovné.</t>
  </si>
  <si>
    <t>542933895</t>
  </si>
  <si>
    <t>"km 443,655 – 443,800" 145*0,30*0,50</t>
  </si>
  <si>
    <t>"km 444,620 – 444,830" 300*0,30*0,50</t>
  </si>
  <si>
    <t>"km 444,830 – 445,280" 450*0,30*0,50</t>
  </si>
  <si>
    <t>"km 448,100 – 448,210" 110*0,30*0,50</t>
  </si>
  <si>
    <t>5914055010</t>
  </si>
  <si>
    <t>Zřízení krytých odvodňovacích zařízení potrubí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</si>
  <si>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1297459822</t>
  </si>
  <si>
    <t>"km 444,560 – 444,620" 60</t>
  </si>
  <si>
    <t>"km 445,360 – 445,540" 180</t>
  </si>
  <si>
    <t>"km 446,060 – 446,200" 140</t>
  </si>
  <si>
    <t>5964133020</t>
  </si>
  <si>
    <t>Geotextilie drenážní</t>
  </si>
  <si>
    <t>-672252123</t>
  </si>
  <si>
    <t>1,6*(60+180+140)</t>
  </si>
  <si>
    <t>5955101020</t>
  </si>
  <si>
    <t>Kamenivo drcené štěrkodrť frakce 0/32</t>
  </si>
  <si>
    <t>-622570236</t>
  </si>
  <si>
    <t>380*0,4*0,05*1,8</t>
  </si>
  <si>
    <t>5955101012</t>
  </si>
  <si>
    <t>Kamenivo drcené štěrk frakce 16/32</t>
  </si>
  <si>
    <t>-1380389383</t>
  </si>
  <si>
    <t>380*0,4*0,5*1,4</t>
  </si>
  <si>
    <t>5964103015</t>
  </si>
  <si>
    <t>Drenážní plastové díly trubka celoperforovaná DN 250 mm</t>
  </si>
  <si>
    <t>470002019</t>
  </si>
  <si>
    <t>5964103120</t>
  </si>
  <si>
    <t>Drenážní plastové díly šachta průchozí DN 400/250  1 vtok/1 odtok DN 250 mm</t>
  </si>
  <si>
    <t>369718924</t>
  </si>
  <si>
    <t>"km 444,560 – 444,620" 3</t>
  </si>
  <si>
    <t>"km 445,360 – 445,540" 5</t>
  </si>
  <si>
    <t>"km 446,060 – 446,200" 4</t>
  </si>
  <si>
    <t>5964103135</t>
  </si>
  <si>
    <t>Drenážní plastové díly krytka šachty plastová D 400</t>
  </si>
  <si>
    <t>-530253284</t>
  </si>
  <si>
    <t>5964104185</t>
  </si>
  <si>
    <t>Kanalizační díly plastové Záslepka potrubí DN 250</t>
  </si>
  <si>
    <t>-1347323069</t>
  </si>
  <si>
    <t>5913255010</t>
  </si>
  <si>
    <t>Zřízení konstrukce vozovky asfaltobetonové s obrusnou vrstvou tlouštky do 5 cm. Poznámka: 1. V cenách jsou započteny náklady na zřízení vozovky s živičným na podkladu ze stmelených vrstev a na manipulaci. 2. V cenách nejsou obsaženy náklady na dodávku materiálu.</t>
  </si>
  <si>
    <t>-1299951642</t>
  </si>
  <si>
    <t>Poznámka k souboru cen:
1. V cenách jsou započteny náklady na zřízení vozovky s živičným na podkladu ze stmelených vrstev a na manipulaci.
2. V cenách nejsou obsaženy náklady na dodávku materiálu.</t>
  </si>
  <si>
    <t>100*3</t>
  </si>
  <si>
    <t>5963146000</t>
  </si>
  <si>
    <t>Asfaltový beton ACO 11S 50/70 střednězrnný-obrusná vrstva</t>
  </si>
  <si>
    <t>1063008469</t>
  </si>
  <si>
    <t>100*3*0,05*2,2</t>
  </si>
  <si>
    <t>120951114</t>
  </si>
  <si>
    <t>Bourání konstrukcí v odkopávkách a prokopávkách s přemístěním suti na hromady na vzdálenost do 20 m nebo s naložením na dopravní prostředek strojně ze zdiva kamenného, pro jakýkoliv druh kamene na sucho</t>
  </si>
  <si>
    <t>CS ÚRS 2019 01</t>
  </si>
  <si>
    <t>-112701795</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</si>
  <si>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Vodorovné přemístění materiálu nad 20 m z rozbouraných konstrukcí ve výkopišti se oceňuje jako přemístění výkopku z hornin tř. 5 až 7 cenami souboru cen 162 . 0-1 . Vodorovné přemístění výkopku.
4. Svislé přemístění materiálu z rozbouraných konstrukcí ve výkopišti se oceňuje jako přemístění výkopku z hornin tř. 5 až 7 cenami souboru cen 161 10-11 Svislé přemístění výkopku.
5. Ceny nelze použít pro bourání konstrukcí pod vodou; toto bourání se ocení individuálně.
6. Objem vybouraného materiálu pro přemístění se rovná objemu konstrukcí před rozbouráním.
7. Vzdálenost vodorovného přemístění se určuje od těžiště původní konstrukce do těžiště skládky.
</t>
  </si>
  <si>
    <t>zárubní zeď km 443,320 - 443,340</t>
  </si>
  <si>
    <t>5915010020</t>
  </si>
  <si>
    <t>Těžení zeminy nebo horniny železničního spodku II. třídy. Poznámka: 1. V cenách jsou započteny náklady na těžení a uložení výzisku na terén nebo naložení na dopravní prostředek a uložení na úložišti.</t>
  </si>
  <si>
    <t>580510807</t>
  </si>
  <si>
    <t>Poznámka k souboru cen:
1. V cenách jsou započteny náklady na těžení a uložení výzisku na terén nebo naložení na dopravní prostředek a uložení na úložišti.</t>
  </si>
  <si>
    <t>58</t>
  </si>
  <si>
    <t>9902100100</t>
  </si>
  <si>
    <t>Doprava dodávek zhotovitele, dodávek objednatele nebo výzisku mechanizací přes 3,5 t sypanin do 10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</si>
  <si>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268781620</t>
  </si>
  <si>
    <t>nový mat. (štěrkodrť)</t>
  </si>
  <si>
    <t>120,080</t>
  </si>
  <si>
    <t>-362141305</t>
  </si>
  <si>
    <t>nový mat. (beton)</t>
  </si>
  <si>
    <t>452,720</t>
  </si>
  <si>
    <t>142128715</t>
  </si>
  <si>
    <t>odtěž. zemina (445,540-446,060)</t>
  </si>
  <si>
    <t>340*1,6</t>
  </si>
  <si>
    <t>nový mat. (živice)</t>
  </si>
  <si>
    <t>9902100400</t>
  </si>
  <si>
    <t>Doprava dodávek zhotovitele, dodávek objednatele nebo výzisku mechanizací přes 3,5 t sypanin do 40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</si>
  <si>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1340855994</t>
  </si>
  <si>
    <t>nový mat. (příkop.tvárnice)</t>
  </si>
  <si>
    <t>441</t>
  </si>
  <si>
    <t>nový mat. (trativod)</t>
  </si>
  <si>
    <t>502,601</t>
  </si>
  <si>
    <t>17647850</t>
  </si>
  <si>
    <t>odtěž.zemina</t>
  </si>
  <si>
    <t>544</t>
  </si>
  <si>
    <t>2074544104</t>
  </si>
  <si>
    <t>2x bagr</t>
  </si>
  <si>
    <t>SO 03 - SO 03 - Železniční přejezdy</t>
  </si>
  <si>
    <t>Úroveň 3:</t>
  </si>
  <si>
    <t>1 - SO 03.1 - P2981 - m.k. (přechod pro pěší)</t>
  </si>
  <si>
    <t>OST - Ostatní</t>
  </si>
  <si>
    <t>5913200110</t>
  </si>
  <si>
    <t>Demontáž dřevěné konstrukce přechodu část vnější a vnitřní. Poznámka: 1. V cenách jsou započteny náklady na demontáž a naložení na dopravní prostředek.</t>
  </si>
  <si>
    <t>-1895324272</t>
  </si>
  <si>
    <t>Poznámka k souboru cen:
1. V cenách jsou započteny náklady na demontáž a naložení na dopravní prostředek.</t>
  </si>
  <si>
    <t>5908050070</t>
  </si>
  <si>
    <t xml:space="preserve">Výměna upevnění bezpokladnicového komplety, pryžová podložka a úhlové vodicí vložky nebo boční izolátory. Poznámka: 1. V cenách jsou započteny náklady na demontáž, výměnu a montáž, ošetření součástí mazivem a naložení výzisku na dopravní prostředek. 2. V </t>
  </si>
  <si>
    <t>úl.pl.</t>
  </si>
  <si>
    <t>370888799</t>
  </si>
  <si>
    <t>Poznámka k souboru cen:
1. V cenách jsou započteny náklady na demontáž, výměnu a montáž, ošetření součástí mazivem a naložení výzisku na dopravní prostředek.
2. V cenách nejsou obsaženy náklady na vrtání pražce a dodávku materiálu.</t>
  </si>
  <si>
    <t>2*9</t>
  </si>
  <si>
    <t>5958125000</t>
  </si>
  <si>
    <t>Komplety s antikorozní úpravou Skl 14 (svěrka Skl14, vrtule R1, podložka Uls7)</t>
  </si>
  <si>
    <t>-828883465</t>
  </si>
  <si>
    <t>4*9</t>
  </si>
  <si>
    <t>5913075030</t>
  </si>
  <si>
    <t>Montáž betonové přejezdové konstrukce část vnější a vnitřní včetně závěrných zídek. Poznámka: 1. V cenách jsou započteny náklady na montáž konstrukce. 2. V cenách nejsou obsaženy náklady na dodávku materiálu.</t>
  </si>
  <si>
    <t>-965666114</t>
  </si>
  <si>
    <t>Poznámka k souboru cen:
1. V cenách jsou započteny náklady na montáž konstrukce.
2. V cenách nejsou obsaženy náklady na dodávku materiálu.</t>
  </si>
  <si>
    <t>5964161010</t>
  </si>
  <si>
    <t>Beton lehce zhutnitelný C 20/25;X0 F5 2 285 2 765</t>
  </si>
  <si>
    <t>-1925786624</t>
  </si>
  <si>
    <t>0,15*0,4*2,4*2</t>
  </si>
  <si>
    <t>5913255040</t>
  </si>
  <si>
    <t>Zřízení konstrukce vozovky asfaltobetonové s podkladní, ložní a obrusnou vrstvou tlouštky do 20 cm. Poznámka: 1. V cenách jsou započteny náklady na zřízení vozovky s živičným na podkladu ze stmelených vrstev a na manipulaci. 2. V cenách nejsou obsaženy ná</t>
  </si>
  <si>
    <t>-1262491258</t>
  </si>
  <si>
    <t>"Vlevo koleje"4</t>
  </si>
  <si>
    <t>"Vpravo koleje (mezi 1. a 2.TK)"1</t>
  </si>
  <si>
    <t>-1147315859</t>
  </si>
  <si>
    <t>5963152000</t>
  </si>
  <si>
    <t>Asfaltová zálivka pro trhliny a spáry</t>
  </si>
  <si>
    <t>kg</t>
  </si>
  <si>
    <t>1514684464</t>
  </si>
  <si>
    <t>5963155000</t>
  </si>
  <si>
    <t>Asfaltová páska tavitelná 25x10</t>
  </si>
  <si>
    <t>996985637</t>
  </si>
  <si>
    <t>OST</t>
  </si>
  <si>
    <t>Ostatní</t>
  </si>
  <si>
    <t>9901000100</t>
  </si>
  <si>
    <t>Doprava dodávek zhotovitele, dodávek objednatele nebo výzisku mechanizací o nosnosti do 3,5 t do 10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</si>
  <si>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512</t>
  </si>
  <si>
    <t>-1009746436</t>
  </si>
  <si>
    <t>"Přeprava přejezdové konstrukce z P2984"1</t>
  </si>
  <si>
    <t>9901000200</t>
  </si>
  <si>
    <t xml:space="preserve">Doprava dodávek zhotovitele, dodávek objednatele nebo výzisku mechanizací o nosnosti do 3,5 t do 20 km Poznámka: V cenách jsou započteny náklady přepravu materiálu ze skladů nebo skládek výrobce nebo dodavatele nebo z vlastních zásob objednatele na místo </t>
  </si>
  <si>
    <t>1337230712</t>
  </si>
  <si>
    <t>"Beton"1</t>
  </si>
  <si>
    <t>"Nový AB"1</t>
  </si>
  <si>
    <t>9901000300</t>
  </si>
  <si>
    <t>Doprava dodávek zhotovitele, dodávek objednatele nebo výzisku mechanizací o nosnosti do 3,5 t do 30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</si>
  <si>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228733077</t>
  </si>
  <si>
    <t>"Dřevěná konstrukce přechodu"1</t>
  </si>
  <si>
    <t>9903100100</t>
  </si>
  <si>
    <t>Přeprava mechanizace na místo prováděných prací o hmotnosti do 12 t přes 50 do 100 km Poznámka: Ceny jsou určeny pro dopravu mechanizmů na místo prováděných prací po silnici i po kolejích.V ceně jsou započteny i náklady na zpáteční cestu dopravního prostředku. Měrnou jednotkou je kus přepravovaného stroje.</t>
  </si>
  <si>
    <t>-1811146628</t>
  </si>
  <si>
    <t>"Traktobagr/dvoucestný bagr"1</t>
  </si>
  <si>
    <t>-710561725</t>
  </si>
  <si>
    <t>"Dřevěná konstrukce přechodu"0,148</t>
  </si>
  <si>
    <t>2 - SO 03.2 - P2982 - m.k.</t>
  </si>
  <si>
    <t>5913240020</t>
  </si>
  <si>
    <t>Odstranění AB komunikace odtěžením nebo frézováním hloubky do 20 cm. Poznámka: 1. V cenách jsou započteny náklady na odtěžení nebo frézování a naložení výzisku na dopravní prostředek.</t>
  </si>
  <si>
    <t>182090919</t>
  </si>
  <si>
    <t>Poznámka k souboru cen:
1. V cenách jsou započteny náklady na odtěžení nebo frézování a naložení výzisku na dopravní prostředek.</t>
  </si>
  <si>
    <t>"Vlevo koleje"17,7</t>
  </si>
  <si>
    <t>"Vpravo koleje"9,9</t>
  </si>
  <si>
    <t>5913070020</t>
  </si>
  <si>
    <t>Demontáž betonové přejezdové konstrukce část vnitřní. Poznámka: 1. V cenách jsou započteny náklady na demontáž konstrukce a naložení na dopravní prostředek.</t>
  </si>
  <si>
    <t>546195059</t>
  </si>
  <si>
    <t>Poznámka k souboru cen:
1. V cenách jsou započteny náklady na demontáž konstrukce a naložení na dopravní prostředek.</t>
  </si>
  <si>
    <t>Výměna upevnění bezpokladnicového komplety, pryžová podložka a úhlové vodicí vložky nebo boční izolátory. Poznámka: 1. V cenách jsou započteny náklady na demontáž, výměnu a montáž, ošetření součástí mazivem a naložení výzisku na dopravní prostředek. 2. V cenách nejsou obsaženy náklady na vrtání pražce a dodávku materiálu.</t>
  </si>
  <si>
    <t>371198972</t>
  </si>
  <si>
    <t>13*2</t>
  </si>
  <si>
    <t>1590313011</t>
  </si>
  <si>
    <t>4*13</t>
  </si>
  <si>
    <t>-416576002</t>
  </si>
  <si>
    <t>5963104035</t>
  </si>
  <si>
    <t>Přejezd železobetonový kompletní sestava</t>
  </si>
  <si>
    <t>2129024218</t>
  </si>
  <si>
    <t>"P2982"6</t>
  </si>
  <si>
    <t>1483450204</t>
  </si>
  <si>
    <t>0,15*0,4*6*2</t>
  </si>
  <si>
    <t>893219345</t>
  </si>
  <si>
    <t>"Vlevo koleje"11,7</t>
  </si>
  <si>
    <t>"Vpravo koleje"3,9</t>
  </si>
  <si>
    <t>-531944652</t>
  </si>
  <si>
    <t>24988057</t>
  </si>
  <si>
    <t>271920973</t>
  </si>
  <si>
    <t>5913335030</t>
  </si>
  <si>
    <t xml:space="preserve">Nátěr vodorovného dopravního značení souvislá čára šíře do 150 mm. Poznámka: 1. V cenách jsou započteny náklady na očištění povrchu, případně starého nátěru a nečistot a jeho obnovení barvou schváleného typu a odstínu včetně provedení popisu. 2. V cenách </t>
  </si>
  <si>
    <t>1053215137</t>
  </si>
  <si>
    <t>Poznámka k souboru cen:
1. V cenách jsou započteny náklady na očištění povrchu, případně starého nátěru a nečistot a jeho obnovení barvou schváleného typu a odstínu včetně provedení popisu.
2. V cenách nejsou obsaženy náklady na dodávku materiálu.</t>
  </si>
  <si>
    <t>2*6,3</t>
  </si>
  <si>
    <t>332068483</t>
  </si>
  <si>
    <t>Doprava dodávek zhotovitele, dodávek objednatele nebo výzisku mechanizací přes 3,5 t sypanin do 10 km Poznámka: V cenách jsou započteny náklady přepravu materiálu ze skladů nebo skládek výrobce nebo dodavatele nebo z vlastních zásob objednatele na místo t</t>
  </si>
  <si>
    <t>-292023247</t>
  </si>
  <si>
    <t>"Vyzískaný AB"13,05</t>
  </si>
  <si>
    <t>1358225820</t>
  </si>
  <si>
    <t>"Nový AB"7,375</t>
  </si>
  <si>
    <t>9902200200</t>
  </si>
  <si>
    <t>Doprava dodávek zhotovitele, dodávek objednatele nebo výzisku mechanizací přes 3,5 t objemnějšího kusového materiálu do 20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</si>
  <si>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1647800766</t>
  </si>
  <si>
    <t>"Nová přejezdová konstrukce"9,8</t>
  </si>
  <si>
    <t>"Vyzískaná konstrukce přejezdu"3,15</t>
  </si>
  <si>
    <t>1337775341</t>
  </si>
  <si>
    <t>-76351914</t>
  </si>
  <si>
    <t>Poplatek za uložení suti nebo hmot na oficiální skládku Poznámka: V cenách jsou započteny náklady na uložení stavebního odpadu na oficiální skládku.Je třeba zohlednit regionální rozdíly v cenách poplatků za uložení suti a odpadů. Tyto se mohou výrazně liš</t>
  </si>
  <si>
    <t>-256275226</t>
  </si>
  <si>
    <t>"Vyzískaný AB"13,050</t>
  </si>
  <si>
    <t>3 - SO 03.3 - P2983 - m.k.</t>
  </si>
  <si>
    <t>5913235020</t>
  </si>
  <si>
    <t>Dělení AB komunikace řezáním hloubky do 20 cm. Poznámka: 1. V cenách jsou započteny náklady na provedení úkolu.</t>
  </si>
  <si>
    <t>1810629662</t>
  </si>
  <si>
    <t>Poznámka k souboru cen:
1. V cenách jsou započteny náklady na provedení úkolu.</t>
  </si>
  <si>
    <t>"Vpravo koleje"9,5</t>
  </si>
  <si>
    <t>1906212072</t>
  </si>
  <si>
    <t>"Vlevo koleje"22,8</t>
  </si>
  <si>
    <t>"Vpravo koleje"28+8,3</t>
  </si>
  <si>
    <t>816708136</t>
  </si>
  <si>
    <t>-835616000</t>
  </si>
  <si>
    <t>2*17</t>
  </si>
  <si>
    <t>1945527208</t>
  </si>
  <si>
    <t>4*17</t>
  </si>
  <si>
    <t>-108663442</t>
  </si>
  <si>
    <t>-473712678</t>
  </si>
  <si>
    <t>"P2983"7,2</t>
  </si>
  <si>
    <t>953443350</t>
  </si>
  <si>
    <t>0,15*0,4*7,2*2</t>
  </si>
  <si>
    <t>-319687420</t>
  </si>
  <si>
    <t>"Vlevo koleje"15,5</t>
  </si>
  <si>
    <t>"Vpravo koleje"20,7+8,3</t>
  </si>
  <si>
    <t>544905620</t>
  </si>
  <si>
    <t>675302136</t>
  </si>
  <si>
    <t>1486366846</t>
  </si>
  <si>
    <t>1219385946</t>
  </si>
  <si>
    <t>2*10</t>
  </si>
  <si>
    <t>58342545</t>
  </si>
  <si>
    <t>-220590220</t>
  </si>
  <si>
    <t>"Vyzískaný AB"27,940</t>
  </si>
  <si>
    <t>Doprava dodávek zhotovitele, dodávek objednatele nebo výzisku mechanizací přes 3,5 t sypanin do 20 km Poznámka: V cenách jsou započteny náklady přepravu materiálu ze skladů nebo skládek výrobce nebo dodavatele nebo z vlastních zásob objednatele na místo t</t>
  </si>
  <si>
    <t>-1840872880</t>
  </si>
  <si>
    <t>"Nový AB"21,036</t>
  </si>
  <si>
    <t>Doprava dodávek zhotovitele, dodávek objednatele nebo výzisku mechanizací přes 3,5 t objemnějšího kusového materiálu do 20 km Poznámka: V cenách jsou započteny náklady přepravu materiálu ze skladů nebo skládek výrobce nebo dodavatele nebo z vlastních záso</t>
  </si>
  <si>
    <t>182133645</t>
  </si>
  <si>
    <t>"Nová přejezdová konstrukce"11,760</t>
  </si>
  <si>
    <t>"Vyzískaná konstrukce přejezdu"3,78</t>
  </si>
  <si>
    <t>Doprava dodávek zhotovitele, dodávek objednatele nebo výzisku mechanizací přes 3,5 t objemnějšího kusového materiálu do 350 km Poznámka: V cenách jsou započteny náklady přepravu materiálu ze skladů nebo skládek výrobce nebo dodavatele nebo z vlastních zás</t>
  </si>
  <si>
    <t>-1428178803</t>
  </si>
  <si>
    <t>-1275543658</t>
  </si>
  <si>
    <t>-1309033260</t>
  </si>
  <si>
    <t>4 - SO 03.4 - P2984 - III/24095</t>
  </si>
  <si>
    <t>1308942446</t>
  </si>
  <si>
    <t>"Vlevo koleje"5</t>
  </si>
  <si>
    <t>"Vpravo koleje"28,3</t>
  </si>
  <si>
    <t>5913070030</t>
  </si>
  <si>
    <t>Demontáž betonové přejezdové konstrukce část vnější a vnitřní včetně závěrných zídek. Poznámka: 1. V cenách jsou započteny náklady na demontáž konstrukce a naložení na dopravní prostředek.</t>
  </si>
  <si>
    <t>2063537057</t>
  </si>
  <si>
    <t>-320501427</t>
  </si>
  <si>
    <t>2*19</t>
  </si>
  <si>
    <t>-1712832761</t>
  </si>
  <si>
    <t>4*19</t>
  </si>
  <si>
    <t>5958158030</t>
  </si>
  <si>
    <t>Podložka pryžová pod patu kolejnice WU 7 174x152x7 (Vossloh)</t>
  </si>
  <si>
    <t>1300284500</t>
  </si>
  <si>
    <t>5913075020</t>
  </si>
  <si>
    <t>Montáž betonové přejezdové konstrukce část vnitřní. Poznámka: 1. V cenách jsou započteny náklady na montáž konstrukce. 2. V cenách nejsou obsaženy náklady na dodávku materiálu.</t>
  </si>
  <si>
    <t>1720162567</t>
  </si>
  <si>
    <t>-1843301578</t>
  </si>
  <si>
    <t>"P2984"8,4</t>
  </si>
  <si>
    <t>-665969582</t>
  </si>
  <si>
    <t>0,15*0,4*8,4*2</t>
  </si>
  <si>
    <t>1588031783</t>
  </si>
  <si>
    <t>752772360</t>
  </si>
  <si>
    <t>319318010</t>
  </si>
  <si>
    <t>-2113551365</t>
  </si>
  <si>
    <t>-422022730</t>
  </si>
  <si>
    <t>2*8,5</t>
  </si>
  <si>
    <t>-90514523</t>
  </si>
  <si>
    <t>-1405936570</t>
  </si>
  <si>
    <t>"Vyzískaný AB"15,742</t>
  </si>
  <si>
    <t>1862991389</t>
  </si>
  <si>
    <t>"Nový AB"15,742</t>
  </si>
  <si>
    <t>2097649016</t>
  </si>
  <si>
    <t>"Nová přejezdová konstrukce"13,720</t>
  </si>
  <si>
    <t>"Vyzískaná konstrukce přejezdu"4,41</t>
  </si>
  <si>
    <t>-591268772</t>
  </si>
  <si>
    <t>459099479</t>
  </si>
  <si>
    <t>-1656942939</t>
  </si>
  <si>
    <t>5 - SO 03.5 - P2985 a P2986</t>
  </si>
  <si>
    <t>5913070010</t>
  </si>
  <si>
    <t>Demontáž betonové přejezdové konstrukce část vnější a vnitřní bez závěrných zídek. Poznámka: 1. V cenách jsou započteny náklady na demontáž konstrukce a naložení na dopravní prostředek.</t>
  </si>
  <si>
    <t>-1674470840</t>
  </si>
  <si>
    <t>P2985</t>
  </si>
  <si>
    <t>P2986</t>
  </si>
  <si>
    <t>8,4</t>
  </si>
  <si>
    <t>5913075010</t>
  </si>
  <si>
    <t>Montáž betonové přejezdové konstrukce část vnější a vnitřní bez závěrných zídek. Poznámka: 1. V cenách jsou započteny náklady na montáž konstrukce. 2. V cenách nejsou obsaženy náklady na dodávku materiálu.</t>
  </si>
  <si>
    <t>915336237</t>
  </si>
  <si>
    <t>SO 04 - SO 04 - Následné propracování</t>
  </si>
  <si>
    <t>5909030020</t>
  </si>
  <si>
    <t>Následná úprava GPK koleje směrové a výškové uspořádání pražce betonové. Poznámka: 1. V cenách jsou započteny náklady na úpravu směrového a výškového uspořádání strojní linkou ASP s přesným zaměřením její prostorové polohy po konsolidaci KL, úpravu KL pluhem a měření mezních stavebních odchylek dle ČSN, měření techologických veličin a předání tištěných výstupů objednateli. 2. V cenách nejsou obsaženy náklady na zaměření APK, doplnění a dodávku kameniva a snížení KL pod patou kolejnice.</t>
  </si>
  <si>
    <t>-1200644446</t>
  </si>
  <si>
    <t>5,300</t>
  </si>
  <si>
    <t>-429867056</t>
  </si>
  <si>
    <t>460493400</t>
  </si>
  <si>
    <t>594</t>
  </si>
  <si>
    <t>-843672153</t>
  </si>
  <si>
    <t>594*1,5</t>
  </si>
  <si>
    <t>-477462005</t>
  </si>
  <si>
    <t>891</t>
  </si>
  <si>
    <t>420860208</t>
  </si>
  <si>
    <t>P2981</t>
  </si>
  <si>
    <t>2,4</t>
  </si>
  <si>
    <t>P2982</t>
  </si>
  <si>
    <t>P2983</t>
  </si>
  <si>
    <t>7,2</t>
  </si>
  <si>
    <t>P2984</t>
  </si>
  <si>
    <t>211159103</t>
  </si>
  <si>
    <t>5910063150</t>
  </si>
  <si>
    <t>Opravné souvislé broušení kolejnic R350HT příčný a podélný profil oprava příčného a podélného profilu. Poznámka: 1. V cenách jsou započteny náklady na kontinuální odstranění nebo úpravu převalků, skluzových vln a povrchových vad, optimalizaci příčného a podélného profilu hlavy kolejnice souvisle velkým broucícím,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</si>
  <si>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-1728042090</t>
  </si>
  <si>
    <t>-819434540</t>
  </si>
  <si>
    <t>919997076</t>
  </si>
  <si>
    <t>975201286</t>
  </si>
  <si>
    <t>ASP, pluh, bagr</t>
  </si>
  <si>
    <t>2 - Materiál dodávaný objednatelem - NEOCEŇOVAT</t>
  </si>
  <si>
    <t>5956140025</t>
  </si>
  <si>
    <t>Pražec betonový příčný vystrojený včetně kompletů tv. B 91S/1 (UIC)</t>
  </si>
  <si>
    <t>-1290887139</t>
  </si>
  <si>
    <t>5957107005</t>
  </si>
  <si>
    <t>Kolejnicové pásy R350HT tv. 60 E2 délky 120 metrů</t>
  </si>
  <si>
    <t>-25858719</t>
  </si>
  <si>
    <t>5957104005</t>
  </si>
  <si>
    <t>Kolejnicové pásy třídy R260 tv. 60 E2 délky 75 metrů</t>
  </si>
  <si>
    <t>-1548371257</t>
  </si>
  <si>
    <t>3 - VRN</t>
  </si>
  <si>
    <t>VRN - Vedlejší rozpočtové náklady</t>
  </si>
  <si>
    <t>Vedlejší rozpočtové náklady</t>
  </si>
  <si>
    <t>021211001</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</si>
  <si>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předání zprávy o výsledku.</t>
  </si>
  <si>
    <t>kpl</t>
  </si>
  <si>
    <t>1519387192</t>
  </si>
  <si>
    <t>022101001</t>
  </si>
  <si>
    <t>Geodetické práce Geodetické práce před opravou</t>
  </si>
  <si>
    <t>-1144122760</t>
  </si>
  <si>
    <t>022101011</t>
  </si>
  <si>
    <t>Geodetické práce Geodetické práce v průběhu opravy</t>
  </si>
  <si>
    <t>1777127817</t>
  </si>
  <si>
    <t>"měření vč. štítků"1</t>
  </si>
  <si>
    <t>022101021</t>
  </si>
  <si>
    <t>Geodetické práce Geodetické práce po ukončení opravy</t>
  </si>
  <si>
    <t>415075270</t>
  </si>
  <si>
    <t>022121001</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</si>
  <si>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</si>
  <si>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-1690634703</t>
  </si>
  <si>
    <t>Poznámka k položce:
Základna pro výpočet - dotyčné práce</t>
  </si>
  <si>
    <t>023121001</t>
  </si>
  <si>
    <t>Projektové práce Projektová dokumentace - přípravné práce Zjednodušený projekt opravy koleje - V ceně jsou započteny náklady na vyhotovení projektové dokumentace podle požadavku objednatele v rozsahu pro ohlášení : 1) Technická zpráva; 2) Situace; 3) Podélný profil; 4) Vytyčovací výkres; 5) Seznam souřadnic vytyčovacích bodů.</t>
  </si>
  <si>
    <t>-1185056819</t>
  </si>
  <si>
    <t>023131001</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</si>
  <si>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</si>
  <si>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-2086223165</t>
  </si>
  <si>
    <t>024101001</t>
  </si>
  <si>
    <t>Inženýrská činnost střežení pracovní skupiny zaměstnanců</t>
  </si>
  <si>
    <t>321457314</t>
  </si>
  <si>
    <t>024101201</t>
  </si>
  <si>
    <t>Inženýrská činnost koordinátor BOZP na staveništi</t>
  </si>
  <si>
    <t>1920826166</t>
  </si>
  <si>
    <t>Poznámka k položce:
Základna pro výpočet - ZRN</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</si>
  <si>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</si>
  <si>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</si>
  <si>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1002526881</t>
  </si>
  <si>
    <t>033111001</t>
  </si>
  <si>
    <t>Provozní vlivy Výluka silničního provozu se zajištěním objížďky</t>
  </si>
  <si>
    <t>-77485084</t>
  </si>
  <si>
    <t>P2982-P2986 + P2980</t>
  </si>
  <si>
    <t>násl. podb. P2982-P2986</t>
  </si>
  <si>
    <t>B - práce SMT</t>
  </si>
  <si>
    <t>001 - ZRN - Oprava mostu v km 444,985</t>
  </si>
  <si>
    <t>001 - km 444,985 - most</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</si>
  <si>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</si>
  <si>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</si>
  <si>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</si>
  <si>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</si>
  <si>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</si>
  <si>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</si>
  <si>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</si>
  <si>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</si>
  <si>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</si>
  <si>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</si>
  <si>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783 - Dokončovací práce - nátěry</t>
  </si>
  <si>
    <t xml:space="preserve">    789 - Povrchové úpravy ocelových konstrukcí a technologických zařízení</t>
  </si>
  <si>
    <t>Zemní práce</t>
  </si>
  <si>
    <t>111201101</t>
  </si>
  <si>
    <t>Odstranění křovin a stromů s odstraněním kořenů průměru kmene do 100 mm do sklonu terénu 1 : 5, při celkové ploše do 1 000 m2</t>
  </si>
  <si>
    <t>1064056834</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</si>
  <si>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</si>
  <si>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vlevo:</t>
  </si>
  <si>
    <t>2*6,5*5</t>
  </si>
  <si>
    <t>vpravo:</t>
  </si>
  <si>
    <t>2*5,5*5</t>
  </si>
  <si>
    <t>111251111</t>
  </si>
  <si>
    <t>Drcení ořezaných větví strojně - (štěpkování) o průměru větví do 100 mm</t>
  </si>
  <si>
    <t>-1941694141</t>
  </si>
  <si>
    <t xml:space="preserve">Poznámka k souboru cen:
1. V cenách jsou započteny i náklady na naložení na dopravní prostředek, odvoz dřevní drtě do 20 km a se složením.
2. V cenách nejsou započteny náklady na uložení drti na skládku.
3. Měří se objem nadrcené hmoty.
</t>
  </si>
  <si>
    <t>120*0,02</t>
  </si>
  <si>
    <t>119001421</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</si>
  <si>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</si>
  <si>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1199977626</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</si>
  <si>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</si>
  <si>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Poznámka k položce:
včetně přeložení do projektované polohy (bez přerušení vedení)</t>
  </si>
  <si>
    <t>Vpravo ve správě ČD-TELEMATIKA a SEE:</t>
  </si>
  <si>
    <t>121101101</t>
  </si>
  <si>
    <t>Sejmutí ornice nebo lesní půdy s vodorovným přemístěním na hromady v místě upotřebení nebo na dočasné či trvalé skládky se složením, na vzdálenost do 50 m</t>
  </si>
  <si>
    <t>-468632356</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</si>
  <si>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</si>
  <si>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Poznámka k položce:
podél říms křídel</t>
  </si>
  <si>
    <t>vpravo podél říms křídel:</t>
  </si>
  <si>
    <t>2*5*5*0,10</t>
  </si>
  <si>
    <t>122202501</t>
  </si>
  <si>
    <t>Odkopávky a prokopávky nezapažené pro spodní stavbu železnic strojně s přemístěním výkopku v příčných profilech do 15 m nebo s naložením na dopravní prostředek v hornině tř. 3 do 100 m3</t>
  </si>
  <si>
    <t>-456951392</t>
  </si>
  <si>
    <t xml:space="preserve">Poznámka k souboru cen:
1. Ceny lze použít i pro vykopávky:
a) příkopů pro železnice a to i tehdy, jsou-li vykopávky těchto příkopů samostatným objektem;
b) v zemnících na suchu, jestliže tyto vykopávky souvisejí územně s odkopávkami nebo prokopávkami pro spodní stavbu železnic. Vykopávky v ostatních zemnících se oceňují podle kapitoly 3*2 Zemníky Všeobecných podmínek tohoto katalogu;
c) při zahlubování železnice při mimoúrovňovém křížení a pro vykopávky pod mosty vybudovanými v předstihu, pokud vzdálenost vnějších hran mostu,měřená ve svislé rovině proložená podélnou osou procházející železnice, nepřesahuje 15 m. Je-li tato vzdálenost větší, oceňují se náklady na vykopávky pod mostem cenami do 100 m3 pro jakýkoliv objem vykopávky;
d) sejmutí podorničí.
2. Odkopávky a prokopávky pro spodní stavbu železnic v roubených prostorech se oceňují podle čl. 3116 Všeobecných podmínek tohoto katalogu.
3. V cenách jsou započteny i náklady na vodorovné přemístění výkopku v příčných profilech i s přilehlými svahy a příkopy pro spodní stavbu železnic o šířce pláně spodku do 15 m. Vodorovné přemístění výkopku v příčných profilech při větší šířce pláně se oceňuje cenami 162 20-1102 Vodorovné přemístění výkopku z horniny 1 až 4 přes 20 do 50 m nebo 162 20-1152 Vodorovné přemístění výkopku z horniny 5 až 7 přes 20 do 50 m části A 01 tohoto katalogu. Vzdálenosti tohoto přemístění se nezahrnují do střední vzdálenosti vodorovného přemístění výkopku.
4. Je-li při odkopávce nebo prokopávce pro spodní stavbu železnic mezi výkopištěm a násypištěm v příčném profilu dopravní nebo jiný pruh, na němž podle projektu nemá být zemními pracemi rušen provoz, nepovažuje se vodorovné přemístění výkopku z výkopiště za vodorovné přemístění výkopku v příčném profilu, ať je šířka pláně spodku jakákoliv. Toto vodorovné přemístění se oceňuje podle čl. 3162 Všeobecných podmínek tohoto katalogu.
5. Odkopávky a prokopávky v hornině tř. 6 a 7 s požadavkem fragmentace se oceňují cenami 122 60-2211 až 122 60-2234.
</t>
  </si>
  <si>
    <t>pro izolaci a pro odvodnění ve 2.TK:</t>
  </si>
  <si>
    <t>2*3,35*(0,4+0,75)/2*5</t>
  </si>
  <si>
    <t>2*(2*0,75+0,7*1+0,35*1,4)*5</t>
  </si>
  <si>
    <t>Mezisoučet</t>
  </si>
  <si>
    <t>pro osazení pref. přechdodových zídek vpravo:</t>
  </si>
  <si>
    <t>2*3*1,6*0,4</t>
  </si>
  <si>
    <t>122202509</t>
  </si>
  <si>
    <t>Odkopávky a prokopávky nezapažené pro spodní stavbu železnic strojně s přemístěním výkopku v příčných profilech do 15 m nebo s naložením na dopravní prostředek v hornině tř. 3 Příplatek k cenám za lepivost horniny tř. 3</t>
  </si>
  <si>
    <t>-962729165</t>
  </si>
  <si>
    <t>50,003/2</t>
  </si>
  <si>
    <t>130001101</t>
  </si>
  <si>
    <t>Příplatek k cenám hloubených vykopávek za ztížení vykopávky v blízkosti podzemního vedení nebo výbušnin pro jakoukoliv třídu horniny</t>
  </si>
  <si>
    <t>755681438</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</si>
  <si>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</si>
  <si>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151103101</t>
  </si>
  <si>
    <t>Zřízení pažení a rozepření stěn výkopu kolejového lože plochy do 20 m2 pro jakoukoliv mezerovitost příložné, hloubky do 2 m</t>
  </si>
  <si>
    <t>154026760</t>
  </si>
  <si>
    <t xml:space="preserve">Poznámka k souboru cen:
1. Plocha mezer mezi pažinami příložného pažení se od plochy příložného pažení neodečítá; nezapažené plochy u pažení zátažného nebo hnaného se od plochy pažení odečítají.
</t>
  </si>
  <si>
    <t>Poznámka k položce:
nepoškodit stávající izolaci pod 1.TK (použít svislé zápory s roznášecí deskou)</t>
  </si>
  <si>
    <t>zapažení části kolejového lože a pláně 1.TK mezi kolejemi (pro zhotovení izolace a odvodnění ve 2.TK):</t>
  </si>
  <si>
    <t>15*0,6+2*(3,35*0,45+0,5*3,35*0,45+2*0,5)</t>
  </si>
  <si>
    <t>151103111</t>
  </si>
  <si>
    <t>Odstranění pažení a rozepření stěn výkopu kolejového lože plochy do 20 m2 s uložením materiálu na vzdálenost do 3 m od kraje výkopu příložné, hloubky do 2 m</t>
  </si>
  <si>
    <t>-197924223</t>
  </si>
  <si>
    <t>162701105</t>
  </si>
  <si>
    <t>Vodorovné přemístění výkopku nebo sypaniny po suchu na obvyklém dopravním prostředku, bez naložení výkopku, avšak se složením bez rozhrnutí z horniny tř. 1 až 4 na vzdálenost přes 9 000 do 10 000 m</t>
  </si>
  <si>
    <t>1797288078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</si>
  <si>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</si>
  <si>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</si>
  <si>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</si>
  <si>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-289739781</t>
  </si>
  <si>
    <t>Poznámka k položce:
např. skládka Malšovice, 17 km</t>
  </si>
  <si>
    <t>50,0033*7</t>
  </si>
  <si>
    <t>167101101</t>
  </si>
  <si>
    <t>Nakládání, skládání a překládání neulehlého výkopku nebo sypaniny nakládání, množství do 100 m3, z hornin tř. 1 až 4</t>
  </si>
  <si>
    <t>-286677653</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</si>
  <si>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</si>
  <si>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Poznámka k položce:
na deponii</t>
  </si>
  <si>
    <t xml:space="preserve">ornice na deponii k rozprostření: </t>
  </si>
  <si>
    <t>5,0</t>
  </si>
  <si>
    <t>171201211</t>
  </si>
  <si>
    <t>Poplatek za uložení stavebního odpadu na skládce (skládkovné) zeminy a kameniva zatříděného do Katalogu odpadů pod kódem 170 504</t>
  </si>
  <si>
    <t>1433569533</t>
  </si>
  <si>
    <t xml:space="preserve">Poznámka k souboru cen:
1. Ceny uvedené v souboru cen lze po dohodě upravit podle místních podmínek.
</t>
  </si>
  <si>
    <t>odtěžená zemina:</t>
  </si>
  <si>
    <t>50,003*2</t>
  </si>
  <si>
    <t>174111311</t>
  </si>
  <si>
    <t>Zásyp sypaninou pro spodní stavbu železnic objemu přes 3 m3 se zhutněním</t>
  </si>
  <si>
    <t>1360554448</t>
  </si>
  <si>
    <t xml:space="preserve">Poznámka k souboru cen:
1. Ceny jsou určeny pro pro jakoukoliv míru zhutnění.
2. Míru zhutnění předepisuje projekt.
</t>
  </si>
  <si>
    <t>Poznámka k položce:
zasyp příčného odvodnění a dosypání pláně</t>
  </si>
  <si>
    <t>ve 2.TK:</t>
  </si>
  <si>
    <t>46,163-63,5*0,1-10,95</t>
  </si>
  <si>
    <t>58344171</t>
  </si>
  <si>
    <t>štěrkodrť frakce 0/32</t>
  </si>
  <si>
    <t>1102711288</t>
  </si>
  <si>
    <t>28,863*2</t>
  </si>
  <si>
    <t>181301101</t>
  </si>
  <si>
    <t>Rozprostření a urovnání ornice v rovině nebo ve svahu sklonu do 1:5 při souvislé ploše do 500 m2, tl. vrstvy do 100 mm</t>
  </si>
  <si>
    <t>-1884338417</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</si>
  <si>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</si>
  <si>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5/0,1</t>
  </si>
  <si>
    <t>181411122</t>
  </si>
  <si>
    <t>Založení trávníku na půdě předem připravené plochy do 1000 m2 výsevem včetně utažení lučního na svahu přes 1:5 do 1:2</t>
  </si>
  <si>
    <t>-512466095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</si>
  <si>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</si>
  <si>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005724740</t>
  </si>
  <si>
    <t>osivo směs travní krajinná-svahová</t>
  </si>
  <si>
    <t>333506368</t>
  </si>
  <si>
    <t>50*0,03</t>
  </si>
  <si>
    <t>Zakládání</t>
  </si>
  <si>
    <t>212795111</t>
  </si>
  <si>
    <t>Příčné odvodnění za opěrou z plastových trub</t>
  </si>
  <si>
    <t>-222452404</t>
  </si>
  <si>
    <t xml:space="preserve">Poznámka k souboru cen:
1. V cenách jsou započteny i náklady na podkladní beton, uložení a dodání plastové trubky DN 160 a štěrkový obsyp.
2. V cenách nejsou započteny náklady na zemní práce.
</t>
  </si>
  <si>
    <t>pod 2.TK ve sklonu vpravo trati:</t>
  </si>
  <si>
    <t>7,0*2</t>
  </si>
  <si>
    <t>273354111</t>
  </si>
  <si>
    <t>Bednění základových konstrukcí desek zřízení</t>
  </si>
  <si>
    <t>-583199997</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</si>
  <si>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</si>
  <si>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bednění plovoucí desky:</t>
  </si>
  <si>
    <t>2*5*0,15</t>
  </si>
  <si>
    <t>(14,6-6,85)*0,15</t>
  </si>
  <si>
    <t>273354211</t>
  </si>
  <si>
    <t>Bednění základových konstrukcí desek odstranění bednění</t>
  </si>
  <si>
    <t>512561210</t>
  </si>
  <si>
    <t>Svislé a kompletní konstrukce</t>
  </si>
  <si>
    <t>334124111</t>
  </si>
  <si>
    <t>Osazení svislých prefabrikovaných dílců mostních konstrukcí z betonu železového opěr, pilířů, sloupů, stojek závěrných zdí nebo úložných prahů železničním kolejovým jeřábem hmotnosti dílce jednotlivě do 5 t</t>
  </si>
  <si>
    <t>972740718</t>
  </si>
  <si>
    <t xml:space="preserve">Poznámka k souboru cen:
1. V cenách nejsou obsaženy náklady na zřízení podkladní vrstvy; tyto práce se oceňují cenou souboru cen 451 31- . . Podkladní vrstvy.
</t>
  </si>
  <si>
    <t>Poznámka k položce:
prefabrikované přechody IZT 62/19</t>
  </si>
  <si>
    <t>vpravo - Prvek římsové zídky 1 levý, s otvory pro zábradlí:</t>
  </si>
  <si>
    <t>vpravo - Prvek římsové zídky 1 pravý, s otvory pro zábradlí:</t>
  </si>
  <si>
    <t>5938455R01</t>
  </si>
  <si>
    <t>prefabrikáty pro opěrné konstrukce železobetonové díly krabicové opěrných zdí IZT   63/19 (2,46 t)</t>
  </si>
  <si>
    <t>-536323058</t>
  </si>
  <si>
    <t>Poznámka k položce:
včetně dopravy na stavbu</t>
  </si>
  <si>
    <t>388995112</t>
  </si>
  <si>
    <t>Tvarovka kabelovodu HDPE do konstrukce římsy tvar žlab s víkem</t>
  </si>
  <si>
    <t>879709226</t>
  </si>
  <si>
    <t xml:space="preserve">Poznámka k souboru cen:
1. V ceně -5111 jsou započteny náklady na osazení multikanálu pro telekomunikační a datové kabely délky cca 1 m a jejich spojkování na potřebnou délku v konstrukci římsy vyvázaně do výztuže římsy nebo do rýhy za opěrou, napojení tvarovky na případnou kabelovou komoru nebo přes dilataci na tvarovku uloženou v zemní konstrukci za opěrou.
2. V ceně -5112 jsou započteny náklady na osazení HDPE žlabu s odklápěcím víkem délky od 1 m do 5 m do konstrukce.
3. V cenách nejsou započteny náklady na:
a) prostup bedněním římsy, prostup se oceňuje souborem cen 334 35-9 Výřez bednění pro prostup betonovou konstrukcí,
b) výkop rýhy pro chráničku za opěrou, výkop se oceňuje souborem cen 132 . 0-1 . Hloubení rýh, části A01, katalogu 800-1 Zemní práce,
c) pískové lože chráničky, lože se oceňuje souborem cen 451 57- . 1 Podkladní a výplňová vrstva z kameniva,
d) obsyp tvarovky kabelovodu a výstražnou fólii, protažení protahovacího lanka a kabelu tvarovkou multikanálu nebo uložení kabelu a zaklopení víka u tvarovky žlabu kabelovodu.
</t>
  </si>
  <si>
    <t>8*2</t>
  </si>
  <si>
    <t>Vodorovné konstrukce</t>
  </si>
  <si>
    <t>273361411</t>
  </si>
  <si>
    <t>Výztuž základových konstrukcí desek ze svařovaných sítí, hmotnosti do 3,5 kg/m2</t>
  </si>
  <si>
    <t>2018135137</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</si>
  <si>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</si>
  <si>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vyztužení betonu odláždění (KARI 6/150/150 mm):</t>
  </si>
  <si>
    <t>50*3,03*1,3/1000</t>
  </si>
  <si>
    <t>273361412</t>
  </si>
  <si>
    <t>Výztuž základových konstrukcí desek ze svařovaných sítí, hmotnosti přes 3,5 do 6 kg/m2</t>
  </si>
  <si>
    <t>-823894242</t>
  </si>
  <si>
    <t>při dolním i horním povrchu plovoucí desky (KARI 8/100/100mm):</t>
  </si>
  <si>
    <t>2*14,6*5,0*7,9*1,1/1000</t>
  </si>
  <si>
    <t>451475111</t>
  </si>
  <si>
    <t>Podkladní vrstva plastbetonová samonivelační, tloušťky do 10 mm první vrstva</t>
  </si>
  <si>
    <t>2146656651</t>
  </si>
  <si>
    <t xml:space="preserve">Poznámka k souboru cen:
1. V cenách jsou započteny náklady na:
a) dávkovou výrobu plastbetonu na stavbě, manipulaci ručně v úrovni konstrukce pro drenážní plastbetony nebo jeřábem pro uložení na úložné bloky ložiska pilířů,
b) rozprostření samonivelačního plastbetonu pro ložiska, tixotropního pro patní sloupky snímatelného zábradlí a svodidel nebo drenážního plastbetonu v místě vsaku odvodňovací trubky, případně odvodňovací drážky podél obrubníku mostní římsy, urovnání povrchu plastbetonu v požadované konečné tloušťce.
2. V cenách nejsou započteny náklady na úpravu úložné plochy.
</t>
  </si>
  <si>
    <t>Poznámka k položce:
vrstva 10 mm (z celk. hloubky 200 mm)</t>
  </si>
  <si>
    <t>Zalití kapes sloupků zábradlí (6 ks hl. 200 mm) u pref. betonových přechodových zídek:</t>
  </si>
  <si>
    <t>6*3,14*0,11*0,11/4</t>
  </si>
  <si>
    <t>451475112</t>
  </si>
  <si>
    <t>Podkladní vrstva plastbetonová samonivelační, tloušťky do 10 mm každá další vrstva</t>
  </si>
  <si>
    <t>1030469627</t>
  </si>
  <si>
    <t>Poznámka k položce:
zbylých 19 vrstvev 10 mm (z celk. hloubky 200 mm)</t>
  </si>
  <si>
    <t>6*3,14*0,11*0,11/4*19</t>
  </si>
  <si>
    <t>451577777</t>
  </si>
  <si>
    <t>Podklad nebo lože pod dlažbu (přídlažbu) v ploše vodorovné nebo ve sklonu do 1:5, tloušťky od 30 do 100 mm z kameniva těženého</t>
  </si>
  <si>
    <t>-840564387</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</si>
  <si>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</si>
  <si>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pod plovoucí beton. desku:</t>
  </si>
  <si>
    <t>(14,6-1,9)*5</t>
  </si>
  <si>
    <t>457311114</t>
  </si>
  <si>
    <t>Vyrovnávací nebo spádový beton včetně úpravy povrchu C 12/15</t>
  </si>
  <si>
    <t>-220344762</t>
  </si>
  <si>
    <t xml:space="preserve">Poznámka k souboru cen:
1. V cenách jsou započteny náklady na kontrolu bednění, vlastní betonáž zejména čerpadlem betonu, rozhrnutí a hutnění betonu vibrační lištou, uhlazení horního povrchu betonu vyrovnávací nebo spádové konstrukce v tloušťce větší než 60 mm, v případě železobetonu přes 100 mm, ošetření a ochranu čerstvě uloženého certifikovaného betonu požadované konzistence. Rovinnost povrchu - třída 9 až 10.
2. Příplatek za rovinnost povrchu platí pro všechny ceny ukládaného konstrukčního betonu pod celoplošnou izolaci mostovky v požadovaném příčném nebo podélném minimálním sklonu 0,5 %. Rovinnost je daná normou 8 mm pod 2 m lati a třídou 8 přesnosti.
3. V cenách nejsou započteny náklady na:
a) železobetonovou desku nebo spřahující desku ze železobetonu tloušťky přes 100 mm,
b) bednění vyrovnávacího a spádového betonu,
c) vyrovnávací vrstvy ze sanační reprofilační malty, tyto se oceňují souborem cen 628 63-21 Úprava příčných spár u montovaných mostů,
d) dobroušení povrchu na požadovanou třídu 6 přesnosti.
</t>
  </si>
  <si>
    <t>podkladní beton pod římsové zídky vpravo:</t>
  </si>
  <si>
    <t>3*1,6*0,3*2</t>
  </si>
  <si>
    <t>457311118</t>
  </si>
  <si>
    <t>Vyrovnávací nebo spádový beton včetně úpravy povrchu C 30/37</t>
  </si>
  <si>
    <t>-1206430022</t>
  </si>
  <si>
    <t>plovoucí deska pod izolací (vlevo v úrovni desky pod 1.TK):</t>
  </si>
  <si>
    <t>14,6*5*0,15</t>
  </si>
  <si>
    <t>465513157</t>
  </si>
  <si>
    <t>Dlažba svahu u mostních opěr z upraveného lomového žulového kamene s vyspárováním maltou MC 25, šíře spáry 15 mm do betonového lože C 25/30 tloušťky 200 mm, plochy přes 10 m2</t>
  </si>
  <si>
    <t>-325085459</t>
  </si>
  <si>
    <t xml:space="preserve">Poznámka k souboru cen:
1.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
2. V cenách nejsou započteny náklady na podkladní vrstvy ze štěrkopísku, tyto se oceňují souborem cen 451 57- . 1 Podkladní a výplňová vrstva z kameniva.
</t>
  </si>
  <si>
    <t>odláždění svahu podél říms křídel vpravo včetně odláždění vyústění příčného odvodnění:</t>
  </si>
  <si>
    <t>2*5*5</t>
  </si>
  <si>
    <t>Úpravy povrchů, podlahy a osazování výplní</t>
  </si>
  <si>
    <t>628613233</t>
  </si>
  <si>
    <t>Protikorozní ochrana ocelových mostních konstrukcí včetně otryskání povrchu základní a podkladní epoxidový a vrchní polyuretanový nátěr s metalizací III. třídy</t>
  </si>
  <si>
    <t>997954422</t>
  </si>
  <si>
    <t xml:space="preserve">Poznámka k souboru cen:
1. V cenách jsou započteny i náklady na dodávku písku při tryskání.
2. V cenách -3231 až - 3234 nejsou započteny náklady na dodávku zinku pro žárové stříkání; tyto náklady se oceňují ve specifikaci. Orientační spotřeba zinku:
a) tř. I - 2,200 kg/m2,
b) tř. II - 1,872 kg/m2,
c) tř. III - 1,517 kg/m2,
d) tř. IV - 1,284 kg/m2.
3. Rozdělení ocelových konstrukcí do tříd je uvedeno v příloze č. 3 Všeobecných podmínek katalogu 800-789 Povrchové úpravy ocelových konstrukcí a technologických zařízení.
</t>
  </si>
  <si>
    <t>Poznámka k položce:
PKO schváleného typu, včetně otryskání a dodání písku, bez materiálu metalizace</t>
  </si>
  <si>
    <t>nové zábradlí vpravo na pref. betonových zídkách:</t>
  </si>
  <si>
    <t>2*3*3*0,28</t>
  </si>
  <si>
    <t>2*1,3*3*0,34</t>
  </si>
  <si>
    <t>132610500.R</t>
  </si>
  <si>
    <t>Metalizační drát Zn</t>
  </si>
  <si>
    <t>-1650934962</t>
  </si>
  <si>
    <t>Poznámka k položce:
1,517 kg/m2 pro III. třidu ocel. konstrukcí</t>
  </si>
  <si>
    <t>7,692*1,517</t>
  </si>
  <si>
    <t>628613511</t>
  </si>
  <si>
    <t>Ochranný nátěrový systém ocelových konstrukcí mostů základní a podkladní epoxidový, vrchní polyuretanový tl. min 280 µm</t>
  </si>
  <si>
    <t>-234258206</t>
  </si>
  <si>
    <t>Poznámka k položce:
PKO schváleného typu bez metalizace - obnovení PKO bez jejího odstranění.</t>
  </si>
  <si>
    <t>stávající zábradlí vpravo:</t>
  </si>
  <si>
    <t>6,7*3*0,28</t>
  </si>
  <si>
    <t>5*1,1*0,28</t>
  </si>
  <si>
    <t>5*0,24*0,2</t>
  </si>
  <si>
    <t>stávající zábradlí vlevo na římse, včetně osazení tabulky "pozor úzký průřez" - 2ks:</t>
  </si>
  <si>
    <t>Ostatní konstrukce a práce-bourání</t>
  </si>
  <si>
    <t>911121211</t>
  </si>
  <si>
    <t>Oprava ocelového zábradlí svařovaného nebo šroubovaného výroba</t>
  </si>
  <si>
    <t>880005984</t>
  </si>
  <si>
    <t xml:space="preserve">Poznámka k souboru cen:
1. V ceně výroby -1211 jsou započteny i náklady na spojovací materiál.
2. V ceně výroby -1211 nejsou započteny náklady na dodávku materiálu pro výrobu zábradlí; tyto náklady se oceňují jako specifikace u cen montáže.
3. V ceně montáže -1311 jsou započteny i náklady upevnění zábradlí ke konstrukci mostu - vyvrtání otvorů, montáž a dodávku šroubů včetně chemických kotev.
4. V ceně montáže -1311 nejsou započteny náklady na dodávku materiálu, které se oceňují ve specifikaci:
a) u vyráběného zábradlí jako dodávka materiálu pro výrobu,
b) u nakupovaného zábradlí jako dodávka hotového nakupovaného výrobku.
5. Demontáž ocelového zábradlí se oceňuje cenou 966 07-5141 části B01 tohoto katalogu.
</t>
  </si>
  <si>
    <t>zábradlí vpravo na pref. betonových zídkách:</t>
  </si>
  <si>
    <t>2*3</t>
  </si>
  <si>
    <t>911121311</t>
  </si>
  <si>
    <t>Oprava ocelového zábradlí svařovaného nebo šroubovaného montáž</t>
  </si>
  <si>
    <t>270221432</t>
  </si>
  <si>
    <t>130104280</t>
  </si>
  <si>
    <t>úhelník ocelový rovnostranný jakost 11 375 70x70x6mm</t>
  </si>
  <si>
    <t>1380025617</t>
  </si>
  <si>
    <t>(2*3*3)*6,4/1000</t>
  </si>
  <si>
    <t>130104340</t>
  </si>
  <si>
    <t>úhelník ocelový rovnostranný jakost 11 375 80x80x8mm</t>
  </si>
  <si>
    <t>-522709642</t>
  </si>
  <si>
    <t>pro sloupky zábradlí v přechodech vpravo:</t>
  </si>
  <si>
    <t>1,3*3*2*9,63/1000</t>
  </si>
  <si>
    <t>941111121</t>
  </si>
  <si>
    <t>Montáž lešení řadového trubkového lehkého pracovního s podlahami s provozním zatížením tř. 3 do 200 kg/m2 šířky tř. W09 přes 0,9 do 1,2 m, výšky do 10 m</t>
  </si>
  <si>
    <t>-507728074</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</si>
  <si>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</si>
  <si>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u průčelí:</t>
  </si>
  <si>
    <t>2*5*2</t>
  </si>
  <si>
    <t>941111221</t>
  </si>
  <si>
    <t>Montáž lešení řadového trubkového lehkého pracovního s podlahami s provozním zatížením tř. 3 do 200 kg/m2 Příplatek za první a každý další den použití lešení k ceně -1121</t>
  </si>
  <si>
    <t>17778077</t>
  </si>
  <si>
    <t>20,0*5</t>
  </si>
  <si>
    <t>941111821</t>
  </si>
  <si>
    <t>Demontáž lešení řadového trubkového lehkého pracovního s podlahami s provozním zatížením tř. 3 do 200 kg/m2 šířky tř. W09 přes 0,9 do 1,2 m, výšky do 10 m</t>
  </si>
  <si>
    <t>-681669229</t>
  </si>
  <si>
    <t xml:space="preserve">Poznámka k souboru cen:
1. Demontáž lešení řadového trubkového lehkého výšky přes 25 m se oceňuje individuálně.
</t>
  </si>
  <si>
    <t>943211111</t>
  </si>
  <si>
    <t>Montáž lešení prostorového rámového lehkého pracovního s podlahami s provozním zatížením tř. 3 do 200 kg/m2, výšky do 10 m</t>
  </si>
  <si>
    <t>2013300602</t>
  </si>
  <si>
    <t xml:space="preserve">Poznámka k souboru cen:
1. Montáž lešení prostorového rámového lehkého výšky přes 25 m se oceňuje individuálně.
</t>
  </si>
  <si>
    <t>v otvoru mostu:</t>
  </si>
  <si>
    <t>8,96*3,2*2</t>
  </si>
  <si>
    <t>943211211</t>
  </si>
  <si>
    <t>Montáž lešení prostorového rámového lehkého pracovního s podlahami Příplatek za první a každý další den použití lešení k ceně -1111</t>
  </si>
  <si>
    <t>1154566785</t>
  </si>
  <si>
    <t>57,344*5</t>
  </si>
  <si>
    <t>45</t>
  </si>
  <si>
    <t>943211811</t>
  </si>
  <si>
    <t>Demontáž lešení prostorového rámového lehkého pracovního s podlahami s provozním zatížením tř. 3 do 200 kg/m2, výšky do 10 m</t>
  </si>
  <si>
    <t>-1324835578</t>
  </si>
  <si>
    <t xml:space="preserve">Poznámka k souboru cen:
1. Demontáž lešení prostorového rámového lehkého výšky přes 25 m se oceňuje individuálně.
</t>
  </si>
  <si>
    <t>46</t>
  </si>
  <si>
    <t>985131211</t>
  </si>
  <si>
    <t>Očištění ploch stěn, rubu kleneb a podlah tryskání pískem sušeným</t>
  </si>
  <si>
    <t>-68345992</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</si>
  <si>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</si>
  <si>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obě průčelí:</t>
  </si>
  <si>
    <t>2*(3,75*(5,9+4,5)/2-(1,4*3,2+3,14*1,6*1,6/8))</t>
  </si>
  <si>
    <t>opěry:</t>
  </si>
  <si>
    <t>2*8,96*1,36</t>
  </si>
  <si>
    <t>křídla:</t>
  </si>
  <si>
    <t>2*3,8*4,65/2</t>
  </si>
  <si>
    <t>2*3,9*4,85/2</t>
  </si>
  <si>
    <t>47</t>
  </si>
  <si>
    <t>985132211</t>
  </si>
  <si>
    <t>Očištění ploch líce kleneb a podhledů tryskání pískem sušeným</t>
  </si>
  <si>
    <t>-76974618</t>
  </si>
  <si>
    <t>klenba:</t>
  </si>
  <si>
    <t>3,14*1,6/2*8,96</t>
  </si>
  <si>
    <t>48</t>
  </si>
  <si>
    <t>985142212</t>
  </si>
  <si>
    <t>Vysekání spojovací hmoty ze spár zdiva včetně vyčištění hloubky spáry přes 40 mm délky spáry na 1 m2 upravované plochy přes 6 do 12 m</t>
  </si>
  <si>
    <t>659352290</t>
  </si>
  <si>
    <t xml:space="preserve">Poznámka k souboru cen:
1. Ceny lze použít pro vysekání spojovací hmoty ze spár cihelného nebo kamenného zdiva.
2. Ceny se nepoužijí v případě, jestliže se provádí otlučení omítek oceňované cenami souboru cen 985 11-1 Otlučení a odsekání vrstev.
3. Délce spáry na 1 m2 upravované plochy odpovídají tyto počty kamenů:
a) do 6 m - do 10 kusů na 1 m2,
b) přes 6 do 12 m - přes 10 do 35 kusů na 1 m2,
c) přes 12 m - přes 35 kusů na 1 m2.
</t>
  </si>
  <si>
    <t>odhad 25% plochy kamenného zdiva:</t>
  </si>
  <si>
    <t>111,494*0,25</t>
  </si>
  <si>
    <t>49</t>
  </si>
  <si>
    <t>985232112</t>
  </si>
  <si>
    <t>Hloubkové spárování zdiva hloubky přes 40 do 80 mm aktivovanou maltou délky spáry na 1 m2 upravované plochy přes 6 do 12 m</t>
  </si>
  <si>
    <t>-87479472</t>
  </si>
  <si>
    <t xml:space="preserve">Poznámka k souboru cen:
1. Ceny jsou určeny pro spárování cihelného nebo kamenného zdiva.
2. V cenách jsou započteny i náklady na:
a) dodání potřebných hmot,
b) vypáchnutí spár vodou před spárováním a očištění okolního zdiva po spárování.
3. V cenách nejsou započteny náklady na:
a) vysekání a vyčištění spár; tyto práce se oceňují cenami souboru cen 985 14-2 Vysekání spojovací hmoty ze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</si>
  <si>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997</t>
  </si>
  <si>
    <t>Přesun sutě</t>
  </si>
  <si>
    <t>50</t>
  </si>
  <si>
    <t>997013801</t>
  </si>
  <si>
    <t>Poplatek za uložení stavebního odpadu na skládce (skládkovné) z prostého betonu zatříděného do Katalogu odpadů pod kódem 170 101</t>
  </si>
  <si>
    <t>-890734409</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</si>
  <si>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</si>
  <si>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ze spárování:</t>
  </si>
  <si>
    <t>2,171</t>
  </si>
  <si>
    <t>51</t>
  </si>
  <si>
    <t>997211511</t>
  </si>
  <si>
    <t>Vodorovná doprava suti nebo vybouraných hmot suti se složením a hrubým urovnáním, na vzdálenost do 1 km</t>
  </si>
  <si>
    <t>-2052243024</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</si>
  <si>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</si>
  <si>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autom. výpočet:</t>
  </si>
  <si>
    <t>2,748</t>
  </si>
  <si>
    <t>odpočet otryskání při PKO v zinkovně:</t>
  </si>
  <si>
    <t>-0,577</t>
  </si>
  <si>
    <t>52</t>
  </si>
  <si>
    <t>997211519</t>
  </si>
  <si>
    <t>Vodorovná doprava suti nebo vybouraných hmot suti se složením a hrubým urovnáním, na vzdálenost Příplatek k ceně za každý další i započatý 1 km přes 1 km</t>
  </si>
  <si>
    <t>-1069221631</t>
  </si>
  <si>
    <t>2,171*16</t>
  </si>
  <si>
    <t>53</t>
  </si>
  <si>
    <t>997211611</t>
  </si>
  <si>
    <t>Nakládání suti nebo vybouraných hmot na dopravní prostředky pro vodorovnou dopravu suti</t>
  </si>
  <si>
    <t>2134435332</t>
  </si>
  <si>
    <t>998</t>
  </si>
  <si>
    <t>Přesun hmot</t>
  </si>
  <si>
    <t>54</t>
  </si>
  <si>
    <t>998212111</t>
  </si>
  <si>
    <t>Přesun hmot pro mosty zděné, betonové monolitické, spřažené ocelobetonové nebo kovové vodorovná dopravní vzdálenost do 100 m výška mostu do 20 m</t>
  </si>
  <si>
    <t>640572753</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</si>
  <si>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</si>
  <si>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PSV</t>
  </si>
  <si>
    <t>Práce a dodávky PSV</t>
  </si>
  <si>
    <t>711</t>
  </si>
  <si>
    <t>Izolace proti vodě, vlhkosti a plynům</t>
  </si>
  <si>
    <t>55</t>
  </si>
  <si>
    <t>711-R00</t>
  </si>
  <si>
    <t>Dodávka + montáž vodotěsné izolace schváleného typu - SVI (přípravná, vodotěsná a ochranná vrstva)</t>
  </si>
  <si>
    <t>-277973711</t>
  </si>
  <si>
    <t>ve 2.TK, včetně řádného napojení na stávající izolaci v 1.TK:</t>
  </si>
  <si>
    <t>14,6*(5+0,2)</t>
  </si>
  <si>
    <t>56</t>
  </si>
  <si>
    <t>711-R01</t>
  </si>
  <si>
    <t>Dodávka + montáž přichycení SVI nerezovou lištou včetně navrtání, osazení hmoždinek a zatmelení</t>
  </si>
  <si>
    <t>-1133461680</t>
  </si>
  <si>
    <t>vpravo ke stávající římse:</t>
  </si>
  <si>
    <t>6,85</t>
  </si>
  <si>
    <t>57</t>
  </si>
  <si>
    <t>998711202</t>
  </si>
  <si>
    <t>Přesun hmot pro izolace proti vodě, vlhkosti a plynům stanovený procentní sazbou (%) z ceny vodorovná dopravní vzdálenost do 50 m v objektech výšky přes 6 do 12 m</t>
  </si>
  <si>
    <t>%</t>
  </si>
  <si>
    <t>-176816953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</si>
  <si>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</si>
  <si>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783</t>
  </si>
  <si>
    <t>Dokončovací práce - nátěry</t>
  </si>
  <si>
    <t>783826655</t>
  </si>
  <si>
    <t>Hydrofobizační nátěr omítek silikonový, transparentní, povrchů hladkých lícového zdiva</t>
  </si>
  <si>
    <t>1586773540</t>
  </si>
  <si>
    <t>veškeré kamenné zdivo:</t>
  </si>
  <si>
    <t>88,986+22,508</t>
  </si>
  <si>
    <t>789</t>
  </si>
  <si>
    <t>Povrchové úpravy ocelových konstrukcí a technologických zařízení</t>
  </si>
  <si>
    <t>59</t>
  </si>
  <si>
    <t>789123240</t>
  </si>
  <si>
    <t>Úpravy povrchů pod nátěry ocelových konstrukcí třídy III očištění odmaštěním</t>
  </si>
  <si>
    <t>-1083002905</t>
  </si>
  <si>
    <t>Poznámka k položce:
Pro obnovení PKO. Včetně demontáže tabulky "pozor úzký průřez" - vlevo 2 ks.</t>
  </si>
  <si>
    <t>789391101</t>
  </si>
  <si>
    <t>Zhotovení nátěrů ostatních bezpečnostního šrafování</t>
  </si>
  <si>
    <t>CS ÚRS 2016 02</t>
  </si>
  <si>
    <t>741260343</t>
  </si>
  <si>
    <t>Poznámka k položce:
bezpečnostní značení na krajní sloupky zábradlí vlevo (doplnění tabulek "POZOR ÚZKÝ PRŮJEZD")</t>
  </si>
  <si>
    <t>části krajních sloupků zábradlí vlevo (na začátku a na konci mostu, z důvodu nedodržení VMP 2,5:</t>
  </si>
  <si>
    <t>2*1,1*0,07</t>
  </si>
  <si>
    <t>61</t>
  </si>
  <si>
    <t>246216860</t>
  </si>
  <si>
    <t>email syntetický univerzální žlutý S 2013 (á 9 kg)</t>
  </si>
  <si>
    <t>CS ÚRS 2017 02</t>
  </si>
  <si>
    <t>-721661267</t>
  </si>
  <si>
    <t>Poznámka k položce:
Spotřeba: 0,08-0,11 kg/m2, vrchní nátěry na kov a dřevo, pro vnitřní i vnější použití</t>
  </si>
  <si>
    <t>0,154*0,15</t>
  </si>
  <si>
    <t>62</t>
  </si>
  <si>
    <t>246216750</t>
  </si>
  <si>
    <t>email syntetický univerzální černý S 2013 (á 9 kg)</t>
  </si>
  <si>
    <t>-880256151</t>
  </si>
  <si>
    <t>002 - km 444,985 - svršek</t>
  </si>
  <si>
    <t xml:space="preserve">    5 - Komunikace</t>
  </si>
  <si>
    <t>Komunikace</t>
  </si>
  <si>
    <t>5905055010</t>
  </si>
  <si>
    <t>Odstranění stávajícího kolejového lože odtěžením v koleji. Poznámka: 1. V cenách jsou započteny náklady na odstranění KL, úpravu pláně a rozprostření výzisku na terén nebo jeho naložení na dopravní prostředek. 2. Položka se použije v případech, kdy se nové KL nezřizuje.</t>
  </si>
  <si>
    <t>1762748562</t>
  </si>
  <si>
    <t>Poznámka k souboru cen:
1. V cenách jsou započteny náklady na odstranění KL, úpravu pláně a rozprostření výzisku na terén nebo jeho naložení na dopravní prostředek.
2. Položka se použije v případech, kdy se nové KL nezřizuje.</t>
  </si>
  <si>
    <t>Poznámka k položce:
od pažení KL 1.TK, rozprostřít před a za mostev v 2. TK pro následnou čističku</t>
  </si>
  <si>
    <t>ve 2.TK na mostě v délce 15 m, rozdělení pražců "d":</t>
  </si>
  <si>
    <t>4,85*0,55*15</t>
  </si>
  <si>
    <t>5905060010</t>
  </si>
  <si>
    <t>Zřízení nového kolejového lože v koleji. Poznámka: 1. V cenách jsou započteny náklady na zřízení KL nově zřizované koleje, vložení geosyntetika, rozprostření vrstvy kameniva, zřízení homogenizované vrstvy kameniva a úprava KL do profilu. 2. V cenách nejsou obsaženy náklady na položení KR, úpravu směrového a výškového uspořádání, doplnění a dodávku kameniva a snížení KL pod patou kolejnice.3. Položka se použije v případech nově zřizované koleje nebo výhybky.</t>
  </si>
  <si>
    <t>749114118</t>
  </si>
  <si>
    <t>Poznámka k souboru cen:
1. V cenách jsou započteny náklady na zřízení KL nově zřizované koleje, vložení geosyntetika, rozprostření vrstvy kameniva, zřízení homogenizované vrstvy kameniva a úprava KL do profilu.
2. V cenách nejsou obsaženy náklady na položení KR, úpravu směrového a výškového uspořádání, doplnění a dodávku kameniva a snížení KL pod patou kolejnice.
3. Položka se použije v případech nově zřizované koleje nebo výhybky.</t>
  </si>
  <si>
    <t>Poznámka k položce:
Včetně hutnění kolejového lože po vrstvách.</t>
  </si>
  <si>
    <t>ve 2.TK na mostě v délce 15 m, rozdělení pražců "d", pod spodní plochu pražce:</t>
  </si>
  <si>
    <t>4,85*0,4*15</t>
  </si>
  <si>
    <t>-2007826760</t>
  </si>
  <si>
    <t>29,1*1,6</t>
  </si>
  <si>
    <t>5906130390</t>
  </si>
  <si>
    <t>Montáž kolejového roštu v ose koleje pražce betonové vystrojené tv. S49 rozdělení "d". Poznámka: 1. V cenách jsou započteny náklady na vrtání pražců dřevěných nevystrojených, manipulaci a montáž KR. 2. V cenách nejsou obsaženy náklady na dodávku materiálu.</t>
  </si>
  <si>
    <t>-280337924</t>
  </si>
  <si>
    <t>Poznámka k souboru cen:
1. V cenách jsou započteny náklady na vrtání pražců dřevěných nevystrojených, manipulaci a montáž KR.
2. V cenách nejsou obsaženy náklady na dodávku materiálu.</t>
  </si>
  <si>
    <t>Poznámka k položce:
zpětná montáž KR</t>
  </si>
  <si>
    <t>Na mostě a ve výbězích mostu ve 2.TK:</t>
  </si>
  <si>
    <t>20/1000</t>
  </si>
  <si>
    <t>5906140200</t>
  </si>
  <si>
    <t>Demontáž kolejového roštu koleje v ose koleje pražce betonové tv. S49 rozdělení "d". Poznámka: 1. V cenách jsou započteny náklady na případné odstranění kameniva, rozebrání roštu do součástí, manipulaci, naložení výzisku na dopravní prostředek a uložení na úložišti. 2. V cenách nejsou obsaženy náklady na dopravu a vytřídění.</t>
  </si>
  <si>
    <t>-1599555905</t>
  </si>
  <si>
    <t>Poznámka k souboru cen:
1. V cenách jsou započteny náklady na případné odstranění kameniva, rozebrání roštu do součástí, manipulaci, naložení výzisku na dopravní prostředek a uložení na úložišti.
2. V cenách nejsou obsaženy náklady na dopravu a vytřídění.</t>
  </si>
  <si>
    <t>474086822</t>
  </si>
  <si>
    <t>Poznámka k souboru cen:
1. V cenách jsou započteny náklady na manipulaci podložení, označení a provedení řezu kolejnice.</t>
  </si>
  <si>
    <t>Poznámka k položce:
ve 2.TK</t>
  </si>
  <si>
    <t>před mostem:</t>
  </si>
  <si>
    <t>za mostem:</t>
  </si>
  <si>
    <t>5908005230</t>
  </si>
  <si>
    <t>Oprava kolejnicového styku montáž spojky tv. S49. Poznámka: 1. V cenách jsou započteny náklady na výměnu, demontáž nebo montáž vniřní spojky a/nebo celého styku a ošetření součástí mazivem. U přechodových spojek se použije položka s větším tvarem. 2. V cenách nejsou obsaženy náklady na dodávku materiálu.</t>
  </si>
  <si>
    <t>-884117906</t>
  </si>
  <si>
    <t>Poznámka k souboru cen:
1. V cenách jsou započteny náklady na výměnu, demontáž nebo montáž vniřní spojky a/nebo celého styku a ošetření součástí mazivem. U přechodových spojek se použije položka s větším tvarem.
2. V cenách nejsou obsaženy náklady na dodávku materiálu.</t>
  </si>
  <si>
    <t>Poznámka k položce:
Spojka=kus. Montáž provizorních kolejnicových spojek bez vrtání kolejnic před a za mostem (pro možný průjezd kolejové mechanizace ve výluce, spojky zapůjčí na most zadavatel (Správa tratí UL).</t>
  </si>
  <si>
    <t>2*2</t>
  </si>
  <si>
    <t>5915020010</t>
  </si>
  <si>
    <t>Povrchová úprava plochy železničního spodku. Poznámka: 1. V cenách jsou započteny náklady na urovnání a úpravu ploch nebo skládek výzisku kameniva a zeminy s jejich případnou rekultivací.</t>
  </si>
  <si>
    <t>-1956200601</t>
  </si>
  <si>
    <t>Poznámka k souboru cen:
1. V cenách jsou započteny náklady na urovnání a úpravu ploch nebo skládek výzisku kameniva a zeminy s jejich případnou rekultivací.</t>
  </si>
  <si>
    <t>úprava rozprostřeného odtěženého štěrku z KL ve 2.TK pro následnou čističku:</t>
  </si>
  <si>
    <t>40,013/0,15</t>
  </si>
  <si>
    <t>1524202770</t>
  </si>
  <si>
    <t>nový štěrk KL, např. z kamenolomu Těchlovice:</t>
  </si>
  <si>
    <t>46,56</t>
  </si>
  <si>
    <t>002 - ZRN - Oprava mostu v km 445,446</t>
  </si>
  <si>
    <t>001 - km 445,446 - most</t>
  </si>
  <si>
    <t>-1858245677</t>
  </si>
  <si>
    <t>10+10,8*3</t>
  </si>
  <si>
    <t>2119177000</t>
  </si>
  <si>
    <t>42,4*0,02</t>
  </si>
  <si>
    <t>-38736447</t>
  </si>
  <si>
    <t>Vpravo ve správě ČD-TELEMATIKA a SEE (3 trasy):</t>
  </si>
  <si>
    <t>40*3</t>
  </si>
  <si>
    <t>-1097475101</t>
  </si>
  <si>
    <t>vpravo mezi tratí a komunikací:</t>
  </si>
  <si>
    <t>40*1,75*0,15</t>
  </si>
  <si>
    <t>vlevo pro odláždění svahu u rovnoběžného křídla č.1 od vyústění odvodnění:</t>
  </si>
  <si>
    <t>13,2*1*0,15</t>
  </si>
  <si>
    <t>122202502</t>
  </si>
  <si>
    <t>Odkopávky a prokopávky nezapažené pro spodní stavbu železnic strojně s přemístěním výkopku v příčných profilech do 15 m nebo s naložením na dopravní prostředek v hornině tř. 3 přes 100 do 1 000 m3</t>
  </si>
  <si>
    <t>-1206014862</t>
  </si>
  <si>
    <t>40*0,8*5</t>
  </si>
  <si>
    <t>pro izolaci a pro odvodnění vpravo vedle trati k římse:</t>
  </si>
  <si>
    <t>40*5,35*0,8</t>
  </si>
  <si>
    <t>-742872594</t>
  </si>
  <si>
    <t>331,2/2</t>
  </si>
  <si>
    <t>-448164211</t>
  </si>
  <si>
    <t>3 trasy:</t>
  </si>
  <si>
    <t>40*1*1*3</t>
  </si>
  <si>
    <t>132202631</t>
  </si>
  <si>
    <t>Hloubení rýh vedle kolejí šířky přes 600 do 2 000 mm ručně zapažených i nezapažených objemu přes 2 m3 v hornině tř. 3</t>
  </si>
  <si>
    <t>2025718968</t>
  </si>
  <si>
    <t xml:space="preserve">Poznámka k souboru cen:
1. V cenách jsou započteny i náklady na urovnání dna do předepsaného profilu a spádu, s přehozením výkopku na přilehlém terénu na vzdálenost do 3 m od podélné osy rýhy nebo s naložením na dopravní prostředek.
2. Ceny lze použít i pro rýhy mezi dvěma kolejemi, podél koleje v pruhu šířky do 6,0 m od osy koleje.
3. Ztížení vykopávky v blízkosti podzemního vedení, procházejícího rýhou nebo uloženého ve stěně výkopu, se oceňuje cenou 130 33-1101 Ztížení hloubené vykopávky části A 01 tohoto katalogu.
4. Pažení se oceňuje příslušnými cenami souborů cen této části nebo části A 01 tohoto katalogu.
</t>
  </si>
  <si>
    <t>132202639</t>
  </si>
  <si>
    <t>Hloubení rýh vedle kolejí šířky přes 600 do 2 000 mm ručně zapažených i nezapažených objemu přes 2 m3 Příplatek k ceně za lepivost hornin tř. 3</t>
  </si>
  <si>
    <t>995981634</t>
  </si>
  <si>
    <t>1,98/2</t>
  </si>
  <si>
    <t>1005999311</t>
  </si>
  <si>
    <t>42*(0,6+0,8)</t>
  </si>
  <si>
    <t>865713719</t>
  </si>
  <si>
    <t>1473926022</t>
  </si>
  <si>
    <t>331,2+1,98</t>
  </si>
  <si>
    <t>-2009617049</t>
  </si>
  <si>
    <t>Poznámka k položce:
např. skládka Malšovice, 16 km</t>
  </si>
  <si>
    <t>333,18*6</t>
  </si>
  <si>
    <t>1364214210</t>
  </si>
  <si>
    <t>12,4</t>
  </si>
  <si>
    <t>-436375397</t>
  </si>
  <si>
    <t>333,18*2</t>
  </si>
  <si>
    <t>1748312806</t>
  </si>
  <si>
    <t>Poznámka k položce:
zasyp příčného odvodnění a dosypání pláně 2.TK a podklad pod komunikaci vpravi trati</t>
  </si>
  <si>
    <t>331,2-394,687*0,1-62,511</t>
  </si>
  <si>
    <t>1976886837</t>
  </si>
  <si>
    <t>229,220*2</t>
  </si>
  <si>
    <t>181301102</t>
  </si>
  <si>
    <t>Rozprostření a urovnání ornice v rovině nebo ve svahu sklonu do 1:5 při souvislé ploše do 500 m2, tl. vrstvy přes 100 do 150 mm</t>
  </si>
  <si>
    <t>-1025760613</t>
  </si>
  <si>
    <t>vpravo mezi tratí a komunikací (v délce 50 m, 12,4 m3):</t>
  </si>
  <si>
    <t>50*1,75</t>
  </si>
  <si>
    <t>-1839549245</t>
  </si>
  <si>
    <t>-594701413</t>
  </si>
  <si>
    <t>87,5*0,03</t>
  </si>
  <si>
    <t>1312852809</t>
  </si>
  <si>
    <t>pod 2.TK ve sklonu vpravo trati, včetně napojení ze stávajícího podélného odvodnění od přejezdů vedle 2.TK:</t>
  </si>
  <si>
    <t>(5+5,35+0,44+0,2)*2</t>
  </si>
  <si>
    <t>604337347</t>
  </si>
  <si>
    <t>2*10,115*0,15</t>
  </si>
  <si>
    <t>(41,2-37,78)*0,15</t>
  </si>
  <si>
    <t>-1686284171</t>
  </si>
  <si>
    <t>317221111</t>
  </si>
  <si>
    <t>Osazení kamenných římsových desek do maltového lože</t>
  </si>
  <si>
    <t>1363410237</t>
  </si>
  <si>
    <t>římsa vpravo (použít stávající kamenné desky):</t>
  </si>
  <si>
    <t>37,8*0,65*0,3</t>
  </si>
  <si>
    <t>58381086</t>
  </si>
  <si>
    <t>kámen lomový upravený štípaný (80, 40, 20 cm) pískovec</t>
  </si>
  <si>
    <t>-642389313</t>
  </si>
  <si>
    <t>pro případné dopnění (odha 10 ks) při přeskládání kamenných desek římsy vpravo:</t>
  </si>
  <si>
    <t>0,65*0,3*0,6*10*2800/1000</t>
  </si>
  <si>
    <t>317361116</t>
  </si>
  <si>
    <t>Výztuž mostních železobetonových říms z betonářské oceli 10 505 (R) nebo BSt 500</t>
  </si>
  <si>
    <t>1444904783</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</si>
  <si>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</si>
  <si>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spřahovací trny D 16mm pro přikotvení přeložených kamenných římsových desek vpravo (2 ks/m2 - celkem 40 ks, dl. 1 m):</t>
  </si>
  <si>
    <t>40*1*1,578*1,1/1000</t>
  </si>
  <si>
    <t>1265117409</t>
  </si>
  <si>
    <t>3*40</t>
  </si>
  <si>
    <t>-1294058615</t>
  </si>
  <si>
    <t>34,8*3,03*1,3/1000</t>
  </si>
  <si>
    <t>1633420196</t>
  </si>
  <si>
    <t>2*41,2*10,115*7,9*1,1/1000</t>
  </si>
  <si>
    <t>2035946932</t>
  </si>
  <si>
    <t>pod kotevní desky zábradlí</t>
  </si>
  <si>
    <t>0,2*0,24*20</t>
  </si>
  <si>
    <t>-449751778</t>
  </si>
  <si>
    <t>1851782290</t>
  </si>
  <si>
    <t>(41,2-2,18)*10,115</t>
  </si>
  <si>
    <t>1629946929</t>
  </si>
  <si>
    <t>41,2*10,115*0,15</t>
  </si>
  <si>
    <t>-789438750</t>
  </si>
  <si>
    <t>odláždění svahu u římsy křídla č.2 vlevo, pod vyústěním odvodnění:</t>
  </si>
  <si>
    <t>10,8*(3+1)/2</t>
  </si>
  <si>
    <t>odláždění svahu u rovnoběžného křídla č.1 vlevo, od vyústění odvodnění:</t>
  </si>
  <si>
    <t>13,2*1</t>
  </si>
  <si>
    <t>0308R0001</t>
  </si>
  <si>
    <t xml:space="preserve">Ekologická ochrana při provádění oprav (zaplachtování apod) montáž + demontáž </t>
  </si>
  <si>
    <t>-901394964</t>
  </si>
  <si>
    <t>Poznámka k položce:
včetně zajištění potřebného materiálu a úklidu s likvidací odpadu</t>
  </si>
  <si>
    <t>5*15,85</t>
  </si>
  <si>
    <t>2*2*5</t>
  </si>
  <si>
    <t>-1695636615</t>
  </si>
  <si>
    <t>nové zábradlí vpravo (se svislou výplní z kulatiny):</t>
  </si>
  <si>
    <t>37,780</t>
  </si>
  <si>
    <t>-472066094</t>
  </si>
  <si>
    <t>1540525475</t>
  </si>
  <si>
    <t>pro madlo a dolní příčli zábradlí vpravo:</t>
  </si>
  <si>
    <t>2*37,78*6,4/1000</t>
  </si>
  <si>
    <t>13010017</t>
  </si>
  <si>
    <t>tyč ocelová kruhová jakost 11 375 D 24mm</t>
  </si>
  <si>
    <t>-1779596642</t>
  </si>
  <si>
    <t>Poznámka k položce:
Hmotnost: 3,55 kg/m</t>
  </si>
  <si>
    <t>pro svislou výplň (mezi madlo a dolní příčli) nového zábradlí vpravo (19 polí po 14 ks, dl. 950 mm):</t>
  </si>
  <si>
    <t>19*14*0,95*3,55/1000</t>
  </si>
  <si>
    <t>130104R02</t>
  </si>
  <si>
    <t>úhelník ocelový rovnostranný, v jakosti 11 375, 80x80x10mm</t>
  </si>
  <si>
    <t>-1043152041</t>
  </si>
  <si>
    <t>Poznámka k položce:
Hmotnost: 11,86 kg/m.</t>
  </si>
  <si>
    <t xml:space="preserve">pro sloupky nového zábradlí vpravo: </t>
  </si>
  <si>
    <t>20*1,1*11,86/1000</t>
  </si>
  <si>
    <t>136112380-01</t>
  </si>
  <si>
    <t>plechy tlusté hladké - tabule jakost oceli S 235JR  (11 375.1) 16  x 2000 x 3000 mm</t>
  </si>
  <si>
    <t>-864638028</t>
  </si>
  <si>
    <t>Poznámka k položce:
kotevní desky zábradlí 240*200*16mm, hmotnost 125,6 kg/m2</t>
  </si>
  <si>
    <t>20*6,029/1000</t>
  </si>
  <si>
    <t>936942211</t>
  </si>
  <si>
    <t>Zhotovení tabulky s letopočtem opravy nebo větší údržby vložením šablony do bednění</t>
  </si>
  <si>
    <t>1730422132</t>
  </si>
  <si>
    <t>Poznámka k položce:
Včetně zhotovení 1x základního PKO nátěru výztuže u vlysu s letopočtem s ručním očištěním kartáčem</t>
  </si>
  <si>
    <t>Tabulka s letopočtem opravy na průčelí vpravo:</t>
  </si>
  <si>
    <t>936991111</t>
  </si>
  <si>
    <t>Odvodňovače kamenného zdiva mostů z PE trubek DN 160 včetně utěsnění</t>
  </si>
  <si>
    <t>1113740077</t>
  </si>
  <si>
    <t xml:space="preserve">Poznámka k souboru cen:
1. V cenách jsou započteny i náklady na:
a) na vyvrtání otvoru pro prostup kamennou zdí,
b) osazení a dodání PE trubek včetně nařezání na potřebnou délku,
c) utěsnění prostupu.
</t>
  </si>
  <si>
    <t>pro příčné odvodnění skrz průčelní zeď vpravo:</t>
  </si>
  <si>
    <t>2*1,5</t>
  </si>
  <si>
    <t>938131111</t>
  </si>
  <si>
    <t>Odstranění přebytečné zeminy (nánosů) u říms průčelního zdiva a křídel ručně</t>
  </si>
  <si>
    <t>-67215812</t>
  </si>
  <si>
    <t>u římsy křídla č.2 vlevo, pod vyústěním odvodnění, pro následné odláždění:</t>
  </si>
  <si>
    <t>10,8*(3+1)/2*0,3</t>
  </si>
  <si>
    <t>1874260043</t>
  </si>
  <si>
    <t>u průčelí vlevo:</t>
  </si>
  <si>
    <t>0,5*13,2*3,4+(7,2*5-(2,2*5+3,14*5*5/8))</t>
  </si>
  <si>
    <t>u průčelí vpravo:</t>
  </si>
  <si>
    <t>5*4,5-(0,73*5+3,14*5*5/8)+0,5*14*3,75+2,1*3,75+3,5*(3,75+4,5)/2+8,2*(4,5+3,23)/2+4,96*(3,23+0,96)/2</t>
  </si>
  <si>
    <t>u křídla č.2 vlevo:</t>
  </si>
  <si>
    <t>9,05*5,35/2</t>
  </si>
  <si>
    <t>1226338298</t>
  </si>
  <si>
    <t>161,521*30</t>
  </si>
  <si>
    <t>1828598690</t>
  </si>
  <si>
    <t>-1611735259</t>
  </si>
  <si>
    <t>5*15,85*2</t>
  </si>
  <si>
    <t>-1938843441</t>
  </si>
  <si>
    <t>158,500*30</t>
  </si>
  <si>
    <t>569621399</t>
  </si>
  <si>
    <t>953965132</t>
  </si>
  <si>
    <t>Kotvy chemické s vyvrtáním otvoru kotevní šrouby pro chemické kotvy, velikost M 16, délka 260 mm</t>
  </si>
  <si>
    <t>340589746</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</si>
  <si>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</si>
  <si>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Poznámka k položce:
pro ukotvení patních desek zábradlí</t>
  </si>
  <si>
    <t>20*4</t>
  </si>
  <si>
    <t>966023211</t>
  </si>
  <si>
    <t>Snesení kamenných římsových desek na průčelním zdivu a křídlech</t>
  </si>
  <si>
    <t>1167298803</t>
  </si>
  <si>
    <t>římsa vpravo (desky se budou vracet zpět):</t>
  </si>
  <si>
    <t>966075141</t>
  </si>
  <si>
    <t>Odstranění různých konstrukcí na mostech kovového zábradlí vcelku</t>
  </si>
  <si>
    <t>783819348</t>
  </si>
  <si>
    <t>zábradlí vpravo (výzisk SMT):</t>
  </si>
  <si>
    <t>29,5</t>
  </si>
  <si>
    <t>1020928746</t>
  </si>
  <si>
    <t>průčelí vpravo včetně římsy:</t>
  </si>
  <si>
    <t>37,78*0,65*(0,3+0,05+0,05)</t>
  </si>
  <si>
    <t>průčelí vlevo:</t>
  </si>
  <si>
    <t>15,85*(2,39+1,11)</t>
  </si>
  <si>
    <t>křídlo č.2 vlevo:</t>
  </si>
  <si>
    <t>-1586854105</t>
  </si>
  <si>
    <t>3,14*5/2*15,85</t>
  </si>
  <si>
    <t>-476492147</t>
  </si>
  <si>
    <t>Poznámka k položce:
spáry nutno mechanicky vyřezávat, sekání spar je zde  nepřípustné kvůli zničení kamenných kvádrů</t>
  </si>
  <si>
    <t>odhad 75% plochy kamenného zdiva k opravě spárování:</t>
  </si>
  <si>
    <t>341,419*0,75</t>
  </si>
  <si>
    <t>985223211</t>
  </si>
  <si>
    <t>Přezdívání zdiva do aktivované malty kamenného, objemu přes 1 do 3 m3</t>
  </si>
  <si>
    <t>-885180798</t>
  </si>
  <si>
    <t xml:space="preserve">Poznámka k souboru cen:
1. V cenách jsou započteny náklady na odstranění narušených zdicích prvků a jejich postupnou náhradu prvky novými.
2. V cenách nejsou započteny náklady na:
a) dodávku zdicích prvků; tato dodávka se oceňuje ve specifikaci,
b) fixování okolního zdiva např. vyklínováním, rozepřením, apod.,
c) spárování zdiva, které se oceňuje cenami souborů cen 985 23-11 Spárování zdiva hloubky do 40 mm nebo 985 23-21 Hloubkové spárování zdiva hloubky do 80 mm.
</t>
  </si>
  <si>
    <t>Poznámka k položce:
Původním kamenem (pískovcové kvádry)</t>
  </si>
  <si>
    <t>vpravo na konci u schodiště (2 m2) včetně dozdění místo vyústění odvodňovače vpravo:</t>
  </si>
  <si>
    <t>2*0,6</t>
  </si>
  <si>
    <t>985231111</t>
  </si>
  <si>
    <t>Spárování zdiva hloubky do 40 mm aktivovanou maltou délky spáry na 1 m2 upravované plochy do 6 m</t>
  </si>
  <si>
    <t>1724283238</t>
  </si>
  <si>
    <t xml:space="preserve">Poznámka k souboru cen: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</si>
  <si>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Poznámka k položce:
zapuštěné spárování</t>
  </si>
  <si>
    <t>spárování přeložených kamenných desek římsy vpravo:</t>
  </si>
  <si>
    <t>37,78*0,65*(0,3+0,3+0,05)</t>
  </si>
  <si>
    <t>985231112</t>
  </si>
  <si>
    <t>Spárování zdiva hloubky do 40 mm aktivovanou maltou délky spáry na 1 m2 upravované plochy přes 6 do 12 m</t>
  </si>
  <si>
    <t>1600138415</t>
  </si>
  <si>
    <t>spárování přezdívaného zdiva:</t>
  </si>
  <si>
    <t>988453357</t>
  </si>
  <si>
    <t>Poznámka k položce:
100% plocha kamenného zdiva, zapuštěné spárování</t>
  </si>
  <si>
    <t>průčelí vpravo bez římsy:</t>
  </si>
  <si>
    <t>985331115</t>
  </si>
  <si>
    <t>Dodatečné vlepování betonářské výztuže včetně vyvrtání a vyčištění otvoru cementovou aktivovanou maltou průměr výztuže 16 mm</t>
  </si>
  <si>
    <t>1563412499</t>
  </si>
  <si>
    <t xml:space="preserve">Poznámka k souboru cen: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</si>
  <si>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Poznámka k položce:
spřahovací trny obsaženy ve výztuži</t>
  </si>
  <si>
    <t>přikotvení přeložených kamenných římsových desek vpravo (2 ks/m2 - celkem 40 ks, dl. 1 m):</t>
  </si>
  <si>
    <t>40*1</t>
  </si>
  <si>
    <t>-842388440</t>
  </si>
  <si>
    <t>74,948</t>
  </si>
  <si>
    <t>odpočet nenarušených kamenných desek římsy vpravo:</t>
  </si>
  <si>
    <t>-(19,165-3,276)</t>
  </si>
  <si>
    <t>63</t>
  </si>
  <si>
    <t>1586072536</t>
  </si>
  <si>
    <t>Poznámka k položce:
např. skládka Malšovice - 16 km,  demontované zábradlí odvést do určeného kovošrotu (výzisk SMT)</t>
  </si>
  <si>
    <t>59,059*15</t>
  </si>
  <si>
    <t>-1977899745</t>
  </si>
  <si>
    <t>65</t>
  </si>
  <si>
    <t>997221855</t>
  </si>
  <si>
    <t>1863840481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</si>
  <si>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</si>
  <si>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59,059</t>
  </si>
  <si>
    <t>odpočet demontovaného zábradlí:</t>
  </si>
  <si>
    <t>-0,531</t>
  </si>
  <si>
    <t>66</t>
  </si>
  <si>
    <t>-1802586219</t>
  </si>
  <si>
    <t>Poznámka k položce:
Dobrý přístup k mostu, místní komunikace pod mostem.</t>
  </si>
  <si>
    <t>67</t>
  </si>
  <si>
    <t>-1271338212</t>
  </si>
  <si>
    <t>2*37,78*0,28</t>
  </si>
  <si>
    <t>20*1,1*0,34</t>
  </si>
  <si>
    <t>19*14*0,95*3,14*0,024</t>
  </si>
  <si>
    <t>20*((2*0,24*0,2)+(2*0,016*0,24)+(2*0,016*0,2))</t>
  </si>
  <si>
    <t>68</t>
  </si>
  <si>
    <t>1171675560</t>
  </si>
  <si>
    <t>49,882*1,517</t>
  </si>
  <si>
    <t>69</t>
  </si>
  <si>
    <t>1634455852</t>
  </si>
  <si>
    <t>Poznámka k položce:
PKO schváleného typu bez metalizace - obnovení PKO.</t>
  </si>
  <si>
    <t>stávající zábradlí vlevo (loupající se vrchní nátěr):</t>
  </si>
  <si>
    <t>22*3*0,28</t>
  </si>
  <si>
    <t>14*1,1*0,28</t>
  </si>
  <si>
    <t>14*0,24*0,2</t>
  </si>
  <si>
    <t>ocelový držák el. vedení na obou průčelí mostu (vrchní nátěr vhodný v odstínu okolního kamenného zdiva):</t>
  </si>
  <si>
    <t>2*5,7*(0,07+0,02+0,02)</t>
  </si>
  <si>
    <t>70</t>
  </si>
  <si>
    <t>-243753384</t>
  </si>
  <si>
    <t>Poznámka k položce:
včetně zabezpečení a úpravy vedení stávajícího odvodnění od přejezdů</t>
  </si>
  <si>
    <t>ve 2. TK, včetně řádného napojení na stávající izolaci v 1.TK:</t>
  </si>
  <si>
    <t>41,2*(10,115+0,2)</t>
  </si>
  <si>
    <t>71</t>
  </si>
  <si>
    <t>460400468</t>
  </si>
  <si>
    <t>vpravo ke stávající kamenné římse, včetně vhodného řezu kamenů k montáži lišty:</t>
  </si>
  <si>
    <t>72</t>
  </si>
  <si>
    <t>1410033423</t>
  </si>
  <si>
    <t>73</t>
  </si>
  <si>
    <t>-1289139963</t>
  </si>
  <si>
    <t>226,819+124,423</t>
  </si>
  <si>
    <t>74</t>
  </si>
  <si>
    <t>789123153</t>
  </si>
  <si>
    <t>Úpravy povrchů pod nátěry ocelových konstrukcí třídy III odstranění rzi a nečistot pomocí ručního nářadí stupeň přípravy St 2, stupeň zrezivění D</t>
  </si>
  <si>
    <t>-1053727726</t>
  </si>
  <si>
    <t>23,464</t>
  </si>
  <si>
    <t>ocelový držák el. vedení na obou průčelí mostu (zrezivělý):</t>
  </si>
  <si>
    <t>75</t>
  </si>
  <si>
    <t>-1605569622</t>
  </si>
  <si>
    <t>Poznámka k položce:
Pro obnovení PKO.</t>
  </si>
  <si>
    <t>002 - km 445,446 - svršek</t>
  </si>
  <si>
    <t>-211420106</t>
  </si>
  <si>
    <t>ve 2.TK na mostě v délce 35 m, rozdělení pražců "d":</t>
  </si>
  <si>
    <t>5,0*0,55*42</t>
  </si>
  <si>
    <t>-1399621742</t>
  </si>
  <si>
    <t>ve 2.TK na mostě v délce 35 m, rozdělení pražců "d", pod spodní plochu pražce:</t>
  </si>
  <si>
    <t>5,0*0,4*42</t>
  </si>
  <si>
    <t>90173793</t>
  </si>
  <si>
    <t>84*1,6</t>
  </si>
  <si>
    <t>2067450618</t>
  </si>
  <si>
    <t>50/1000</t>
  </si>
  <si>
    <t>386158080</t>
  </si>
  <si>
    <t>-475838979</t>
  </si>
  <si>
    <t>-361813656</t>
  </si>
  <si>
    <t>5913235010</t>
  </si>
  <si>
    <t>Dělení AB komunikace řezáním hloubky do 10 cm. Poznámka: 1. V cenách jsou započteny náklady na provedení úkolu.</t>
  </si>
  <si>
    <t>-593998532</t>
  </si>
  <si>
    <t>ohraničení výkopu stávající komunikace na mostě vpravo trati:</t>
  </si>
  <si>
    <t>5913240010</t>
  </si>
  <si>
    <t>Odstranění AB komunikace odtěžením nebo frézováním hloubky do 10 cm. Poznámka: 1. V cenách jsou započteny náklady na odtěžení nebo frézování a naložení výzisku na dopravní prostředek.</t>
  </si>
  <si>
    <t>-690771805</t>
  </si>
  <si>
    <t>odstranění části stávající komunikace pro obnovu izolace na mostě vpravo trati:</t>
  </si>
  <si>
    <t>3*50</t>
  </si>
  <si>
    <t>-583864097</t>
  </si>
  <si>
    <t>opětovné zhotovení části stávající komunikace po obnově izolace na mostě vpravo trati (obrusná vrstva tl. 5 cm):</t>
  </si>
  <si>
    <t>-1610570524</t>
  </si>
  <si>
    <t>pro opětovné zhotovení části stávající komunikace po obnově izolace na mostě vpravo trati (obrusná vrstva tl. 5 cm):</t>
  </si>
  <si>
    <t>3*50*0,05*2400/1000</t>
  </si>
  <si>
    <t>5913255020</t>
  </si>
  <si>
    <t>Zřízení konstrukce vozovky asfaltobetonové s ložní a obrusnou vrstvou tlouštky do 10 cm. Poznámka: 1. V cenách jsou započteny náklady na zřízení vozovky s živičným na podkladu ze stmelených vrstev a na manipulaci. 2. V cenách nejsou obsaženy náklady na dodávku materiálu.</t>
  </si>
  <si>
    <t>1125427444</t>
  </si>
  <si>
    <t>opětovné zhotovení části stávající komunikace po obnově izolace na mostě vpravo trati (ložní vrstva tl. 5 cm):</t>
  </si>
  <si>
    <t>5963146010</t>
  </si>
  <si>
    <t>Asfaltový beton ACL 16S 50/70 hrubozrnný-ložní vrstva</t>
  </si>
  <si>
    <t>-1872450459</t>
  </si>
  <si>
    <t>3*50*0,05*2200/1000</t>
  </si>
  <si>
    <t>-966749551</t>
  </si>
  <si>
    <t>84/0,15</t>
  </si>
  <si>
    <t>-37203668</t>
  </si>
  <si>
    <t>134,4</t>
  </si>
  <si>
    <t>787571319</t>
  </si>
  <si>
    <t>Odvoz odstraněné části stávající komunikace pro obnovu izolace na mostě vpravo trati,:</t>
  </si>
  <si>
    <t>3*50*0,1*2400/1000</t>
  </si>
  <si>
    <t>Dovoz materiálu pro opětovné zhotovení části stávající komunikace po obnově izolace na mostě vpravo trati:</t>
  </si>
  <si>
    <t>18+16,5</t>
  </si>
  <si>
    <t>003 - ZRN - Oprava propustku v km 445,903</t>
  </si>
  <si>
    <t>001 - km 445,903 - propustek</t>
  </si>
  <si>
    <t xml:space="preserve">    8 - Trubní vedení</t>
  </si>
  <si>
    <t>711 - Izolace proti vodě, vlhkosti a plynům</t>
  </si>
  <si>
    <t>796263194</t>
  </si>
  <si>
    <t>8*3</t>
  </si>
  <si>
    <t>8*6</t>
  </si>
  <si>
    <t>372290740</t>
  </si>
  <si>
    <t>72*0,02</t>
  </si>
  <si>
    <t>115001103</t>
  </si>
  <si>
    <t>Převedení vody potrubím průměru DN přes 150 do 250</t>
  </si>
  <si>
    <t>-331610094</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</si>
  <si>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</si>
  <si>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-1209068248</t>
  </si>
  <si>
    <t>-1958265422</t>
  </si>
  <si>
    <t xml:space="preserve">výtok </t>
  </si>
  <si>
    <t>3,760*3,0*0,15</t>
  </si>
  <si>
    <t>3,14*1,0/2*0,15</t>
  </si>
  <si>
    <t xml:space="preserve">vtok </t>
  </si>
  <si>
    <t>393452755</t>
  </si>
  <si>
    <t xml:space="preserve">pro troubu </t>
  </si>
  <si>
    <t>((2,4+6,5)/2)*2,1*16</t>
  </si>
  <si>
    <t xml:space="preserve">odpočet bourání </t>
  </si>
  <si>
    <t>stávající propustek opěry a základy</t>
  </si>
  <si>
    <t>stávající propustek opěry</t>
  </si>
  <si>
    <t>1,2*1,1*16*2*-1</t>
  </si>
  <si>
    <t>čela</t>
  </si>
  <si>
    <t>4*1,7*0,7*-1</t>
  </si>
  <si>
    <t>1,8*1,0*4*2*-1</t>
  </si>
  <si>
    <t>NK</t>
  </si>
  <si>
    <t>0,2*2,2*16*-1</t>
  </si>
  <si>
    <t>122302508</t>
  </si>
  <si>
    <t>Odkopávky a prokopávky nezapažené pro spodní stavbu železnic strojně s přemístěním výkopku v příčných profilech do 15 m nebo s naložením na dopravní prostředek v hornině tř. 4 Příplatek k cenám za ztížení při rekonstrukcích</t>
  </si>
  <si>
    <t>-258760676</t>
  </si>
  <si>
    <t>122302509</t>
  </si>
  <si>
    <t>Odkopávky a prokopávky nezapažené pro spodní stavbu železnic strojně s přemístěním výkopku v příčných profilech do 15 m nebo s naložením na dopravní prostředek v hornině tř. 4 Příplatek k cenám za lepivost horniny tř. 4</t>
  </si>
  <si>
    <t>-920845900</t>
  </si>
  <si>
    <t>76,320/2</t>
  </si>
  <si>
    <t>-1380450354</t>
  </si>
  <si>
    <t>SŽDC Optický kabel SŽDC 6 kv a SŽDC ČDT</t>
  </si>
  <si>
    <t>151101111</t>
  </si>
  <si>
    <t>Odstranění pažení a rozepření stěn rýh pro podzemní vedení s uložením materiálu na vzdálenost do 3 m od kraje výkopu příložné, hloubky do 2 m</t>
  </si>
  <si>
    <t>945426851</t>
  </si>
  <si>
    <t>odstranění zapažení zdiva opěr při bourání propustku:</t>
  </si>
  <si>
    <t>2*4*1</t>
  </si>
  <si>
    <t>151721R001</t>
  </si>
  <si>
    <t>Pažení stěn výkopu kolejového lože do ocelových zápor včetně odstranění hloubky výkopu do 4 m</t>
  </si>
  <si>
    <t>1042792048</t>
  </si>
  <si>
    <t>Poznámka k položce:
Zřízení pažení kolejového lože a pláně mezi kolejemi včetně dodání materiálu, spojovacího materiálu a jeho opotřebení, dle technologie dodavatele.</t>
  </si>
  <si>
    <t>zapažení koleje č.1 (v úrovni již nové části propustku):</t>
  </si>
  <si>
    <t>(8+2,6)/2*2,6-1,4*1,7</t>
  </si>
  <si>
    <t>zapažení koleje č.2 (v úrovni stávající části propustku):</t>
  </si>
  <si>
    <t>(8+2,6)/2*2,6-2,6*1,9</t>
  </si>
  <si>
    <t>1261424585</t>
  </si>
  <si>
    <t>76,320</t>
  </si>
  <si>
    <t>-815410759</t>
  </si>
  <si>
    <t>76,320*6</t>
  </si>
  <si>
    <t>1503408480</t>
  </si>
  <si>
    <t>ornice zpět</t>
  </si>
  <si>
    <t>2,164</t>
  </si>
  <si>
    <t>171151101</t>
  </si>
  <si>
    <t>Hutnění boků násypů z hornin soudržných a sypkých pro jakýkoliv sklon, délku a míru zhutnění svahu</t>
  </si>
  <si>
    <t>182747673</t>
  </si>
  <si>
    <t xml:space="preserve">pod dlažby </t>
  </si>
  <si>
    <t>3,760*3,0</t>
  </si>
  <si>
    <t>3,14*1,0/2</t>
  </si>
  <si>
    <t>2063518000</t>
  </si>
  <si>
    <t>76,320*2</t>
  </si>
  <si>
    <t>1705234697</t>
  </si>
  <si>
    <t xml:space="preserve">odpočet </t>
  </si>
  <si>
    <t>31,460*0,1*-1</t>
  </si>
  <si>
    <t>4,56*-1</t>
  </si>
  <si>
    <t>0,960*-1</t>
  </si>
  <si>
    <t>(PI*0,7*0,7*15,2)*-1</t>
  </si>
  <si>
    <t>97633512</t>
  </si>
  <si>
    <t>Poznámka k položce:
pro zásyp trub a dosypání pláně</t>
  </si>
  <si>
    <t>117,455*2</t>
  </si>
  <si>
    <t>431558395</t>
  </si>
  <si>
    <t>1946122704</t>
  </si>
  <si>
    <t>14,420*0,03</t>
  </si>
  <si>
    <t>182201101</t>
  </si>
  <si>
    <t>Svahování trvalých svahů do projektovaných profilů s potřebným přemístěním výkopku při svahování násypů v jakékoliv hornině</t>
  </si>
  <si>
    <t>-1252344919</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</si>
  <si>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</si>
  <si>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14,420</t>
  </si>
  <si>
    <t>182301122</t>
  </si>
  <si>
    <t>Rozprostření a urovnání ornice ve svahu sklonu přes 1:5 při souvislé ploše do 500 m2, tl. vrstvy přes 100 do 150 mm</t>
  </si>
  <si>
    <t>-564006612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</si>
  <si>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</si>
  <si>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273321117</t>
  </si>
  <si>
    <t>Základové konstrukce z betonu železového desky ve výkopu nebo na hlavách pilot C 25/30</t>
  </si>
  <si>
    <t>1176584743</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</si>
  <si>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</si>
  <si>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základová deska pod troubami:</t>
  </si>
  <si>
    <t>0,2*1,5*15,2</t>
  </si>
  <si>
    <t xml:space="preserve">zesílení základu </t>
  </si>
  <si>
    <t>0,153*2,1*4</t>
  </si>
  <si>
    <t>-260714693</t>
  </si>
  <si>
    <t>0,2*15,2*2</t>
  </si>
  <si>
    <t>0,2*1,5*2</t>
  </si>
  <si>
    <t>(0,48+0,65)*2,1*4</t>
  </si>
  <si>
    <t>1760428410</t>
  </si>
  <si>
    <t>273361116</t>
  </si>
  <si>
    <t>Výztuž základových konstrukcí desek z betonářské oceli 10 505 (R) nebo BSt 500</t>
  </si>
  <si>
    <t>-1019184199</t>
  </si>
  <si>
    <t>odhad</t>
  </si>
  <si>
    <t>71,401/1000</t>
  </si>
  <si>
    <t>61014970</t>
  </si>
  <si>
    <t>379,2/1000</t>
  </si>
  <si>
    <t>274311127</t>
  </si>
  <si>
    <t>Základové konstrukce z betonu prostého pasy, prahy, věnce a ostruhy ve výkopu nebo na hlavách pilot C 25/30</t>
  </si>
  <si>
    <t>1401626248</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</si>
  <si>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</si>
  <si>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vtok</t>
  </si>
  <si>
    <t>0,6*0,4*2</t>
  </si>
  <si>
    <t>0,4*0,6*2</t>
  </si>
  <si>
    <t>275354111</t>
  </si>
  <si>
    <t>Bednění základových konstrukcí patek a bloků zřízení</t>
  </si>
  <si>
    <t>762416360</t>
  </si>
  <si>
    <t>0,4*0,6*2*2</t>
  </si>
  <si>
    <t>0,6*2*2*2</t>
  </si>
  <si>
    <t>275354211</t>
  </si>
  <si>
    <t>Bednění základových konstrukcí patek a bloků odstranění bednění</t>
  </si>
  <si>
    <t>-162802653</t>
  </si>
  <si>
    <t>-1195478584</t>
  </si>
  <si>
    <t>279984850</t>
  </si>
  <si>
    <t xml:space="preserve">do dlažby </t>
  </si>
  <si>
    <t>14,420*1,3*4,44/1000</t>
  </si>
  <si>
    <t>451315114</t>
  </si>
  <si>
    <t>Podkladní a výplňové vrstvy z betonu prostého tloušťky do 100 mm, z betonu C 12/15</t>
  </si>
  <si>
    <t>708465389</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</si>
  <si>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</si>
  <si>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 xml:space="preserve">pod desku </t>
  </si>
  <si>
    <t>2,2*14,3</t>
  </si>
  <si>
    <t>2103171382</t>
  </si>
  <si>
    <t>Trubní vedení</t>
  </si>
  <si>
    <t>812492121</t>
  </si>
  <si>
    <t>Montáž potrubí z trub betonových hrdlových v otevřeném výkopu ve sklonu do 20 % z trub těsněných pryžovými kroužky DN 1000</t>
  </si>
  <si>
    <t>2051412644</t>
  </si>
  <si>
    <t xml:space="preserve">Poznámka k souboru cen:
1. V položkách cen 812 . . -2121 nejsou započteny náklady na dodání těsnících pryžových kroužků. Tyto kroužky se oceňují ve specifikaci, nejsou-li zahrnuty v ceně trub.
</t>
  </si>
  <si>
    <t>592211R021</t>
  </si>
  <si>
    <t xml:space="preserve">trouba železobetonová patková </t>
  </si>
  <si>
    <t>1678578808</t>
  </si>
  <si>
    <t>Poznámka k položce:
přesná specifikace dle projektu, integrované pryžové těsnění trub, včetně spojovacího materiálu jednotlivých dílců. Trouba musí být schváleny pro použití pro SŽDC. Včetně dopravy</t>
  </si>
  <si>
    <t>592211R022</t>
  </si>
  <si>
    <t>1055230564</t>
  </si>
  <si>
    <t>vtoková trouba patková DN 800:</t>
  </si>
  <si>
    <t>592211R023</t>
  </si>
  <si>
    <t>-557195878</t>
  </si>
  <si>
    <t>šikmá výtoková trouba patková DN 800 (dl. 1,5 m):</t>
  </si>
  <si>
    <t>-1879232326</t>
  </si>
  <si>
    <t>Poznámka k položce:
BLOČKEM DO DLAŽBY</t>
  </si>
  <si>
    <t>962021112</t>
  </si>
  <si>
    <t>Bourání mostních konstrukcí zdiva a pilířů z kamene nebo cihel</t>
  </si>
  <si>
    <t>1793585258</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</si>
  <si>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</si>
  <si>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1,2*1,1*16*2</t>
  </si>
  <si>
    <t>4*1,7*0,7</t>
  </si>
  <si>
    <t>1,8*1,0*4*2</t>
  </si>
  <si>
    <t>963021112</t>
  </si>
  <si>
    <t>Bourání mostních konstrukcí nosných konstrukcí z kamene nebo cihel</t>
  </si>
  <si>
    <t>-1819421007</t>
  </si>
  <si>
    <t>0,2*2,2*16</t>
  </si>
  <si>
    <t>975024221</t>
  </si>
  <si>
    <t>Odstranění podepření uvolněného zdiva dřevenými výztuhami, při tloušťce zdiva přes 150 do 300 mm</t>
  </si>
  <si>
    <t>662720628</t>
  </si>
  <si>
    <t>odstranění podepření nosné konstrukce (kamenných desek) při bourání propustku:</t>
  </si>
  <si>
    <t>4*1</t>
  </si>
  <si>
    <t>445803514</t>
  </si>
  <si>
    <t>164,738+17,530</t>
  </si>
  <si>
    <t>-536612003</t>
  </si>
  <si>
    <t>182,268*15</t>
  </si>
  <si>
    <t>-1863379435</t>
  </si>
  <si>
    <t>997223855</t>
  </si>
  <si>
    <t>-919376737</t>
  </si>
  <si>
    <t>998214111</t>
  </si>
  <si>
    <t>Přesun hmot pro mosty montované z dílců železobetonových nebo předpjatých vodorovná dopravní vzdálenost do 100 m výška mostu do 20 m</t>
  </si>
  <si>
    <t>867772600</t>
  </si>
  <si>
    <t xml:space="preserve">Poznámka k souboru cen:
1. Počet měrných jednotek se stanoví jako součet všech hmotností na objektu, včetně hmotnosti prefabrikátů oceňovaných ve specifikaci, přestože se jejich vodorovné přemístění oceňuje samostatně cenami souboru cen 922 11-4 . Vodorovné přemístění mostních dílců.
</t>
  </si>
  <si>
    <t>Poznámka k položce:
Dobrý přístup</t>
  </si>
  <si>
    <t>711511101</t>
  </si>
  <si>
    <t>Provedení izolace potrubí, nádrží, stok a kanalizačních šachet natěradly a tmely za studena nátěrem penetračním</t>
  </si>
  <si>
    <t>230641751</t>
  </si>
  <si>
    <t xml:space="preserve">deska </t>
  </si>
  <si>
    <t>1,5*15,2</t>
  </si>
  <si>
    <t xml:space="preserve">potrubí </t>
  </si>
  <si>
    <t>(2*PI*0,7*0,7+2*PI*0,7*15,2)</t>
  </si>
  <si>
    <t>prahy</t>
  </si>
  <si>
    <t>1*0,6*2*2</t>
  </si>
  <si>
    <t>1*0,4*2*2</t>
  </si>
  <si>
    <t>111631500</t>
  </si>
  <si>
    <t>lak penetrační asfaltový</t>
  </si>
  <si>
    <t>-2091721253</t>
  </si>
  <si>
    <t>Poznámka k položce:
Spotřeba 0,3-0,4kg/m2 dle povrchu, ředidlo technický benzín</t>
  </si>
  <si>
    <t>96,732*0,35/1000</t>
  </si>
  <si>
    <t>711511102</t>
  </si>
  <si>
    <t>Provedení izolace potrubí, nádrží, stok a kanalizačních šachet natěradly a tmely za studena nátěrem lakem asfaltovým</t>
  </si>
  <si>
    <t>-1191473018</t>
  </si>
  <si>
    <t>96,732*2</t>
  </si>
  <si>
    <t>111631780</t>
  </si>
  <si>
    <t>lak hydroizolační asfaltový pro izolaci trub</t>
  </si>
  <si>
    <t>1463500033</t>
  </si>
  <si>
    <t>Poznámka k položce:
Spotřeba: 0,3-0,5 kg/m2</t>
  </si>
  <si>
    <t>193,464*0,4/1000</t>
  </si>
  <si>
    <t>998711101</t>
  </si>
  <si>
    <t>Přesun hmot pro izolace proti vodě, vlhkosti a plynům stanovený z hmotnosti přesunovaného materiálu vodorovná dopravní vzdálenost do 50 m v objektech výšky do 6 m</t>
  </si>
  <si>
    <t>1000677835</t>
  </si>
  <si>
    <t>002 - km 445,903 - svršek</t>
  </si>
  <si>
    <t>851798874</t>
  </si>
  <si>
    <t>ve 2.TK na propustku v délce 8 m, k pažení u 1.TK, rozprostřít před a za propustkem ve 2. TK pro následnou čističku:</t>
  </si>
  <si>
    <t>5,0*0,55*8</t>
  </si>
  <si>
    <t>v 1.TK na propustku v délce 8 m, k pažení u 2.TK:</t>
  </si>
  <si>
    <t>3,7*0,55*8</t>
  </si>
  <si>
    <t>-1695993520</t>
  </si>
  <si>
    <t>ve 2.TK na propustku v délce 8 m, rozdělení pražců "d", pod spodní plochu pražce, k pažení u 2.TK:</t>
  </si>
  <si>
    <t>3,6*0,4*8</t>
  </si>
  <si>
    <t>v 1.TK na propustku v délce 8 m, rozdělení pražců "u", až k pažení u 2.TK:</t>
  </si>
  <si>
    <t>5,1*0,55*8</t>
  </si>
  <si>
    <t>2058138458</t>
  </si>
  <si>
    <t>33,96*1,6</t>
  </si>
  <si>
    <t>pro doplnění při ASP v 1.TK (vůz Sa):</t>
  </si>
  <si>
    <t>35*1,6</t>
  </si>
  <si>
    <t>-1562586572</t>
  </si>
  <si>
    <t>Poznámka k souboru cen:
1. V cenách jsou započteny náklady na doplnění kameniva ojediněle ručně vidlemi a/nebo souvisle strojně z výsypných vozů případně nakladačem.
2. V cenách nejsou obsaženy náklady na dodávku kameniva.</t>
  </si>
  <si>
    <t>doplnění KL při ASP v 1.TK (vůz Sa):</t>
  </si>
  <si>
    <t>5906130340</t>
  </si>
  <si>
    <t>Montáž kolejového roštu v ose koleje pražce betonové vystrojené tv. UIC60 rozdělení "u". Poznámka: 1. V cenách jsou započteny náklady na vrtání pražců dřevěných nevystrojených, manipulaci a montáž KR. 2. V cenách nejsou obsaženy náklady na dodávku materiálu.</t>
  </si>
  <si>
    <t>-1251765066</t>
  </si>
  <si>
    <t>v 1.TK na propustku v délce 12 m:</t>
  </si>
  <si>
    <t>12/1000</t>
  </si>
  <si>
    <t>377198048</t>
  </si>
  <si>
    <t>Na propustku a ve výbězích ve 2.TK:</t>
  </si>
  <si>
    <t>10/1000</t>
  </si>
  <si>
    <t>5906140150</t>
  </si>
  <si>
    <t>Demontáž kolejového roštu koleje v ose koleje pražce betonové tv. UIC60 rozdělení "u". Poznámka: 1. V cenách jsou započteny náklady na případné odstranění kameniva, rozebrání roštu do součástí, manipulaci, naložení výzisku na dopravní prostředek a uložení na úložišti. 2. V cenách nejsou obsaženy náklady na dopravu a vytřídění.</t>
  </si>
  <si>
    <t>151532890</t>
  </si>
  <si>
    <t>1891574917</t>
  </si>
  <si>
    <t>5907050010</t>
  </si>
  <si>
    <t>Dělení kolejnic řezáním nebo rozbroušením tv. UIC60 nebo R65. Poznámka: 1. V cenách jsou započteny náklady na manipulaci podložení, označení a provedení řezu kolejnice.</t>
  </si>
  <si>
    <t>-1530920818</t>
  </si>
  <si>
    <t>Poznámka k položce:
v 1.TK, kolejnice tv. UIC</t>
  </si>
  <si>
    <t>1669334538</t>
  </si>
  <si>
    <t>-1133227075</t>
  </si>
  <si>
    <t>Poznámka k položce:
Spojka=kus. Montáž provizorních kolejnicových spojek bez vrtání kolejnic před a za mostním objektem (pro možný průjezd kolejové mechanizace ve výluce, spojky zapůjčí na most zadavatel (Správa tratí UL)).</t>
  </si>
  <si>
    <t>1883822871</t>
  </si>
  <si>
    <t>Poznámka k souboru cen:
1. V cenách jsou započteny náklady na úpravu směrového a výškového uspořádání strojní linkou ASP s přesným zaměřením její prostorové polohy, úpravu KL pluhem a měření mezních stavebních odchylek dle ČSN, měření techologických veličin a předání tištěných výstupů objednateli.
2. V cenách nejsou obsaženy náklady na zaměření APK, doplnění a dodávku kameniva a snížení KL pod patou kolejnice.</t>
  </si>
  <si>
    <t>v 1.TK, denní výkon linky ASP+PUŠL:</t>
  </si>
  <si>
    <t>1,6</t>
  </si>
  <si>
    <t>5910020110</t>
  </si>
  <si>
    <t>Svařování kolejnic termitem plný předehřev standardní spára svar jednotlivý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</si>
  <si>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1199030820</t>
  </si>
  <si>
    <t>Poznámka k souboru cen: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</si>
  <si>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1360280569</t>
  </si>
  <si>
    <t>Poznámka k souboru cen:
1. V cenách jsou započteny náklady na montáž a demontáž napínacího zařízení nebo ohřevu kolejnic a udržování potřebného prodloužení kolejnicového pásu.
2. V cenách nejsou obsaženy náklady na demontáž upevňovadel a kolejnicových spojek.</t>
  </si>
  <si>
    <t>Poznámka k položce:
po ASP v 1.TK</t>
  </si>
  <si>
    <t>-592044559</t>
  </si>
  <si>
    <t>Poznámka k souboru cen:
1. V cenách jsou započteny náklady na uvolnění, demontáž a rovnoměrné prodloužení nebo zkrácení kolejnice, vyznačení značek a vedení dokumentace.
2. V cenách nejsou obsaženy náklady na demontáž kolejnicových spojek.</t>
  </si>
  <si>
    <t>Poznámka k položce:
Metr kolejnice=m. Po ASP</t>
  </si>
  <si>
    <t>opětovné zřízení BK v 1.TK:</t>
  </si>
  <si>
    <t>2*200</t>
  </si>
  <si>
    <t>1390395447</t>
  </si>
  <si>
    <t>Poznámka k souboru cen:
1. V cenách jsou započteny náklady na montáž a demontáž bočních opěrek v oblouku o malém poloměru.</t>
  </si>
  <si>
    <t>při opětovném zřízení BK v 1.TK:</t>
  </si>
  <si>
    <t>-1291102973</t>
  </si>
  <si>
    <t>22/0,15</t>
  </si>
  <si>
    <t>1004149372</t>
  </si>
  <si>
    <t>110,336</t>
  </si>
  <si>
    <t>-503846018</t>
  </si>
  <si>
    <t>odvoz odtěženého štěrku z KL z 1.TK na skládku (např. do Malšovic, 16 km):</t>
  </si>
  <si>
    <t>38,280*1,8</t>
  </si>
  <si>
    <t>607385189</t>
  </si>
  <si>
    <t>nájez ASP a PUŠL či SSP pro strojní úpravu GPK v 1.TK:</t>
  </si>
  <si>
    <t>1+1</t>
  </si>
  <si>
    <t>9909000700</t>
  </si>
  <si>
    <t>Poplatek za recyklaci kameniva Poznámka: V cenách jsou započteny náklady na uložení stavebního odpadu na oficiální skládku.Je třeba zohlednit regionální rozdíly v cenách poplatků za uložení suti a odpadů. Tyto se mohou výrazně lišit s ohledem nejen na region, ale také na množství a druh ukládaného odpadu.</t>
  </si>
  <si>
    <t>1709823809</t>
  </si>
  <si>
    <t>odtěžený štěrk z KL:</t>
  </si>
  <si>
    <t>19,95*1,8</t>
  </si>
  <si>
    <t>z vyčištění příkopů:</t>
  </si>
  <si>
    <t>105,820*1,8</t>
  </si>
  <si>
    <t>VRN1 - Oprava mostu v km 444,985</t>
  </si>
  <si>
    <t xml:space="preserve">    VRN1 - Průzkumné, geodetické a projektové práce</t>
  </si>
  <si>
    <t xml:space="preserve">    VRN3 - Zařízení staveniště</t>
  </si>
  <si>
    <t xml:space="preserve">    VRN4 - Inženýrská činnost</t>
  </si>
  <si>
    <t>Průzkumné, geodetické a projektové práce</t>
  </si>
  <si>
    <t>012103000</t>
  </si>
  <si>
    <t>Průzkumné, geodetické a projektové práce geodetické práce před výstavbou</t>
  </si>
  <si>
    <t>1024</t>
  </si>
  <si>
    <t>1105252794</t>
  </si>
  <si>
    <t>Poznámka k položce:
Vytyčení dotčených inženýrských sítí (ve správě ČD-TELEMATIKA a SEE) včetně zajištění dohledu správce sítí při provádění stavebních prací v blízkosti sítí.</t>
  </si>
  <si>
    <t>013002000</t>
  </si>
  <si>
    <t>Projektové práce</t>
  </si>
  <si>
    <t>1581980459</t>
  </si>
  <si>
    <t>Poznámka k položce:
Zpracování dokumentace zhotovitele (izolace a odvodnění, přechody se zábradlím vpravo), zpracování dokumentace skutečného provedení stavby - 2x (v trvalém tisku i digitálně) s využitím železničního bodového pole a po projednání a schválení SŽG.</t>
  </si>
  <si>
    <t>Zařízení staveniště</t>
  </si>
  <si>
    <t>030001000</t>
  </si>
  <si>
    <t>-1920487929</t>
  </si>
  <si>
    <t>Poznámka k položce:
Dodávky vody a energie, příjezdové komunikace včetně příp. omezení provozu a dopravního značení, příp. pronájmy pozemků, střežení pracoviště, uvedení pozemků do původního stavu, včetně přípravy a likvidace staveniště. Dobrý přístup k mostu, místní komunikace pod mostem.</t>
  </si>
  <si>
    <t>VRN4</t>
  </si>
  <si>
    <t>Inženýrská činnost</t>
  </si>
  <si>
    <t>043134000</t>
  </si>
  <si>
    <t>Zkoušky zatěžovací</t>
  </si>
  <si>
    <t>-94159540</t>
  </si>
  <si>
    <t>Poznámka k položce:
Statická zatěžovací zkouška pláně (vhodné v místě příčného odvodnění)</t>
  </si>
  <si>
    <t>VRN2 - Oprava mostu v km 445,446</t>
  </si>
  <si>
    <t>985584507</t>
  </si>
  <si>
    <t>238509220</t>
  </si>
  <si>
    <t>Poznámka k položce:
Zpracování dokumentace zhotovitele (izolace a odvodnění, zábradlí vpravo), zpracování dokumentace skutečného provedení stavby - 2x (v trvalém tisku i digitálně) s využitím železničního bodového pole a po projednání a schválení SŽG.</t>
  </si>
  <si>
    <t>-1376538311</t>
  </si>
  <si>
    <t>-707959612</t>
  </si>
  <si>
    <t>VRN3 - Oprava propustku v km 445,903</t>
  </si>
  <si>
    <t>1845674332</t>
  </si>
  <si>
    <t>Hlavní tituly průvodních činností a nákladů průzkumné, geodetické a projektové práce projektové práce</t>
  </si>
  <si>
    <t>-1426841071</t>
  </si>
  <si>
    <t>Poznámka k položce:
zpracování dokumentace zhotovitele (vyztužení podkladní desky) a zpracování dokumentace skutečného provedení stavby - 2x (v trvalém tisku i digitálně) s využitím železničního bodového pole a po projednání a schválení SŽG</t>
  </si>
  <si>
    <t>Základní rozdělení průvodních činností a nákladů zařízení staveniště</t>
  </si>
  <si>
    <t>-1877257184</t>
  </si>
  <si>
    <t>Poznámka k položce:
dodávky vody a energie, příjezdové komunikace včetně příp. omezení provozu a dopravního značení,příp. pronájmy pozemků, střežení pracoviště, uvedení pozemků do původního stavu, včetně přípravy a likvidace staveniště. Dobrý přístup k propustku.</t>
  </si>
  <si>
    <t>Inženýrská činnost zkoušky a ostatní měření zkoušky zátěžové</t>
  </si>
  <si>
    <t>479846312</t>
  </si>
  <si>
    <t>Poznámka k položce:
Statická zatěžovací zkouška pláně (vhodné pod kolejí v místě příčného odvodnění)</t>
  </si>
  <si>
    <t>v 1.TK:</t>
  </si>
  <si>
    <t>C - práce SEE</t>
  </si>
  <si>
    <t>01 - TV - SÚOŽI</t>
  </si>
  <si>
    <t>7497150510</t>
  </si>
  <si>
    <t>Zhotovení základu trakčního vedení včetně geodet. bodu, vytyčení a sondy, výkop zemina tř. 2 až 4 hloubeného - obsahuje výkop v zemině třídy 2-4, zřízení a odstranění pažení a bednění, betonáž, montáž svorníkového koše, montáž základní technologické výztuže, montáž kovaných svorníků nebo provedení dutiny pro upevnění stožáru trakčního vedení</t>
  </si>
  <si>
    <t>-47959594</t>
  </si>
  <si>
    <t>7497200140</t>
  </si>
  <si>
    <t>Stožáry trakčního vedení Stožár TV  -  typ  ( TS,TSI 245 )  od 10m - do  14m     vč. uzavíracího nátěru</t>
  </si>
  <si>
    <t>128</t>
  </si>
  <si>
    <t>-1461824962</t>
  </si>
  <si>
    <t>7497200440</t>
  </si>
  <si>
    <t>Stožáry trakčního vedení Stožár TV  -  typ  ( BP 11m )    vč. podlití</t>
  </si>
  <si>
    <t>175621354</t>
  </si>
  <si>
    <t>7497200280</t>
  </si>
  <si>
    <t>Stožáry trakčního vedení Stožár TV  -  typ  ( 2TS 245 ) od 10m - do14m     vč. uzavíracího nátěru</t>
  </si>
  <si>
    <t>-908597694</t>
  </si>
  <si>
    <t>7497350025</t>
  </si>
  <si>
    <t>Montáž závěsu na konzole s přídavným lanem</t>
  </si>
  <si>
    <t>710821635</t>
  </si>
  <si>
    <t>7497300030</t>
  </si>
  <si>
    <t>Vodiče trakčního vedení Závěs na konzole s přídavným lanem</t>
  </si>
  <si>
    <t>1177456795</t>
  </si>
  <si>
    <t>7497350080</t>
  </si>
  <si>
    <t>Montáž přídavného lana pro nosné lano</t>
  </si>
  <si>
    <t>1527254654</t>
  </si>
  <si>
    <t>7497350200</t>
  </si>
  <si>
    <t>Montáž věšáku troleje</t>
  </si>
  <si>
    <t>2032062889</t>
  </si>
  <si>
    <t>7497300250</t>
  </si>
  <si>
    <t>Vodiče trakčního vedení Svorka věšáková bronzová pro lano Bz10 mm2, např. T33/I</t>
  </si>
  <si>
    <t>-1166709839</t>
  </si>
  <si>
    <t>7497300260</t>
  </si>
  <si>
    <t>Vodiče trakčního vedení Věšák troleje pohyblivý s proměnnou délkou</t>
  </si>
  <si>
    <t>-1628726141</t>
  </si>
  <si>
    <t>7497350700</t>
  </si>
  <si>
    <t>Tažení nosného lana do 120 mm2 Bz, Cu</t>
  </si>
  <si>
    <t>560453505</t>
  </si>
  <si>
    <t>7497300830</t>
  </si>
  <si>
    <t>Vodiče trakčního vedení lano 120 mm2 Cu ( lano - nosné, ZV, NV, OV, napájecích převěsů)</t>
  </si>
  <si>
    <t>1815461765</t>
  </si>
  <si>
    <t>7497350720</t>
  </si>
  <si>
    <t>Výšková regulace troleje</t>
  </si>
  <si>
    <t>984229531</t>
  </si>
  <si>
    <t>7497350970</t>
  </si>
  <si>
    <t>Montáž odpojovače motorového</t>
  </si>
  <si>
    <t>810098470</t>
  </si>
  <si>
    <t>7497350975</t>
  </si>
  <si>
    <t>Montáž odpojovače ručního</t>
  </si>
  <si>
    <t>-138537015</t>
  </si>
  <si>
    <t>7497301130</t>
  </si>
  <si>
    <t>Vodiče trakčního vedení Materiál sestavení pro připevnění pohonu odpojovače na stožár typu BP</t>
  </si>
  <si>
    <t>1258276116</t>
  </si>
  <si>
    <t>7497301140</t>
  </si>
  <si>
    <t>Vodiče trakčního vedení Materiál sestavení pro připevnění odpojovače na stožár typu BP</t>
  </si>
  <si>
    <t>1080424314</t>
  </si>
  <si>
    <t>7497301180</t>
  </si>
  <si>
    <t>Vodiče trakčního vedení Odpojovač nebo odpínač na stož. TV</t>
  </si>
  <si>
    <t>-219076457</t>
  </si>
  <si>
    <t>7497301150</t>
  </si>
  <si>
    <t>Vodiče trakčního vedení Pohon odpojovače motorový</t>
  </si>
  <si>
    <t>-1302724208</t>
  </si>
  <si>
    <t>7497301160</t>
  </si>
  <si>
    <t>Vodiče trakčního vedení Pohon odpojovače ruční</t>
  </si>
  <si>
    <t>70203080</t>
  </si>
  <si>
    <t>7497301280</t>
  </si>
  <si>
    <t>Vodiče trakčního vedení Kotvení trojitého svodu z odpoj. na TV a ZV - BP</t>
  </si>
  <si>
    <t>1154218336</t>
  </si>
  <si>
    <t>7497301170</t>
  </si>
  <si>
    <t>Vodiče trakčního vedení Táhlo motorového odpojovače</t>
  </si>
  <si>
    <t>313426835</t>
  </si>
  <si>
    <t>7497351045</t>
  </si>
  <si>
    <t>Montáž kotvení svodu z odpojovače s připojením na trakční vedení trojitého na stožár BP - s připojením i na ZV</t>
  </si>
  <si>
    <t>850266552</t>
  </si>
  <si>
    <t>7497351135</t>
  </si>
  <si>
    <t>Montáž proudového propojení sestav trakčního vedení</t>
  </si>
  <si>
    <t>222624495</t>
  </si>
  <si>
    <t>7497301400</t>
  </si>
  <si>
    <t>Vodiče trakčního vedení Proudové propojení sestav TV</t>
  </si>
  <si>
    <t>927649149</t>
  </si>
  <si>
    <t>7497351445</t>
  </si>
  <si>
    <t>Montáž soupravy nosných lišt pro pohon odpojovače např. na stožáru Bp, T, 2T</t>
  </si>
  <si>
    <t>1192792719</t>
  </si>
  <si>
    <t>7497351590</t>
  </si>
  <si>
    <t>Montáž ukolejnění s průrazkou T, P, 2T, BP, DS, OK - 1 vodič</t>
  </si>
  <si>
    <t>674550137</t>
  </si>
  <si>
    <t>7497301980</t>
  </si>
  <si>
    <t>Vodiče trakčního vedení Ukolejnění s průrazkou T, P, 2T, BP, DS, OK   - 1 vodič</t>
  </si>
  <si>
    <t>1945039943</t>
  </si>
  <si>
    <t>7497351780</t>
  </si>
  <si>
    <t>Číslování stožárů a pohonů odpojovačů 1 - 3 znaky</t>
  </si>
  <si>
    <t>-1590980874</t>
  </si>
  <si>
    <t>7497371035</t>
  </si>
  <si>
    <t>Demontáže zařízení trakčního vedení závěsu přídavného lana pro nosné lano - demontáž stávajícího zařízení se všemi pomocnými doplňujícími úpravami</t>
  </si>
  <si>
    <t>-1417994162</t>
  </si>
  <si>
    <t>7497300080</t>
  </si>
  <si>
    <t>Vodiče trakčního vedení Přídavné lano pro nosné lano</t>
  </si>
  <si>
    <t>1267274402</t>
  </si>
  <si>
    <t>7497371425</t>
  </si>
  <si>
    <t>Demontáže zařízení trakčního vedení lana zesilovacího vedení odpojovače s pohonem včetně svodu - demontáž stávajícího zařízení se všemi pomocnými doplňujícími úpravami</t>
  </si>
  <si>
    <t>2108328628</t>
  </si>
  <si>
    <t>7497371710</t>
  </si>
  <si>
    <t>Demontáže zařízení trakčního vedení lávky pro odpojovač montážní - demontáž stávajícího zařízení se všemi pomocnými doplňujícími úpravami</t>
  </si>
  <si>
    <t>-971709619</t>
  </si>
  <si>
    <t>7497371735</t>
  </si>
  <si>
    <t>Demontáže zařízení trakčního vedení stávajících nosných lišt pro pohon odpojovače např. na stožáru Bp, T, 2T - demontáž stávajícího zařízení se všemi pomocnými doplňujícími úpravami</t>
  </si>
  <si>
    <t>-781461592</t>
  </si>
  <si>
    <t>7498150520</t>
  </si>
  <si>
    <t>Vyhotovení výchozí revizní zprávy pro opravné práce pro objem investičních nákladů přes 500 000 do 1 000 000 Kč - celková prohlídka zařízení provozního souboru nebo stavebního objektu včetně měření, zkoušek zařízení tohoto provozního souboru nebo stavebního objektu revizním technikem na zařízení podle požadavku ČSN, včetně hodnocení a vyhotovení celkové revizní zprávy</t>
  </si>
  <si>
    <t>565402663</t>
  </si>
  <si>
    <t>7498150525</t>
  </si>
  <si>
    <t>Vyhotovení výchozí revizní zprávy příplatek za každých dalších i započatých 500 000 Kč přes 1 000 000 Kč</t>
  </si>
  <si>
    <t>385370825</t>
  </si>
  <si>
    <t>02 - VRN</t>
  </si>
  <si>
    <t>023101031</t>
  </si>
  <si>
    <t>Projektové práce Projektové práce v rozsahu ZRN (vyjma dále jmenované práce) přes 5 do 20 mil. Kč</t>
  </si>
  <si>
    <t>1284227488</t>
  </si>
  <si>
    <t>D - práce SSZT</t>
  </si>
  <si>
    <t>7594107330</t>
  </si>
  <si>
    <t>Demontáž kolejnicového lanového propojení z betonových pražců</t>
  </si>
  <si>
    <t>1414639589</t>
  </si>
  <si>
    <t>7594105330</t>
  </si>
  <si>
    <t>Montáž lanového propojení kolejnicového na betonové pražce do 2,9 m - příčné nebo podélné propojení kolejnic přímých kolejí a na výhybkách; usazení pražců mezi souběžnými kolejemi nebo podél koleje; připevnění lanového propojení na pražce nebo montážní trámky</t>
  </si>
  <si>
    <t>987046456</t>
  </si>
  <si>
    <t>7592007050</t>
  </si>
  <si>
    <t>Demontáž počítacího bodu (senzoru) RSR 180</t>
  </si>
  <si>
    <t>890016774</t>
  </si>
  <si>
    <t>7592005050</t>
  </si>
  <si>
    <t>Montáž počítacího bodu (senzoru) RSR 180 - uložení a připevnění na určené místo, seřízení polohy, přezkoušení</t>
  </si>
  <si>
    <t>-1683900956</t>
  </si>
  <si>
    <t>7592010172</t>
  </si>
  <si>
    <t>Kolové senzory a snímače počítačů náprav Připevňovací čep BBK pro upevňovací soupravu SK140</t>
  </si>
  <si>
    <t>pár</t>
  </si>
  <si>
    <t>-874959750</t>
  </si>
  <si>
    <t>"BBK22" 16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</si>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</sst>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0"/>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8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9"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21"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5" fillId="0" borderId="0" xfId="0" applyFont="1" applyAlignment="1">
      <alignment horizontal="left" vertical="center"/>
    </xf>
    <xf numFmtId="0" fontId="30" fillId="0" borderId="0" xfId="20" applyFont="1" applyAlignment="1">
      <alignment horizontal="center" vertical="center"/>
    </xf>
    <xf numFmtId="0" fontId="6" fillId="0" borderId="3" xfId="0" applyFont="1" applyBorder="1" applyAlignment="1" applyProtection="1">
      <alignmen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3" xfId="0" applyFont="1" applyBorder="1" applyAlignment="1">
      <alignment vertical="center"/>
    </xf>
    <xf numFmtId="4" fontId="32" fillId="0" borderId="14"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5" xfId="0" applyNumberFormat="1" applyFont="1" applyBorder="1" applyAlignment="1" applyProtection="1">
      <alignment vertical="center"/>
      <protection/>
    </xf>
    <xf numFmtId="0" fontId="6" fillId="0" borderId="0" xfId="0" applyFont="1" applyAlignment="1">
      <alignment horizontal="left" vertical="center"/>
    </xf>
    <xf numFmtId="4" fontId="8" fillId="0" borderId="0" xfId="0" applyNumberFormat="1" applyFont="1" applyAlignment="1" applyProtection="1">
      <alignment horizontal="right" vertical="center"/>
      <protection/>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21"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7"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37" fillId="2" borderId="19" xfId="0" applyFont="1" applyFill="1" applyBorder="1" applyAlignment="1" applyProtection="1">
      <alignment horizontal="left" vertical="center"/>
      <protection locked="0"/>
    </xf>
    <xf numFmtId="0" fontId="37"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167" fontId="0"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1" xfId="0" applyFont="1" applyBorder="1" applyAlignment="1" applyProtection="1">
      <alignment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39" fillId="0" borderId="28" xfId="0" applyFont="1" applyBorder="1" applyAlignment="1">
      <alignment horizontal="left" wrapText="1"/>
    </xf>
    <xf numFmtId="0" fontId="14" fillId="0" borderId="27"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6"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horizontal="left" vertical="center" wrapText="1"/>
    </xf>
    <xf numFmtId="49" fontId="40" fillId="0" borderId="0" xfId="0" applyNumberFormat="1" applyFont="1" applyBorder="1" applyAlignment="1">
      <alignment vertical="center" wrapText="1"/>
    </xf>
    <xf numFmtId="0" fontId="14" fillId="0" borderId="29" xfId="0" applyFont="1" applyBorder="1" applyAlignment="1">
      <alignment vertical="center" wrapText="1"/>
    </xf>
    <xf numFmtId="0" fontId="41"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38" fillId="0" borderId="0" xfId="0" applyFont="1" applyBorder="1" applyAlignment="1">
      <alignment horizontal="center" vertical="center"/>
    </xf>
    <xf numFmtId="0" fontId="14"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6"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14" fillId="0" borderId="29" xfId="0" applyFont="1" applyBorder="1" applyAlignment="1">
      <alignment horizontal="left" vertical="center"/>
    </xf>
    <xf numFmtId="0" fontId="41"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14" fillId="0" borderId="0" xfId="0" applyFont="1" applyBorder="1" applyAlignment="1">
      <alignment horizontal="left" vertical="center" wrapText="1"/>
    </xf>
    <xf numFmtId="0" fontId="40"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85"/>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BS2" s="18" t="s">
        <v>6</v>
      </c>
      <c r="BT2" s="18" t="s">
        <v>7</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pans="2:7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30</v>
      </c>
      <c r="AO11" s="23"/>
      <c r="AP11" s="23"/>
      <c r="AQ11" s="23"/>
      <c r="AR11" s="21"/>
      <c r="BE11" s="32"/>
      <c r="BS11" s="18" t="s">
        <v>6</v>
      </c>
    </row>
    <row r="12" spans="2:7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ht="12" customHeight="1">
      <c r="B13" s="22"/>
      <c r="C13" s="23"/>
      <c r="D13" s="33"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32</v>
      </c>
      <c r="AO13" s="23"/>
      <c r="AP13" s="23"/>
      <c r="AQ13" s="23"/>
      <c r="AR13" s="21"/>
      <c r="BE13" s="32"/>
      <c r="BS13" s="18" t="s">
        <v>6</v>
      </c>
    </row>
    <row r="14" spans="2:71" ht="12">
      <c r="B14" s="22"/>
      <c r="C14" s="23"/>
      <c r="D14" s="23"/>
      <c r="E14" s="35" t="s">
        <v>32</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32</v>
      </c>
      <c r="AO14" s="23"/>
      <c r="AP14" s="23"/>
      <c r="AQ14" s="23"/>
      <c r="AR14" s="21"/>
      <c r="BE14" s="32"/>
      <c r="BS14" s="18" t="s">
        <v>6</v>
      </c>
    </row>
    <row r="15" spans="2:7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ht="12" customHeight="1">
      <c r="B16" s="22"/>
      <c r="C16" s="23"/>
      <c r="D16" s="33" t="s">
        <v>33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ht="18.45"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19</v>
      </c>
      <c r="AO17" s="23"/>
      <c r="AP17" s="23"/>
      <c r="AQ17" s="23"/>
      <c r="AR17" s="21"/>
      <c r="BE17" s="32"/>
      <c r="BS17" s="18" t="s">
        <v>35</v>
      </c>
    </row>
    <row r="18" spans="2:7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ht="12" customHeight="1">
      <c r="B19" s="22"/>
      <c r="C19" s="23"/>
      <c r="D19" s="33"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ht="18.45"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19</v>
      </c>
      <c r="AO20" s="23"/>
      <c r="AP20" s="23"/>
      <c r="AQ20" s="23"/>
      <c r="AR20" s="21"/>
      <c r="BE20" s="32"/>
      <c r="BS20" s="18" t="s">
        <v>4</v>
      </c>
    </row>
    <row r="21" spans="2:57"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ht="45" customHeight="1">
      <c r="B23" s="22"/>
      <c r="C23" s="23"/>
      <c r="D23" s="23"/>
      <c r="E23" s="37" t="s">
        <v>38</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2:57" s="1" customFormat="1" ht="25.9" customHeight="1">
      <c r="B26" s="39"/>
      <c r="C26" s="40"/>
      <c r="D26" s="41" t="s">
        <v>39</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2"/>
    </row>
    <row r="27" spans="2:57" s="1" customFormat="1" ht="6.95"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2"/>
    </row>
    <row r="28" spans="2:57" s="1" customFormat="1" ht="12">
      <c r="B28" s="39"/>
      <c r="C28" s="40"/>
      <c r="D28" s="40"/>
      <c r="E28" s="40"/>
      <c r="F28" s="40"/>
      <c r="G28" s="40"/>
      <c r="H28" s="40"/>
      <c r="I28" s="40"/>
      <c r="J28" s="40"/>
      <c r="K28" s="40"/>
      <c r="L28" s="45" t="s">
        <v>40</v>
      </c>
      <c r="M28" s="45"/>
      <c r="N28" s="45"/>
      <c r="O28" s="45"/>
      <c r="P28" s="45"/>
      <c r="Q28" s="40"/>
      <c r="R28" s="40"/>
      <c r="S28" s="40"/>
      <c r="T28" s="40"/>
      <c r="U28" s="40"/>
      <c r="V28" s="40"/>
      <c r="W28" s="45" t="s">
        <v>41</v>
      </c>
      <c r="X28" s="45"/>
      <c r="Y28" s="45"/>
      <c r="Z28" s="45"/>
      <c r="AA28" s="45"/>
      <c r="AB28" s="45"/>
      <c r="AC28" s="45"/>
      <c r="AD28" s="45"/>
      <c r="AE28" s="45"/>
      <c r="AF28" s="40"/>
      <c r="AG28" s="40"/>
      <c r="AH28" s="40"/>
      <c r="AI28" s="40"/>
      <c r="AJ28" s="40"/>
      <c r="AK28" s="45" t="s">
        <v>42</v>
      </c>
      <c r="AL28" s="45"/>
      <c r="AM28" s="45"/>
      <c r="AN28" s="45"/>
      <c r="AO28" s="45"/>
      <c r="AP28" s="40"/>
      <c r="AQ28" s="40"/>
      <c r="AR28" s="44"/>
      <c r="BE28" s="32"/>
    </row>
    <row r="29" spans="2:57" s="2" customFormat="1" ht="14.4" customHeight="1">
      <c r="B29" s="46"/>
      <c r="C29" s="47"/>
      <c r="D29" s="33" t="s">
        <v>43</v>
      </c>
      <c r="E29" s="47"/>
      <c r="F29" s="33" t="s">
        <v>44</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32"/>
    </row>
    <row r="30" spans="2:57" s="2" customFormat="1" ht="14.4" customHeight="1">
      <c r="B30" s="46"/>
      <c r="C30" s="47"/>
      <c r="D30" s="47"/>
      <c r="E30" s="47"/>
      <c r="F30" s="33" t="s">
        <v>45</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32"/>
    </row>
    <row r="31" spans="2:57" s="2" customFormat="1" ht="14.4" customHeight="1" hidden="1">
      <c r="B31" s="46"/>
      <c r="C31" s="47"/>
      <c r="D31" s="47"/>
      <c r="E31" s="47"/>
      <c r="F31" s="33" t="s">
        <v>46</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32"/>
    </row>
    <row r="32" spans="2:57" s="2" customFormat="1" ht="14.4" customHeight="1" hidden="1">
      <c r="B32" s="46"/>
      <c r="C32" s="47"/>
      <c r="D32" s="47"/>
      <c r="E32" s="47"/>
      <c r="F32" s="33" t="s">
        <v>47</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32"/>
    </row>
    <row r="33" spans="2:44" s="2" customFormat="1" ht="14.4" customHeight="1" hidden="1">
      <c r="B33" s="46"/>
      <c r="C33" s="47"/>
      <c r="D33" s="47"/>
      <c r="E33" s="47"/>
      <c r="F33" s="33" t="s">
        <v>48</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row>
    <row r="34" spans="2:44" s="1" customFormat="1" ht="6.95"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row>
    <row r="35" spans="2:44" s="1" customFormat="1" ht="25.9" customHeight="1">
      <c r="B35" s="39"/>
      <c r="C35" s="51"/>
      <c r="D35" s="52" t="s">
        <v>49</v>
      </c>
      <c r="E35" s="53"/>
      <c r="F35" s="53"/>
      <c r="G35" s="53"/>
      <c r="H35" s="53"/>
      <c r="I35" s="53"/>
      <c r="J35" s="53"/>
      <c r="K35" s="53"/>
      <c r="L35" s="53"/>
      <c r="M35" s="53"/>
      <c r="N35" s="53"/>
      <c r="O35" s="53"/>
      <c r="P35" s="53"/>
      <c r="Q35" s="53"/>
      <c r="R35" s="53"/>
      <c r="S35" s="53"/>
      <c r="T35" s="54" t="s">
        <v>50</v>
      </c>
      <c r="U35" s="53"/>
      <c r="V35" s="53"/>
      <c r="W35" s="53"/>
      <c r="X35" s="55" t="s">
        <v>51</v>
      </c>
      <c r="Y35" s="53"/>
      <c r="Z35" s="53"/>
      <c r="AA35" s="53"/>
      <c r="AB35" s="53"/>
      <c r="AC35" s="53"/>
      <c r="AD35" s="53"/>
      <c r="AE35" s="53"/>
      <c r="AF35" s="53"/>
      <c r="AG35" s="53"/>
      <c r="AH35" s="53"/>
      <c r="AI35" s="53"/>
      <c r="AJ35" s="53"/>
      <c r="AK35" s="56">
        <f>SUM(AK26:AK33)</f>
        <v>0</v>
      </c>
      <c r="AL35" s="53"/>
      <c r="AM35" s="53"/>
      <c r="AN35" s="53"/>
      <c r="AO35" s="57"/>
      <c r="AP35" s="51"/>
      <c r="AQ35" s="51"/>
      <c r="AR35" s="44"/>
    </row>
    <row r="36" spans="2:44" s="1" customFormat="1" ht="6.95"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pans="2:44" s="1" customFormat="1" ht="6.95" customHeight="1">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4"/>
    </row>
    <row r="41" spans="2:44" s="1" customFormat="1" ht="6.95" customHeight="1">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4"/>
    </row>
    <row r="42" spans="2:44" s="1" customFormat="1" ht="24.95" customHeight="1">
      <c r="B42" s="39"/>
      <c r="C42" s="24" t="s">
        <v>52</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pans="2:44" s="1" customFormat="1" ht="6.95"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pans="2:44" s="1" customFormat="1" ht="12" customHeight="1">
      <c r="B44" s="39"/>
      <c r="C44" s="33" t="s">
        <v>13</v>
      </c>
      <c r="D44" s="40"/>
      <c r="E44" s="40"/>
      <c r="F44" s="40"/>
      <c r="G44" s="40"/>
      <c r="H44" s="40"/>
      <c r="I44" s="40"/>
      <c r="J44" s="40"/>
      <c r="K44" s="40"/>
      <c r="L44" s="40" t="str">
        <f>K5</f>
        <v>65019088</v>
      </c>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4"/>
    </row>
    <row r="45" spans="2:44" s="3" customFormat="1" ht="36.95" customHeight="1">
      <c r="B45" s="62"/>
      <c r="C45" s="63" t="s">
        <v>16</v>
      </c>
      <c r="D45" s="64"/>
      <c r="E45" s="64"/>
      <c r="F45" s="64"/>
      <c r="G45" s="64"/>
      <c r="H45" s="64"/>
      <c r="I45" s="64"/>
      <c r="J45" s="64"/>
      <c r="K45" s="64"/>
      <c r="L45" s="65" t="str">
        <f>K6</f>
        <v>Výměna pražců a kolejnic ve 2.TK v úseku V.Březno - Boletice n.L. v km 443,320 – 448,400_OPRAVA Č. 1</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6"/>
    </row>
    <row r="46" spans="2:44" s="1" customFormat="1" ht="6.95"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pans="2:44" s="1" customFormat="1" ht="12" customHeight="1">
      <c r="B47" s="39"/>
      <c r="C47" s="33" t="s">
        <v>21</v>
      </c>
      <c r="D47" s="40"/>
      <c r="E47" s="40"/>
      <c r="F47" s="40"/>
      <c r="G47" s="40"/>
      <c r="H47" s="40"/>
      <c r="I47" s="40"/>
      <c r="J47" s="40"/>
      <c r="K47" s="40"/>
      <c r="L47" s="67" t="str">
        <f>IF(K8="","",K8)</f>
        <v>trať 073</v>
      </c>
      <c r="M47" s="40"/>
      <c r="N47" s="40"/>
      <c r="O47" s="40"/>
      <c r="P47" s="40"/>
      <c r="Q47" s="40"/>
      <c r="R47" s="40"/>
      <c r="S47" s="40"/>
      <c r="T47" s="40"/>
      <c r="U47" s="40"/>
      <c r="V47" s="40"/>
      <c r="W47" s="40"/>
      <c r="X47" s="40"/>
      <c r="Y47" s="40"/>
      <c r="Z47" s="40"/>
      <c r="AA47" s="40"/>
      <c r="AB47" s="40"/>
      <c r="AC47" s="40"/>
      <c r="AD47" s="40"/>
      <c r="AE47" s="40"/>
      <c r="AF47" s="40"/>
      <c r="AG47" s="40"/>
      <c r="AH47" s="40"/>
      <c r="AI47" s="33" t="s">
        <v>23</v>
      </c>
      <c r="AJ47" s="40"/>
      <c r="AK47" s="40"/>
      <c r="AL47" s="40"/>
      <c r="AM47" s="68" t="str">
        <f>IF(AN8="","",AN8)</f>
        <v>7. 6. 2019</v>
      </c>
      <c r="AN47" s="68"/>
      <c r="AO47" s="40"/>
      <c r="AP47" s="40"/>
      <c r="AQ47" s="40"/>
      <c r="AR47" s="44"/>
    </row>
    <row r="48" spans="2:44" s="1" customFormat="1" ht="6.95"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pans="2:56" s="1" customFormat="1" ht="13.65" customHeight="1">
      <c r="B49" s="39"/>
      <c r="C49" s="33" t="s">
        <v>25</v>
      </c>
      <c r="D49" s="40"/>
      <c r="E49" s="40"/>
      <c r="F49" s="40"/>
      <c r="G49" s="40"/>
      <c r="H49" s="40"/>
      <c r="I49" s="40"/>
      <c r="J49" s="40"/>
      <c r="K49" s="40"/>
      <c r="L49" s="40" t="str">
        <f>IF(E11="","",E11)</f>
        <v>SŽDC s.o., OŘ Ústí n.L., ST Ústí n.L.</v>
      </c>
      <c r="M49" s="40"/>
      <c r="N49" s="40"/>
      <c r="O49" s="40"/>
      <c r="P49" s="40"/>
      <c r="Q49" s="40"/>
      <c r="R49" s="40"/>
      <c r="S49" s="40"/>
      <c r="T49" s="40"/>
      <c r="U49" s="40"/>
      <c r="V49" s="40"/>
      <c r="W49" s="40"/>
      <c r="X49" s="40"/>
      <c r="Y49" s="40"/>
      <c r="Z49" s="40"/>
      <c r="AA49" s="40"/>
      <c r="AB49" s="40"/>
      <c r="AC49" s="40"/>
      <c r="AD49" s="40"/>
      <c r="AE49" s="40"/>
      <c r="AF49" s="40"/>
      <c r="AG49" s="40"/>
      <c r="AH49" s="40"/>
      <c r="AI49" s="33" t="s">
        <v>33</v>
      </c>
      <c r="AJ49" s="40"/>
      <c r="AK49" s="40"/>
      <c r="AL49" s="40"/>
      <c r="AM49" s="69" t="str">
        <f>IF(E17="","",E17)</f>
        <v xml:space="preserve"> </v>
      </c>
      <c r="AN49" s="40"/>
      <c r="AO49" s="40"/>
      <c r="AP49" s="40"/>
      <c r="AQ49" s="40"/>
      <c r="AR49" s="44"/>
      <c r="AS49" s="70" t="s">
        <v>53</v>
      </c>
      <c r="AT49" s="71"/>
      <c r="AU49" s="72"/>
      <c r="AV49" s="72"/>
      <c r="AW49" s="72"/>
      <c r="AX49" s="72"/>
      <c r="AY49" s="72"/>
      <c r="AZ49" s="72"/>
      <c r="BA49" s="72"/>
      <c r="BB49" s="72"/>
      <c r="BC49" s="72"/>
      <c r="BD49" s="73"/>
    </row>
    <row r="50" spans="2:56" s="1" customFormat="1" ht="13.65" customHeight="1">
      <c r="B50" s="39"/>
      <c r="C50" s="33" t="s">
        <v>31</v>
      </c>
      <c r="D50" s="40"/>
      <c r="E50" s="40"/>
      <c r="F50" s="40"/>
      <c r="G50" s="40"/>
      <c r="H50" s="40"/>
      <c r="I50" s="40"/>
      <c r="J50" s="40"/>
      <c r="K50" s="40"/>
      <c r="L50" s="40"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3" t="s">
        <v>36</v>
      </c>
      <c r="AJ50" s="40"/>
      <c r="AK50" s="40"/>
      <c r="AL50" s="40"/>
      <c r="AM50" s="69" t="str">
        <f>IF(E20="","",E20)</f>
        <v xml:space="preserve"> </v>
      </c>
      <c r="AN50" s="40"/>
      <c r="AO50" s="40"/>
      <c r="AP50" s="40"/>
      <c r="AQ50" s="40"/>
      <c r="AR50" s="44"/>
      <c r="AS50" s="74"/>
      <c r="AT50" s="75"/>
      <c r="AU50" s="76"/>
      <c r="AV50" s="76"/>
      <c r="AW50" s="76"/>
      <c r="AX50" s="76"/>
      <c r="AY50" s="76"/>
      <c r="AZ50" s="76"/>
      <c r="BA50" s="76"/>
      <c r="BB50" s="76"/>
      <c r="BC50" s="76"/>
      <c r="BD50" s="77"/>
    </row>
    <row r="51" spans="2:56"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78"/>
      <c r="AT51" s="79"/>
      <c r="AU51" s="80"/>
      <c r="AV51" s="80"/>
      <c r="AW51" s="80"/>
      <c r="AX51" s="80"/>
      <c r="AY51" s="80"/>
      <c r="AZ51" s="80"/>
      <c r="BA51" s="80"/>
      <c r="BB51" s="80"/>
      <c r="BC51" s="80"/>
      <c r="BD51" s="81"/>
    </row>
    <row r="52" spans="2:56" s="1" customFormat="1" ht="29.25" customHeight="1">
      <c r="B52" s="39"/>
      <c r="C52" s="82" t="s">
        <v>54</v>
      </c>
      <c r="D52" s="83"/>
      <c r="E52" s="83"/>
      <c r="F52" s="83"/>
      <c r="G52" s="83"/>
      <c r="H52" s="84"/>
      <c r="I52" s="85" t="s">
        <v>55</v>
      </c>
      <c r="J52" s="83"/>
      <c r="K52" s="83"/>
      <c r="L52" s="83"/>
      <c r="M52" s="83"/>
      <c r="N52" s="83"/>
      <c r="O52" s="83"/>
      <c r="P52" s="83"/>
      <c r="Q52" s="83"/>
      <c r="R52" s="83"/>
      <c r="S52" s="83"/>
      <c r="T52" s="83"/>
      <c r="U52" s="83"/>
      <c r="V52" s="83"/>
      <c r="W52" s="83"/>
      <c r="X52" s="83"/>
      <c r="Y52" s="83"/>
      <c r="Z52" s="83"/>
      <c r="AA52" s="83"/>
      <c r="AB52" s="83"/>
      <c r="AC52" s="83"/>
      <c r="AD52" s="83"/>
      <c r="AE52" s="83"/>
      <c r="AF52" s="83"/>
      <c r="AG52" s="86" t="s">
        <v>56</v>
      </c>
      <c r="AH52" s="83"/>
      <c r="AI52" s="83"/>
      <c r="AJ52" s="83"/>
      <c r="AK52" s="83"/>
      <c r="AL52" s="83"/>
      <c r="AM52" s="83"/>
      <c r="AN52" s="85" t="s">
        <v>57</v>
      </c>
      <c r="AO52" s="83"/>
      <c r="AP52" s="83"/>
      <c r="AQ52" s="87" t="s">
        <v>58</v>
      </c>
      <c r="AR52" s="44"/>
      <c r="AS52" s="88" t="s">
        <v>59</v>
      </c>
      <c r="AT52" s="89" t="s">
        <v>60</v>
      </c>
      <c r="AU52" s="89" t="s">
        <v>61</v>
      </c>
      <c r="AV52" s="89" t="s">
        <v>62</v>
      </c>
      <c r="AW52" s="89" t="s">
        <v>63</v>
      </c>
      <c r="AX52" s="89" t="s">
        <v>64</v>
      </c>
      <c r="AY52" s="89" t="s">
        <v>65</v>
      </c>
      <c r="AZ52" s="89" t="s">
        <v>66</v>
      </c>
      <c r="BA52" s="89" t="s">
        <v>67</v>
      </c>
      <c r="BB52" s="89" t="s">
        <v>68</v>
      </c>
      <c r="BC52" s="89" t="s">
        <v>69</v>
      </c>
      <c r="BD52" s="90" t="s">
        <v>70</v>
      </c>
    </row>
    <row r="53" spans="2:56"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1"/>
      <c r="AT53" s="92"/>
      <c r="AU53" s="92"/>
      <c r="AV53" s="92"/>
      <c r="AW53" s="92"/>
      <c r="AX53" s="92"/>
      <c r="AY53" s="92"/>
      <c r="AZ53" s="92"/>
      <c r="BA53" s="92"/>
      <c r="BB53" s="92"/>
      <c r="BC53" s="92"/>
      <c r="BD53" s="93"/>
    </row>
    <row r="54" spans="2:90" s="4" customFormat="1" ht="32.4" customHeight="1">
      <c r="B54" s="94"/>
      <c r="C54" s="95" t="s">
        <v>71</v>
      </c>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7">
        <f>ROUND(AG55+AG67+AG80+AG83,2)</f>
        <v>0</v>
      </c>
      <c r="AH54" s="97"/>
      <c r="AI54" s="97"/>
      <c r="AJ54" s="97"/>
      <c r="AK54" s="97"/>
      <c r="AL54" s="97"/>
      <c r="AM54" s="97"/>
      <c r="AN54" s="98">
        <f>SUM(AG54,AT54)</f>
        <v>0</v>
      </c>
      <c r="AO54" s="98"/>
      <c r="AP54" s="98"/>
      <c r="AQ54" s="99" t="s">
        <v>19</v>
      </c>
      <c r="AR54" s="100"/>
      <c r="AS54" s="101">
        <f>ROUND(AS55+AS67+AS80+AS83,2)</f>
        <v>0</v>
      </c>
      <c r="AT54" s="102">
        <f>ROUND(SUM(AV54:AW54),2)</f>
        <v>0</v>
      </c>
      <c r="AU54" s="103">
        <f>ROUND(AU55+AU67+AU80+AU83,5)</f>
        <v>0</v>
      </c>
      <c r="AV54" s="102">
        <f>ROUND(AZ54*L29,2)</f>
        <v>0</v>
      </c>
      <c r="AW54" s="102">
        <f>ROUND(BA54*L30,2)</f>
        <v>0</v>
      </c>
      <c r="AX54" s="102">
        <f>ROUND(BB54*L29,2)</f>
        <v>0</v>
      </c>
      <c r="AY54" s="102">
        <f>ROUND(BC54*L30,2)</f>
        <v>0</v>
      </c>
      <c r="AZ54" s="102">
        <f>ROUND(AZ55+AZ67+AZ80+AZ83,2)</f>
        <v>0</v>
      </c>
      <c r="BA54" s="102">
        <f>ROUND(BA55+BA67+BA80+BA83,2)</f>
        <v>0</v>
      </c>
      <c r="BB54" s="102">
        <f>ROUND(BB55+BB67+BB80+BB83,2)</f>
        <v>0</v>
      </c>
      <c r="BC54" s="102">
        <f>ROUND(BC55+BC67+BC80+BC83,2)</f>
        <v>0</v>
      </c>
      <c r="BD54" s="104">
        <f>ROUND(BD55+BD67+BD80+BD83,2)</f>
        <v>0</v>
      </c>
      <c r="BS54" s="105" t="s">
        <v>72</v>
      </c>
      <c r="BT54" s="105" t="s">
        <v>73</v>
      </c>
      <c r="BU54" s="106" t="s">
        <v>74</v>
      </c>
      <c r="BV54" s="105" t="s">
        <v>75</v>
      </c>
      <c r="BW54" s="105" t="s">
        <v>5</v>
      </c>
      <c r="BX54" s="105" t="s">
        <v>76</v>
      </c>
      <c r="CL54" s="105" t="s">
        <v>19</v>
      </c>
    </row>
    <row r="55" spans="2:91" s="5" customFormat="1" ht="16.5" customHeight="1">
      <c r="B55" s="107"/>
      <c r="C55" s="108"/>
      <c r="D55" s="109" t="s">
        <v>77</v>
      </c>
      <c r="E55" s="109"/>
      <c r="F55" s="109"/>
      <c r="G55" s="109"/>
      <c r="H55" s="109"/>
      <c r="I55" s="110"/>
      <c r="J55" s="109" t="s">
        <v>78</v>
      </c>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11">
        <f>ROUND(AG56+AG57+AG58+SUM(AG64:AG66),2)</f>
        <v>0</v>
      </c>
      <c r="AH55" s="110"/>
      <c r="AI55" s="110"/>
      <c r="AJ55" s="110"/>
      <c r="AK55" s="110"/>
      <c r="AL55" s="110"/>
      <c r="AM55" s="110"/>
      <c r="AN55" s="112">
        <f>SUM(AG55,AT55)</f>
        <v>0</v>
      </c>
      <c r="AO55" s="110"/>
      <c r="AP55" s="110"/>
      <c r="AQ55" s="113" t="s">
        <v>79</v>
      </c>
      <c r="AR55" s="114"/>
      <c r="AS55" s="115">
        <f>ROUND(AS56+AS57+AS58+SUM(AS64:AS66),2)</f>
        <v>0</v>
      </c>
      <c r="AT55" s="116">
        <f>ROUND(SUM(AV55:AW55),2)</f>
        <v>0</v>
      </c>
      <c r="AU55" s="117">
        <f>ROUND(AU56+AU57+AU58+SUM(AU64:AU66),5)</f>
        <v>0</v>
      </c>
      <c r="AV55" s="116">
        <f>ROUND(AZ55*L29,2)</f>
        <v>0</v>
      </c>
      <c r="AW55" s="116">
        <f>ROUND(BA55*L30,2)</f>
        <v>0</v>
      </c>
      <c r="AX55" s="116">
        <f>ROUND(BB55*L29,2)</f>
        <v>0</v>
      </c>
      <c r="AY55" s="116">
        <f>ROUND(BC55*L30,2)</f>
        <v>0</v>
      </c>
      <c r="AZ55" s="116">
        <f>ROUND(AZ56+AZ57+AZ58+SUM(AZ64:AZ66),2)</f>
        <v>0</v>
      </c>
      <c r="BA55" s="116">
        <f>ROUND(BA56+BA57+BA58+SUM(BA64:BA66),2)</f>
        <v>0</v>
      </c>
      <c r="BB55" s="116">
        <f>ROUND(BB56+BB57+BB58+SUM(BB64:BB66),2)</f>
        <v>0</v>
      </c>
      <c r="BC55" s="116">
        <f>ROUND(BC56+BC57+BC58+SUM(BC64:BC66),2)</f>
        <v>0</v>
      </c>
      <c r="BD55" s="118">
        <f>ROUND(BD56+BD57+BD58+SUM(BD64:BD66),2)</f>
        <v>0</v>
      </c>
      <c r="BS55" s="119" t="s">
        <v>72</v>
      </c>
      <c r="BT55" s="119" t="s">
        <v>80</v>
      </c>
      <c r="BU55" s="119" t="s">
        <v>74</v>
      </c>
      <c r="BV55" s="119" t="s">
        <v>75</v>
      </c>
      <c r="BW55" s="119" t="s">
        <v>81</v>
      </c>
      <c r="BX55" s="119" t="s">
        <v>5</v>
      </c>
      <c r="CL55" s="119" t="s">
        <v>19</v>
      </c>
      <c r="CM55" s="119" t="s">
        <v>82</v>
      </c>
    </row>
    <row r="56" spans="1:90" s="6" customFormat="1" ht="16.5" customHeight="1">
      <c r="A56" s="120" t="s">
        <v>83</v>
      </c>
      <c r="B56" s="121"/>
      <c r="C56" s="122"/>
      <c r="D56" s="122"/>
      <c r="E56" s="123" t="s">
        <v>84</v>
      </c>
      <c r="F56" s="123"/>
      <c r="G56" s="123"/>
      <c r="H56" s="123"/>
      <c r="I56" s="123"/>
      <c r="J56" s="122"/>
      <c r="K56" s="123" t="s">
        <v>85</v>
      </c>
      <c r="L56" s="123"/>
      <c r="M56" s="123"/>
      <c r="N56" s="123"/>
      <c r="O56" s="123"/>
      <c r="P56" s="123"/>
      <c r="Q56" s="123"/>
      <c r="R56" s="123"/>
      <c r="S56" s="123"/>
      <c r="T56" s="123"/>
      <c r="U56" s="123"/>
      <c r="V56" s="123"/>
      <c r="W56" s="123"/>
      <c r="X56" s="123"/>
      <c r="Y56" s="123"/>
      <c r="Z56" s="123"/>
      <c r="AA56" s="123"/>
      <c r="AB56" s="123"/>
      <c r="AC56" s="123"/>
      <c r="AD56" s="123"/>
      <c r="AE56" s="123"/>
      <c r="AF56" s="123"/>
      <c r="AG56" s="124">
        <f>'SO 01 - SO 01 - Železničn...'!J32</f>
        <v>0</v>
      </c>
      <c r="AH56" s="122"/>
      <c r="AI56" s="122"/>
      <c r="AJ56" s="122"/>
      <c r="AK56" s="122"/>
      <c r="AL56" s="122"/>
      <c r="AM56" s="122"/>
      <c r="AN56" s="124">
        <f>SUM(AG56,AT56)</f>
        <v>0</v>
      </c>
      <c r="AO56" s="122"/>
      <c r="AP56" s="122"/>
      <c r="AQ56" s="125" t="s">
        <v>86</v>
      </c>
      <c r="AR56" s="126"/>
      <c r="AS56" s="127">
        <v>0</v>
      </c>
      <c r="AT56" s="128">
        <f>ROUND(SUM(AV56:AW56),2)</f>
        <v>0</v>
      </c>
      <c r="AU56" s="129">
        <f>'SO 01 - SO 01 - Železničn...'!P87</f>
        <v>0</v>
      </c>
      <c r="AV56" s="128">
        <f>'SO 01 - SO 01 - Železničn...'!J35</f>
        <v>0</v>
      </c>
      <c r="AW56" s="128">
        <f>'SO 01 - SO 01 - Železničn...'!J36</f>
        <v>0</v>
      </c>
      <c r="AX56" s="128">
        <f>'SO 01 - SO 01 - Železničn...'!J37</f>
        <v>0</v>
      </c>
      <c r="AY56" s="128">
        <f>'SO 01 - SO 01 - Železničn...'!J38</f>
        <v>0</v>
      </c>
      <c r="AZ56" s="128">
        <f>'SO 01 - SO 01 - Železničn...'!F35</f>
        <v>0</v>
      </c>
      <c r="BA56" s="128">
        <f>'SO 01 - SO 01 - Železničn...'!F36</f>
        <v>0</v>
      </c>
      <c r="BB56" s="128">
        <f>'SO 01 - SO 01 - Železničn...'!F37</f>
        <v>0</v>
      </c>
      <c r="BC56" s="128">
        <f>'SO 01 - SO 01 - Železničn...'!F38</f>
        <v>0</v>
      </c>
      <c r="BD56" s="130">
        <f>'SO 01 - SO 01 - Železničn...'!F39</f>
        <v>0</v>
      </c>
      <c r="BT56" s="131" t="s">
        <v>82</v>
      </c>
      <c r="BV56" s="131" t="s">
        <v>75</v>
      </c>
      <c r="BW56" s="131" t="s">
        <v>87</v>
      </c>
      <c r="BX56" s="131" t="s">
        <v>81</v>
      </c>
      <c r="CL56" s="131" t="s">
        <v>19</v>
      </c>
    </row>
    <row r="57" spans="1:90" s="6" customFormat="1" ht="16.5" customHeight="1">
      <c r="A57" s="120" t="s">
        <v>83</v>
      </c>
      <c r="B57" s="121"/>
      <c r="C57" s="122"/>
      <c r="D57" s="122"/>
      <c r="E57" s="123" t="s">
        <v>88</v>
      </c>
      <c r="F57" s="123"/>
      <c r="G57" s="123"/>
      <c r="H57" s="123"/>
      <c r="I57" s="123"/>
      <c r="J57" s="122"/>
      <c r="K57" s="123" t="s">
        <v>89</v>
      </c>
      <c r="L57" s="123"/>
      <c r="M57" s="123"/>
      <c r="N57" s="123"/>
      <c r="O57" s="123"/>
      <c r="P57" s="123"/>
      <c r="Q57" s="123"/>
      <c r="R57" s="123"/>
      <c r="S57" s="123"/>
      <c r="T57" s="123"/>
      <c r="U57" s="123"/>
      <c r="V57" s="123"/>
      <c r="W57" s="123"/>
      <c r="X57" s="123"/>
      <c r="Y57" s="123"/>
      <c r="Z57" s="123"/>
      <c r="AA57" s="123"/>
      <c r="AB57" s="123"/>
      <c r="AC57" s="123"/>
      <c r="AD57" s="123"/>
      <c r="AE57" s="123"/>
      <c r="AF57" s="123"/>
      <c r="AG57" s="124">
        <f>'SO 02 - SO 02 - Železničn...'!J32</f>
        <v>0</v>
      </c>
      <c r="AH57" s="122"/>
      <c r="AI57" s="122"/>
      <c r="AJ57" s="122"/>
      <c r="AK57" s="122"/>
      <c r="AL57" s="122"/>
      <c r="AM57" s="122"/>
      <c r="AN57" s="124">
        <f>SUM(AG57,AT57)</f>
        <v>0</v>
      </c>
      <c r="AO57" s="122"/>
      <c r="AP57" s="122"/>
      <c r="AQ57" s="125" t="s">
        <v>86</v>
      </c>
      <c r="AR57" s="126"/>
      <c r="AS57" s="127">
        <v>0</v>
      </c>
      <c r="AT57" s="128">
        <f>ROUND(SUM(AV57:AW57),2)</f>
        <v>0</v>
      </c>
      <c r="AU57" s="129">
        <f>'SO 02 - SO 02 - Železničn...'!P87</f>
        <v>0</v>
      </c>
      <c r="AV57" s="128">
        <f>'SO 02 - SO 02 - Železničn...'!J35</f>
        <v>0</v>
      </c>
      <c r="AW57" s="128">
        <f>'SO 02 - SO 02 - Železničn...'!J36</f>
        <v>0</v>
      </c>
      <c r="AX57" s="128">
        <f>'SO 02 - SO 02 - Železničn...'!J37</f>
        <v>0</v>
      </c>
      <c r="AY57" s="128">
        <f>'SO 02 - SO 02 - Železničn...'!J38</f>
        <v>0</v>
      </c>
      <c r="AZ57" s="128">
        <f>'SO 02 - SO 02 - Železničn...'!F35</f>
        <v>0</v>
      </c>
      <c r="BA57" s="128">
        <f>'SO 02 - SO 02 - Železničn...'!F36</f>
        <v>0</v>
      </c>
      <c r="BB57" s="128">
        <f>'SO 02 - SO 02 - Železničn...'!F37</f>
        <v>0</v>
      </c>
      <c r="BC57" s="128">
        <f>'SO 02 - SO 02 - Železničn...'!F38</f>
        <v>0</v>
      </c>
      <c r="BD57" s="130">
        <f>'SO 02 - SO 02 - Železničn...'!F39</f>
        <v>0</v>
      </c>
      <c r="BT57" s="131" t="s">
        <v>82</v>
      </c>
      <c r="BV57" s="131" t="s">
        <v>75</v>
      </c>
      <c r="BW57" s="131" t="s">
        <v>90</v>
      </c>
      <c r="BX57" s="131" t="s">
        <v>81</v>
      </c>
      <c r="CL57" s="131" t="s">
        <v>19</v>
      </c>
    </row>
    <row r="58" spans="2:90" s="6" customFormat="1" ht="16.5" customHeight="1">
      <c r="B58" s="121"/>
      <c r="C58" s="122"/>
      <c r="D58" s="122"/>
      <c r="E58" s="123" t="s">
        <v>91</v>
      </c>
      <c r="F58" s="123"/>
      <c r="G58" s="123"/>
      <c r="H58" s="123"/>
      <c r="I58" s="123"/>
      <c r="J58" s="122"/>
      <c r="K58" s="123" t="s">
        <v>92</v>
      </c>
      <c r="L58" s="123"/>
      <c r="M58" s="123"/>
      <c r="N58" s="123"/>
      <c r="O58" s="123"/>
      <c r="P58" s="123"/>
      <c r="Q58" s="123"/>
      <c r="R58" s="123"/>
      <c r="S58" s="123"/>
      <c r="T58" s="123"/>
      <c r="U58" s="123"/>
      <c r="V58" s="123"/>
      <c r="W58" s="123"/>
      <c r="X58" s="123"/>
      <c r="Y58" s="123"/>
      <c r="Z58" s="123"/>
      <c r="AA58" s="123"/>
      <c r="AB58" s="123"/>
      <c r="AC58" s="123"/>
      <c r="AD58" s="123"/>
      <c r="AE58" s="123"/>
      <c r="AF58" s="123"/>
      <c r="AG58" s="132">
        <f>ROUND(SUM(AG59:AG63),2)</f>
        <v>0</v>
      </c>
      <c r="AH58" s="122"/>
      <c r="AI58" s="122"/>
      <c r="AJ58" s="122"/>
      <c r="AK58" s="122"/>
      <c r="AL58" s="122"/>
      <c r="AM58" s="122"/>
      <c r="AN58" s="124">
        <f>SUM(AG58,AT58)</f>
        <v>0</v>
      </c>
      <c r="AO58" s="122"/>
      <c r="AP58" s="122"/>
      <c r="AQ58" s="125" t="s">
        <v>86</v>
      </c>
      <c r="AR58" s="126"/>
      <c r="AS58" s="127">
        <f>ROUND(SUM(AS59:AS63),2)</f>
        <v>0</v>
      </c>
      <c r="AT58" s="128">
        <f>ROUND(SUM(AV58:AW58),2)</f>
        <v>0</v>
      </c>
      <c r="AU58" s="129">
        <f>ROUND(SUM(AU59:AU63),5)</f>
        <v>0</v>
      </c>
      <c r="AV58" s="128">
        <f>ROUND(AZ58*L29,2)</f>
        <v>0</v>
      </c>
      <c r="AW58" s="128">
        <f>ROUND(BA58*L30,2)</f>
        <v>0</v>
      </c>
      <c r="AX58" s="128">
        <f>ROUND(BB58*L29,2)</f>
        <v>0</v>
      </c>
      <c r="AY58" s="128">
        <f>ROUND(BC58*L30,2)</f>
        <v>0</v>
      </c>
      <c r="AZ58" s="128">
        <f>ROUND(SUM(AZ59:AZ63),2)</f>
        <v>0</v>
      </c>
      <c r="BA58" s="128">
        <f>ROUND(SUM(BA59:BA63),2)</f>
        <v>0</v>
      </c>
      <c r="BB58" s="128">
        <f>ROUND(SUM(BB59:BB63),2)</f>
        <v>0</v>
      </c>
      <c r="BC58" s="128">
        <f>ROUND(SUM(BC59:BC63),2)</f>
        <v>0</v>
      </c>
      <c r="BD58" s="130">
        <f>ROUND(SUM(BD59:BD63),2)</f>
        <v>0</v>
      </c>
      <c r="BS58" s="131" t="s">
        <v>72</v>
      </c>
      <c r="BT58" s="131" t="s">
        <v>82</v>
      </c>
      <c r="BU58" s="131" t="s">
        <v>74</v>
      </c>
      <c r="BV58" s="131" t="s">
        <v>75</v>
      </c>
      <c r="BW58" s="131" t="s">
        <v>93</v>
      </c>
      <c r="BX58" s="131" t="s">
        <v>81</v>
      </c>
      <c r="CL58" s="131" t="s">
        <v>19</v>
      </c>
    </row>
    <row r="59" spans="1:90" s="6" customFormat="1" ht="25.5" customHeight="1">
      <c r="A59" s="120" t="s">
        <v>83</v>
      </c>
      <c r="B59" s="121"/>
      <c r="C59" s="122"/>
      <c r="D59" s="122"/>
      <c r="E59" s="122"/>
      <c r="F59" s="123" t="s">
        <v>80</v>
      </c>
      <c r="G59" s="123"/>
      <c r="H59" s="123"/>
      <c r="I59" s="123"/>
      <c r="J59" s="123"/>
      <c r="K59" s="122"/>
      <c r="L59" s="123" t="s">
        <v>94</v>
      </c>
      <c r="M59" s="123"/>
      <c r="N59" s="123"/>
      <c r="O59" s="123"/>
      <c r="P59" s="123"/>
      <c r="Q59" s="123"/>
      <c r="R59" s="123"/>
      <c r="S59" s="123"/>
      <c r="T59" s="123"/>
      <c r="U59" s="123"/>
      <c r="V59" s="123"/>
      <c r="W59" s="123"/>
      <c r="X59" s="123"/>
      <c r="Y59" s="123"/>
      <c r="Z59" s="123"/>
      <c r="AA59" s="123"/>
      <c r="AB59" s="123"/>
      <c r="AC59" s="123"/>
      <c r="AD59" s="123"/>
      <c r="AE59" s="123"/>
      <c r="AF59" s="123"/>
      <c r="AG59" s="124">
        <f>'1 - SO 03.1 - P2981 - m.k...'!J34</f>
        <v>0</v>
      </c>
      <c r="AH59" s="122"/>
      <c r="AI59" s="122"/>
      <c r="AJ59" s="122"/>
      <c r="AK59" s="122"/>
      <c r="AL59" s="122"/>
      <c r="AM59" s="122"/>
      <c r="AN59" s="124">
        <f>SUM(AG59,AT59)</f>
        <v>0</v>
      </c>
      <c r="AO59" s="122"/>
      <c r="AP59" s="122"/>
      <c r="AQ59" s="125" t="s">
        <v>86</v>
      </c>
      <c r="AR59" s="126"/>
      <c r="AS59" s="127">
        <v>0</v>
      </c>
      <c r="AT59" s="128">
        <f>ROUND(SUM(AV59:AW59),2)</f>
        <v>0</v>
      </c>
      <c r="AU59" s="129">
        <f>'1 - SO 03.1 - P2981 - m.k...'!P94</f>
        <v>0</v>
      </c>
      <c r="AV59" s="128">
        <f>'1 - SO 03.1 - P2981 - m.k...'!J37</f>
        <v>0</v>
      </c>
      <c r="AW59" s="128">
        <f>'1 - SO 03.1 - P2981 - m.k...'!J38</f>
        <v>0</v>
      </c>
      <c r="AX59" s="128">
        <f>'1 - SO 03.1 - P2981 - m.k...'!J39</f>
        <v>0</v>
      </c>
      <c r="AY59" s="128">
        <f>'1 - SO 03.1 - P2981 - m.k...'!J40</f>
        <v>0</v>
      </c>
      <c r="AZ59" s="128">
        <f>'1 - SO 03.1 - P2981 - m.k...'!F37</f>
        <v>0</v>
      </c>
      <c r="BA59" s="128">
        <f>'1 - SO 03.1 - P2981 - m.k...'!F38</f>
        <v>0</v>
      </c>
      <c r="BB59" s="128">
        <f>'1 - SO 03.1 - P2981 - m.k...'!F39</f>
        <v>0</v>
      </c>
      <c r="BC59" s="128">
        <f>'1 - SO 03.1 - P2981 - m.k...'!F40</f>
        <v>0</v>
      </c>
      <c r="BD59" s="130">
        <f>'1 - SO 03.1 - P2981 - m.k...'!F41</f>
        <v>0</v>
      </c>
      <c r="BT59" s="131" t="s">
        <v>95</v>
      </c>
      <c r="BV59" s="131" t="s">
        <v>75</v>
      </c>
      <c r="BW59" s="131" t="s">
        <v>96</v>
      </c>
      <c r="BX59" s="131" t="s">
        <v>93</v>
      </c>
      <c r="CL59" s="131" t="s">
        <v>19</v>
      </c>
    </row>
    <row r="60" spans="1:90" s="6" customFormat="1" ht="16.5" customHeight="1">
      <c r="A60" s="120" t="s">
        <v>83</v>
      </c>
      <c r="B60" s="121"/>
      <c r="C60" s="122"/>
      <c r="D60" s="122"/>
      <c r="E60" s="122"/>
      <c r="F60" s="123" t="s">
        <v>82</v>
      </c>
      <c r="G60" s="123"/>
      <c r="H60" s="123"/>
      <c r="I60" s="123"/>
      <c r="J60" s="123"/>
      <c r="K60" s="122"/>
      <c r="L60" s="123" t="s">
        <v>97</v>
      </c>
      <c r="M60" s="123"/>
      <c r="N60" s="123"/>
      <c r="O60" s="123"/>
      <c r="P60" s="123"/>
      <c r="Q60" s="123"/>
      <c r="R60" s="123"/>
      <c r="S60" s="123"/>
      <c r="T60" s="123"/>
      <c r="U60" s="123"/>
      <c r="V60" s="123"/>
      <c r="W60" s="123"/>
      <c r="X60" s="123"/>
      <c r="Y60" s="123"/>
      <c r="Z60" s="123"/>
      <c r="AA60" s="123"/>
      <c r="AB60" s="123"/>
      <c r="AC60" s="123"/>
      <c r="AD60" s="123"/>
      <c r="AE60" s="123"/>
      <c r="AF60" s="123"/>
      <c r="AG60" s="124">
        <f>'2 - SO 03.2 - P2982 - m.k.'!J34</f>
        <v>0</v>
      </c>
      <c r="AH60" s="122"/>
      <c r="AI60" s="122"/>
      <c r="AJ60" s="122"/>
      <c r="AK60" s="122"/>
      <c r="AL60" s="122"/>
      <c r="AM60" s="122"/>
      <c r="AN60" s="124">
        <f>SUM(AG60,AT60)</f>
        <v>0</v>
      </c>
      <c r="AO60" s="122"/>
      <c r="AP60" s="122"/>
      <c r="AQ60" s="125" t="s">
        <v>86</v>
      </c>
      <c r="AR60" s="126"/>
      <c r="AS60" s="127">
        <v>0</v>
      </c>
      <c r="AT60" s="128">
        <f>ROUND(SUM(AV60:AW60),2)</f>
        <v>0</v>
      </c>
      <c r="AU60" s="129">
        <f>'2 - SO 03.2 - P2982 - m.k.'!P94</f>
        <v>0</v>
      </c>
      <c r="AV60" s="128">
        <f>'2 - SO 03.2 - P2982 - m.k.'!J37</f>
        <v>0</v>
      </c>
      <c r="AW60" s="128">
        <f>'2 - SO 03.2 - P2982 - m.k.'!J38</f>
        <v>0</v>
      </c>
      <c r="AX60" s="128">
        <f>'2 - SO 03.2 - P2982 - m.k.'!J39</f>
        <v>0</v>
      </c>
      <c r="AY60" s="128">
        <f>'2 - SO 03.2 - P2982 - m.k.'!J40</f>
        <v>0</v>
      </c>
      <c r="AZ60" s="128">
        <f>'2 - SO 03.2 - P2982 - m.k.'!F37</f>
        <v>0</v>
      </c>
      <c r="BA60" s="128">
        <f>'2 - SO 03.2 - P2982 - m.k.'!F38</f>
        <v>0</v>
      </c>
      <c r="BB60" s="128">
        <f>'2 - SO 03.2 - P2982 - m.k.'!F39</f>
        <v>0</v>
      </c>
      <c r="BC60" s="128">
        <f>'2 - SO 03.2 - P2982 - m.k.'!F40</f>
        <v>0</v>
      </c>
      <c r="BD60" s="130">
        <f>'2 - SO 03.2 - P2982 - m.k.'!F41</f>
        <v>0</v>
      </c>
      <c r="BT60" s="131" t="s">
        <v>95</v>
      </c>
      <c r="BV60" s="131" t="s">
        <v>75</v>
      </c>
      <c r="BW60" s="131" t="s">
        <v>98</v>
      </c>
      <c r="BX60" s="131" t="s">
        <v>93</v>
      </c>
      <c r="CL60" s="131" t="s">
        <v>19</v>
      </c>
    </row>
    <row r="61" spans="1:90" s="6" customFormat="1" ht="16.5" customHeight="1">
      <c r="A61" s="120" t="s">
        <v>83</v>
      </c>
      <c r="B61" s="121"/>
      <c r="C61" s="122"/>
      <c r="D61" s="122"/>
      <c r="E61" s="122"/>
      <c r="F61" s="123" t="s">
        <v>95</v>
      </c>
      <c r="G61" s="123"/>
      <c r="H61" s="123"/>
      <c r="I61" s="123"/>
      <c r="J61" s="123"/>
      <c r="K61" s="122"/>
      <c r="L61" s="123" t="s">
        <v>99</v>
      </c>
      <c r="M61" s="123"/>
      <c r="N61" s="123"/>
      <c r="O61" s="123"/>
      <c r="P61" s="123"/>
      <c r="Q61" s="123"/>
      <c r="R61" s="123"/>
      <c r="S61" s="123"/>
      <c r="T61" s="123"/>
      <c r="U61" s="123"/>
      <c r="V61" s="123"/>
      <c r="W61" s="123"/>
      <c r="X61" s="123"/>
      <c r="Y61" s="123"/>
      <c r="Z61" s="123"/>
      <c r="AA61" s="123"/>
      <c r="AB61" s="123"/>
      <c r="AC61" s="123"/>
      <c r="AD61" s="123"/>
      <c r="AE61" s="123"/>
      <c r="AF61" s="123"/>
      <c r="AG61" s="124">
        <f>'3 - SO 03.3 - P2983 - m.k.'!J34</f>
        <v>0</v>
      </c>
      <c r="AH61" s="122"/>
      <c r="AI61" s="122"/>
      <c r="AJ61" s="122"/>
      <c r="AK61" s="122"/>
      <c r="AL61" s="122"/>
      <c r="AM61" s="122"/>
      <c r="AN61" s="124">
        <f>SUM(AG61,AT61)</f>
        <v>0</v>
      </c>
      <c r="AO61" s="122"/>
      <c r="AP61" s="122"/>
      <c r="AQ61" s="125" t="s">
        <v>86</v>
      </c>
      <c r="AR61" s="126"/>
      <c r="AS61" s="127">
        <v>0</v>
      </c>
      <c r="AT61" s="128">
        <f>ROUND(SUM(AV61:AW61),2)</f>
        <v>0</v>
      </c>
      <c r="AU61" s="129">
        <f>'3 - SO 03.3 - P2983 - m.k.'!P94</f>
        <v>0</v>
      </c>
      <c r="AV61" s="128">
        <f>'3 - SO 03.3 - P2983 - m.k.'!J37</f>
        <v>0</v>
      </c>
      <c r="AW61" s="128">
        <f>'3 - SO 03.3 - P2983 - m.k.'!J38</f>
        <v>0</v>
      </c>
      <c r="AX61" s="128">
        <f>'3 - SO 03.3 - P2983 - m.k.'!J39</f>
        <v>0</v>
      </c>
      <c r="AY61" s="128">
        <f>'3 - SO 03.3 - P2983 - m.k.'!J40</f>
        <v>0</v>
      </c>
      <c r="AZ61" s="128">
        <f>'3 - SO 03.3 - P2983 - m.k.'!F37</f>
        <v>0</v>
      </c>
      <c r="BA61" s="128">
        <f>'3 - SO 03.3 - P2983 - m.k.'!F38</f>
        <v>0</v>
      </c>
      <c r="BB61" s="128">
        <f>'3 - SO 03.3 - P2983 - m.k.'!F39</f>
        <v>0</v>
      </c>
      <c r="BC61" s="128">
        <f>'3 - SO 03.3 - P2983 - m.k.'!F40</f>
        <v>0</v>
      </c>
      <c r="BD61" s="130">
        <f>'3 - SO 03.3 - P2983 - m.k.'!F41</f>
        <v>0</v>
      </c>
      <c r="BT61" s="131" t="s">
        <v>95</v>
      </c>
      <c r="BV61" s="131" t="s">
        <v>75</v>
      </c>
      <c r="BW61" s="131" t="s">
        <v>100</v>
      </c>
      <c r="BX61" s="131" t="s">
        <v>93</v>
      </c>
      <c r="CL61" s="131" t="s">
        <v>19</v>
      </c>
    </row>
    <row r="62" spans="1:90" s="6" customFormat="1" ht="16.5" customHeight="1">
      <c r="A62" s="120" t="s">
        <v>83</v>
      </c>
      <c r="B62" s="121"/>
      <c r="C62" s="122"/>
      <c r="D62" s="122"/>
      <c r="E62" s="122"/>
      <c r="F62" s="123" t="s">
        <v>101</v>
      </c>
      <c r="G62" s="123"/>
      <c r="H62" s="123"/>
      <c r="I62" s="123"/>
      <c r="J62" s="123"/>
      <c r="K62" s="122"/>
      <c r="L62" s="123" t="s">
        <v>102</v>
      </c>
      <c r="M62" s="123"/>
      <c r="N62" s="123"/>
      <c r="O62" s="123"/>
      <c r="P62" s="123"/>
      <c r="Q62" s="123"/>
      <c r="R62" s="123"/>
      <c r="S62" s="123"/>
      <c r="T62" s="123"/>
      <c r="U62" s="123"/>
      <c r="V62" s="123"/>
      <c r="W62" s="123"/>
      <c r="X62" s="123"/>
      <c r="Y62" s="123"/>
      <c r="Z62" s="123"/>
      <c r="AA62" s="123"/>
      <c r="AB62" s="123"/>
      <c r="AC62" s="123"/>
      <c r="AD62" s="123"/>
      <c r="AE62" s="123"/>
      <c r="AF62" s="123"/>
      <c r="AG62" s="124">
        <f>'4 - SO 03.4 - P2984 - III...'!J34</f>
        <v>0</v>
      </c>
      <c r="AH62" s="122"/>
      <c r="AI62" s="122"/>
      <c r="AJ62" s="122"/>
      <c r="AK62" s="122"/>
      <c r="AL62" s="122"/>
      <c r="AM62" s="122"/>
      <c r="AN62" s="124">
        <f>SUM(AG62,AT62)</f>
        <v>0</v>
      </c>
      <c r="AO62" s="122"/>
      <c r="AP62" s="122"/>
      <c r="AQ62" s="125" t="s">
        <v>86</v>
      </c>
      <c r="AR62" s="126"/>
      <c r="AS62" s="127">
        <v>0</v>
      </c>
      <c r="AT62" s="128">
        <f>ROUND(SUM(AV62:AW62),2)</f>
        <v>0</v>
      </c>
      <c r="AU62" s="129">
        <f>'4 - SO 03.4 - P2984 - III...'!P94</f>
        <v>0</v>
      </c>
      <c r="AV62" s="128">
        <f>'4 - SO 03.4 - P2984 - III...'!J37</f>
        <v>0</v>
      </c>
      <c r="AW62" s="128">
        <f>'4 - SO 03.4 - P2984 - III...'!J38</f>
        <v>0</v>
      </c>
      <c r="AX62" s="128">
        <f>'4 - SO 03.4 - P2984 - III...'!J39</f>
        <v>0</v>
      </c>
      <c r="AY62" s="128">
        <f>'4 - SO 03.4 - P2984 - III...'!J40</f>
        <v>0</v>
      </c>
      <c r="AZ62" s="128">
        <f>'4 - SO 03.4 - P2984 - III...'!F37</f>
        <v>0</v>
      </c>
      <c r="BA62" s="128">
        <f>'4 - SO 03.4 - P2984 - III...'!F38</f>
        <v>0</v>
      </c>
      <c r="BB62" s="128">
        <f>'4 - SO 03.4 - P2984 - III...'!F39</f>
        <v>0</v>
      </c>
      <c r="BC62" s="128">
        <f>'4 - SO 03.4 - P2984 - III...'!F40</f>
        <v>0</v>
      </c>
      <c r="BD62" s="130">
        <f>'4 - SO 03.4 - P2984 - III...'!F41</f>
        <v>0</v>
      </c>
      <c r="BT62" s="131" t="s">
        <v>95</v>
      </c>
      <c r="BV62" s="131" t="s">
        <v>75</v>
      </c>
      <c r="BW62" s="131" t="s">
        <v>103</v>
      </c>
      <c r="BX62" s="131" t="s">
        <v>93</v>
      </c>
      <c r="CL62" s="131" t="s">
        <v>19</v>
      </c>
    </row>
    <row r="63" spans="1:90" s="6" customFormat="1" ht="16.5" customHeight="1">
      <c r="A63" s="120" t="s">
        <v>83</v>
      </c>
      <c r="B63" s="121"/>
      <c r="C63" s="122"/>
      <c r="D63" s="122"/>
      <c r="E63" s="122"/>
      <c r="F63" s="123" t="s">
        <v>104</v>
      </c>
      <c r="G63" s="123"/>
      <c r="H63" s="123"/>
      <c r="I63" s="123"/>
      <c r="J63" s="123"/>
      <c r="K63" s="122"/>
      <c r="L63" s="123" t="s">
        <v>105</v>
      </c>
      <c r="M63" s="123"/>
      <c r="N63" s="123"/>
      <c r="O63" s="123"/>
      <c r="P63" s="123"/>
      <c r="Q63" s="123"/>
      <c r="R63" s="123"/>
      <c r="S63" s="123"/>
      <c r="T63" s="123"/>
      <c r="U63" s="123"/>
      <c r="V63" s="123"/>
      <c r="W63" s="123"/>
      <c r="X63" s="123"/>
      <c r="Y63" s="123"/>
      <c r="Z63" s="123"/>
      <c r="AA63" s="123"/>
      <c r="AB63" s="123"/>
      <c r="AC63" s="123"/>
      <c r="AD63" s="123"/>
      <c r="AE63" s="123"/>
      <c r="AF63" s="123"/>
      <c r="AG63" s="124">
        <f>'5 - SO 03.5 - P2985 a P2986'!J34</f>
        <v>0</v>
      </c>
      <c r="AH63" s="122"/>
      <c r="AI63" s="122"/>
      <c r="AJ63" s="122"/>
      <c r="AK63" s="122"/>
      <c r="AL63" s="122"/>
      <c r="AM63" s="122"/>
      <c r="AN63" s="124">
        <f>SUM(AG63,AT63)</f>
        <v>0</v>
      </c>
      <c r="AO63" s="122"/>
      <c r="AP63" s="122"/>
      <c r="AQ63" s="125" t="s">
        <v>86</v>
      </c>
      <c r="AR63" s="126"/>
      <c r="AS63" s="127">
        <v>0</v>
      </c>
      <c r="AT63" s="128">
        <f>ROUND(SUM(AV63:AW63),2)</f>
        <v>0</v>
      </c>
      <c r="AU63" s="129">
        <f>'5 - SO 03.5 - P2985 a P2986'!P91</f>
        <v>0</v>
      </c>
      <c r="AV63" s="128">
        <f>'5 - SO 03.5 - P2985 a P2986'!J37</f>
        <v>0</v>
      </c>
      <c r="AW63" s="128">
        <f>'5 - SO 03.5 - P2985 a P2986'!J38</f>
        <v>0</v>
      </c>
      <c r="AX63" s="128">
        <f>'5 - SO 03.5 - P2985 a P2986'!J39</f>
        <v>0</v>
      </c>
      <c r="AY63" s="128">
        <f>'5 - SO 03.5 - P2985 a P2986'!J40</f>
        <v>0</v>
      </c>
      <c r="AZ63" s="128">
        <f>'5 - SO 03.5 - P2985 a P2986'!F37</f>
        <v>0</v>
      </c>
      <c r="BA63" s="128">
        <f>'5 - SO 03.5 - P2985 a P2986'!F38</f>
        <v>0</v>
      </c>
      <c r="BB63" s="128">
        <f>'5 - SO 03.5 - P2985 a P2986'!F39</f>
        <v>0</v>
      </c>
      <c r="BC63" s="128">
        <f>'5 - SO 03.5 - P2985 a P2986'!F40</f>
        <v>0</v>
      </c>
      <c r="BD63" s="130">
        <f>'5 - SO 03.5 - P2985 a P2986'!F41</f>
        <v>0</v>
      </c>
      <c r="BT63" s="131" t="s">
        <v>95</v>
      </c>
      <c r="BV63" s="131" t="s">
        <v>75</v>
      </c>
      <c r="BW63" s="131" t="s">
        <v>106</v>
      </c>
      <c r="BX63" s="131" t="s">
        <v>93</v>
      </c>
      <c r="CL63" s="131" t="s">
        <v>19</v>
      </c>
    </row>
    <row r="64" spans="1:90" s="6" customFormat="1" ht="16.5" customHeight="1">
      <c r="A64" s="120" t="s">
        <v>83</v>
      </c>
      <c r="B64" s="121"/>
      <c r="C64" s="122"/>
      <c r="D64" s="122"/>
      <c r="E64" s="123" t="s">
        <v>107</v>
      </c>
      <c r="F64" s="123"/>
      <c r="G64" s="123"/>
      <c r="H64" s="123"/>
      <c r="I64" s="123"/>
      <c r="J64" s="122"/>
      <c r="K64" s="123" t="s">
        <v>108</v>
      </c>
      <c r="L64" s="123"/>
      <c r="M64" s="123"/>
      <c r="N64" s="123"/>
      <c r="O64" s="123"/>
      <c r="P64" s="123"/>
      <c r="Q64" s="123"/>
      <c r="R64" s="123"/>
      <c r="S64" s="123"/>
      <c r="T64" s="123"/>
      <c r="U64" s="123"/>
      <c r="V64" s="123"/>
      <c r="W64" s="123"/>
      <c r="X64" s="123"/>
      <c r="Y64" s="123"/>
      <c r="Z64" s="123"/>
      <c r="AA64" s="123"/>
      <c r="AB64" s="123"/>
      <c r="AC64" s="123"/>
      <c r="AD64" s="123"/>
      <c r="AE64" s="123"/>
      <c r="AF64" s="123"/>
      <c r="AG64" s="124">
        <f>'SO 04 - SO 04 - Následné ...'!J32</f>
        <v>0</v>
      </c>
      <c r="AH64" s="122"/>
      <c r="AI64" s="122"/>
      <c r="AJ64" s="122"/>
      <c r="AK64" s="122"/>
      <c r="AL64" s="122"/>
      <c r="AM64" s="122"/>
      <c r="AN64" s="124">
        <f>SUM(AG64,AT64)</f>
        <v>0</v>
      </c>
      <c r="AO64" s="122"/>
      <c r="AP64" s="122"/>
      <c r="AQ64" s="125" t="s">
        <v>86</v>
      </c>
      <c r="AR64" s="126"/>
      <c r="AS64" s="127">
        <v>0</v>
      </c>
      <c r="AT64" s="128">
        <f>ROUND(SUM(AV64:AW64),2)</f>
        <v>0</v>
      </c>
      <c r="AU64" s="129">
        <f>'SO 04 - SO 04 - Následné ...'!P85</f>
        <v>0</v>
      </c>
      <c r="AV64" s="128">
        <f>'SO 04 - SO 04 - Následné ...'!J35</f>
        <v>0</v>
      </c>
      <c r="AW64" s="128">
        <f>'SO 04 - SO 04 - Následné ...'!J36</f>
        <v>0</v>
      </c>
      <c r="AX64" s="128">
        <f>'SO 04 - SO 04 - Následné ...'!J37</f>
        <v>0</v>
      </c>
      <c r="AY64" s="128">
        <f>'SO 04 - SO 04 - Následné ...'!J38</f>
        <v>0</v>
      </c>
      <c r="AZ64" s="128">
        <f>'SO 04 - SO 04 - Následné ...'!F35</f>
        <v>0</v>
      </c>
      <c r="BA64" s="128">
        <f>'SO 04 - SO 04 - Následné ...'!F36</f>
        <v>0</v>
      </c>
      <c r="BB64" s="128">
        <f>'SO 04 - SO 04 - Následné ...'!F37</f>
        <v>0</v>
      </c>
      <c r="BC64" s="128">
        <f>'SO 04 - SO 04 - Následné ...'!F38</f>
        <v>0</v>
      </c>
      <c r="BD64" s="130">
        <f>'SO 04 - SO 04 - Následné ...'!F39</f>
        <v>0</v>
      </c>
      <c r="BT64" s="131" t="s">
        <v>82</v>
      </c>
      <c r="BV64" s="131" t="s">
        <v>75</v>
      </c>
      <c r="BW64" s="131" t="s">
        <v>109</v>
      </c>
      <c r="BX64" s="131" t="s">
        <v>81</v>
      </c>
      <c r="CL64" s="131" t="s">
        <v>19</v>
      </c>
    </row>
    <row r="65" spans="1:90" s="6" customFormat="1" ht="25.5" customHeight="1">
      <c r="A65" s="120" t="s">
        <v>83</v>
      </c>
      <c r="B65" s="121"/>
      <c r="C65" s="122"/>
      <c r="D65" s="122"/>
      <c r="E65" s="123" t="s">
        <v>82</v>
      </c>
      <c r="F65" s="123"/>
      <c r="G65" s="123"/>
      <c r="H65" s="123"/>
      <c r="I65" s="123"/>
      <c r="J65" s="122"/>
      <c r="K65" s="123" t="s">
        <v>110</v>
      </c>
      <c r="L65" s="123"/>
      <c r="M65" s="123"/>
      <c r="N65" s="123"/>
      <c r="O65" s="123"/>
      <c r="P65" s="123"/>
      <c r="Q65" s="123"/>
      <c r="R65" s="123"/>
      <c r="S65" s="123"/>
      <c r="T65" s="123"/>
      <c r="U65" s="123"/>
      <c r="V65" s="123"/>
      <c r="W65" s="123"/>
      <c r="X65" s="123"/>
      <c r="Y65" s="123"/>
      <c r="Z65" s="123"/>
      <c r="AA65" s="123"/>
      <c r="AB65" s="123"/>
      <c r="AC65" s="123"/>
      <c r="AD65" s="123"/>
      <c r="AE65" s="123"/>
      <c r="AF65" s="123"/>
      <c r="AG65" s="124">
        <f>'2 - Materiál dodávaný obj...'!J32</f>
        <v>0</v>
      </c>
      <c r="AH65" s="122"/>
      <c r="AI65" s="122"/>
      <c r="AJ65" s="122"/>
      <c r="AK65" s="122"/>
      <c r="AL65" s="122"/>
      <c r="AM65" s="122"/>
      <c r="AN65" s="124">
        <f>SUM(AG65,AT65)</f>
        <v>0</v>
      </c>
      <c r="AO65" s="122"/>
      <c r="AP65" s="122"/>
      <c r="AQ65" s="125" t="s">
        <v>86</v>
      </c>
      <c r="AR65" s="126"/>
      <c r="AS65" s="127">
        <v>0</v>
      </c>
      <c r="AT65" s="128">
        <f>ROUND(SUM(AV65:AW65),2)</f>
        <v>0</v>
      </c>
      <c r="AU65" s="129">
        <f>'2 - Materiál dodávaný obj...'!P85</f>
        <v>0</v>
      </c>
      <c r="AV65" s="128">
        <f>'2 - Materiál dodávaný obj...'!J35</f>
        <v>0</v>
      </c>
      <c r="AW65" s="128">
        <f>'2 - Materiál dodávaný obj...'!J36</f>
        <v>0</v>
      </c>
      <c r="AX65" s="128">
        <f>'2 - Materiál dodávaný obj...'!J37</f>
        <v>0</v>
      </c>
      <c r="AY65" s="128">
        <f>'2 - Materiál dodávaný obj...'!J38</f>
        <v>0</v>
      </c>
      <c r="AZ65" s="128">
        <f>'2 - Materiál dodávaný obj...'!F35</f>
        <v>0</v>
      </c>
      <c r="BA65" s="128">
        <f>'2 - Materiál dodávaný obj...'!F36</f>
        <v>0</v>
      </c>
      <c r="BB65" s="128">
        <f>'2 - Materiál dodávaný obj...'!F37</f>
        <v>0</v>
      </c>
      <c r="BC65" s="128">
        <f>'2 - Materiál dodávaný obj...'!F38</f>
        <v>0</v>
      </c>
      <c r="BD65" s="130">
        <f>'2 - Materiál dodávaný obj...'!F39</f>
        <v>0</v>
      </c>
      <c r="BT65" s="131" t="s">
        <v>82</v>
      </c>
      <c r="BV65" s="131" t="s">
        <v>75</v>
      </c>
      <c r="BW65" s="131" t="s">
        <v>111</v>
      </c>
      <c r="BX65" s="131" t="s">
        <v>81</v>
      </c>
      <c r="CL65" s="131" t="s">
        <v>19</v>
      </c>
    </row>
    <row r="66" spans="1:90" s="6" customFormat="1" ht="16.5" customHeight="1">
      <c r="A66" s="120" t="s">
        <v>83</v>
      </c>
      <c r="B66" s="121"/>
      <c r="C66" s="122"/>
      <c r="D66" s="122"/>
      <c r="E66" s="123" t="s">
        <v>95</v>
      </c>
      <c r="F66" s="123"/>
      <c r="G66" s="123"/>
      <c r="H66" s="123"/>
      <c r="I66" s="123"/>
      <c r="J66" s="122"/>
      <c r="K66" s="123" t="s">
        <v>112</v>
      </c>
      <c r="L66" s="123"/>
      <c r="M66" s="123"/>
      <c r="N66" s="123"/>
      <c r="O66" s="123"/>
      <c r="P66" s="123"/>
      <c r="Q66" s="123"/>
      <c r="R66" s="123"/>
      <c r="S66" s="123"/>
      <c r="T66" s="123"/>
      <c r="U66" s="123"/>
      <c r="V66" s="123"/>
      <c r="W66" s="123"/>
      <c r="X66" s="123"/>
      <c r="Y66" s="123"/>
      <c r="Z66" s="123"/>
      <c r="AA66" s="123"/>
      <c r="AB66" s="123"/>
      <c r="AC66" s="123"/>
      <c r="AD66" s="123"/>
      <c r="AE66" s="123"/>
      <c r="AF66" s="123"/>
      <c r="AG66" s="124">
        <f>'3 - VRN'!J32</f>
        <v>0</v>
      </c>
      <c r="AH66" s="122"/>
      <c r="AI66" s="122"/>
      <c r="AJ66" s="122"/>
      <c r="AK66" s="122"/>
      <c r="AL66" s="122"/>
      <c r="AM66" s="122"/>
      <c r="AN66" s="124">
        <f>SUM(AG66,AT66)</f>
        <v>0</v>
      </c>
      <c r="AO66" s="122"/>
      <c r="AP66" s="122"/>
      <c r="AQ66" s="125" t="s">
        <v>86</v>
      </c>
      <c r="AR66" s="126"/>
      <c r="AS66" s="127">
        <v>0</v>
      </c>
      <c r="AT66" s="128">
        <f>ROUND(SUM(AV66:AW66),2)</f>
        <v>0</v>
      </c>
      <c r="AU66" s="129">
        <f>'3 - VRN'!P86</f>
        <v>0</v>
      </c>
      <c r="AV66" s="128">
        <f>'3 - VRN'!J35</f>
        <v>0</v>
      </c>
      <c r="AW66" s="128">
        <f>'3 - VRN'!J36</f>
        <v>0</v>
      </c>
      <c r="AX66" s="128">
        <f>'3 - VRN'!J37</f>
        <v>0</v>
      </c>
      <c r="AY66" s="128">
        <f>'3 - VRN'!J38</f>
        <v>0</v>
      </c>
      <c r="AZ66" s="128">
        <f>'3 - VRN'!F35</f>
        <v>0</v>
      </c>
      <c r="BA66" s="128">
        <f>'3 - VRN'!F36</f>
        <v>0</v>
      </c>
      <c r="BB66" s="128">
        <f>'3 - VRN'!F37</f>
        <v>0</v>
      </c>
      <c r="BC66" s="128">
        <f>'3 - VRN'!F38</f>
        <v>0</v>
      </c>
      <c r="BD66" s="130">
        <f>'3 - VRN'!F39</f>
        <v>0</v>
      </c>
      <c r="BT66" s="131" t="s">
        <v>82</v>
      </c>
      <c r="BV66" s="131" t="s">
        <v>75</v>
      </c>
      <c r="BW66" s="131" t="s">
        <v>113</v>
      </c>
      <c r="BX66" s="131" t="s">
        <v>81</v>
      </c>
      <c r="CL66" s="131" t="s">
        <v>19</v>
      </c>
    </row>
    <row r="67" spans="2:91" s="5" customFormat="1" ht="16.5" customHeight="1">
      <c r="B67" s="107"/>
      <c r="C67" s="108"/>
      <c r="D67" s="109" t="s">
        <v>114</v>
      </c>
      <c r="E67" s="109"/>
      <c r="F67" s="109"/>
      <c r="G67" s="109"/>
      <c r="H67" s="109"/>
      <c r="I67" s="110"/>
      <c r="J67" s="109" t="s">
        <v>115</v>
      </c>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11">
        <f>ROUND(AG68+AG71+AG74+SUM(AG77:AG79),2)</f>
        <v>0</v>
      </c>
      <c r="AH67" s="110"/>
      <c r="AI67" s="110"/>
      <c r="AJ67" s="110"/>
      <c r="AK67" s="110"/>
      <c r="AL67" s="110"/>
      <c r="AM67" s="110"/>
      <c r="AN67" s="112">
        <f>SUM(AG67,AT67)</f>
        <v>0</v>
      </c>
      <c r="AO67" s="110"/>
      <c r="AP67" s="110"/>
      <c r="AQ67" s="113" t="s">
        <v>79</v>
      </c>
      <c r="AR67" s="114"/>
      <c r="AS67" s="115">
        <f>ROUND(AS68+AS71+AS74+SUM(AS77:AS79),2)</f>
        <v>0</v>
      </c>
      <c r="AT67" s="116">
        <f>ROUND(SUM(AV67:AW67),2)</f>
        <v>0</v>
      </c>
      <c r="AU67" s="117">
        <f>ROUND(AU68+AU71+AU74+SUM(AU77:AU79),5)</f>
        <v>0</v>
      </c>
      <c r="AV67" s="116">
        <f>ROUND(AZ67*L29,2)</f>
        <v>0</v>
      </c>
      <c r="AW67" s="116">
        <f>ROUND(BA67*L30,2)</f>
        <v>0</v>
      </c>
      <c r="AX67" s="116">
        <f>ROUND(BB67*L29,2)</f>
        <v>0</v>
      </c>
      <c r="AY67" s="116">
        <f>ROUND(BC67*L30,2)</f>
        <v>0</v>
      </c>
      <c r="AZ67" s="116">
        <f>ROUND(AZ68+AZ71+AZ74+SUM(AZ77:AZ79),2)</f>
        <v>0</v>
      </c>
      <c r="BA67" s="116">
        <f>ROUND(BA68+BA71+BA74+SUM(BA77:BA79),2)</f>
        <v>0</v>
      </c>
      <c r="BB67" s="116">
        <f>ROUND(BB68+BB71+BB74+SUM(BB77:BB79),2)</f>
        <v>0</v>
      </c>
      <c r="BC67" s="116">
        <f>ROUND(BC68+BC71+BC74+SUM(BC77:BC79),2)</f>
        <v>0</v>
      </c>
      <c r="BD67" s="118">
        <f>ROUND(BD68+BD71+BD74+SUM(BD77:BD79),2)</f>
        <v>0</v>
      </c>
      <c r="BS67" s="119" t="s">
        <v>72</v>
      </c>
      <c r="BT67" s="119" t="s">
        <v>80</v>
      </c>
      <c r="BU67" s="119" t="s">
        <v>74</v>
      </c>
      <c r="BV67" s="119" t="s">
        <v>75</v>
      </c>
      <c r="BW67" s="119" t="s">
        <v>116</v>
      </c>
      <c r="BX67" s="119" t="s">
        <v>5</v>
      </c>
      <c r="CL67" s="119" t="s">
        <v>19</v>
      </c>
      <c r="CM67" s="119" t="s">
        <v>82</v>
      </c>
    </row>
    <row r="68" spans="2:90" s="6" customFormat="1" ht="16.5" customHeight="1">
      <c r="B68" s="121"/>
      <c r="C68" s="122"/>
      <c r="D68" s="122"/>
      <c r="E68" s="123" t="s">
        <v>117</v>
      </c>
      <c r="F68" s="123"/>
      <c r="G68" s="123"/>
      <c r="H68" s="123"/>
      <c r="I68" s="123"/>
      <c r="J68" s="122"/>
      <c r="K68" s="123" t="s">
        <v>118</v>
      </c>
      <c r="L68" s="123"/>
      <c r="M68" s="123"/>
      <c r="N68" s="123"/>
      <c r="O68" s="123"/>
      <c r="P68" s="123"/>
      <c r="Q68" s="123"/>
      <c r="R68" s="123"/>
      <c r="S68" s="123"/>
      <c r="T68" s="123"/>
      <c r="U68" s="123"/>
      <c r="V68" s="123"/>
      <c r="W68" s="123"/>
      <c r="X68" s="123"/>
      <c r="Y68" s="123"/>
      <c r="Z68" s="123"/>
      <c r="AA68" s="123"/>
      <c r="AB68" s="123"/>
      <c r="AC68" s="123"/>
      <c r="AD68" s="123"/>
      <c r="AE68" s="123"/>
      <c r="AF68" s="123"/>
      <c r="AG68" s="132">
        <f>ROUND(SUM(AG69:AG70),2)</f>
        <v>0</v>
      </c>
      <c r="AH68" s="122"/>
      <c r="AI68" s="122"/>
      <c r="AJ68" s="122"/>
      <c r="AK68" s="122"/>
      <c r="AL68" s="122"/>
      <c r="AM68" s="122"/>
      <c r="AN68" s="124">
        <f>SUM(AG68,AT68)</f>
        <v>0</v>
      </c>
      <c r="AO68" s="122"/>
      <c r="AP68" s="122"/>
      <c r="AQ68" s="125" t="s">
        <v>86</v>
      </c>
      <c r="AR68" s="126"/>
      <c r="AS68" s="127">
        <f>ROUND(SUM(AS69:AS70),2)</f>
        <v>0</v>
      </c>
      <c r="AT68" s="128">
        <f>ROUND(SUM(AV68:AW68),2)</f>
        <v>0</v>
      </c>
      <c r="AU68" s="129">
        <f>ROUND(SUM(AU69:AU70),5)</f>
        <v>0</v>
      </c>
      <c r="AV68" s="128">
        <f>ROUND(AZ68*L29,2)</f>
        <v>0</v>
      </c>
      <c r="AW68" s="128">
        <f>ROUND(BA68*L30,2)</f>
        <v>0</v>
      </c>
      <c r="AX68" s="128">
        <f>ROUND(BB68*L29,2)</f>
        <v>0</v>
      </c>
      <c r="AY68" s="128">
        <f>ROUND(BC68*L30,2)</f>
        <v>0</v>
      </c>
      <c r="AZ68" s="128">
        <f>ROUND(SUM(AZ69:AZ70),2)</f>
        <v>0</v>
      </c>
      <c r="BA68" s="128">
        <f>ROUND(SUM(BA69:BA70),2)</f>
        <v>0</v>
      </c>
      <c r="BB68" s="128">
        <f>ROUND(SUM(BB69:BB70),2)</f>
        <v>0</v>
      </c>
      <c r="BC68" s="128">
        <f>ROUND(SUM(BC69:BC70),2)</f>
        <v>0</v>
      </c>
      <c r="BD68" s="130">
        <f>ROUND(SUM(BD69:BD70),2)</f>
        <v>0</v>
      </c>
      <c r="BS68" s="131" t="s">
        <v>72</v>
      </c>
      <c r="BT68" s="131" t="s">
        <v>82</v>
      </c>
      <c r="BU68" s="131" t="s">
        <v>74</v>
      </c>
      <c r="BV68" s="131" t="s">
        <v>75</v>
      </c>
      <c r="BW68" s="131" t="s">
        <v>119</v>
      </c>
      <c r="BX68" s="131" t="s">
        <v>116</v>
      </c>
      <c r="CL68" s="131" t="s">
        <v>19</v>
      </c>
    </row>
    <row r="69" spans="1:90" s="6" customFormat="1" ht="16.5" customHeight="1">
      <c r="A69" s="120" t="s">
        <v>83</v>
      </c>
      <c r="B69" s="121"/>
      <c r="C69" s="122"/>
      <c r="D69" s="122"/>
      <c r="E69" s="122"/>
      <c r="F69" s="123" t="s">
        <v>117</v>
      </c>
      <c r="G69" s="123"/>
      <c r="H69" s="123"/>
      <c r="I69" s="123"/>
      <c r="J69" s="123"/>
      <c r="K69" s="122"/>
      <c r="L69" s="123" t="s">
        <v>120</v>
      </c>
      <c r="M69" s="123"/>
      <c r="N69" s="123"/>
      <c r="O69" s="123"/>
      <c r="P69" s="123"/>
      <c r="Q69" s="123"/>
      <c r="R69" s="123"/>
      <c r="S69" s="123"/>
      <c r="T69" s="123"/>
      <c r="U69" s="123"/>
      <c r="V69" s="123"/>
      <c r="W69" s="123"/>
      <c r="X69" s="123"/>
      <c r="Y69" s="123"/>
      <c r="Z69" s="123"/>
      <c r="AA69" s="123"/>
      <c r="AB69" s="123"/>
      <c r="AC69" s="123"/>
      <c r="AD69" s="123"/>
      <c r="AE69" s="123"/>
      <c r="AF69" s="123"/>
      <c r="AG69" s="124">
        <f>'001 - km 444,985 - most'!J34</f>
        <v>0</v>
      </c>
      <c r="AH69" s="122"/>
      <c r="AI69" s="122"/>
      <c r="AJ69" s="122"/>
      <c r="AK69" s="122"/>
      <c r="AL69" s="122"/>
      <c r="AM69" s="122"/>
      <c r="AN69" s="124">
        <f>SUM(AG69,AT69)</f>
        <v>0</v>
      </c>
      <c r="AO69" s="122"/>
      <c r="AP69" s="122"/>
      <c r="AQ69" s="125" t="s">
        <v>86</v>
      </c>
      <c r="AR69" s="126"/>
      <c r="AS69" s="127">
        <v>0</v>
      </c>
      <c r="AT69" s="128">
        <f>ROUND(SUM(AV69:AW69),2)</f>
        <v>0</v>
      </c>
      <c r="AU69" s="129">
        <f>'001 - km 444,985 - most'!P104</f>
        <v>0</v>
      </c>
      <c r="AV69" s="128">
        <f>'001 - km 444,985 - most'!J37</f>
        <v>0</v>
      </c>
      <c r="AW69" s="128">
        <f>'001 - km 444,985 - most'!J38</f>
        <v>0</v>
      </c>
      <c r="AX69" s="128">
        <f>'001 - km 444,985 - most'!J39</f>
        <v>0</v>
      </c>
      <c r="AY69" s="128">
        <f>'001 - km 444,985 - most'!J40</f>
        <v>0</v>
      </c>
      <c r="AZ69" s="128">
        <f>'001 - km 444,985 - most'!F37</f>
        <v>0</v>
      </c>
      <c r="BA69" s="128">
        <f>'001 - km 444,985 - most'!F38</f>
        <v>0</v>
      </c>
      <c r="BB69" s="128">
        <f>'001 - km 444,985 - most'!F39</f>
        <v>0</v>
      </c>
      <c r="BC69" s="128">
        <f>'001 - km 444,985 - most'!F40</f>
        <v>0</v>
      </c>
      <c r="BD69" s="130">
        <f>'001 - km 444,985 - most'!F41</f>
        <v>0</v>
      </c>
      <c r="BT69" s="131" t="s">
        <v>95</v>
      </c>
      <c r="BV69" s="131" t="s">
        <v>75</v>
      </c>
      <c r="BW69" s="131" t="s">
        <v>121</v>
      </c>
      <c r="BX69" s="131" t="s">
        <v>119</v>
      </c>
      <c r="CL69" s="131" t="s">
        <v>19</v>
      </c>
    </row>
    <row r="70" spans="1:90" s="6" customFormat="1" ht="16.5" customHeight="1">
      <c r="A70" s="120" t="s">
        <v>83</v>
      </c>
      <c r="B70" s="121"/>
      <c r="C70" s="122"/>
      <c r="D70" s="122"/>
      <c r="E70" s="122"/>
      <c r="F70" s="123" t="s">
        <v>122</v>
      </c>
      <c r="G70" s="123"/>
      <c r="H70" s="123"/>
      <c r="I70" s="123"/>
      <c r="J70" s="123"/>
      <c r="K70" s="122"/>
      <c r="L70" s="123" t="s">
        <v>123</v>
      </c>
      <c r="M70" s="123"/>
      <c r="N70" s="123"/>
      <c r="O70" s="123"/>
      <c r="P70" s="123"/>
      <c r="Q70" s="123"/>
      <c r="R70" s="123"/>
      <c r="S70" s="123"/>
      <c r="T70" s="123"/>
      <c r="U70" s="123"/>
      <c r="V70" s="123"/>
      <c r="W70" s="123"/>
      <c r="X70" s="123"/>
      <c r="Y70" s="123"/>
      <c r="Z70" s="123"/>
      <c r="AA70" s="123"/>
      <c r="AB70" s="123"/>
      <c r="AC70" s="123"/>
      <c r="AD70" s="123"/>
      <c r="AE70" s="123"/>
      <c r="AF70" s="123"/>
      <c r="AG70" s="124">
        <f>'002 - km 444,985 - svršek'!J34</f>
        <v>0</v>
      </c>
      <c r="AH70" s="122"/>
      <c r="AI70" s="122"/>
      <c r="AJ70" s="122"/>
      <c r="AK70" s="122"/>
      <c r="AL70" s="122"/>
      <c r="AM70" s="122"/>
      <c r="AN70" s="124">
        <f>SUM(AG70,AT70)</f>
        <v>0</v>
      </c>
      <c r="AO70" s="122"/>
      <c r="AP70" s="122"/>
      <c r="AQ70" s="125" t="s">
        <v>86</v>
      </c>
      <c r="AR70" s="126"/>
      <c r="AS70" s="127">
        <v>0</v>
      </c>
      <c r="AT70" s="128">
        <f>ROUND(SUM(AV70:AW70),2)</f>
        <v>0</v>
      </c>
      <c r="AU70" s="129">
        <f>'002 - km 444,985 - svršek'!P94</f>
        <v>0</v>
      </c>
      <c r="AV70" s="128">
        <f>'002 - km 444,985 - svršek'!J37</f>
        <v>0</v>
      </c>
      <c r="AW70" s="128">
        <f>'002 - km 444,985 - svršek'!J38</f>
        <v>0</v>
      </c>
      <c r="AX70" s="128">
        <f>'002 - km 444,985 - svršek'!J39</f>
        <v>0</v>
      </c>
      <c r="AY70" s="128">
        <f>'002 - km 444,985 - svršek'!J40</f>
        <v>0</v>
      </c>
      <c r="AZ70" s="128">
        <f>'002 - km 444,985 - svršek'!F37</f>
        <v>0</v>
      </c>
      <c r="BA70" s="128">
        <f>'002 - km 444,985 - svršek'!F38</f>
        <v>0</v>
      </c>
      <c r="BB70" s="128">
        <f>'002 - km 444,985 - svršek'!F39</f>
        <v>0</v>
      </c>
      <c r="BC70" s="128">
        <f>'002 - km 444,985 - svršek'!F40</f>
        <v>0</v>
      </c>
      <c r="BD70" s="130">
        <f>'002 - km 444,985 - svršek'!F41</f>
        <v>0</v>
      </c>
      <c r="BT70" s="131" t="s">
        <v>95</v>
      </c>
      <c r="BV70" s="131" t="s">
        <v>75</v>
      </c>
      <c r="BW70" s="131" t="s">
        <v>124</v>
      </c>
      <c r="BX70" s="131" t="s">
        <v>119</v>
      </c>
      <c r="CL70" s="131" t="s">
        <v>19</v>
      </c>
    </row>
    <row r="71" spans="2:90" s="6" customFormat="1" ht="16.5" customHeight="1">
      <c r="B71" s="121"/>
      <c r="C71" s="122"/>
      <c r="D71" s="122"/>
      <c r="E71" s="123" t="s">
        <v>122</v>
      </c>
      <c r="F71" s="123"/>
      <c r="G71" s="123"/>
      <c r="H71" s="123"/>
      <c r="I71" s="123"/>
      <c r="J71" s="122"/>
      <c r="K71" s="123" t="s">
        <v>125</v>
      </c>
      <c r="L71" s="123"/>
      <c r="M71" s="123"/>
      <c r="N71" s="123"/>
      <c r="O71" s="123"/>
      <c r="P71" s="123"/>
      <c r="Q71" s="123"/>
      <c r="R71" s="123"/>
      <c r="S71" s="123"/>
      <c r="T71" s="123"/>
      <c r="U71" s="123"/>
      <c r="V71" s="123"/>
      <c r="W71" s="123"/>
      <c r="X71" s="123"/>
      <c r="Y71" s="123"/>
      <c r="Z71" s="123"/>
      <c r="AA71" s="123"/>
      <c r="AB71" s="123"/>
      <c r="AC71" s="123"/>
      <c r="AD71" s="123"/>
      <c r="AE71" s="123"/>
      <c r="AF71" s="123"/>
      <c r="AG71" s="132">
        <f>ROUND(SUM(AG72:AG73),2)</f>
        <v>0</v>
      </c>
      <c r="AH71" s="122"/>
      <c r="AI71" s="122"/>
      <c r="AJ71" s="122"/>
      <c r="AK71" s="122"/>
      <c r="AL71" s="122"/>
      <c r="AM71" s="122"/>
      <c r="AN71" s="124">
        <f>SUM(AG71,AT71)</f>
        <v>0</v>
      </c>
      <c r="AO71" s="122"/>
      <c r="AP71" s="122"/>
      <c r="AQ71" s="125" t="s">
        <v>86</v>
      </c>
      <c r="AR71" s="126"/>
      <c r="AS71" s="127">
        <f>ROUND(SUM(AS72:AS73),2)</f>
        <v>0</v>
      </c>
      <c r="AT71" s="128">
        <f>ROUND(SUM(AV71:AW71),2)</f>
        <v>0</v>
      </c>
      <c r="AU71" s="129">
        <f>ROUND(SUM(AU72:AU73),5)</f>
        <v>0</v>
      </c>
      <c r="AV71" s="128">
        <f>ROUND(AZ71*L29,2)</f>
        <v>0</v>
      </c>
      <c r="AW71" s="128">
        <f>ROUND(BA71*L30,2)</f>
        <v>0</v>
      </c>
      <c r="AX71" s="128">
        <f>ROUND(BB71*L29,2)</f>
        <v>0</v>
      </c>
      <c r="AY71" s="128">
        <f>ROUND(BC71*L30,2)</f>
        <v>0</v>
      </c>
      <c r="AZ71" s="128">
        <f>ROUND(SUM(AZ72:AZ73),2)</f>
        <v>0</v>
      </c>
      <c r="BA71" s="128">
        <f>ROUND(SUM(BA72:BA73),2)</f>
        <v>0</v>
      </c>
      <c r="BB71" s="128">
        <f>ROUND(SUM(BB72:BB73),2)</f>
        <v>0</v>
      </c>
      <c r="BC71" s="128">
        <f>ROUND(SUM(BC72:BC73),2)</f>
        <v>0</v>
      </c>
      <c r="BD71" s="130">
        <f>ROUND(SUM(BD72:BD73),2)</f>
        <v>0</v>
      </c>
      <c r="BS71" s="131" t="s">
        <v>72</v>
      </c>
      <c r="BT71" s="131" t="s">
        <v>82</v>
      </c>
      <c r="BU71" s="131" t="s">
        <v>74</v>
      </c>
      <c r="BV71" s="131" t="s">
        <v>75</v>
      </c>
      <c r="BW71" s="131" t="s">
        <v>126</v>
      </c>
      <c r="BX71" s="131" t="s">
        <v>116</v>
      </c>
      <c r="CL71" s="131" t="s">
        <v>19</v>
      </c>
    </row>
    <row r="72" spans="1:90" s="6" customFormat="1" ht="16.5" customHeight="1">
      <c r="A72" s="120" t="s">
        <v>83</v>
      </c>
      <c r="B72" s="121"/>
      <c r="C72" s="122"/>
      <c r="D72" s="122"/>
      <c r="E72" s="122"/>
      <c r="F72" s="123" t="s">
        <v>117</v>
      </c>
      <c r="G72" s="123"/>
      <c r="H72" s="123"/>
      <c r="I72" s="123"/>
      <c r="J72" s="123"/>
      <c r="K72" s="122"/>
      <c r="L72" s="123" t="s">
        <v>127</v>
      </c>
      <c r="M72" s="123"/>
      <c r="N72" s="123"/>
      <c r="O72" s="123"/>
      <c r="P72" s="123"/>
      <c r="Q72" s="123"/>
      <c r="R72" s="123"/>
      <c r="S72" s="123"/>
      <c r="T72" s="123"/>
      <c r="U72" s="123"/>
      <c r="V72" s="123"/>
      <c r="W72" s="123"/>
      <c r="X72" s="123"/>
      <c r="Y72" s="123"/>
      <c r="Z72" s="123"/>
      <c r="AA72" s="123"/>
      <c r="AB72" s="123"/>
      <c r="AC72" s="123"/>
      <c r="AD72" s="123"/>
      <c r="AE72" s="123"/>
      <c r="AF72" s="123"/>
      <c r="AG72" s="124">
        <f>'001 - km 445,446 - most'!J34</f>
        <v>0</v>
      </c>
      <c r="AH72" s="122"/>
      <c r="AI72" s="122"/>
      <c r="AJ72" s="122"/>
      <c r="AK72" s="122"/>
      <c r="AL72" s="122"/>
      <c r="AM72" s="122"/>
      <c r="AN72" s="124">
        <f>SUM(AG72,AT72)</f>
        <v>0</v>
      </c>
      <c r="AO72" s="122"/>
      <c r="AP72" s="122"/>
      <c r="AQ72" s="125" t="s">
        <v>86</v>
      </c>
      <c r="AR72" s="126"/>
      <c r="AS72" s="127">
        <v>0</v>
      </c>
      <c r="AT72" s="128">
        <f>ROUND(SUM(AV72:AW72),2)</f>
        <v>0</v>
      </c>
      <c r="AU72" s="129">
        <f>'001 - km 445,446 - most'!P104</f>
        <v>0</v>
      </c>
      <c r="AV72" s="128">
        <f>'001 - km 445,446 - most'!J37</f>
        <v>0</v>
      </c>
      <c r="AW72" s="128">
        <f>'001 - km 445,446 - most'!J38</f>
        <v>0</v>
      </c>
      <c r="AX72" s="128">
        <f>'001 - km 445,446 - most'!J39</f>
        <v>0</v>
      </c>
      <c r="AY72" s="128">
        <f>'001 - km 445,446 - most'!J40</f>
        <v>0</v>
      </c>
      <c r="AZ72" s="128">
        <f>'001 - km 445,446 - most'!F37</f>
        <v>0</v>
      </c>
      <c r="BA72" s="128">
        <f>'001 - km 445,446 - most'!F38</f>
        <v>0</v>
      </c>
      <c r="BB72" s="128">
        <f>'001 - km 445,446 - most'!F39</f>
        <v>0</v>
      </c>
      <c r="BC72" s="128">
        <f>'001 - km 445,446 - most'!F40</f>
        <v>0</v>
      </c>
      <c r="BD72" s="130">
        <f>'001 - km 445,446 - most'!F41</f>
        <v>0</v>
      </c>
      <c r="BT72" s="131" t="s">
        <v>95</v>
      </c>
      <c r="BV72" s="131" t="s">
        <v>75</v>
      </c>
      <c r="BW72" s="131" t="s">
        <v>128</v>
      </c>
      <c r="BX72" s="131" t="s">
        <v>126</v>
      </c>
      <c r="CL72" s="131" t="s">
        <v>19</v>
      </c>
    </row>
    <row r="73" spans="1:90" s="6" customFormat="1" ht="16.5" customHeight="1">
      <c r="A73" s="120" t="s">
        <v>83</v>
      </c>
      <c r="B73" s="121"/>
      <c r="C73" s="122"/>
      <c r="D73" s="122"/>
      <c r="E73" s="122"/>
      <c r="F73" s="123" t="s">
        <v>122</v>
      </c>
      <c r="G73" s="123"/>
      <c r="H73" s="123"/>
      <c r="I73" s="123"/>
      <c r="J73" s="123"/>
      <c r="K73" s="122"/>
      <c r="L73" s="123" t="s">
        <v>129</v>
      </c>
      <c r="M73" s="123"/>
      <c r="N73" s="123"/>
      <c r="O73" s="123"/>
      <c r="P73" s="123"/>
      <c r="Q73" s="123"/>
      <c r="R73" s="123"/>
      <c r="S73" s="123"/>
      <c r="T73" s="123"/>
      <c r="U73" s="123"/>
      <c r="V73" s="123"/>
      <c r="W73" s="123"/>
      <c r="X73" s="123"/>
      <c r="Y73" s="123"/>
      <c r="Z73" s="123"/>
      <c r="AA73" s="123"/>
      <c r="AB73" s="123"/>
      <c r="AC73" s="123"/>
      <c r="AD73" s="123"/>
      <c r="AE73" s="123"/>
      <c r="AF73" s="123"/>
      <c r="AG73" s="124">
        <f>'002 - km 445,446 - svršek'!J34</f>
        <v>0</v>
      </c>
      <c r="AH73" s="122"/>
      <c r="AI73" s="122"/>
      <c r="AJ73" s="122"/>
      <c r="AK73" s="122"/>
      <c r="AL73" s="122"/>
      <c r="AM73" s="122"/>
      <c r="AN73" s="124">
        <f>SUM(AG73,AT73)</f>
        <v>0</v>
      </c>
      <c r="AO73" s="122"/>
      <c r="AP73" s="122"/>
      <c r="AQ73" s="125" t="s">
        <v>86</v>
      </c>
      <c r="AR73" s="126"/>
      <c r="AS73" s="127">
        <v>0</v>
      </c>
      <c r="AT73" s="128">
        <f>ROUND(SUM(AV73:AW73),2)</f>
        <v>0</v>
      </c>
      <c r="AU73" s="129">
        <f>'002 - km 445,446 - svršek'!P94</f>
        <v>0</v>
      </c>
      <c r="AV73" s="128">
        <f>'002 - km 445,446 - svršek'!J37</f>
        <v>0</v>
      </c>
      <c r="AW73" s="128">
        <f>'002 - km 445,446 - svršek'!J38</f>
        <v>0</v>
      </c>
      <c r="AX73" s="128">
        <f>'002 - km 445,446 - svršek'!J39</f>
        <v>0</v>
      </c>
      <c r="AY73" s="128">
        <f>'002 - km 445,446 - svršek'!J40</f>
        <v>0</v>
      </c>
      <c r="AZ73" s="128">
        <f>'002 - km 445,446 - svršek'!F37</f>
        <v>0</v>
      </c>
      <c r="BA73" s="128">
        <f>'002 - km 445,446 - svršek'!F38</f>
        <v>0</v>
      </c>
      <c r="BB73" s="128">
        <f>'002 - km 445,446 - svršek'!F39</f>
        <v>0</v>
      </c>
      <c r="BC73" s="128">
        <f>'002 - km 445,446 - svršek'!F40</f>
        <v>0</v>
      </c>
      <c r="BD73" s="130">
        <f>'002 - km 445,446 - svršek'!F41</f>
        <v>0</v>
      </c>
      <c r="BT73" s="131" t="s">
        <v>95</v>
      </c>
      <c r="BV73" s="131" t="s">
        <v>75</v>
      </c>
      <c r="BW73" s="131" t="s">
        <v>130</v>
      </c>
      <c r="BX73" s="131" t="s">
        <v>126</v>
      </c>
      <c r="CL73" s="131" t="s">
        <v>19</v>
      </c>
    </row>
    <row r="74" spans="2:90" s="6" customFormat="1" ht="16.5" customHeight="1">
      <c r="B74" s="121"/>
      <c r="C74" s="122"/>
      <c r="D74" s="122"/>
      <c r="E74" s="123" t="s">
        <v>131</v>
      </c>
      <c r="F74" s="123"/>
      <c r="G74" s="123"/>
      <c r="H74" s="123"/>
      <c r="I74" s="123"/>
      <c r="J74" s="122"/>
      <c r="K74" s="123" t="s">
        <v>132</v>
      </c>
      <c r="L74" s="123"/>
      <c r="M74" s="123"/>
      <c r="N74" s="123"/>
      <c r="O74" s="123"/>
      <c r="P74" s="123"/>
      <c r="Q74" s="123"/>
      <c r="R74" s="123"/>
      <c r="S74" s="123"/>
      <c r="T74" s="123"/>
      <c r="U74" s="123"/>
      <c r="V74" s="123"/>
      <c r="W74" s="123"/>
      <c r="X74" s="123"/>
      <c r="Y74" s="123"/>
      <c r="Z74" s="123"/>
      <c r="AA74" s="123"/>
      <c r="AB74" s="123"/>
      <c r="AC74" s="123"/>
      <c r="AD74" s="123"/>
      <c r="AE74" s="123"/>
      <c r="AF74" s="123"/>
      <c r="AG74" s="132">
        <f>ROUND(SUM(AG75:AG76),2)</f>
        <v>0</v>
      </c>
      <c r="AH74" s="122"/>
      <c r="AI74" s="122"/>
      <c r="AJ74" s="122"/>
      <c r="AK74" s="122"/>
      <c r="AL74" s="122"/>
      <c r="AM74" s="122"/>
      <c r="AN74" s="124">
        <f>SUM(AG74,AT74)</f>
        <v>0</v>
      </c>
      <c r="AO74" s="122"/>
      <c r="AP74" s="122"/>
      <c r="AQ74" s="125" t="s">
        <v>86</v>
      </c>
      <c r="AR74" s="126"/>
      <c r="AS74" s="127">
        <f>ROUND(SUM(AS75:AS76),2)</f>
        <v>0</v>
      </c>
      <c r="AT74" s="128">
        <f>ROUND(SUM(AV74:AW74),2)</f>
        <v>0</v>
      </c>
      <c r="AU74" s="129">
        <f>ROUND(SUM(AU75:AU76),5)</f>
        <v>0</v>
      </c>
      <c r="AV74" s="128">
        <f>ROUND(AZ74*L29,2)</f>
        <v>0</v>
      </c>
      <c r="AW74" s="128">
        <f>ROUND(BA74*L30,2)</f>
        <v>0</v>
      </c>
      <c r="AX74" s="128">
        <f>ROUND(BB74*L29,2)</f>
        <v>0</v>
      </c>
      <c r="AY74" s="128">
        <f>ROUND(BC74*L30,2)</f>
        <v>0</v>
      </c>
      <c r="AZ74" s="128">
        <f>ROUND(SUM(AZ75:AZ76),2)</f>
        <v>0</v>
      </c>
      <c r="BA74" s="128">
        <f>ROUND(SUM(BA75:BA76),2)</f>
        <v>0</v>
      </c>
      <c r="BB74" s="128">
        <f>ROUND(SUM(BB75:BB76),2)</f>
        <v>0</v>
      </c>
      <c r="BC74" s="128">
        <f>ROUND(SUM(BC75:BC76),2)</f>
        <v>0</v>
      </c>
      <c r="BD74" s="130">
        <f>ROUND(SUM(BD75:BD76),2)</f>
        <v>0</v>
      </c>
      <c r="BS74" s="131" t="s">
        <v>72</v>
      </c>
      <c r="BT74" s="131" t="s">
        <v>82</v>
      </c>
      <c r="BU74" s="131" t="s">
        <v>74</v>
      </c>
      <c r="BV74" s="131" t="s">
        <v>75</v>
      </c>
      <c r="BW74" s="131" t="s">
        <v>133</v>
      </c>
      <c r="BX74" s="131" t="s">
        <v>116</v>
      </c>
      <c r="CL74" s="131" t="s">
        <v>19</v>
      </c>
    </row>
    <row r="75" spans="1:90" s="6" customFormat="1" ht="16.5" customHeight="1">
      <c r="A75" s="120" t="s">
        <v>83</v>
      </c>
      <c r="B75" s="121"/>
      <c r="C75" s="122"/>
      <c r="D75" s="122"/>
      <c r="E75" s="122"/>
      <c r="F75" s="123" t="s">
        <v>117</v>
      </c>
      <c r="G75" s="123"/>
      <c r="H75" s="123"/>
      <c r="I75" s="123"/>
      <c r="J75" s="123"/>
      <c r="K75" s="122"/>
      <c r="L75" s="123" t="s">
        <v>134</v>
      </c>
      <c r="M75" s="123"/>
      <c r="N75" s="123"/>
      <c r="O75" s="123"/>
      <c r="P75" s="123"/>
      <c r="Q75" s="123"/>
      <c r="R75" s="123"/>
      <c r="S75" s="123"/>
      <c r="T75" s="123"/>
      <c r="U75" s="123"/>
      <c r="V75" s="123"/>
      <c r="W75" s="123"/>
      <c r="X75" s="123"/>
      <c r="Y75" s="123"/>
      <c r="Z75" s="123"/>
      <c r="AA75" s="123"/>
      <c r="AB75" s="123"/>
      <c r="AC75" s="123"/>
      <c r="AD75" s="123"/>
      <c r="AE75" s="123"/>
      <c r="AF75" s="123"/>
      <c r="AG75" s="124">
        <f>'001 - km 445,903 - propustek'!J34</f>
        <v>0</v>
      </c>
      <c r="AH75" s="122"/>
      <c r="AI75" s="122"/>
      <c r="AJ75" s="122"/>
      <c r="AK75" s="122"/>
      <c r="AL75" s="122"/>
      <c r="AM75" s="122"/>
      <c r="AN75" s="124">
        <f>SUM(AG75,AT75)</f>
        <v>0</v>
      </c>
      <c r="AO75" s="122"/>
      <c r="AP75" s="122"/>
      <c r="AQ75" s="125" t="s">
        <v>86</v>
      </c>
      <c r="AR75" s="126"/>
      <c r="AS75" s="127">
        <v>0</v>
      </c>
      <c r="AT75" s="128">
        <f>ROUND(SUM(AV75:AW75),2)</f>
        <v>0</v>
      </c>
      <c r="AU75" s="129">
        <f>'001 - km 445,903 - propustek'!P101</f>
        <v>0</v>
      </c>
      <c r="AV75" s="128">
        <f>'001 - km 445,903 - propustek'!J37</f>
        <v>0</v>
      </c>
      <c r="AW75" s="128">
        <f>'001 - km 445,903 - propustek'!J38</f>
        <v>0</v>
      </c>
      <c r="AX75" s="128">
        <f>'001 - km 445,903 - propustek'!J39</f>
        <v>0</v>
      </c>
      <c r="AY75" s="128">
        <f>'001 - km 445,903 - propustek'!J40</f>
        <v>0</v>
      </c>
      <c r="AZ75" s="128">
        <f>'001 - km 445,903 - propustek'!F37</f>
        <v>0</v>
      </c>
      <c r="BA75" s="128">
        <f>'001 - km 445,903 - propustek'!F38</f>
        <v>0</v>
      </c>
      <c r="BB75" s="128">
        <f>'001 - km 445,903 - propustek'!F39</f>
        <v>0</v>
      </c>
      <c r="BC75" s="128">
        <f>'001 - km 445,903 - propustek'!F40</f>
        <v>0</v>
      </c>
      <c r="BD75" s="130">
        <f>'001 - km 445,903 - propustek'!F41</f>
        <v>0</v>
      </c>
      <c r="BT75" s="131" t="s">
        <v>95</v>
      </c>
      <c r="BV75" s="131" t="s">
        <v>75</v>
      </c>
      <c r="BW75" s="131" t="s">
        <v>135</v>
      </c>
      <c r="BX75" s="131" t="s">
        <v>133</v>
      </c>
      <c r="CL75" s="131" t="s">
        <v>19</v>
      </c>
    </row>
    <row r="76" spans="1:90" s="6" customFormat="1" ht="16.5" customHeight="1">
      <c r="A76" s="120" t="s">
        <v>83</v>
      </c>
      <c r="B76" s="121"/>
      <c r="C76" s="122"/>
      <c r="D76" s="122"/>
      <c r="E76" s="122"/>
      <c r="F76" s="123" t="s">
        <v>122</v>
      </c>
      <c r="G76" s="123"/>
      <c r="H76" s="123"/>
      <c r="I76" s="123"/>
      <c r="J76" s="123"/>
      <c r="K76" s="122"/>
      <c r="L76" s="123" t="s">
        <v>136</v>
      </c>
      <c r="M76" s="123"/>
      <c r="N76" s="123"/>
      <c r="O76" s="123"/>
      <c r="P76" s="123"/>
      <c r="Q76" s="123"/>
      <c r="R76" s="123"/>
      <c r="S76" s="123"/>
      <c r="T76" s="123"/>
      <c r="U76" s="123"/>
      <c r="V76" s="123"/>
      <c r="W76" s="123"/>
      <c r="X76" s="123"/>
      <c r="Y76" s="123"/>
      <c r="Z76" s="123"/>
      <c r="AA76" s="123"/>
      <c r="AB76" s="123"/>
      <c r="AC76" s="123"/>
      <c r="AD76" s="123"/>
      <c r="AE76" s="123"/>
      <c r="AF76" s="123"/>
      <c r="AG76" s="124">
        <f>'002 - km 445,903 - svršek'!J34</f>
        <v>0</v>
      </c>
      <c r="AH76" s="122"/>
      <c r="AI76" s="122"/>
      <c r="AJ76" s="122"/>
      <c r="AK76" s="122"/>
      <c r="AL76" s="122"/>
      <c r="AM76" s="122"/>
      <c r="AN76" s="124">
        <f>SUM(AG76,AT76)</f>
        <v>0</v>
      </c>
      <c r="AO76" s="122"/>
      <c r="AP76" s="122"/>
      <c r="AQ76" s="125" t="s">
        <v>86</v>
      </c>
      <c r="AR76" s="126"/>
      <c r="AS76" s="127">
        <v>0</v>
      </c>
      <c r="AT76" s="128">
        <f>ROUND(SUM(AV76:AW76),2)</f>
        <v>0</v>
      </c>
      <c r="AU76" s="129">
        <f>'002 - km 445,903 - svršek'!P94</f>
        <v>0</v>
      </c>
      <c r="AV76" s="128">
        <f>'002 - km 445,903 - svršek'!J37</f>
        <v>0</v>
      </c>
      <c r="AW76" s="128">
        <f>'002 - km 445,903 - svršek'!J38</f>
        <v>0</v>
      </c>
      <c r="AX76" s="128">
        <f>'002 - km 445,903 - svršek'!J39</f>
        <v>0</v>
      </c>
      <c r="AY76" s="128">
        <f>'002 - km 445,903 - svršek'!J40</f>
        <v>0</v>
      </c>
      <c r="AZ76" s="128">
        <f>'002 - km 445,903 - svršek'!F37</f>
        <v>0</v>
      </c>
      <c r="BA76" s="128">
        <f>'002 - km 445,903 - svršek'!F38</f>
        <v>0</v>
      </c>
      <c r="BB76" s="128">
        <f>'002 - km 445,903 - svršek'!F39</f>
        <v>0</v>
      </c>
      <c r="BC76" s="128">
        <f>'002 - km 445,903 - svršek'!F40</f>
        <v>0</v>
      </c>
      <c r="BD76" s="130">
        <f>'002 - km 445,903 - svršek'!F41</f>
        <v>0</v>
      </c>
      <c r="BT76" s="131" t="s">
        <v>95</v>
      </c>
      <c r="BV76" s="131" t="s">
        <v>75</v>
      </c>
      <c r="BW76" s="131" t="s">
        <v>137</v>
      </c>
      <c r="BX76" s="131" t="s">
        <v>133</v>
      </c>
      <c r="CL76" s="131" t="s">
        <v>19</v>
      </c>
    </row>
    <row r="77" spans="1:90" s="6" customFormat="1" ht="16.5" customHeight="1">
      <c r="A77" s="120" t="s">
        <v>83</v>
      </c>
      <c r="B77" s="121"/>
      <c r="C77" s="122"/>
      <c r="D77" s="122"/>
      <c r="E77" s="123" t="s">
        <v>138</v>
      </c>
      <c r="F77" s="123"/>
      <c r="G77" s="123"/>
      <c r="H77" s="123"/>
      <c r="I77" s="123"/>
      <c r="J77" s="122"/>
      <c r="K77" s="123" t="s">
        <v>139</v>
      </c>
      <c r="L77" s="123"/>
      <c r="M77" s="123"/>
      <c r="N77" s="123"/>
      <c r="O77" s="123"/>
      <c r="P77" s="123"/>
      <c r="Q77" s="123"/>
      <c r="R77" s="123"/>
      <c r="S77" s="123"/>
      <c r="T77" s="123"/>
      <c r="U77" s="123"/>
      <c r="V77" s="123"/>
      <c r="W77" s="123"/>
      <c r="X77" s="123"/>
      <c r="Y77" s="123"/>
      <c r="Z77" s="123"/>
      <c r="AA77" s="123"/>
      <c r="AB77" s="123"/>
      <c r="AC77" s="123"/>
      <c r="AD77" s="123"/>
      <c r="AE77" s="123"/>
      <c r="AF77" s="123"/>
      <c r="AG77" s="124">
        <f>'VRN1 - Oprava mostu v km ...'!J32</f>
        <v>0</v>
      </c>
      <c r="AH77" s="122"/>
      <c r="AI77" s="122"/>
      <c r="AJ77" s="122"/>
      <c r="AK77" s="122"/>
      <c r="AL77" s="122"/>
      <c r="AM77" s="122"/>
      <c r="AN77" s="124">
        <f>SUM(AG77,AT77)</f>
        <v>0</v>
      </c>
      <c r="AO77" s="122"/>
      <c r="AP77" s="122"/>
      <c r="AQ77" s="125" t="s">
        <v>86</v>
      </c>
      <c r="AR77" s="126"/>
      <c r="AS77" s="127">
        <v>0</v>
      </c>
      <c r="AT77" s="128">
        <f>ROUND(SUM(AV77:AW77),2)</f>
        <v>0</v>
      </c>
      <c r="AU77" s="129">
        <f>'VRN1 - Oprava mostu v km ...'!P89</f>
        <v>0</v>
      </c>
      <c r="AV77" s="128">
        <f>'VRN1 - Oprava mostu v km ...'!J35</f>
        <v>0</v>
      </c>
      <c r="AW77" s="128">
        <f>'VRN1 - Oprava mostu v km ...'!J36</f>
        <v>0</v>
      </c>
      <c r="AX77" s="128">
        <f>'VRN1 - Oprava mostu v km ...'!J37</f>
        <v>0</v>
      </c>
      <c r="AY77" s="128">
        <f>'VRN1 - Oprava mostu v km ...'!J38</f>
        <v>0</v>
      </c>
      <c r="AZ77" s="128">
        <f>'VRN1 - Oprava mostu v km ...'!F35</f>
        <v>0</v>
      </c>
      <c r="BA77" s="128">
        <f>'VRN1 - Oprava mostu v km ...'!F36</f>
        <v>0</v>
      </c>
      <c r="BB77" s="128">
        <f>'VRN1 - Oprava mostu v km ...'!F37</f>
        <v>0</v>
      </c>
      <c r="BC77" s="128">
        <f>'VRN1 - Oprava mostu v km ...'!F38</f>
        <v>0</v>
      </c>
      <c r="BD77" s="130">
        <f>'VRN1 - Oprava mostu v km ...'!F39</f>
        <v>0</v>
      </c>
      <c r="BT77" s="131" t="s">
        <v>82</v>
      </c>
      <c r="BV77" s="131" t="s">
        <v>75</v>
      </c>
      <c r="BW77" s="131" t="s">
        <v>140</v>
      </c>
      <c r="BX77" s="131" t="s">
        <v>116</v>
      </c>
      <c r="CL77" s="131" t="s">
        <v>19</v>
      </c>
    </row>
    <row r="78" spans="1:90" s="6" customFormat="1" ht="16.5" customHeight="1">
      <c r="A78" s="120" t="s">
        <v>83</v>
      </c>
      <c r="B78" s="121"/>
      <c r="C78" s="122"/>
      <c r="D78" s="122"/>
      <c r="E78" s="123" t="s">
        <v>141</v>
      </c>
      <c r="F78" s="123"/>
      <c r="G78" s="123"/>
      <c r="H78" s="123"/>
      <c r="I78" s="123"/>
      <c r="J78" s="122"/>
      <c r="K78" s="123" t="s">
        <v>142</v>
      </c>
      <c r="L78" s="123"/>
      <c r="M78" s="123"/>
      <c r="N78" s="123"/>
      <c r="O78" s="123"/>
      <c r="P78" s="123"/>
      <c r="Q78" s="123"/>
      <c r="R78" s="123"/>
      <c r="S78" s="123"/>
      <c r="T78" s="123"/>
      <c r="U78" s="123"/>
      <c r="V78" s="123"/>
      <c r="W78" s="123"/>
      <c r="X78" s="123"/>
      <c r="Y78" s="123"/>
      <c r="Z78" s="123"/>
      <c r="AA78" s="123"/>
      <c r="AB78" s="123"/>
      <c r="AC78" s="123"/>
      <c r="AD78" s="123"/>
      <c r="AE78" s="123"/>
      <c r="AF78" s="123"/>
      <c r="AG78" s="124">
        <f>'VRN2 - Oprava mostu v km ...'!J32</f>
        <v>0</v>
      </c>
      <c r="AH78" s="122"/>
      <c r="AI78" s="122"/>
      <c r="AJ78" s="122"/>
      <c r="AK78" s="122"/>
      <c r="AL78" s="122"/>
      <c r="AM78" s="122"/>
      <c r="AN78" s="124">
        <f>SUM(AG78,AT78)</f>
        <v>0</v>
      </c>
      <c r="AO78" s="122"/>
      <c r="AP78" s="122"/>
      <c r="AQ78" s="125" t="s">
        <v>86</v>
      </c>
      <c r="AR78" s="126"/>
      <c r="AS78" s="127">
        <v>0</v>
      </c>
      <c r="AT78" s="128">
        <f>ROUND(SUM(AV78:AW78),2)</f>
        <v>0</v>
      </c>
      <c r="AU78" s="129">
        <f>'VRN2 - Oprava mostu v km ...'!P89</f>
        <v>0</v>
      </c>
      <c r="AV78" s="128">
        <f>'VRN2 - Oprava mostu v km ...'!J35</f>
        <v>0</v>
      </c>
      <c r="AW78" s="128">
        <f>'VRN2 - Oprava mostu v km ...'!J36</f>
        <v>0</v>
      </c>
      <c r="AX78" s="128">
        <f>'VRN2 - Oprava mostu v km ...'!J37</f>
        <v>0</v>
      </c>
      <c r="AY78" s="128">
        <f>'VRN2 - Oprava mostu v km ...'!J38</f>
        <v>0</v>
      </c>
      <c r="AZ78" s="128">
        <f>'VRN2 - Oprava mostu v km ...'!F35</f>
        <v>0</v>
      </c>
      <c r="BA78" s="128">
        <f>'VRN2 - Oprava mostu v km ...'!F36</f>
        <v>0</v>
      </c>
      <c r="BB78" s="128">
        <f>'VRN2 - Oprava mostu v km ...'!F37</f>
        <v>0</v>
      </c>
      <c r="BC78" s="128">
        <f>'VRN2 - Oprava mostu v km ...'!F38</f>
        <v>0</v>
      </c>
      <c r="BD78" s="130">
        <f>'VRN2 - Oprava mostu v km ...'!F39</f>
        <v>0</v>
      </c>
      <c r="BT78" s="131" t="s">
        <v>82</v>
      </c>
      <c r="BV78" s="131" t="s">
        <v>75</v>
      </c>
      <c r="BW78" s="131" t="s">
        <v>143</v>
      </c>
      <c r="BX78" s="131" t="s">
        <v>116</v>
      </c>
      <c r="CL78" s="131" t="s">
        <v>19</v>
      </c>
    </row>
    <row r="79" spans="1:90" s="6" customFormat="1" ht="16.5" customHeight="1">
      <c r="A79" s="120" t="s">
        <v>83</v>
      </c>
      <c r="B79" s="121"/>
      <c r="C79" s="122"/>
      <c r="D79" s="122"/>
      <c r="E79" s="123" t="s">
        <v>144</v>
      </c>
      <c r="F79" s="123"/>
      <c r="G79" s="123"/>
      <c r="H79" s="123"/>
      <c r="I79" s="123"/>
      <c r="J79" s="122"/>
      <c r="K79" s="123" t="s">
        <v>145</v>
      </c>
      <c r="L79" s="123"/>
      <c r="M79" s="123"/>
      <c r="N79" s="123"/>
      <c r="O79" s="123"/>
      <c r="P79" s="123"/>
      <c r="Q79" s="123"/>
      <c r="R79" s="123"/>
      <c r="S79" s="123"/>
      <c r="T79" s="123"/>
      <c r="U79" s="123"/>
      <c r="V79" s="123"/>
      <c r="W79" s="123"/>
      <c r="X79" s="123"/>
      <c r="Y79" s="123"/>
      <c r="Z79" s="123"/>
      <c r="AA79" s="123"/>
      <c r="AB79" s="123"/>
      <c r="AC79" s="123"/>
      <c r="AD79" s="123"/>
      <c r="AE79" s="123"/>
      <c r="AF79" s="123"/>
      <c r="AG79" s="124">
        <f>'VRN3 - Oprava propustku v...'!J32</f>
        <v>0</v>
      </c>
      <c r="AH79" s="122"/>
      <c r="AI79" s="122"/>
      <c r="AJ79" s="122"/>
      <c r="AK79" s="122"/>
      <c r="AL79" s="122"/>
      <c r="AM79" s="122"/>
      <c r="AN79" s="124">
        <f>SUM(AG79,AT79)</f>
        <v>0</v>
      </c>
      <c r="AO79" s="122"/>
      <c r="AP79" s="122"/>
      <c r="AQ79" s="125" t="s">
        <v>86</v>
      </c>
      <c r="AR79" s="126"/>
      <c r="AS79" s="127">
        <v>0</v>
      </c>
      <c r="AT79" s="128">
        <f>ROUND(SUM(AV79:AW79),2)</f>
        <v>0</v>
      </c>
      <c r="AU79" s="129">
        <f>'VRN3 - Oprava propustku v...'!P89</f>
        <v>0</v>
      </c>
      <c r="AV79" s="128">
        <f>'VRN3 - Oprava propustku v...'!J35</f>
        <v>0</v>
      </c>
      <c r="AW79" s="128">
        <f>'VRN3 - Oprava propustku v...'!J36</f>
        <v>0</v>
      </c>
      <c r="AX79" s="128">
        <f>'VRN3 - Oprava propustku v...'!J37</f>
        <v>0</v>
      </c>
      <c r="AY79" s="128">
        <f>'VRN3 - Oprava propustku v...'!J38</f>
        <v>0</v>
      </c>
      <c r="AZ79" s="128">
        <f>'VRN3 - Oprava propustku v...'!F35</f>
        <v>0</v>
      </c>
      <c r="BA79" s="128">
        <f>'VRN3 - Oprava propustku v...'!F36</f>
        <v>0</v>
      </c>
      <c r="BB79" s="128">
        <f>'VRN3 - Oprava propustku v...'!F37</f>
        <v>0</v>
      </c>
      <c r="BC79" s="128">
        <f>'VRN3 - Oprava propustku v...'!F38</f>
        <v>0</v>
      </c>
      <c r="BD79" s="130">
        <f>'VRN3 - Oprava propustku v...'!F39</f>
        <v>0</v>
      </c>
      <c r="BT79" s="131" t="s">
        <v>82</v>
      </c>
      <c r="BV79" s="131" t="s">
        <v>75</v>
      </c>
      <c r="BW79" s="131" t="s">
        <v>146</v>
      </c>
      <c r="BX79" s="131" t="s">
        <v>116</v>
      </c>
      <c r="CL79" s="131" t="s">
        <v>19</v>
      </c>
    </row>
    <row r="80" spans="2:91" s="5" customFormat="1" ht="16.5" customHeight="1">
      <c r="B80" s="107"/>
      <c r="C80" s="108"/>
      <c r="D80" s="109" t="s">
        <v>147</v>
      </c>
      <c r="E80" s="109"/>
      <c r="F80" s="109"/>
      <c r="G80" s="109"/>
      <c r="H80" s="109"/>
      <c r="I80" s="110"/>
      <c r="J80" s="109" t="s">
        <v>148</v>
      </c>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11">
        <f>ROUND(SUM(AG81:AG82),2)</f>
        <v>0</v>
      </c>
      <c r="AH80" s="110"/>
      <c r="AI80" s="110"/>
      <c r="AJ80" s="110"/>
      <c r="AK80" s="110"/>
      <c r="AL80" s="110"/>
      <c r="AM80" s="110"/>
      <c r="AN80" s="112">
        <f>SUM(AG80,AT80)</f>
        <v>0</v>
      </c>
      <c r="AO80" s="110"/>
      <c r="AP80" s="110"/>
      <c r="AQ80" s="113" t="s">
        <v>79</v>
      </c>
      <c r="AR80" s="114"/>
      <c r="AS80" s="115">
        <f>ROUND(SUM(AS81:AS82),2)</f>
        <v>0</v>
      </c>
      <c r="AT80" s="116">
        <f>ROUND(SUM(AV80:AW80),2)</f>
        <v>0</v>
      </c>
      <c r="AU80" s="117">
        <f>ROUND(SUM(AU81:AU82),5)</f>
        <v>0</v>
      </c>
      <c r="AV80" s="116">
        <f>ROUND(AZ80*L29,2)</f>
        <v>0</v>
      </c>
      <c r="AW80" s="116">
        <f>ROUND(BA80*L30,2)</f>
        <v>0</v>
      </c>
      <c r="AX80" s="116">
        <f>ROUND(BB80*L29,2)</f>
        <v>0</v>
      </c>
      <c r="AY80" s="116">
        <f>ROUND(BC80*L30,2)</f>
        <v>0</v>
      </c>
      <c r="AZ80" s="116">
        <f>ROUND(SUM(AZ81:AZ82),2)</f>
        <v>0</v>
      </c>
      <c r="BA80" s="116">
        <f>ROUND(SUM(BA81:BA82),2)</f>
        <v>0</v>
      </c>
      <c r="BB80" s="116">
        <f>ROUND(SUM(BB81:BB82),2)</f>
        <v>0</v>
      </c>
      <c r="BC80" s="116">
        <f>ROUND(SUM(BC81:BC82),2)</f>
        <v>0</v>
      </c>
      <c r="BD80" s="118">
        <f>ROUND(SUM(BD81:BD82),2)</f>
        <v>0</v>
      </c>
      <c r="BS80" s="119" t="s">
        <v>72</v>
      </c>
      <c r="BT80" s="119" t="s">
        <v>80</v>
      </c>
      <c r="BU80" s="119" t="s">
        <v>74</v>
      </c>
      <c r="BV80" s="119" t="s">
        <v>75</v>
      </c>
      <c r="BW80" s="119" t="s">
        <v>149</v>
      </c>
      <c r="BX80" s="119" t="s">
        <v>5</v>
      </c>
      <c r="CL80" s="119" t="s">
        <v>19</v>
      </c>
      <c r="CM80" s="119" t="s">
        <v>82</v>
      </c>
    </row>
    <row r="81" spans="1:90" s="6" customFormat="1" ht="16.5" customHeight="1">
      <c r="A81" s="120" t="s">
        <v>83</v>
      </c>
      <c r="B81" s="121"/>
      <c r="C81" s="122"/>
      <c r="D81" s="122"/>
      <c r="E81" s="123" t="s">
        <v>150</v>
      </c>
      <c r="F81" s="123"/>
      <c r="G81" s="123"/>
      <c r="H81" s="123"/>
      <c r="I81" s="123"/>
      <c r="J81" s="122"/>
      <c r="K81" s="123" t="s">
        <v>151</v>
      </c>
      <c r="L81" s="123"/>
      <c r="M81" s="123"/>
      <c r="N81" s="123"/>
      <c r="O81" s="123"/>
      <c r="P81" s="123"/>
      <c r="Q81" s="123"/>
      <c r="R81" s="123"/>
      <c r="S81" s="123"/>
      <c r="T81" s="123"/>
      <c r="U81" s="123"/>
      <c r="V81" s="123"/>
      <c r="W81" s="123"/>
      <c r="X81" s="123"/>
      <c r="Y81" s="123"/>
      <c r="Z81" s="123"/>
      <c r="AA81" s="123"/>
      <c r="AB81" s="123"/>
      <c r="AC81" s="123"/>
      <c r="AD81" s="123"/>
      <c r="AE81" s="123"/>
      <c r="AF81" s="123"/>
      <c r="AG81" s="124">
        <f>'01 - TV - SÚOŽI'!J32</f>
        <v>0</v>
      </c>
      <c r="AH81" s="122"/>
      <c r="AI81" s="122"/>
      <c r="AJ81" s="122"/>
      <c r="AK81" s="122"/>
      <c r="AL81" s="122"/>
      <c r="AM81" s="122"/>
      <c r="AN81" s="124">
        <f>SUM(AG81,AT81)</f>
        <v>0</v>
      </c>
      <c r="AO81" s="122"/>
      <c r="AP81" s="122"/>
      <c r="AQ81" s="125" t="s">
        <v>86</v>
      </c>
      <c r="AR81" s="126"/>
      <c r="AS81" s="127">
        <v>0</v>
      </c>
      <c r="AT81" s="128">
        <f>ROUND(SUM(AV81:AW81),2)</f>
        <v>0</v>
      </c>
      <c r="AU81" s="129">
        <f>'01 - TV - SÚOŽI'!P86</f>
        <v>0</v>
      </c>
      <c r="AV81" s="128">
        <f>'01 - TV - SÚOŽI'!J35</f>
        <v>0</v>
      </c>
      <c r="AW81" s="128">
        <f>'01 - TV - SÚOŽI'!J36</f>
        <v>0</v>
      </c>
      <c r="AX81" s="128">
        <f>'01 - TV - SÚOŽI'!J37</f>
        <v>0</v>
      </c>
      <c r="AY81" s="128">
        <f>'01 - TV - SÚOŽI'!J38</f>
        <v>0</v>
      </c>
      <c r="AZ81" s="128">
        <f>'01 - TV - SÚOŽI'!F35</f>
        <v>0</v>
      </c>
      <c r="BA81" s="128">
        <f>'01 - TV - SÚOŽI'!F36</f>
        <v>0</v>
      </c>
      <c r="BB81" s="128">
        <f>'01 - TV - SÚOŽI'!F37</f>
        <v>0</v>
      </c>
      <c r="BC81" s="128">
        <f>'01 - TV - SÚOŽI'!F38</f>
        <v>0</v>
      </c>
      <c r="BD81" s="130">
        <f>'01 - TV - SÚOŽI'!F39</f>
        <v>0</v>
      </c>
      <c r="BT81" s="131" t="s">
        <v>82</v>
      </c>
      <c r="BV81" s="131" t="s">
        <v>75</v>
      </c>
      <c r="BW81" s="131" t="s">
        <v>152</v>
      </c>
      <c r="BX81" s="131" t="s">
        <v>149</v>
      </c>
      <c r="CL81" s="131" t="s">
        <v>19</v>
      </c>
    </row>
    <row r="82" spans="1:90" s="6" customFormat="1" ht="16.5" customHeight="1">
      <c r="A82" s="120" t="s">
        <v>83</v>
      </c>
      <c r="B82" s="121"/>
      <c r="C82" s="122"/>
      <c r="D82" s="122"/>
      <c r="E82" s="123" t="s">
        <v>153</v>
      </c>
      <c r="F82" s="123"/>
      <c r="G82" s="123"/>
      <c r="H82" s="123"/>
      <c r="I82" s="123"/>
      <c r="J82" s="122"/>
      <c r="K82" s="123" t="s">
        <v>112</v>
      </c>
      <c r="L82" s="123"/>
      <c r="M82" s="123"/>
      <c r="N82" s="123"/>
      <c r="O82" s="123"/>
      <c r="P82" s="123"/>
      <c r="Q82" s="123"/>
      <c r="R82" s="123"/>
      <c r="S82" s="123"/>
      <c r="T82" s="123"/>
      <c r="U82" s="123"/>
      <c r="V82" s="123"/>
      <c r="W82" s="123"/>
      <c r="X82" s="123"/>
      <c r="Y82" s="123"/>
      <c r="Z82" s="123"/>
      <c r="AA82" s="123"/>
      <c r="AB82" s="123"/>
      <c r="AC82" s="123"/>
      <c r="AD82" s="123"/>
      <c r="AE82" s="123"/>
      <c r="AF82" s="123"/>
      <c r="AG82" s="124">
        <f>'02 - VRN'!J32</f>
        <v>0</v>
      </c>
      <c r="AH82" s="122"/>
      <c r="AI82" s="122"/>
      <c r="AJ82" s="122"/>
      <c r="AK82" s="122"/>
      <c r="AL82" s="122"/>
      <c r="AM82" s="122"/>
      <c r="AN82" s="124">
        <f>SUM(AG82,AT82)</f>
        <v>0</v>
      </c>
      <c r="AO82" s="122"/>
      <c r="AP82" s="122"/>
      <c r="AQ82" s="125" t="s">
        <v>86</v>
      </c>
      <c r="AR82" s="126"/>
      <c r="AS82" s="127">
        <v>0</v>
      </c>
      <c r="AT82" s="128">
        <f>ROUND(SUM(AV82:AW82),2)</f>
        <v>0</v>
      </c>
      <c r="AU82" s="129">
        <f>'02 - VRN'!P86</f>
        <v>0</v>
      </c>
      <c r="AV82" s="128">
        <f>'02 - VRN'!J35</f>
        <v>0</v>
      </c>
      <c r="AW82" s="128">
        <f>'02 - VRN'!J36</f>
        <v>0</v>
      </c>
      <c r="AX82" s="128">
        <f>'02 - VRN'!J37</f>
        <v>0</v>
      </c>
      <c r="AY82" s="128">
        <f>'02 - VRN'!J38</f>
        <v>0</v>
      </c>
      <c r="AZ82" s="128">
        <f>'02 - VRN'!F35</f>
        <v>0</v>
      </c>
      <c r="BA82" s="128">
        <f>'02 - VRN'!F36</f>
        <v>0</v>
      </c>
      <c r="BB82" s="128">
        <f>'02 - VRN'!F37</f>
        <v>0</v>
      </c>
      <c r="BC82" s="128">
        <f>'02 - VRN'!F38</f>
        <v>0</v>
      </c>
      <c r="BD82" s="130">
        <f>'02 - VRN'!F39</f>
        <v>0</v>
      </c>
      <c r="BT82" s="131" t="s">
        <v>82</v>
      </c>
      <c r="BV82" s="131" t="s">
        <v>75</v>
      </c>
      <c r="BW82" s="131" t="s">
        <v>154</v>
      </c>
      <c r="BX82" s="131" t="s">
        <v>149</v>
      </c>
      <c r="CL82" s="131" t="s">
        <v>19</v>
      </c>
    </row>
    <row r="83" spans="1:91" s="5" customFormat="1" ht="16.5" customHeight="1">
      <c r="A83" s="120" t="s">
        <v>83</v>
      </c>
      <c r="B83" s="107"/>
      <c r="C83" s="108"/>
      <c r="D83" s="109" t="s">
        <v>72</v>
      </c>
      <c r="E83" s="109"/>
      <c r="F83" s="109"/>
      <c r="G83" s="109"/>
      <c r="H83" s="109"/>
      <c r="I83" s="110"/>
      <c r="J83" s="109" t="s">
        <v>155</v>
      </c>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12">
        <f>'D - práce SSZT'!J30</f>
        <v>0</v>
      </c>
      <c r="AH83" s="110"/>
      <c r="AI83" s="110"/>
      <c r="AJ83" s="110"/>
      <c r="AK83" s="110"/>
      <c r="AL83" s="110"/>
      <c r="AM83" s="110"/>
      <c r="AN83" s="112">
        <f>SUM(AG83,AT83)</f>
        <v>0</v>
      </c>
      <c r="AO83" s="110"/>
      <c r="AP83" s="110"/>
      <c r="AQ83" s="113" t="s">
        <v>79</v>
      </c>
      <c r="AR83" s="114"/>
      <c r="AS83" s="133">
        <v>0</v>
      </c>
      <c r="AT83" s="134">
        <f>ROUND(SUM(AV83:AW83),2)</f>
        <v>0</v>
      </c>
      <c r="AU83" s="135">
        <f>'D - práce SSZT'!P80</f>
        <v>0</v>
      </c>
      <c r="AV83" s="134">
        <f>'D - práce SSZT'!J33</f>
        <v>0</v>
      </c>
      <c r="AW83" s="134">
        <f>'D - práce SSZT'!J34</f>
        <v>0</v>
      </c>
      <c r="AX83" s="134">
        <f>'D - práce SSZT'!J35</f>
        <v>0</v>
      </c>
      <c r="AY83" s="134">
        <f>'D - práce SSZT'!J36</f>
        <v>0</v>
      </c>
      <c r="AZ83" s="134">
        <f>'D - práce SSZT'!F33</f>
        <v>0</v>
      </c>
      <c r="BA83" s="134">
        <f>'D - práce SSZT'!F34</f>
        <v>0</v>
      </c>
      <c r="BB83" s="134">
        <f>'D - práce SSZT'!F35</f>
        <v>0</v>
      </c>
      <c r="BC83" s="134">
        <f>'D - práce SSZT'!F36</f>
        <v>0</v>
      </c>
      <c r="BD83" s="136">
        <f>'D - práce SSZT'!F37</f>
        <v>0</v>
      </c>
      <c r="BT83" s="119" t="s">
        <v>80</v>
      </c>
      <c r="BV83" s="119" t="s">
        <v>75</v>
      </c>
      <c r="BW83" s="119" t="s">
        <v>156</v>
      </c>
      <c r="BX83" s="119" t="s">
        <v>5</v>
      </c>
      <c r="CL83" s="119" t="s">
        <v>19</v>
      </c>
      <c r="CM83" s="119" t="s">
        <v>82</v>
      </c>
    </row>
    <row r="84" spans="2:44" s="1" customFormat="1" ht="30" customHeight="1">
      <c r="B84" s="39"/>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4"/>
    </row>
    <row r="85" spans="2:44" s="1" customFormat="1" ht="6.95" customHeight="1">
      <c r="B85" s="58"/>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44"/>
    </row>
  </sheetData>
  <sheetProtection password="CC35" sheet="1" objects="1" scenarios="1" formatColumns="0" formatRows="0"/>
  <mergeCells count="154">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74:AP74"/>
    <mergeCell ref="AN73:AP73"/>
    <mergeCell ref="AN75:AP75"/>
    <mergeCell ref="AN76:AP76"/>
    <mergeCell ref="AN77:AP77"/>
    <mergeCell ref="AN78:AP78"/>
    <mergeCell ref="AN79:AP79"/>
    <mergeCell ref="AN80:AP80"/>
    <mergeCell ref="AN81:AP81"/>
    <mergeCell ref="AN82:AP82"/>
    <mergeCell ref="AN83:AP83"/>
    <mergeCell ref="E71:I71"/>
    <mergeCell ref="F70:J70"/>
    <mergeCell ref="F72:J72"/>
    <mergeCell ref="F73:J73"/>
    <mergeCell ref="E74:I74"/>
    <mergeCell ref="F75:J75"/>
    <mergeCell ref="F76:J76"/>
    <mergeCell ref="E77:I77"/>
    <mergeCell ref="E78:I78"/>
    <mergeCell ref="E79:I79"/>
    <mergeCell ref="D80:H80"/>
    <mergeCell ref="E81:I81"/>
    <mergeCell ref="E82:I82"/>
    <mergeCell ref="D83:H83"/>
    <mergeCell ref="AG79:AM79"/>
    <mergeCell ref="AG78:AM78"/>
    <mergeCell ref="AG80:AM80"/>
    <mergeCell ref="AG81:AM81"/>
    <mergeCell ref="AG82:AM82"/>
    <mergeCell ref="AG83:AM83"/>
    <mergeCell ref="L69:AF69"/>
    <mergeCell ref="K68:AF68"/>
    <mergeCell ref="L70:AF70"/>
    <mergeCell ref="K71:AF71"/>
    <mergeCell ref="L72:AF72"/>
    <mergeCell ref="L73:AF73"/>
    <mergeCell ref="K74:AF74"/>
    <mergeCell ref="L75:AF75"/>
    <mergeCell ref="L76:AF76"/>
    <mergeCell ref="K77:AF77"/>
    <mergeCell ref="K78:AF78"/>
    <mergeCell ref="K79:AF79"/>
    <mergeCell ref="J80:AF80"/>
    <mergeCell ref="K81:AF81"/>
    <mergeCell ref="K82:AF82"/>
    <mergeCell ref="J83:AF83"/>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K56:AF56"/>
    <mergeCell ref="K57:AF57"/>
    <mergeCell ref="K58:AF58"/>
    <mergeCell ref="L59:AF59"/>
    <mergeCell ref="L60:AF60"/>
    <mergeCell ref="L61:AF61"/>
    <mergeCell ref="L62:AF62"/>
    <mergeCell ref="L63:AF63"/>
    <mergeCell ref="K64:AF64"/>
    <mergeCell ref="K65:AF65"/>
    <mergeCell ref="K66:AF66"/>
    <mergeCell ref="J67:AF67"/>
    <mergeCell ref="D55:H55"/>
    <mergeCell ref="F62:J62"/>
    <mergeCell ref="E56:I56"/>
    <mergeCell ref="E57:I57"/>
    <mergeCell ref="E58:I58"/>
    <mergeCell ref="F59:J59"/>
    <mergeCell ref="F60:J60"/>
    <mergeCell ref="F61:J61"/>
    <mergeCell ref="F63:J63"/>
    <mergeCell ref="E64:I64"/>
    <mergeCell ref="E65:I65"/>
    <mergeCell ref="E66:I66"/>
    <mergeCell ref="D67:H67"/>
    <mergeCell ref="E68:I68"/>
    <mergeCell ref="F69:J69"/>
    <mergeCell ref="AN58:AP58"/>
    <mergeCell ref="AN61:AP61"/>
    <mergeCell ref="AN59:AP59"/>
    <mergeCell ref="AN60:AP60"/>
    <mergeCell ref="AN62:AP62"/>
    <mergeCell ref="AN63:AP63"/>
    <mergeCell ref="AN64:AP64"/>
    <mergeCell ref="AN65:AP65"/>
    <mergeCell ref="AN66:AP66"/>
    <mergeCell ref="AN67:AP67"/>
    <mergeCell ref="AN68:AP68"/>
    <mergeCell ref="AN69:AP69"/>
    <mergeCell ref="AN70:AP70"/>
    <mergeCell ref="AN71:AP71"/>
    <mergeCell ref="AN72:AP72"/>
    <mergeCell ref="AG63:AM63"/>
    <mergeCell ref="AG64:AM64"/>
    <mergeCell ref="AG65:AM65"/>
    <mergeCell ref="AG66:AM66"/>
    <mergeCell ref="AG67:AM67"/>
    <mergeCell ref="AG68:AM68"/>
    <mergeCell ref="AG69:AM69"/>
    <mergeCell ref="AG70:AM70"/>
    <mergeCell ref="AG71:AM71"/>
    <mergeCell ref="AG72:AM72"/>
    <mergeCell ref="AG73:AM73"/>
    <mergeCell ref="AG74:AM74"/>
    <mergeCell ref="AG75:AM75"/>
    <mergeCell ref="AG76:AM76"/>
    <mergeCell ref="AG77:AM77"/>
  </mergeCells>
  <hyperlinks>
    <hyperlink ref="A56" location="'SO 01 - SO 01 - Železničn...'!C2" display="/"/>
    <hyperlink ref="A57" location="'SO 02 - SO 02 - Železničn...'!C2" display="/"/>
    <hyperlink ref="A59" location="'1 - SO 03.1 - P2981 - m.k...'!C2" display="/"/>
    <hyperlink ref="A60" location="'2 - SO 03.2 - P2982 - m.k.'!C2" display="/"/>
    <hyperlink ref="A61" location="'3 - SO 03.3 - P2983 - m.k.'!C2" display="/"/>
    <hyperlink ref="A62" location="'4 - SO 03.4 - P2984 - III...'!C2" display="/"/>
    <hyperlink ref="A63" location="'5 - SO 03.5 - P2985 a P2986'!C2" display="/"/>
    <hyperlink ref="A64" location="'SO 04 - SO 04 - Následné ...'!C2" display="/"/>
    <hyperlink ref="A65" location="'2 - Materiál dodávaný obj...'!C2" display="/"/>
    <hyperlink ref="A66" location="'3 - VRN'!C2" display="/"/>
    <hyperlink ref="A69" location="'001 - km 444,985 - most'!C2" display="/"/>
    <hyperlink ref="A70" location="'002 - km 444,985 - svršek'!C2" display="/"/>
    <hyperlink ref="A72" location="'001 - km 445,446 - most'!C2" display="/"/>
    <hyperlink ref="A73" location="'002 - km 445,446 - svršek'!C2" display="/"/>
    <hyperlink ref="A75" location="'001 - km 445,903 - propustek'!C2" display="/"/>
    <hyperlink ref="A76" location="'002 - km 445,903 - svršek'!C2" display="/"/>
    <hyperlink ref="A77" location="'VRN1 - Oprava mostu v km ...'!C2" display="/"/>
    <hyperlink ref="A78" location="'VRN2 - Oprava mostu v km ...'!C2" display="/"/>
    <hyperlink ref="A79" location="'VRN3 - Oprava propustku v...'!C2" display="/"/>
    <hyperlink ref="A81" location="'01 - TV - SÚOŽI'!C2" display="/"/>
    <hyperlink ref="A82" location="'02 - VRN'!C2" display="/"/>
    <hyperlink ref="A83" location="'D - práce SSZT'!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BM8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111</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ht="12" customHeight="1">
      <c r="B8" s="21"/>
      <c r="D8" s="142" t="s">
        <v>158</v>
      </c>
      <c r="L8" s="21"/>
    </row>
    <row r="9" spans="2:12" s="1" customFormat="1" ht="16.5" customHeight="1">
      <c r="B9" s="44"/>
      <c r="E9" s="143" t="s">
        <v>159</v>
      </c>
      <c r="F9" s="1"/>
      <c r="G9" s="1"/>
      <c r="H9" s="1"/>
      <c r="I9" s="144"/>
      <c r="L9" s="44"/>
    </row>
    <row r="10" spans="2:12" s="1" customFormat="1" ht="12" customHeight="1">
      <c r="B10" s="44"/>
      <c r="D10" s="142" t="s">
        <v>160</v>
      </c>
      <c r="I10" s="144"/>
      <c r="L10" s="44"/>
    </row>
    <row r="11" spans="2:12" s="1" customFormat="1" ht="36.95" customHeight="1">
      <c r="B11" s="44"/>
      <c r="E11" s="145" t="s">
        <v>781</v>
      </c>
      <c r="F11" s="1"/>
      <c r="G11" s="1"/>
      <c r="H11" s="1"/>
      <c r="I11" s="144"/>
      <c r="L11" s="44"/>
    </row>
    <row r="12" spans="2:12" s="1" customFormat="1" ht="12">
      <c r="B12" s="44"/>
      <c r="I12" s="144"/>
      <c r="L12" s="44"/>
    </row>
    <row r="13" spans="2:12" s="1" customFormat="1" ht="12" customHeight="1">
      <c r="B13" s="44"/>
      <c r="D13" s="142" t="s">
        <v>18</v>
      </c>
      <c r="F13" s="18" t="s">
        <v>19</v>
      </c>
      <c r="I13" s="146" t="s">
        <v>20</v>
      </c>
      <c r="J13" s="18" t="s">
        <v>19</v>
      </c>
      <c r="L13" s="44"/>
    </row>
    <row r="14" spans="2:12" s="1" customFormat="1" ht="12" customHeight="1">
      <c r="B14" s="44"/>
      <c r="D14" s="142" t="s">
        <v>21</v>
      </c>
      <c r="F14" s="18" t="s">
        <v>22</v>
      </c>
      <c r="I14" s="146" t="s">
        <v>23</v>
      </c>
      <c r="J14" s="147" t="str">
        <f>'Rekapitulace stavby'!AN8</f>
        <v>7. 6. 2019</v>
      </c>
      <c r="L14" s="44"/>
    </row>
    <row r="15" spans="2:12" s="1" customFormat="1" ht="10.8" customHeight="1">
      <c r="B15" s="44"/>
      <c r="I15" s="144"/>
      <c r="L15" s="44"/>
    </row>
    <row r="16" spans="2:12" s="1" customFormat="1" ht="12" customHeight="1">
      <c r="B16" s="44"/>
      <c r="D16" s="142" t="s">
        <v>25</v>
      </c>
      <c r="I16" s="146" t="s">
        <v>26</v>
      </c>
      <c r="J16" s="18" t="s">
        <v>27</v>
      </c>
      <c r="L16" s="44"/>
    </row>
    <row r="17" spans="2:12" s="1" customFormat="1" ht="18" customHeight="1">
      <c r="B17" s="44"/>
      <c r="E17" s="18" t="s">
        <v>28</v>
      </c>
      <c r="I17" s="146" t="s">
        <v>29</v>
      </c>
      <c r="J17" s="18" t="s">
        <v>30</v>
      </c>
      <c r="L17" s="44"/>
    </row>
    <row r="18" spans="2:12" s="1" customFormat="1" ht="6.95" customHeight="1">
      <c r="B18" s="44"/>
      <c r="I18" s="144"/>
      <c r="L18" s="44"/>
    </row>
    <row r="19" spans="2:12" s="1" customFormat="1" ht="12" customHeight="1">
      <c r="B19" s="44"/>
      <c r="D19" s="142" t="s">
        <v>31</v>
      </c>
      <c r="I19" s="146" t="s">
        <v>26</v>
      </c>
      <c r="J19" s="34" t="str">
        <f>'Rekapitulace stavby'!AN13</f>
        <v>Vyplň údaj</v>
      </c>
      <c r="L19" s="44"/>
    </row>
    <row r="20" spans="2:12" s="1" customFormat="1" ht="18" customHeight="1">
      <c r="B20" s="44"/>
      <c r="E20" s="34" t="str">
        <f>'Rekapitulace stavby'!E14</f>
        <v>Vyplň údaj</v>
      </c>
      <c r="F20" s="18"/>
      <c r="G20" s="18"/>
      <c r="H20" s="18"/>
      <c r="I20" s="146" t="s">
        <v>29</v>
      </c>
      <c r="J20" s="34" t="str">
        <f>'Rekapitulace stavby'!AN14</f>
        <v>Vyplň údaj</v>
      </c>
      <c r="L20" s="44"/>
    </row>
    <row r="21" spans="2:12" s="1" customFormat="1" ht="6.95" customHeight="1">
      <c r="B21" s="44"/>
      <c r="I21" s="144"/>
      <c r="L21" s="44"/>
    </row>
    <row r="22" spans="2:12" s="1" customFormat="1" ht="12" customHeight="1">
      <c r="B22" s="44"/>
      <c r="D22" s="142" t="s">
        <v>33</v>
      </c>
      <c r="I22" s="146" t="s">
        <v>26</v>
      </c>
      <c r="J22" s="18" t="s">
        <v>19</v>
      </c>
      <c r="L22" s="44"/>
    </row>
    <row r="23" spans="2:12" s="1" customFormat="1" ht="18" customHeight="1">
      <c r="B23" s="44"/>
      <c r="E23" s="18" t="s">
        <v>34</v>
      </c>
      <c r="I23" s="146" t="s">
        <v>29</v>
      </c>
      <c r="J23" s="18" t="s">
        <v>19</v>
      </c>
      <c r="L23" s="44"/>
    </row>
    <row r="24" spans="2:12" s="1" customFormat="1" ht="6.95" customHeight="1">
      <c r="B24" s="44"/>
      <c r="I24" s="144"/>
      <c r="L24" s="44"/>
    </row>
    <row r="25" spans="2:12" s="1" customFormat="1" ht="12" customHeight="1">
      <c r="B25" s="44"/>
      <c r="D25" s="142" t="s">
        <v>36</v>
      </c>
      <c r="I25" s="146" t="s">
        <v>26</v>
      </c>
      <c r="J25" s="18" t="s">
        <v>19</v>
      </c>
      <c r="L25" s="44"/>
    </row>
    <row r="26" spans="2:12" s="1" customFormat="1" ht="18" customHeight="1">
      <c r="B26" s="44"/>
      <c r="E26" s="18" t="s">
        <v>34</v>
      </c>
      <c r="I26" s="146" t="s">
        <v>29</v>
      </c>
      <c r="J26" s="18" t="s">
        <v>19</v>
      </c>
      <c r="L26" s="44"/>
    </row>
    <row r="27" spans="2:12" s="1" customFormat="1" ht="6.95" customHeight="1">
      <c r="B27" s="44"/>
      <c r="I27" s="144"/>
      <c r="L27" s="44"/>
    </row>
    <row r="28" spans="2:12" s="1" customFormat="1" ht="12" customHeight="1">
      <c r="B28" s="44"/>
      <c r="D28" s="142" t="s">
        <v>37</v>
      </c>
      <c r="I28" s="144"/>
      <c r="L28" s="44"/>
    </row>
    <row r="29" spans="2:12" s="7" customFormat="1" ht="45" customHeight="1">
      <c r="B29" s="148"/>
      <c r="E29" s="149" t="s">
        <v>38</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39</v>
      </c>
      <c r="I32" s="144"/>
      <c r="J32" s="153">
        <f>ROUND(J85,2)</f>
        <v>0</v>
      </c>
      <c r="L32" s="44"/>
    </row>
    <row r="33" spans="2:12" s="1" customFormat="1" ht="6.95" customHeight="1">
      <c r="B33" s="44"/>
      <c r="D33" s="72"/>
      <c r="E33" s="72"/>
      <c r="F33" s="72"/>
      <c r="G33" s="72"/>
      <c r="H33" s="72"/>
      <c r="I33" s="151"/>
      <c r="J33" s="72"/>
      <c r="K33" s="72"/>
      <c r="L33" s="44"/>
    </row>
    <row r="34" spans="2:12" s="1" customFormat="1" ht="14.4" customHeight="1">
      <c r="B34" s="44"/>
      <c r="F34" s="154" t="s">
        <v>41</v>
      </c>
      <c r="I34" s="155" t="s">
        <v>40</v>
      </c>
      <c r="J34" s="154" t="s">
        <v>42</v>
      </c>
      <c r="L34" s="44"/>
    </row>
    <row r="35" spans="2:12" s="1" customFormat="1" ht="14.4" customHeight="1">
      <c r="B35" s="44"/>
      <c r="D35" s="142" t="s">
        <v>43</v>
      </c>
      <c r="E35" s="142" t="s">
        <v>44</v>
      </c>
      <c r="F35" s="156">
        <f>ROUND((SUM(BE85:BE88)),2)</f>
        <v>0</v>
      </c>
      <c r="I35" s="157">
        <v>0.21</v>
      </c>
      <c r="J35" s="156">
        <f>ROUND(((SUM(BE85:BE88))*I35),2)</f>
        <v>0</v>
      </c>
      <c r="L35" s="44"/>
    </row>
    <row r="36" spans="2:12" s="1" customFormat="1" ht="14.4" customHeight="1">
      <c r="B36" s="44"/>
      <c r="E36" s="142" t="s">
        <v>45</v>
      </c>
      <c r="F36" s="156">
        <f>ROUND((SUM(BF85:BF88)),2)</f>
        <v>0</v>
      </c>
      <c r="I36" s="157">
        <v>0.15</v>
      </c>
      <c r="J36" s="156">
        <f>ROUND(((SUM(BF85:BF88))*I36),2)</f>
        <v>0</v>
      </c>
      <c r="L36" s="44"/>
    </row>
    <row r="37" spans="2:12" s="1" customFormat="1" ht="14.4" customHeight="1" hidden="1">
      <c r="B37" s="44"/>
      <c r="E37" s="142" t="s">
        <v>46</v>
      </c>
      <c r="F37" s="156">
        <f>ROUND((SUM(BG85:BG88)),2)</f>
        <v>0</v>
      </c>
      <c r="I37" s="157">
        <v>0.21</v>
      </c>
      <c r="J37" s="156">
        <f>0</f>
        <v>0</v>
      </c>
      <c r="L37" s="44"/>
    </row>
    <row r="38" spans="2:12" s="1" customFormat="1" ht="14.4" customHeight="1" hidden="1">
      <c r="B38" s="44"/>
      <c r="E38" s="142" t="s">
        <v>47</v>
      </c>
      <c r="F38" s="156">
        <f>ROUND((SUM(BH85:BH88)),2)</f>
        <v>0</v>
      </c>
      <c r="I38" s="157">
        <v>0.15</v>
      </c>
      <c r="J38" s="156">
        <f>0</f>
        <v>0</v>
      </c>
      <c r="L38" s="44"/>
    </row>
    <row r="39" spans="2:12" s="1" customFormat="1" ht="14.4" customHeight="1" hidden="1">
      <c r="B39" s="44"/>
      <c r="E39" s="142" t="s">
        <v>48</v>
      </c>
      <c r="F39" s="156">
        <f>ROUND((SUM(BI85:BI88)),2)</f>
        <v>0</v>
      </c>
      <c r="I39" s="157">
        <v>0</v>
      </c>
      <c r="J39" s="156">
        <f>0</f>
        <v>0</v>
      </c>
      <c r="L39" s="44"/>
    </row>
    <row r="40" spans="2:12" s="1" customFormat="1" ht="6.95" customHeight="1">
      <c r="B40" s="44"/>
      <c r="I40" s="144"/>
      <c r="L40" s="44"/>
    </row>
    <row r="41" spans="2:12" s="1" customFormat="1" ht="25.4" customHeight="1">
      <c r="B41" s="44"/>
      <c r="C41" s="158"/>
      <c r="D41" s="159" t="s">
        <v>49</v>
      </c>
      <c r="E41" s="160"/>
      <c r="F41" s="160"/>
      <c r="G41" s="161" t="s">
        <v>50</v>
      </c>
      <c r="H41" s="162" t="s">
        <v>51</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4" t="s">
        <v>162</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3" t="s">
        <v>16</v>
      </c>
      <c r="D49" s="40"/>
      <c r="E49" s="40"/>
      <c r="F49" s="40"/>
      <c r="G49" s="40"/>
      <c r="H49" s="40"/>
      <c r="I49" s="144"/>
      <c r="J49" s="40"/>
      <c r="K49" s="40"/>
      <c r="L49" s="44"/>
    </row>
    <row r="50" spans="2:12" s="1" customFormat="1" ht="16.5" customHeight="1">
      <c r="B50" s="39"/>
      <c r="C50" s="40"/>
      <c r="D50" s="40"/>
      <c r="E50" s="172" t="str">
        <f>E7</f>
        <v>Výměna pražců a kolejnic ve 2.TK v úseku V.Březno - Boletice n.L. v km 443,320 – 448,400_OPRAVA Č. 1</v>
      </c>
      <c r="F50" s="33"/>
      <c r="G50" s="33"/>
      <c r="H50" s="33"/>
      <c r="I50" s="144"/>
      <c r="J50" s="40"/>
      <c r="K50" s="40"/>
      <c r="L50" s="44"/>
    </row>
    <row r="51" spans="2:12" ht="12" customHeight="1">
      <c r="B51" s="22"/>
      <c r="C51" s="33" t="s">
        <v>158</v>
      </c>
      <c r="D51" s="23"/>
      <c r="E51" s="23"/>
      <c r="F51" s="23"/>
      <c r="G51" s="23"/>
      <c r="H51" s="23"/>
      <c r="I51" s="137"/>
      <c r="J51" s="23"/>
      <c r="K51" s="23"/>
      <c r="L51" s="21"/>
    </row>
    <row r="52" spans="2:12" s="1" customFormat="1" ht="16.5" customHeight="1">
      <c r="B52" s="39"/>
      <c r="C52" s="40"/>
      <c r="D52" s="40"/>
      <c r="E52" s="172" t="s">
        <v>159</v>
      </c>
      <c r="F52" s="40"/>
      <c r="G52" s="40"/>
      <c r="H52" s="40"/>
      <c r="I52" s="144"/>
      <c r="J52" s="40"/>
      <c r="K52" s="40"/>
      <c r="L52" s="44"/>
    </row>
    <row r="53" spans="2:12" s="1" customFormat="1" ht="12" customHeight="1">
      <c r="B53" s="39"/>
      <c r="C53" s="33" t="s">
        <v>160</v>
      </c>
      <c r="D53" s="40"/>
      <c r="E53" s="40"/>
      <c r="F53" s="40"/>
      <c r="G53" s="40"/>
      <c r="H53" s="40"/>
      <c r="I53" s="144"/>
      <c r="J53" s="40"/>
      <c r="K53" s="40"/>
      <c r="L53" s="44"/>
    </row>
    <row r="54" spans="2:12" s="1" customFormat="1" ht="16.5" customHeight="1">
      <c r="B54" s="39"/>
      <c r="C54" s="40"/>
      <c r="D54" s="40"/>
      <c r="E54" s="65" t="str">
        <f>E11</f>
        <v>2 - Materiál dodávaný objednatelem - NEOCEŇOVAT</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3" t="s">
        <v>21</v>
      </c>
      <c r="D56" s="40"/>
      <c r="E56" s="40"/>
      <c r="F56" s="28" t="str">
        <f>F14</f>
        <v>trať 073</v>
      </c>
      <c r="G56" s="40"/>
      <c r="H56" s="40"/>
      <c r="I56" s="146" t="s">
        <v>23</v>
      </c>
      <c r="J56" s="68" t="str">
        <f>IF(J14="","",J14)</f>
        <v>7. 6. 2019</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3" t="s">
        <v>25</v>
      </c>
      <c r="D58" s="40"/>
      <c r="E58" s="40"/>
      <c r="F58" s="28" t="str">
        <f>E17</f>
        <v>SŽDC s.o., OŘ Ústí n.L., ST Ústí n.L.</v>
      </c>
      <c r="G58" s="40"/>
      <c r="H58" s="40"/>
      <c r="I58" s="146" t="s">
        <v>33</v>
      </c>
      <c r="J58" s="37" t="str">
        <f>E23</f>
        <v xml:space="preserve"> </v>
      </c>
      <c r="K58" s="40"/>
      <c r="L58" s="44"/>
    </row>
    <row r="59" spans="2:12" s="1" customFormat="1" ht="13.65" customHeight="1">
      <c r="B59" s="39"/>
      <c r="C59" s="33" t="s">
        <v>31</v>
      </c>
      <c r="D59" s="40"/>
      <c r="E59" s="40"/>
      <c r="F59" s="28" t="str">
        <f>IF(E20="","",E20)</f>
        <v>Vyplň údaj</v>
      </c>
      <c r="G59" s="40"/>
      <c r="H59" s="40"/>
      <c r="I59" s="146" t="s">
        <v>36</v>
      </c>
      <c r="J59" s="37" t="str">
        <f>E26</f>
        <v xml:space="preserve"> </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163</v>
      </c>
      <c r="D61" s="174"/>
      <c r="E61" s="174"/>
      <c r="F61" s="174"/>
      <c r="G61" s="174"/>
      <c r="H61" s="174"/>
      <c r="I61" s="175"/>
      <c r="J61" s="176" t="s">
        <v>164</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71</v>
      </c>
      <c r="D63" s="40"/>
      <c r="E63" s="40"/>
      <c r="F63" s="40"/>
      <c r="G63" s="40"/>
      <c r="H63" s="40"/>
      <c r="I63" s="144"/>
      <c r="J63" s="98">
        <f>J85</f>
        <v>0</v>
      </c>
      <c r="K63" s="40"/>
      <c r="L63" s="44"/>
      <c r="AU63" s="18" t="s">
        <v>165</v>
      </c>
    </row>
    <row r="64" spans="2:12" s="1" customFormat="1" ht="21.8" customHeight="1">
      <c r="B64" s="39"/>
      <c r="C64" s="40"/>
      <c r="D64" s="40"/>
      <c r="E64" s="40"/>
      <c r="F64" s="40"/>
      <c r="G64" s="40"/>
      <c r="H64" s="40"/>
      <c r="I64" s="144"/>
      <c r="J64" s="40"/>
      <c r="K64" s="40"/>
      <c r="L64" s="44"/>
    </row>
    <row r="65" spans="2:12" s="1" customFormat="1" ht="6.95" customHeight="1">
      <c r="B65" s="58"/>
      <c r="C65" s="59"/>
      <c r="D65" s="59"/>
      <c r="E65" s="59"/>
      <c r="F65" s="59"/>
      <c r="G65" s="59"/>
      <c r="H65" s="59"/>
      <c r="I65" s="168"/>
      <c r="J65" s="59"/>
      <c r="K65" s="59"/>
      <c r="L65" s="44"/>
    </row>
    <row r="69" spans="2:12" s="1" customFormat="1" ht="6.95" customHeight="1">
      <c r="B69" s="60"/>
      <c r="C69" s="61"/>
      <c r="D69" s="61"/>
      <c r="E69" s="61"/>
      <c r="F69" s="61"/>
      <c r="G69" s="61"/>
      <c r="H69" s="61"/>
      <c r="I69" s="171"/>
      <c r="J69" s="61"/>
      <c r="K69" s="61"/>
      <c r="L69" s="44"/>
    </row>
    <row r="70" spans="2:12" s="1" customFormat="1" ht="24.95" customHeight="1">
      <c r="B70" s="39"/>
      <c r="C70" s="24" t="s">
        <v>168</v>
      </c>
      <c r="D70" s="40"/>
      <c r="E70" s="40"/>
      <c r="F70" s="40"/>
      <c r="G70" s="40"/>
      <c r="H70" s="40"/>
      <c r="I70" s="144"/>
      <c r="J70" s="40"/>
      <c r="K70" s="40"/>
      <c r="L70" s="44"/>
    </row>
    <row r="71" spans="2:12" s="1" customFormat="1" ht="6.95" customHeight="1">
      <c r="B71" s="39"/>
      <c r="C71" s="40"/>
      <c r="D71" s="40"/>
      <c r="E71" s="40"/>
      <c r="F71" s="40"/>
      <c r="G71" s="40"/>
      <c r="H71" s="40"/>
      <c r="I71" s="144"/>
      <c r="J71" s="40"/>
      <c r="K71" s="40"/>
      <c r="L71" s="44"/>
    </row>
    <row r="72" spans="2:12" s="1" customFormat="1" ht="12" customHeight="1">
      <c r="B72" s="39"/>
      <c r="C72" s="33" t="s">
        <v>16</v>
      </c>
      <c r="D72" s="40"/>
      <c r="E72" s="40"/>
      <c r="F72" s="40"/>
      <c r="G72" s="40"/>
      <c r="H72" s="40"/>
      <c r="I72" s="144"/>
      <c r="J72" s="40"/>
      <c r="K72" s="40"/>
      <c r="L72" s="44"/>
    </row>
    <row r="73" spans="2:12" s="1" customFormat="1" ht="16.5" customHeight="1">
      <c r="B73" s="39"/>
      <c r="C73" s="40"/>
      <c r="D73" s="40"/>
      <c r="E73" s="172" t="str">
        <f>E7</f>
        <v>Výměna pražců a kolejnic ve 2.TK v úseku V.Březno - Boletice n.L. v km 443,320 – 448,400_OPRAVA Č. 1</v>
      </c>
      <c r="F73" s="33"/>
      <c r="G73" s="33"/>
      <c r="H73" s="33"/>
      <c r="I73" s="144"/>
      <c r="J73" s="40"/>
      <c r="K73" s="40"/>
      <c r="L73" s="44"/>
    </row>
    <row r="74" spans="2:12" ht="12" customHeight="1">
      <c r="B74" s="22"/>
      <c r="C74" s="33" t="s">
        <v>158</v>
      </c>
      <c r="D74" s="23"/>
      <c r="E74" s="23"/>
      <c r="F74" s="23"/>
      <c r="G74" s="23"/>
      <c r="H74" s="23"/>
      <c r="I74" s="137"/>
      <c r="J74" s="23"/>
      <c r="K74" s="23"/>
      <c r="L74" s="21"/>
    </row>
    <row r="75" spans="2:12" s="1" customFormat="1" ht="16.5" customHeight="1">
      <c r="B75" s="39"/>
      <c r="C75" s="40"/>
      <c r="D75" s="40"/>
      <c r="E75" s="172" t="s">
        <v>159</v>
      </c>
      <c r="F75" s="40"/>
      <c r="G75" s="40"/>
      <c r="H75" s="40"/>
      <c r="I75" s="144"/>
      <c r="J75" s="40"/>
      <c r="K75" s="40"/>
      <c r="L75" s="44"/>
    </row>
    <row r="76" spans="2:12" s="1" customFormat="1" ht="12" customHeight="1">
      <c r="B76" s="39"/>
      <c r="C76" s="33" t="s">
        <v>160</v>
      </c>
      <c r="D76" s="40"/>
      <c r="E76" s="40"/>
      <c r="F76" s="40"/>
      <c r="G76" s="40"/>
      <c r="H76" s="40"/>
      <c r="I76" s="144"/>
      <c r="J76" s="40"/>
      <c r="K76" s="40"/>
      <c r="L76" s="44"/>
    </row>
    <row r="77" spans="2:12" s="1" customFormat="1" ht="16.5" customHeight="1">
      <c r="B77" s="39"/>
      <c r="C77" s="40"/>
      <c r="D77" s="40"/>
      <c r="E77" s="65" t="str">
        <f>E11</f>
        <v>2 - Materiál dodávaný objednatelem - NEOCEŇOVAT</v>
      </c>
      <c r="F77" s="40"/>
      <c r="G77" s="40"/>
      <c r="H77" s="40"/>
      <c r="I77" s="144"/>
      <c r="J77" s="40"/>
      <c r="K77" s="40"/>
      <c r="L77" s="44"/>
    </row>
    <row r="78" spans="2:12" s="1" customFormat="1" ht="6.95" customHeight="1">
      <c r="B78" s="39"/>
      <c r="C78" s="40"/>
      <c r="D78" s="40"/>
      <c r="E78" s="40"/>
      <c r="F78" s="40"/>
      <c r="G78" s="40"/>
      <c r="H78" s="40"/>
      <c r="I78" s="144"/>
      <c r="J78" s="40"/>
      <c r="K78" s="40"/>
      <c r="L78" s="44"/>
    </row>
    <row r="79" spans="2:12" s="1" customFormat="1" ht="12" customHeight="1">
      <c r="B79" s="39"/>
      <c r="C79" s="33" t="s">
        <v>21</v>
      </c>
      <c r="D79" s="40"/>
      <c r="E79" s="40"/>
      <c r="F79" s="28" t="str">
        <f>F14</f>
        <v>trať 073</v>
      </c>
      <c r="G79" s="40"/>
      <c r="H79" s="40"/>
      <c r="I79" s="146" t="s">
        <v>23</v>
      </c>
      <c r="J79" s="68" t="str">
        <f>IF(J14="","",J14)</f>
        <v>7. 6. 2019</v>
      </c>
      <c r="K79" s="40"/>
      <c r="L79" s="44"/>
    </row>
    <row r="80" spans="2:12" s="1" customFormat="1" ht="6.95" customHeight="1">
      <c r="B80" s="39"/>
      <c r="C80" s="40"/>
      <c r="D80" s="40"/>
      <c r="E80" s="40"/>
      <c r="F80" s="40"/>
      <c r="G80" s="40"/>
      <c r="H80" s="40"/>
      <c r="I80" s="144"/>
      <c r="J80" s="40"/>
      <c r="K80" s="40"/>
      <c r="L80" s="44"/>
    </row>
    <row r="81" spans="2:12" s="1" customFormat="1" ht="13.65" customHeight="1">
      <c r="B81" s="39"/>
      <c r="C81" s="33" t="s">
        <v>25</v>
      </c>
      <c r="D81" s="40"/>
      <c r="E81" s="40"/>
      <c r="F81" s="28" t="str">
        <f>E17</f>
        <v>SŽDC s.o., OŘ Ústí n.L., ST Ústí n.L.</v>
      </c>
      <c r="G81" s="40"/>
      <c r="H81" s="40"/>
      <c r="I81" s="146" t="s">
        <v>33</v>
      </c>
      <c r="J81" s="37" t="str">
        <f>E23</f>
        <v xml:space="preserve"> </v>
      </c>
      <c r="K81" s="40"/>
      <c r="L81" s="44"/>
    </row>
    <row r="82" spans="2:12" s="1" customFormat="1" ht="13.65" customHeight="1">
      <c r="B82" s="39"/>
      <c r="C82" s="33" t="s">
        <v>31</v>
      </c>
      <c r="D82" s="40"/>
      <c r="E82" s="40"/>
      <c r="F82" s="28" t="str">
        <f>IF(E20="","",E20)</f>
        <v>Vyplň údaj</v>
      </c>
      <c r="G82" s="40"/>
      <c r="H82" s="40"/>
      <c r="I82" s="146" t="s">
        <v>36</v>
      </c>
      <c r="J82" s="37" t="str">
        <f>E26</f>
        <v xml:space="preserve"> </v>
      </c>
      <c r="K82" s="40"/>
      <c r="L82" s="44"/>
    </row>
    <row r="83" spans="2:12" s="1" customFormat="1" ht="10.3" customHeight="1">
      <c r="B83" s="39"/>
      <c r="C83" s="40"/>
      <c r="D83" s="40"/>
      <c r="E83" s="40"/>
      <c r="F83" s="40"/>
      <c r="G83" s="40"/>
      <c r="H83" s="40"/>
      <c r="I83" s="144"/>
      <c r="J83" s="40"/>
      <c r="K83" s="40"/>
      <c r="L83" s="44"/>
    </row>
    <row r="84" spans="2:20" s="10" customFormat="1" ht="29.25" customHeight="1">
      <c r="B84" s="191"/>
      <c r="C84" s="192" t="s">
        <v>169</v>
      </c>
      <c r="D84" s="193" t="s">
        <v>58</v>
      </c>
      <c r="E84" s="193" t="s">
        <v>54</v>
      </c>
      <c r="F84" s="193" t="s">
        <v>55</v>
      </c>
      <c r="G84" s="193" t="s">
        <v>170</v>
      </c>
      <c r="H84" s="193" t="s">
        <v>171</v>
      </c>
      <c r="I84" s="194" t="s">
        <v>172</v>
      </c>
      <c r="J84" s="193" t="s">
        <v>164</v>
      </c>
      <c r="K84" s="195" t="s">
        <v>173</v>
      </c>
      <c r="L84" s="196"/>
      <c r="M84" s="88" t="s">
        <v>19</v>
      </c>
      <c r="N84" s="89" t="s">
        <v>43</v>
      </c>
      <c r="O84" s="89" t="s">
        <v>174</v>
      </c>
      <c r="P84" s="89" t="s">
        <v>175</v>
      </c>
      <c r="Q84" s="89" t="s">
        <v>176</v>
      </c>
      <c r="R84" s="89" t="s">
        <v>177</v>
      </c>
      <c r="S84" s="89" t="s">
        <v>178</v>
      </c>
      <c r="T84" s="90" t="s">
        <v>179</v>
      </c>
    </row>
    <row r="85" spans="2:63" s="1" customFormat="1" ht="22.8" customHeight="1">
      <c r="B85" s="39"/>
      <c r="C85" s="95" t="s">
        <v>180</v>
      </c>
      <c r="D85" s="40"/>
      <c r="E85" s="40"/>
      <c r="F85" s="40"/>
      <c r="G85" s="40"/>
      <c r="H85" s="40"/>
      <c r="I85" s="144"/>
      <c r="J85" s="197">
        <f>BK85</f>
        <v>0</v>
      </c>
      <c r="K85" s="40"/>
      <c r="L85" s="44"/>
      <c r="M85" s="91"/>
      <c r="N85" s="92"/>
      <c r="O85" s="92"/>
      <c r="P85" s="198">
        <f>SUM(P86:P88)</f>
        <v>0</v>
      </c>
      <c r="Q85" s="92"/>
      <c r="R85" s="198">
        <f>SUM(R86:R88)</f>
        <v>3346.7753</v>
      </c>
      <c r="S85" s="92"/>
      <c r="T85" s="199">
        <f>SUM(T86:T88)</f>
        <v>0</v>
      </c>
      <c r="AT85" s="18" t="s">
        <v>72</v>
      </c>
      <c r="AU85" s="18" t="s">
        <v>165</v>
      </c>
      <c r="BK85" s="200">
        <f>SUM(BK86:BK88)</f>
        <v>0</v>
      </c>
    </row>
    <row r="86" spans="2:65" s="1" customFormat="1" ht="22.5" customHeight="1">
      <c r="B86" s="39"/>
      <c r="C86" s="264" t="s">
        <v>80</v>
      </c>
      <c r="D86" s="264" t="s">
        <v>233</v>
      </c>
      <c r="E86" s="265" t="s">
        <v>782</v>
      </c>
      <c r="F86" s="266" t="s">
        <v>783</v>
      </c>
      <c r="G86" s="267" t="s">
        <v>198</v>
      </c>
      <c r="H86" s="268">
        <v>8350</v>
      </c>
      <c r="I86" s="269"/>
      <c r="J86" s="270">
        <f>ROUND(I86*H86,2)</f>
        <v>0</v>
      </c>
      <c r="K86" s="266" t="s">
        <v>189</v>
      </c>
      <c r="L86" s="271"/>
      <c r="M86" s="272" t="s">
        <v>19</v>
      </c>
      <c r="N86" s="273" t="s">
        <v>44</v>
      </c>
      <c r="O86" s="80"/>
      <c r="P86" s="226">
        <f>O86*H86</f>
        <v>0</v>
      </c>
      <c r="Q86" s="226">
        <v>0.32705</v>
      </c>
      <c r="R86" s="226">
        <f>Q86*H86</f>
        <v>2730.8675</v>
      </c>
      <c r="S86" s="226">
        <v>0</v>
      </c>
      <c r="T86" s="227">
        <f>S86*H86</f>
        <v>0</v>
      </c>
      <c r="AR86" s="18" t="s">
        <v>232</v>
      </c>
      <c r="AT86" s="18" t="s">
        <v>233</v>
      </c>
      <c r="AU86" s="18" t="s">
        <v>73</v>
      </c>
      <c r="AY86" s="18" t="s">
        <v>183</v>
      </c>
      <c r="BE86" s="228">
        <f>IF(N86="základní",J86,0)</f>
        <v>0</v>
      </c>
      <c r="BF86" s="228">
        <f>IF(N86="snížená",J86,0)</f>
        <v>0</v>
      </c>
      <c r="BG86" s="228">
        <f>IF(N86="zákl. přenesená",J86,0)</f>
        <v>0</v>
      </c>
      <c r="BH86" s="228">
        <f>IF(N86="sníž. přenesená",J86,0)</f>
        <v>0</v>
      </c>
      <c r="BI86" s="228">
        <f>IF(N86="nulová",J86,0)</f>
        <v>0</v>
      </c>
      <c r="BJ86" s="18" t="s">
        <v>80</v>
      </c>
      <c r="BK86" s="228">
        <f>ROUND(I86*H86,2)</f>
        <v>0</v>
      </c>
      <c r="BL86" s="18" t="s">
        <v>101</v>
      </c>
      <c r="BM86" s="18" t="s">
        <v>784</v>
      </c>
    </row>
    <row r="87" spans="2:65" s="1" customFormat="1" ht="22.5" customHeight="1">
      <c r="B87" s="39"/>
      <c r="C87" s="264" t="s">
        <v>82</v>
      </c>
      <c r="D87" s="264" t="s">
        <v>233</v>
      </c>
      <c r="E87" s="265" t="s">
        <v>785</v>
      </c>
      <c r="F87" s="266" t="s">
        <v>786</v>
      </c>
      <c r="G87" s="267" t="s">
        <v>198</v>
      </c>
      <c r="H87" s="268">
        <v>58</v>
      </c>
      <c r="I87" s="269"/>
      <c r="J87" s="270">
        <f>ROUND(I87*H87,2)</f>
        <v>0</v>
      </c>
      <c r="K87" s="266" t="s">
        <v>189</v>
      </c>
      <c r="L87" s="271"/>
      <c r="M87" s="272" t="s">
        <v>19</v>
      </c>
      <c r="N87" s="273" t="s">
        <v>44</v>
      </c>
      <c r="O87" s="80"/>
      <c r="P87" s="226">
        <f>O87*H87</f>
        <v>0</v>
      </c>
      <c r="Q87" s="226">
        <v>7.2036</v>
      </c>
      <c r="R87" s="226">
        <f>Q87*H87</f>
        <v>417.80879999999996</v>
      </c>
      <c r="S87" s="226">
        <v>0</v>
      </c>
      <c r="T87" s="227">
        <f>S87*H87</f>
        <v>0</v>
      </c>
      <c r="AR87" s="18" t="s">
        <v>232</v>
      </c>
      <c r="AT87" s="18" t="s">
        <v>233</v>
      </c>
      <c r="AU87" s="18" t="s">
        <v>73</v>
      </c>
      <c r="AY87" s="18" t="s">
        <v>183</v>
      </c>
      <c r="BE87" s="228">
        <f>IF(N87="základní",J87,0)</f>
        <v>0</v>
      </c>
      <c r="BF87" s="228">
        <f>IF(N87="snížená",J87,0)</f>
        <v>0</v>
      </c>
      <c r="BG87" s="228">
        <f>IF(N87="zákl. přenesená",J87,0)</f>
        <v>0</v>
      </c>
      <c r="BH87" s="228">
        <f>IF(N87="sníž. přenesená",J87,0)</f>
        <v>0</v>
      </c>
      <c r="BI87" s="228">
        <f>IF(N87="nulová",J87,0)</f>
        <v>0</v>
      </c>
      <c r="BJ87" s="18" t="s">
        <v>80</v>
      </c>
      <c r="BK87" s="228">
        <f>ROUND(I87*H87,2)</f>
        <v>0</v>
      </c>
      <c r="BL87" s="18" t="s">
        <v>101</v>
      </c>
      <c r="BM87" s="18" t="s">
        <v>787</v>
      </c>
    </row>
    <row r="88" spans="2:65" s="1" customFormat="1" ht="22.5" customHeight="1">
      <c r="B88" s="39"/>
      <c r="C88" s="264" t="s">
        <v>95</v>
      </c>
      <c r="D88" s="264" t="s">
        <v>233</v>
      </c>
      <c r="E88" s="265" t="s">
        <v>788</v>
      </c>
      <c r="F88" s="266" t="s">
        <v>789</v>
      </c>
      <c r="G88" s="267" t="s">
        <v>198</v>
      </c>
      <c r="H88" s="268">
        <v>44</v>
      </c>
      <c r="I88" s="269"/>
      <c r="J88" s="270">
        <f>ROUND(I88*H88,2)</f>
        <v>0</v>
      </c>
      <c r="K88" s="266" t="s">
        <v>189</v>
      </c>
      <c r="L88" s="271"/>
      <c r="M88" s="280" t="s">
        <v>19</v>
      </c>
      <c r="N88" s="281" t="s">
        <v>44</v>
      </c>
      <c r="O88" s="282"/>
      <c r="P88" s="283">
        <f>O88*H88</f>
        <v>0</v>
      </c>
      <c r="Q88" s="283">
        <v>4.50225</v>
      </c>
      <c r="R88" s="283">
        <f>Q88*H88</f>
        <v>198.099</v>
      </c>
      <c r="S88" s="283">
        <v>0</v>
      </c>
      <c r="T88" s="284">
        <f>S88*H88</f>
        <v>0</v>
      </c>
      <c r="AR88" s="18" t="s">
        <v>232</v>
      </c>
      <c r="AT88" s="18" t="s">
        <v>233</v>
      </c>
      <c r="AU88" s="18" t="s">
        <v>73</v>
      </c>
      <c r="AY88" s="18" t="s">
        <v>183</v>
      </c>
      <c r="BE88" s="228">
        <f>IF(N88="základní",J88,0)</f>
        <v>0</v>
      </c>
      <c r="BF88" s="228">
        <f>IF(N88="snížená",J88,0)</f>
        <v>0</v>
      </c>
      <c r="BG88" s="228">
        <f>IF(N88="zákl. přenesená",J88,0)</f>
        <v>0</v>
      </c>
      <c r="BH88" s="228">
        <f>IF(N88="sníž. přenesená",J88,0)</f>
        <v>0</v>
      </c>
      <c r="BI88" s="228">
        <f>IF(N88="nulová",J88,0)</f>
        <v>0</v>
      </c>
      <c r="BJ88" s="18" t="s">
        <v>80</v>
      </c>
      <c r="BK88" s="228">
        <f>ROUND(I88*H88,2)</f>
        <v>0</v>
      </c>
      <c r="BL88" s="18" t="s">
        <v>101</v>
      </c>
      <c r="BM88" s="18" t="s">
        <v>790</v>
      </c>
    </row>
    <row r="89" spans="2:12" s="1" customFormat="1" ht="6.95" customHeight="1">
      <c r="B89" s="58"/>
      <c r="C89" s="59"/>
      <c r="D89" s="59"/>
      <c r="E89" s="59"/>
      <c r="F89" s="59"/>
      <c r="G89" s="59"/>
      <c r="H89" s="59"/>
      <c r="I89" s="168"/>
      <c r="J89" s="59"/>
      <c r="K89" s="59"/>
      <c r="L89" s="44"/>
    </row>
  </sheetData>
  <sheetProtection password="CC35" sheet="1" objects="1" scenarios="1" formatColumns="0" formatRows="0" autoFilter="0"/>
  <autoFilter ref="C84:K88"/>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BM10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113</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ht="12" customHeight="1">
      <c r="B8" s="21"/>
      <c r="D8" s="142" t="s">
        <v>158</v>
      </c>
      <c r="L8" s="21"/>
    </row>
    <row r="9" spans="2:12" s="1" customFormat="1" ht="16.5" customHeight="1">
      <c r="B9" s="44"/>
      <c r="E9" s="143" t="s">
        <v>159</v>
      </c>
      <c r="F9" s="1"/>
      <c r="G9" s="1"/>
      <c r="H9" s="1"/>
      <c r="I9" s="144"/>
      <c r="L9" s="44"/>
    </row>
    <row r="10" spans="2:12" s="1" customFormat="1" ht="12" customHeight="1">
      <c r="B10" s="44"/>
      <c r="D10" s="142" t="s">
        <v>160</v>
      </c>
      <c r="I10" s="144"/>
      <c r="L10" s="44"/>
    </row>
    <row r="11" spans="2:12" s="1" customFormat="1" ht="36.95" customHeight="1">
      <c r="B11" s="44"/>
      <c r="E11" s="145" t="s">
        <v>791</v>
      </c>
      <c r="F11" s="1"/>
      <c r="G11" s="1"/>
      <c r="H11" s="1"/>
      <c r="I11" s="144"/>
      <c r="L11" s="44"/>
    </row>
    <row r="12" spans="2:12" s="1" customFormat="1" ht="12">
      <c r="B12" s="44"/>
      <c r="I12" s="144"/>
      <c r="L12" s="44"/>
    </row>
    <row r="13" spans="2:12" s="1" customFormat="1" ht="12" customHeight="1">
      <c r="B13" s="44"/>
      <c r="D13" s="142" t="s">
        <v>18</v>
      </c>
      <c r="F13" s="18" t="s">
        <v>19</v>
      </c>
      <c r="I13" s="146" t="s">
        <v>20</v>
      </c>
      <c r="J13" s="18" t="s">
        <v>19</v>
      </c>
      <c r="L13" s="44"/>
    </row>
    <row r="14" spans="2:12" s="1" customFormat="1" ht="12" customHeight="1">
      <c r="B14" s="44"/>
      <c r="D14" s="142" t="s">
        <v>21</v>
      </c>
      <c r="F14" s="18" t="s">
        <v>22</v>
      </c>
      <c r="I14" s="146" t="s">
        <v>23</v>
      </c>
      <c r="J14" s="147" t="str">
        <f>'Rekapitulace stavby'!AN8</f>
        <v>7. 6. 2019</v>
      </c>
      <c r="L14" s="44"/>
    </row>
    <row r="15" spans="2:12" s="1" customFormat="1" ht="10.8" customHeight="1">
      <c r="B15" s="44"/>
      <c r="I15" s="144"/>
      <c r="L15" s="44"/>
    </row>
    <row r="16" spans="2:12" s="1" customFormat="1" ht="12" customHeight="1">
      <c r="B16" s="44"/>
      <c r="D16" s="142" t="s">
        <v>25</v>
      </c>
      <c r="I16" s="146" t="s">
        <v>26</v>
      </c>
      <c r="J16" s="18" t="s">
        <v>27</v>
      </c>
      <c r="L16" s="44"/>
    </row>
    <row r="17" spans="2:12" s="1" customFormat="1" ht="18" customHeight="1">
      <c r="B17" s="44"/>
      <c r="E17" s="18" t="s">
        <v>28</v>
      </c>
      <c r="I17" s="146" t="s">
        <v>29</v>
      </c>
      <c r="J17" s="18" t="s">
        <v>30</v>
      </c>
      <c r="L17" s="44"/>
    </row>
    <row r="18" spans="2:12" s="1" customFormat="1" ht="6.95" customHeight="1">
      <c r="B18" s="44"/>
      <c r="I18" s="144"/>
      <c r="L18" s="44"/>
    </row>
    <row r="19" spans="2:12" s="1" customFormat="1" ht="12" customHeight="1">
      <c r="B19" s="44"/>
      <c r="D19" s="142" t="s">
        <v>31</v>
      </c>
      <c r="I19" s="146" t="s">
        <v>26</v>
      </c>
      <c r="J19" s="34" t="str">
        <f>'Rekapitulace stavby'!AN13</f>
        <v>Vyplň údaj</v>
      </c>
      <c r="L19" s="44"/>
    </row>
    <row r="20" spans="2:12" s="1" customFormat="1" ht="18" customHeight="1">
      <c r="B20" s="44"/>
      <c r="E20" s="34" t="str">
        <f>'Rekapitulace stavby'!E14</f>
        <v>Vyplň údaj</v>
      </c>
      <c r="F20" s="18"/>
      <c r="G20" s="18"/>
      <c r="H20" s="18"/>
      <c r="I20" s="146" t="s">
        <v>29</v>
      </c>
      <c r="J20" s="34" t="str">
        <f>'Rekapitulace stavby'!AN14</f>
        <v>Vyplň údaj</v>
      </c>
      <c r="L20" s="44"/>
    </row>
    <row r="21" spans="2:12" s="1" customFormat="1" ht="6.95" customHeight="1">
      <c r="B21" s="44"/>
      <c r="I21" s="144"/>
      <c r="L21" s="44"/>
    </row>
    <row r="22" spans="2:12" s="1" customFormat="1" ht="12" customHeight="1">
      <c r="B22" s="44"/>
      <c r="D22" s="142" t="s">
        <v>33</v>
      </c>
      <c r="I22" s="146" t="s">
        <v>26</v>
      </c>
      <c r="J22" s="18" t="s">
        <v>19</v>
      </c>
      <c r="L22" s="44"/>
    </row>
    <row r="23" spans="2:12" s="1" customFormat="1" ht="18" customHeight="1">
      <c r="B23" s="44"/>
      <c r="E23" s="18" t="s">
        <v>34</v>
      </c>
      <c r="I23" s="146" t="s">
        <v>29</v>
      </c>
      <c r="J23" s="18" t="s">
        <v>19</v>
      </c>
      <c r="L23" s="44"/>
    </row>
    <row r="24" spans="2:12" s="1" customFormat="1" ht="6.95" customHeight="1">
      <c r="B24" s="44"/>
      <c r="I24" s="144"/>
      <c r="L24" s="44"/>
    </row>
    <row r="25" spans="2:12" s="1" customFormat="1" ht="12" customHeight="1">
      <c r="B25" s="44"/>
      <c r="D25" s="142" t="s">
        <v>36</v>
      </c>
      <c r="I25" s="146" t="s">
        <v>26</v>
      </c>
      <c r="J25" s="18" t="s">
        <v>19</v>
      </c>
      <c r="L25" s="44"/>
    </row>
    <row r="26" spans="2:12" s="1" customFormat="1" ht="18" customHeight="1">
      <c r="B26" s="44"/>
      <c r="E26" s="18" t="s">
        <v>34</v>
      </c>
      <c r="I26" s="146" t="s">
        <v>29</v>
      </c>
      <c r="J26" s="18" t="s">
        <v>19</v>
      </c>
      <c r="L26" s="44"/>
    </row>
    <row r="27" spans="2:12" s="1" customFormat="1" ht="6.95" customHeight="1">
      <c r="B27" s="44"/>
      <c r="I27" s="144"/>
      <c r="L27" s="44"/>
    </row>
    <row r="28" spans="2:12" s="1" customFormat="1" ht="12" customHeight="1">
      <c r="B28" s="44"/>
      <c r="D28" s="142" t="s">
        <v>37</v>
      </c>
      <c r="I28" s="144"/>
      <c r="L28" s="44"/>
    </row>
    <row r="29" spans="2:12" s="7" customFormat="1" ht="45" customHeight="1">
      <c r="B29" s="148"/>
      <c r="E29" s="149" t="s">
        <v>38</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39</v>
      </c>
      <c r="I32" s="144"/>
      <c r="J32" s="153">
        <f>ROUND(J86,2)</f>
        <v>0</v>
      </c>
      <c r="L32" s="44"/>
    </row>
    <row r="33" spans="2:12" s="1" customFormat="1" ht="6.95" customHeight="1">
      <c r="B33" s="44"/>
      <c r="D33" s="72"/>
      <c r="E33" s="72"/>
      <c r="F33" s="72"/>
      <c r="G33" s="72"/>
      <c r="H33" s="72"/>
      <c r="I33" s="151"/>
      <c r="J33" s="72"/>
      <c r="K33" s="72"/>
      <c r="L33" s="44"/>
    </row>
    <row r="34" spans="2:12" s="1" customFormat="1" ht="14.4" customHeight="1">
      <c r="B34" s="44"/>
      <c r="F34" s="154" t="s">
        <v>41</v>
      </c>
      <c r="I34" s="155" t="s">
        <v>40</v>
      </c>
      <c r="J34" s="154" t="s">
        <v>42</v>
      </c>
      <c r="L34" s="44"/>
    </row>
    <row r="35" spans="2:12" s="1" customFormat="1" ht="14.4" customHeight="1">
      <c r="B35" s="44"/>
      <c r="D35" s="142" t="s">
        <v>43</v>
      </c>
      <c r="E35" s="142" t="s">
        <v>44</v>
      </c>
      <c r="F35" s="156">
        <f>ROUND((SUM(BE86:BE108)),2)</f>
        <v>0</v>
      </c>
      <c r="I35" s="157">
        <v>0.21</v>
      </c>
      <c r="J35" s="156">
        <f>ROUND(((SUM(BE86:BE108))*I35),2)</f>
        <v>0</v>
      </c>
      <c r="L35" s="44"/>
    </row>
    <row r="36" spans="2:12" s="1" customFormat="1" ht="14.4" customHeight="1">
      <c r="B36" s="44"/>
      <c r="E36" s="142" t="s">
        <v>45</v>
      </c>
      <c r="F36" s="156">
        <f>ROUND((SUM(BF86:BF108)),2)</f>
        <v>0</v>
      </c>
      <c r="I36" s="157">
        <v>0.15</v>
      </c>
      <c r="J36" s="156">
        <f>ROUND(((SUM(BF86:BF108))*I36),2)</f>
        <v>0</v>
      </c>
      <c r="L36" s="44"/>
    </row>
    <row r="37" spans="2:12" s="1" customFormat="1" ht="14.4" customHeight="1" hidden="1">
      <c r="B37" s="44"/>
      <c r="E37" s="142" t="s">
        <v>46</v>
      </c>
      <c r="F37" s="156">
        <f>ROUND((SUM(BG86:BG108)),2)</f>
        <v>0</v>
      </c>
      <c r="I37" s="157">
        <v>0.21</v>
      </c>
      <c r="J37" s="156">
        <f>0</f>
        <v>0</v>
      </c>
      <c r="L37" s="44"/>
    </row>
    <row r="38" spans="2:12" s="1" customFormat="1" ht="14.4" customHeight="1" hidden="1">
      <c r="B38" s="44"/>
      <c r="E38" s="142" t="s">
        <v>47</v>
      </c>
      <c r="F38" s="156">
        <f>ROUND((SUM(BH86:BH108)),2)</f>
        <v>0</v>
      </c>
      <c r="I38" s="157">
        <v>0.15</v>
      </c>
      <c r="J38" s="156">
        <f>0</f>
        <v>0</v>
      </c>
      <c r="L38" s="44"/>
    </row>
    <row r="39" spans="2:12" s="1" customFormat="1" ht="14.4" customHeight="1" hidden="1">
      <c r="B39" s="44"/>
      <c r="E39" s="142" t="s">
        <v>48</v>
      </c>
      <c r="F39" s="156">
        <f>ROUND((SUM(BI86:BI108)),2)</f>
        <v>0</v>
      </c>
      <c r="I39" s="157">
        <v>0</v>
      </c>
      <c r="J39" s="156">
        <f>0</f>
        <v>0</v>
      </c>
      <c r="L39" s="44"/>
    </row>
    <row r="40" spans="2:12" s="1" customFormat="1" ht="6.95" customHeight="1">
      <c r="B40" s="44"/>
      <c r="I40" s="144"/>
      <c r="L40" s="44"/>
    </row>
    <row r="41" spans="2:12" s="1" customFormat="1" ht="25.4" customHeight="1">
      <c r="B41" s="44"/>
      <c r="C41" s="158"/>
      <c r="D41" s="159" t="s">
        <v>49</v>
      </c>
      <c r="E41" s="160"/>
      <c r="F41" s="160"/>
      <c r="G41" s="161" t="s">
        <v>50</v>
      </c>
      <c r="H41" s="162" t="s">
        <v>51</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4" t="s">
        <v>162</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3" t="s">
        <v>16</v>
      </c>
      <c r="D49" s="40"/>
      <c r="E49" s="40"/>
      <c r="F49" s="40"/>
      <c r="G49" s="40"/>
      <c r="H49" s="40"/>
      <c r="I49" s="144"/>
      <c r="J49" s="40"/>
      <c r="K49" s="40"/>
      <c r="L49" s="44"/>
    </row>
    <row r="50" spans="2:12" s="1" customFormat="1" ht="16.5" customHeight="1">
      <c r="B50" s="39"/>
      <c r="C50" s="40"/>
      <c r="D50" s="40"/>
      <c r="E50" s="172" t="str">
        <f>E7</f>
        <v>Výměna pražců a kolejnic ve 2.TK v úseku V.Březno - Boletice n.L. v km 443,320 – 448,400_OPRAVA Č. 1</v>
      </c>
      <c r="F50" s="33"/>
      <c r="G50" s="33"/>
      <c r="H50" s="33"/>
      <c r="I50" s="144"/>
      <c r="J50" s="40"/>
      <c r="K50" s="40"/>
      <c r="L50" s="44"/>
    </row>
    <row r="51" spans="2:12" ht="12" customHeight="1">
      <c r="B51" s="22"/>
      <c r="C51" s="33" t="s">
        <v>158</v>
      </c>
      <c r="D51" s="23"/>
      <c r="E51" s="23"/>
      <c r="F51" s="23"/>
      <c r="G51" s="23"/>
      <c r="H51" s="23"/>
      <c r="I51" s="137"/>
      <c r="J51" s="23"/>
      <c r="K51" s="23"/>
      <c r="L51" s="21"/>
    </row>
    <row r="52" spans="2:12" s="1" customFormat="1" ht="16.5" customHeight="1">
      <c r="B52" s="39"/>
      <c r="C52" s="40"/>
      <c r="D52" s="40"/>
      <c r="E52" s="172" t="s">
        <v>159</v>
      </c>
      <c r="F52" s="40"/>
      <c r="G52" s="40"/>
      <c r="H52" s="40"/>
      <c r="I52" s="144"/>
      <c r="J52" s="40"/>
      <c r="K52" s="40"/>
      <c r="L52" s="44"/>
    </row>
    <row r="53" spans="2:12" s="1" customFormat="1" ht="12" customHeight="1">
      <c r="B53" s="39"/>
      <c r="C53" s="33" t="s">
        <v>160</v>
      </c>
      <c r="D53" s="40"/>
      <c r="E53" s="40"/>
      <c r="F53" s="40"/>
      <c r="G53" s="40"/>
      <c r="H53" s="40"/>
      <c r="I53" s="144"/>
      <c r="J53" s="40"/>
      <c r="K53" s="40"/>
      <c r="L53" s="44"/>
    </row>
    <row r="54" spans="2:12" s="1" customFormat="1" ht="16.5" customHeight="1">
      <c r="B54" s="39"/>
      <c r="C54" s="40"/>
      <c r="D54" s="40"/>
      <c r="E54" s="65" t="str">
        <f>E11</f>
        <v>3 - VRN</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3" t="s">
        <v>21</v>
      </c>
      <c r="D56" s="40"/>
      <c r="E56" s="40"/>
      <c r="F56" s="28" t="str">
        <f>F14</f>
        <v>trať 073</v>
      </c>
      <c r="G56" s="40"/>
      <c r="H56" s="40"/>
      <c r="I56" s="146" t="s">
        <v>23</v>
      </c>
      <c r="J56" s="68" t="str">
        <f>IF(J14="","",J14)</f>
        <v>7. 6. 2019</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3" t="s">
        <v>25</v>
      </c>
      <c r="D58" s="40"/>
      <c r="E58" s="40"/>
      <c r="F58" s="28" t="str">
        <f>E17</f>
        <v>SŽDC s.o., OŘ Ústí n.L., ST Ústí n.L.</v>
      </c>
      <c r="G58" s="40"/>
      <c r="H58" s="40"/>
      <c r="I58" s="146" t="s">
        <v>33</v>
      </c>
      <c r="J58" s="37" t="str">
        <f>E23</f>
        <v xml:space="preserve"> </v>
      </c>
      <c r="K58" s="40"/>
      <c r="L58" s="44"/>
    </row>
    <row r="59" spans="2:12" s="1" customFormat="1" ht="13.65" customHeight="1">
      <c r="B59" s="39"/>
      <c r="C59" s="33" t="s">
        <v>31</v>
      </c>
      <c r="D59" s="40"/>
      <c r="E59" s="40"/>
      <c r="F59" s="28" t="str">
        <f>IF(E20="","",E20)</f>
        <v>Vyplň údaj</v>
      </c>
      <c r="G59" s="40"/>
      <c r="H59" s="40"/>
      <c r="I59" s="146" t="s">
        <v>36</v>
      </c>
      <c r="J59" s="37" t="str">
        <f>E26</f>
        <v xml:space="preserve"> </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163</v>
      </c>
      <c r="D61" s="174"/>
      <c r="E61" s="174"/>
      <c r="F61" s="174"/>
      <c r="G61" s="174"/>
      <c r="H61" s="174"/>
      <c r="I61" s="175"/>
      <c r="J61" s="176" t="s">
        <v>164</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71</v>
      </c>
      <c r="D63" s="40"/>
      <c r="E63" s="40"/>
      <c r="F63" s="40"/>
      <c r="G63" s="40"/>
      <c r="H63" s="40"/>
      <c r="I63" s="144"/>
      <c r="J63" s="98">
        <f>J86</f>
        <v>0</v>
      </c>
      <c r="K63" s="40"/>
      <c r="L63" s="44"/>
      <c r="AU63" s="18" t="s">
        <v>165</v>
      </c>
    </row>
    <row r="64" spans="2:12" s="8" customFormat="1" ht="24.95" customHeight="1">
      <c r="B64" s="178"/>
      <c r="C64" s="179"/>
      <c r="D64" s="180" t="s">
        <v>792</v>
      </c>
      <c r="E64" s="181"/>
      <c r="F64" s="181"/>
      <c r="G64" s="181"/>
      <c r="H64" s="181"/>
      <c r="I64" s="182"/>
      <c r="J64" s="183">
        <f>J87</f>
        <v>0</v>
      </c>
      <c r="K64" s="179"/>
      <c r="L64" s="184"/>
    </row>
    <row r="65" spans="2:12" s="1" customFormat="1" ht="21.8" customHeight="1">
      <c r="B65" s="39"/>
      <c r="C65" s="40"/>
      <c r="D65" s="40"/>
      <c r="E65" s="40"/>
      <c r="F65" s="40"/>
      <c r="G65" s="40"/>
      <c r="H65" s="40"/>
      <c r="I65" s="144"/>
      <c r="J65" s="40"/>
      <c r="K65" s="40"/>
      <c r="L65" s="44"/>
    </row>
    <row r="66" spans="2:12" s="1" customFormat="1" ht="6.95" customHeight="1">
      <c r="B66" s="58"/>
      <c r="C66" s="59"/>
      <c r="D66" s="59"/>
      <c r="E66" s="59"/>
      <c r="F66" s="59"/>
      <c r="G66" s="59"/>
      <c r="H66" s="59"/>
      <c r="I66" s="168"/>
      <c r="J66" s="59"/>
      <c r="K66" s="59"/>
      <c r="L66" s="44"/>
    </row>
    <row r="70" spans="2:12" s="1" customFormat="1" ht="6.95" customHeight="1">
      <c r="B70" s="60"/>
      <c r="C70" s="61"/>
      <c r="D70" s="61"/>
      <c r="E70" s="61"/>
      <c r="F70" s="61"/>
      <c r="G70" s="61"/>
      <c r="H70" s="61"/>
      <c r="I70" s="171"/>
      <c r="J70" s="61"/>
      <c r="K70" s="61"/>
      <c r="L70" s="44"/>
    </row>
    <row r="71" spans="2:12" s="1" customFormat="1" ht="24.95" customHeight="1">
      <c r="B71" s="39"/>
      <c r="C71" s="24" t="s">
        <v>168</v>
      </c>
      <c r="D71" s="40"/>
      <c r="E71" s="40"/>
      <c r="F71" s="40"/>
      <c r="G71" s="40"/>
      <c r="H71" s="40"/>
      <c r="I71" s="144"/>
      <c r="J71" s="40"/>
      <c r="K71" s="40"/>
      <c r="L71" s="44"/>
    </row>
    <row r="72" spans="2:12" s="1" customFormat="1" ht="6.95" customHeight="1">
      <c r="B72" s="39"/>
      <c r="C72" s="40"/>
      <c r="D72" s="40"/>
      <c r="E72" s="40"/>
      <c r="F72" s="40"/>
      <c r="G72" s="40"/>
      <c r="H72" s="40"/>
      <c r="I72" s="144"/>
      <c r="J72" s="40"/>
      <c r="K72" s="40"/>
      <c r="L72" s="44"/>
    </row>
    <row r="73" spans="2:12" s="1" customFormat="1" ht="12" customHeight="1">
      <c r="B73" s="39"/>
      <c r="C73" s="33" t="s">
        <v>16</v>
      </c>
      <c r="D73" s="40"/>
      <c r="E73" s="40"/>
      <c r="F73" s="40"/>
      <c r="G73" s="40"/>
      <c r="H73" s="40"/>
      <c r="I73" s="144"/>
      <c r="J73" s="40"/>
      <c r="K73" s="40"/>
      <c r="L73" s="44"/>
    </row>
    <row r="74" spans="2:12" s="1" customFormat="1" ht="16.5" customHeight="1">
      <c r="B74" s="39"/>
      <c r="C74" s="40"/>
      <c r="D74" s="40"/>
      <c r="E74" s="172" t="str">
        <f>E7</f>
        <v>Výměna pražců a kolejnic ve 2.TK v úseku V.Březno - Boletice n.L. v km 443,320 – 448,400_OPRAVA Č. 1</v>
      </c>
      <c r="F74" s="33"/>
      <c r="G74" s="33"/>
      <c r="H74" s="33"/>
      <c r="I74" s="144"/>
      <c r="J74" s="40"/>
      <c r="K74" s="40"/>
      <c r="L74" s="44"/>
    </row>
    <row r="75" spans="2:12" ht="12" customHeight="1">
      <c r="B75" s="22"/>
      <c r="C75" s="33" t="s">
        <v>158</v>
      </c>
      <c r="D75" s="23"/>
      <c r="E75" s="23"/>
      <c r="F75" s="23"/>
      <c r="G75" s="23"/>
      <c r="H75" s="23"/>
      <c r="I75" s="137"/>
      <c r="J75" s="23"/>
      <c r="K75" s="23"/>
      <c r="L75" s="21"/>
    </row>
    <row r="76" spans="2:12" s="1" customFormat="1" ht="16.5" customHeight="1">
      <c r="B76" s="39"/>
      <c r="C76" s="40"/>
      <c r="D76" s="40"/>
      <c r="E76" s="172" t="s">
        <v>159</v>
      </c>
      <c r="F76" s="40"/>
      <c r="G76" s="40"/>
      <c r="H76" s="40"/>
      <c r="I76" s="144"/>
      <c r="J76" s="40"/>
      <c r="K76" s="40"/>
      <c r="L76" s="44"/>
    </row>
    <row r="77" spans="2:12" s="1" customFormat="1" ht="12" customHeight="1">
      <c r="B77" s="39"/>
      <c r="C77" s="33" t="s">
        <v>160</v>
      </c>
      <c r="D77" s="40"/>
      <c r="E77" s="40"/>
      <c r="F77" s="40"/>
      <c r="G77" s="40"/>
      <c r="H77" s="40"/>
      <c r="I77" s="144"/>
      <c r="J77" s="40"/>
      <c r="K77" s="40"/>
      <c r="L77" s="44"/>
    </row>
    <row r="78" spans="2:12" s="1" customFormat="1" ht="16.5" customHeight="1">
      <c r="B78" s="39"/>
      <c r="C78" s="40"/>
      <c r="D78" s="40"/>
      <c r="E78" s="65" t="str">
        <f>E11</f>
        <v>3 - VRN</v>
      </c>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3" t="s">
        <v>21</v>
      </c>
      <c r="D80" s="40"/>
      <c r="E80" s="40"/>
      <c r="F80" s="28" t="str">
        <f>F14</f>
        <v>trať 073</v>
      </c>
      <c r="G80" s="40"/>
      <c r="H80" s="40"/>
      <c r="I80" s="146" t="s">
        <v>23</v>
      </c>
      <c r="J80" s="68" t="str">
        <f>IF(J14="","",J14)</f>
        <v>7. 6. 2019</v>
      </c>
      <c r="K80" s="40"/>
      <c r="L80" s="44"/>
    </row>
    <row r="81" spans="2:12" s="1" customFormat="1" ht="6.95" customHeight="1">
      <c r="B81" s="39"/>
      <c r="C81" s="40"/>
      <c r="D81" s="40"/>
      <c r="E81" s="40"/>
      <c r="F81" s="40"/>
      <c r="G81" s="40"/>
      <c r="H81" s="40"/>
      <c r="I81" s="144"/>
      <c r="J81" s="40"/>
      <c r="K81" s="40"/>
      <c r="L81" s="44"/>
    </row>
    <row r="82" spans="2:12" s="1" customFormat="1" ht="13.65" customHeight="1">
      <c r="B82" s="39"/>
      <c r="C82" s="33" t="s">
        <v>25</v>
      </c>
      <c r="D82" s="40"/>
      <c r="E82" s="40"/>
      <c r="F82" s="28" t="str">
        <f>E17</f>
        <v>SŽDC s.o., OŘ Ústí n.L., ST Ústí n.L.</v>
      </c>
      <c r="G82" s="40"/>
      <c r="H82" s="40"/>
      <c r="I82" s="146" t="s">
        <v>33</v>
      </c>
      <c r="J82" s="37" t="str">
        <f>E23</f>
        <v xml:space="preserve"> </v>
      </c>
      <c r="K82" s="40"/>
      <c r="L82" s="44"/>
    </row>
    <row r="83" spans="2:12" s="1" customFormat="1" ht="13.65" customHeight="1">
      <c r="B83" s="39"/>
      <c r="C83" s="33" t="s">
        <v>31</v>
      </c>
      <c r="D83" s="40"/>
      <c r="E83" s="40"/>
      <c r="F83" s="28" t="str">
        <f>IF(E20="","",E20)</f>
        <v>Vyplň údaj</v>
      </c>
      <c r="G83" s="40"/>
      <c r="H83" s="40"/>
      <c r="I83" s="146" t="s">
        <v>36</v>
      </c>
      <c r="J83" s="37" t="str">
        <f>E26</f>
        <v xml:space="preserve"> </v>
      </c>
      <c r="K83" s="40"/>
      <c r="L83" s="44"/>
    </row>
    <row r="84" spans="2:12" s="1" customFormat="1" ht="10.3" customHeight="1">
      <c r="B84" s="39"/>
      <c r="C84" s="40"/>
      <c r="D84" s="40"/>
      <c r="E84" s="40"/>
      <c r="F84" s="40"/>
      <c r="G84" s="40"/>
      <c r="H84" s="40"/>
      <c r="I84" s="144"/>
      <c r="J84" s="40"/>
      <c r="K84" s="40"/>
      <c r="L84" s="44"/>
    </row>
    <row r="85" spans="2:20" s="10" customFormat="1" ht="29.25" customHeight="1">
      <c r="B85" s="191"/>
      <c r="C85" s="192" t="s">
        <v>169</v>
      </c>
      <c r="D85" s="193" t="s">
        <v>58</v>
      </c>
      <c r="E85" s="193" t="s">
        <v>54</v>
      </c>
      <c r="F85" s="193" t="s">
        <v>55</v>
      </c>
      <c r="G85" s="193" t="s">
        <v>170</v>
      </c>
      <c r="H85" s="193" t="s">
        <v>171</v>
      </c>
      <c r="I85" s="194" t="s">
        <v>172</v>
      </c>
      <c r="J85" s="193" t="s">
        <v>164</v>
      </c>
      <c r="K85" s="195" t="s">
        <v>173</v>
      </c>
      <c r="L85" s="196"/>
      <c r="M85" s="88" t="s">
        <v>19</v>
      </c>
      <c r="N85" s="89" t="s">
        <v>43</v>
      </c>
      <c r="O85" s="89" t="s">
        <v>174</v>
      </c>
      <c r="P85" s="89" t="s">
        <v>175</v>
      </c>
      <c r="Q85" s="89" t="s">
        <v>176</v>
      </c>
      <c r="R85" s="89" t="s">
        <v>177</v>
      </c>
      <c r="S85" s="89" t="s">
        <v>178</v>
      </c>
      <c r="T85" s="90" t="s">
        <v>179</v>
      </c>
    </row>
    <row r="86" spans="2:63" s="1" customFormat="1" ht="22.8" customHeight="1">
      <c r="B86" s="39"/>
      <c r="C86" s="95" t="s">
        <v>180</v>
      </c>
      <c r="D86" s="40"/>
      <c r="E86" s="40"/>
      <c r="F86" s="40"/>
      <c r="G86" s="40"/>
      <c r="H86" s="40"/>
      <c r="I86" s="144"/>
      <c r="J86" s="197">
        <f>BK86</f>
        <v>0</v>
      </c>
      <c r="K86" s="40"/>
      <c r="L86" s="44"/>
      <c r="M86" s="91"/>
      <c r="N86" s="92"/>
      <c r="O86" s="92"/>
      <c r="P86" s="198">
        <f>P87</f>
        <v>0</v>
      </c>
      <c r="Q86" s="92"/>
      <c r="R86" s="198">
        <f>R87</f>
        <v>0</v>
      </c>
      <c r="S86" s="92"/>
      <c r="T86" s="199">
        <f>T87</f>
        <v>0</v>
      </c>
      <c r="AT86" s="18" t="s">
        <v>72</v>
      </c>
      <c r="AU86" s="18" t="s">
        <v>165</v>
      </c>
      <c r="BK86" s="200">
        <f>BK87</f>
        <v>0</v>
      </c>
    </row>
    <row r="87" spans="2:63" s="11" customFormat="1" ht="25.9" customHeight="1">
      <c r="B87" s="201"/>
      <c r="C87" s="202"/>
      <c r="D87" s="203" t="s">
        <v>72</v>
      </c>
      <c r="E87" s="204" t="s">
        <v>112</v>
      </c>
      <c r="F87" s="204" t="s">
        <v>793</v>
      </c>
      <c r="G87" s="202"/>
      <c r="H87" s="202"/>
      <c r="I87" s="205"/>
      <c r="J87" s="206">
        <f>BK87</f>
        <v>0</v>
      </c>
      <c r="K87" s="202"/>
      <c r="L87" s="207"/>
      <c r="M87" s="208"/>
      <c r="N87" s="209"/>
      <c r="O87" s="209"/>
      <c r="P87" s="210">
        <f>SUM(P88:P108)</f>
        <v>0</v>
      </c>
      <c r="Q87" s="209"/>
      <c r="R87" s="210">
        <f>SUM(R88:R108)</f>
        <v>0</v>
      </c>
      <c r="S87" s="209"/>
      <c r="T87" s="211">
        <f>SUM(T88:T108)</f>
        <v>0</v>
      </c>
      <c r="AR87" s="212" t="s">
        <v>104</v>
      </c>
      <c r="AT87" s="213" t="s">
        <v>72</v>
      </c>
      <c r="AU87" s="213" t="s">
        <v>73</v>
      </c>
      <c r="AY87" s="212" t="s">
        <v>183</v>
      </c>
      <c r="BK87" s="214">
        <f>SUM(BK88:BK108)</f>
        <v>0</v>
      </c>
    </row>
    <row r="88" spans="2:65" s="1" customFormat="1" ht="33.75" customHeight="1">
      <c r="B88" s="39"/>
      <c r="C88" s="217" t="s">
        <v>80</v>
      </c>
      <c r="D88" s="217" t="s">
        <v>185</v>
      </c>
      <c r="E88" s="218" t="s">
        <v>794</v>
      </c>
      <c r="F88" s="219" t="s">
        <v>795</v>
      </c>
      <c r="G88" s="220" t="s">
        <v>796</v>
      </c>
      <c r="H88" s="221">
        <v>1</v>
      </c>
      <c r="I88" s="222"/>
      <c r="J88" s="223">
        <f>ROUND(I88*H88,2)</f>
        <v>0</v>
      </c>
      <c r="K88" s="219" t="s">
        <v>189</v>
      </c>
      <c r="L88" s="44"/>
      <c r="M88" s="224" t="s">
        <v>19</v>
      </c>
      <c r="N88" s="225" t="s">
        <v>44</v>
      </c>
      <c r="O88" s="80"/>
      <c r="P88" s="226">
        <f>O88*H88</f>
        <v>0</v>
      </c>
      <c r="Q88" s="226">
        <v>0</v>
      </c>
      <c r="R88" s="226">
        <f>Q88*H88</f>
        <v>0</v>
      </c>
      <c r="S88" s="226">
        <v>0</v>
      </c>
      <c r="T88" s="227">
        <f>S88*H88</f>
        <v>0</v>
      </c>
      <c r="AR88" s="18" t="s">
        <v>101</v>
      </c>
      <c r="AT88" s="18" t="s">
        <v>185</v>
      </c>
      <c r="AU88" s="18" t="s">
        <v>80</v>
      </c>
      <c r="AY88" s="18" t="s">
        <v>183</v>
      </c>
      <c r="BE88" s="228">
        <f>IF(N88="základní",J88,0)</f>
        <v>0</v>
      </c>
      <c r="BF88" s="228">
        <f>IF(N88="snížená",J88,0)</f>
        <v>0</v>
      </c>
      <c r="BG88" s="228">
        <f>IF(N88="zákl. přenesená",J88,0)</f>
        <v>0</v>
      </c>
      <c r="BH88" s="228">
        <f>IF(N88="sníž. přenesená",J88,0)</f>
        <v>0</v>
      </c>
      <c r="BI88" s="228">
        <f>IF(N88="nulová",J88,0)</f>
        <v>0</v>
      </c>
      <c r="BJ88" s="18" t="s">
        <v>80</v>
      </c>
      <c r="BK88" s="228">
        <f>ROUND(I88*H88,2)</f>
        <v>0</v>
      </c>
      <c r="BL88" s="18" t="s">
        <v>101</v>
      </c>
      <c r="BM88" s="18" t="s">
        <v>797</v>
      </c>
    </row>
    <row r="89" spans="2:65" s="1" customFormat="1" ht="22.5" customHeight="1">
      <c r="B89" s="39"/>
      <c r="C89" s="217" t="s">
        <v>82</v>
      </c>
      <c r="D89" s="217" t="s">
        <v>185</v>
      </c>
      <c r="E89" s="218" t="s">
        <v>798</v>
      </c>
      <c r="F89" s="219" t="s">
        <v>799</v>
      </c>
      <c r="G89" s="220" t="s">
        <v>796</v>
      </c>
      <c r="H89" s="221">
        <v>1</v>
      </c>
      <c r="I89" s="222"/>
      <c r="J89" s="223">
        <f>ROUND(I89*H89,2)</f>
        <v>0</v>
      </c>
      <c r="K89" s="219" t="s">
        <v>189</v>
      </c>
      <c r="L89" s="44"/>
      <c r="M89" s="224" t="s">
        <v>19</v>
      </c>
      <c r="N89" s="225" t="s">
        <v>44</v>
      </c>
      <c r="O89" s="80"/>
      <c r="P89" s="226">
        <f>O89*H89</f>
        <v>0</v>
      </c>
      <c r="Q89" s="226">
        <v>0</v>
      </c>
      <c r="R89" s="226">
        <f>Q89*H89</f>
        <v>0</v>
      </c>
      <c r="S89" s="226">
        <v>0</v>
      </c>
      <c r="T89" s="227">
        <f>S89*H89</f>
        <v>0</v>
      </c>
      <c r="AR89" s="18" t="s">
        <v>101</v>
      </c>
      <c r="AT89" s="18" t="s">
        <v>185</v>
      </c>
      <c r="AU89" s="18" t="s">
        <v>80</v>
      </c>
      <c r="AY89" s="18" t="s">
        <v>183</v>
      </c>
      <c r="BE89" s="228">
        <f>IF(N89="základní",J89,0)</f>
        <v>0</v>
      </c>
      <c r="BF89" s="228">
        <f>IF(N89="snížená",J89,0)</f>
        <v>0</v>
      </c>
      <c r="BG89" s="228">
        <f>IF(N89="zákl. přenesená",J89,0)</f>
        <v>0</v>
      </c>
      <c r="BH89" s="228">
        <f>IF(N89="sníž. přenesená",J89,0)</f>
        <v>0</v>
      </c>
      <c r="BI89" s="228">
        <f>IF(N89="nulová",J89,0)</f>
        <v>0</v>
      </c>
      <c r="BJ89" s="18" t="s">
        <v>80</v>
      </c>
      <c r="BK89" s="228">
        <f>ROUND(I89*H89,2)</f>
        <v>0</v>
      </c>
      <c r="BL89" s="18" t="s">
        <v>101</v>
      </c>
      <c r="BM89" s="18" t="s">
        <v>800</v>
      </c>
    </row>
    <row r="90" spans="2:65" s="1" customFormat="1" ht="22.5" customHeight="1">
      <c r="B90" s="39"/>
      <c r="C90" s="217" t="s">
        <v>95</v>
      </c>
      <c r="D90" s="217" t="s">
        <v>185</v>
      </c>
      <c r="E90" s="218" t="s">
        <v>801</v>
      </c>
      <c r="F90" s="219" t="s">
        <v>802</v>
      </c>
      <c r="G90" s="220" t="s">
        <v>796</v>
      </c>
      <c r="H90" s="221">
        <v>1</v>
      </c>
      <c r="I90" s="222"/>
      <c r="J90" s="223">
        <f>ROUND(I90*H90,2)</f>
        <v>0</v>
      </c>
      <c r="K90" s="219" t="s">
        <v>189</v>
      </c>
      <c r="L90" s="44"/>
      <c r="M90" s="224" t="s">
        <v>19</v>
      </c>
      <c r="N90" s="225" t="s">
        <v>44</v>
      </c>
      <c r="O90" s="80"/>
      <c r="P90" s="226">
        <f>O90*H90</f>
        <v>0</v>
      </c>
      <c r="Q90" s="226">
        <v>0</v>
      </c>
      <c r="R90" s="226">
        <f>Q90*H90</f>
        <v>0</v>
      </c>
      <c r="S90" s="226">
        <v>0</v>
      </c>
      <c r="T90" s="227">
        <f>S90*H90</f>
        <v>0</v>
      </c>
      <c r="AR90" s="18" t="s">
        <v>101</v>
      </c>
      <c r="AT90" s="18" t="s">
        <v>185</v>
      </c>
      <c r="AU90" s="18" t="s">
        <v>80</v>
      </c>
      <c r="AY90" s="18" t="s">
        <v>183</v>
      </c>
      <c r="BE90" s="228">
        <f>IF(N90="základní",J90,0)</f>
        <v>0</v>
      </c>
      <c r="BF90" s="228">
        <f>IF(N90="snížená",J90,0)</f>
        <v>0</v>
      </c>
      <c r="BG90" s="228">
        <f>IF(N90="zákl. přenesená",J90,0)</f>
        <v>0</v>
      </c>
      <c r="BH90" s="228">
        <f>IF(N90="sníž. přenesená",J90,0)</f>
        <v>0</v>
      </c>
      <c r="BI90" s="228">
        <f>IF(N90="nulová",J90,0)</f>
        <v>0</v>
      </c>
      <c r="BJ90" s="18" t="s">
        <v>80</v>
      </c>
      <c r="BK90" s="228">
        <f>ROUND(I90*H90,2)</f>
        <v>0</v>
      </c>
      <c r="BL90" s="18" t="s">
        <v>101</v>
      </c>
      <c r="BM90" s="18" t="s">
        <v>803</v>
      </c>
    </row>
    <row r="91" spans="2:51" s="13" customFormat="1" ht="12">
      <c r="B91" s="242"/>
      <c r="C91" s="243"/>
      <c r="D91" s="229" t="s">
        <v>193</v>
      </c>
      <c r="E91" s="244" t="s">
        <v>19</v>
      </c>
      <c r="F91" s="245" t="s">
        <v>804</v>
      </c>
      <c r="G91" s="243"/>
      <c r="H91" s="246">
        <v>1</v>
      </c>
      <c r="I91" s="247"/>
      <c r="J91" s="243"/>
      <c r="K91" s="243"/>
      <c r="L91" s="248"/>
      <c r="M91" s="249"/>
      <c r="N91" s="250"/>
      <c r="O91" s="250"/>
      <c r="P91" s="250"/>
      <c r="Q91" s="250"/>
      <c r="R91" s="250"/>
      <c r="S91" s="250"/>
      <c r="T91" s="251"/>
      <c r="AT91" s="252" t="s">
        <v>193</v>
      </c>
      <c r="AU91" s="252" t="s">
        <v>80</v>
      </c>
      <c r="AV91" s="13" t="s">
        <v>82</v>
      </c>
      <c r="AW91" s="13" t="s">
        <v>35</v>
      </c>
      <c r="AX91" s="13" t="s">
        <v>80</v>
      </c>
      <c r="AY91" s="252" t="s">
        <v>183</v>
      </c>
    </row>
    <row r="92" spans="2:65" s="1" customFormat="1" ht="22.5" customHeight="1">
      <c r="B92" s="39"/>
      <c r="C92" s="217" t="s">
        <v>101</v>
      </c>
      <c r="D92" s="217" t="s">
        <v>185</v>
      </c>
      <c r="E92" s="218" t="s">
        <v>805</v>
      </c>
      <c r="F92" s="219" t="s">
        <v>806</v>
      </c>
      <c r="G92" s="220" t="s">
        <v>796</v>
      </c>
      <c r="H92" s="221">
        <v>1</v>
      </c>
      <c r="I92" s="222"/>
      <c r="J92" s="223">
        <f>ROUND(I92*H92,2)</f>
        <v>0</v>
      </c>
      <c r="K92" s="219" t="s">
        <v>189</v>
      </c>
      <c r="L92" s="44"/>
      <c r="M92" s="224" t="s">
        <v>19</v>
      </c>
      <c r="N92" s="225" t="s">
        <v>44</v>
      </c>
      <c r="O92" s="80"/>
      <c r="P92" s="226">
        <f>O92*H92</f>
        <v>0</v>
      </c>
      <c r="Q92" s="226">
        <v>0</v>
      </c>
      <c r="R92" s="226">
        <f>Q92*H92</f>
        <v>0</v>
      </c>
      <c r="S92" s="226">
        <v>0</v>
      </c>
      <c r="T92" s="227">
        <f>S92*H92</f>
        <v>0</v>
      </c>
      <c r="AR92" s="18" t="s">
        <v>101</v>
      </c>
      <c r="AT92" s="18" t="s">
        <v>185</v>
      </c>
      <c r="AU92" s="18" t="s">
        <v>80</v>
      </c>
      <c r="AY92" s="18" t="s">
        <v>183</v>
      </c>
      <c r="BE92" s="228">
        <f>IF(N92="základní",J92,0)</f>
        <v>0</v>
      </c>
      <c r="BF92" s="228">
        <f>IF(N92="snížená",J92,0)</f>
        <v>0</v>
      </c>
      <c r="BG92" s="228">
        <f>IF(N92="zákl. přenesená",J92,0)</f>
        <v>0</v>
      </c>
      <c r="BH92" s="228">
        <f>IF(N92="sníž. přenesená",J92,0)</f>
        <v>0</v>
      </c>
      <c r="BI92" s="228">
        <f>IF(N92="nulová",J92,0)</f>
        <v>0</v>
      </c>
      <c r="BJ92" s="18" t="s">
        <v>80</v>
      </c>
      <c r="BK92" s="228">
        <f>ROUND(I92*H92,2)</f>
        <v>0</v>
      </c>
      <c r="BL92" s="18" t="s">
        <v>101</v>
      </c>
      <c r="BM92" s="18" t="s">
        <v>807</v>
      </c>
    </row>
    <row r="93" spans="2:65" s="1" customFormat="1" ht="33.75" customHeight="1">
      <c r="B93" s="39"/>
      <c r="C93" s="217" t="s">
        <v>104</v>
      </c>
      <c r="D93" s="217" t="s">
        <v>185</v>
      </c>
      <c r="E93" s="218" t="s">
        <v>808</v>
      </c>
      <c r="F93" s="219" t="s">
        <v>809</v>
      </c>
      <c r="G93" s="220" t="s">
        <v>796</v>
      </c>
      <c r="H93" s="221">
        <v>1</v>
      </c>
      <c r="I93" s="222"/>
      <c r="J93" s="223">
        <f>ROUND(I93*H93,2)</f>
        <v>0</v>
      </c>
      <c r="K93" s="219" t="s">
        <v>189</v>
      </c>
      <c r="L93" s="44"/>
      <c r="M93" s="224" t="s">
        <v>19</v>
      </c>
      <c r="N93" s="225" t="s">
        <v>44</v>
      </c>
      <c r="O93" s="80"/>
      <c r="P93" s="226">
        <f>O93*H93</f>
        <v>0</v>
      </c>
      <c r="Q93" s="226">
        <v>0</v>
      </c>
      <c r="R93" s="226">
        <f>Q93*H93</f>
        <v>0</v>
      </c>
      <c r="S93" s="226">
        <v>0</v>
      </c>
      <c r="T93" s="227">
        <f>S93*H93</f>
        <v>0</v>
      </c>
      <c r="AR93" s="18" t="s">
        <v>101</v>
      </c>
      <c r="AT93" s="18" t="s">
        <v>185</v>
      </c>
      <c r="AU93" s="18" t="s">
        <v>80</v>
      </c>
      <c r="AY93" s="18" t="s">
        <v>183</v>
      </c>
      <c r="BE93" s="228">
        <f>IF(N93="základní",J93,0)</f>
        <v>0</v>
      </c>
      <c r="BF93" s="228">
        <f>IF(N93="snížená",J93,0)</f>
        <v>0</v>
      </c>
      <c r="BG93" s="228">
        <f>IF(N93="zákl. přenesená",J93,0)</f>
        <v>0</v>
      </c>
      <c r="BH93" s="228">
        <f>IF(N93="sníž. přenesená",J93,0)</f>
        <v>0</v>
      </c>
      <c r="BI93" s="228">
        <f>IF(N93="nulová",J93,0)</f>
        <v>0</v>
      </c>
      <c r="BJ93" s="18" t="s">
        <v>80</v>
      </c>
      <c r="BK93" s="228">
        <f>ROUND(I93*H93,2)</f>
        <v>0</v>
      </c>
      <c r="BL93" s="18" t="s">
        <v>101</v>
      </c>
      <c r="BM93" s="18" t="s">
        <v>810</v>
      </c>
    </row>
    <row r="94" spans="2:47" s="1" customFormat="1" ht="12">
      <c r="B94" s="39"/>
      <c r="C94" s="40"/>
      <c r="D94" s="229" t="s">
        <v>191</v>
      </c>
      <c r="E94" s="40"/>
      <c r="F94" s="230" t="s">
        <v>811</v>
      </c>
      <c r="G94" s="40"/>
      <c r="H94" s="40"/>
      <c r="I94" s="144"/>
      <c r="J94" s="40"/>
      <c r="K94" s="40"/>
      <c r="L94" s="44"/>
      <c r="M94" s="231"/>
      <c r="N94" s="80"/>
      <c r="O94" s="80"/>
      <c r="P94" s="80"/>
      <c r="Q94" s="80"/>
      <c r="R94" s="80"/>
      <c r="S94" s="80"/>
      <c r="T94" s="81"/>
      <c r="AT94" s="18" t="s">
        <v>191</v>
      </c>
      <c r="AU94" s="18" t="s">
        <v>80</v>
      </c>
    </row>
    <row r="95" spans="2:65" s="1" customFormat="1" ht="33.75" customHeight="1">
      <c r="B95" s="39"/>
      <c r="C95" s="217" t="s">
        <v>216</v>
      </c>
      <c r="D95" s="217" t="s">
        <v>185</v>
      </c>
      <c r="E95" s="218" t="s">
        <v>812</v>
      </c>
      <c r="F95" s="219" t="s">
        <v>813</v>
      </c>
      <c r="G95" s="220" t="s">
        <v>219</v>
      </c>
      <c r="H95" s="221">
        <v>5</v>
      </c>
      <c r="I95" s="222"/>
      <c r="J95" s="223">
        <f>ROUND(I95*H95,2)</f>
        <v>0</v>
      </c>
      <c r="K95" s="219" t="s">
        <v>189</v>
      </c>
      <c r="L95" s="44"/>
      <c r="M95" s="224" t="s">
        <v>19</v>
      </c>
      <c r="N95" s="225" t="s">
        <v>44</v>
      </c>
      <c r="O95" s="80"/>
      <c r="P95" s="226">
        <f>O95*H95</f>
        <v>0</v>
      </c>
      <c r="Q95" s="226">
        <v>0</v>
      </c>
      <c r="R95" s="226">
        <f>Q95*H95</f>
        <v>0</v>
      </c>
      <c r="S95" s="226">
        <v>0</v>
      </c>
      <c r="T95" s="227">
        <f>S95*H95</f>
        <v>0</v>
      </c>
      <c r="AR95" s="18" t="s">
        <v>101</v>
      </c>
      <c r="AT95" s="18" t="s">
        <v>185</v>
      </c>
      <c r="AU95" s="18" t="s">
        <v>80</v>
      </c>
      <c r="AY95" s="18" t="s">
        <v>183</v>
      </c>
      <c r="BE95" s="228">
        <f>IF(N95="základní",J95,0)</f>
        <v>0</v>
      </c>
      <c r="BF95" s="228">
        <f>IF(N95="snížená",J95,0)</f>
        <v>0</v>
      </c>
      <c r="BG95" s="228">
        <f>IF(N95="zákl. přenesená",J95,0)</f>
        <v>0</v>
      </c>
      <c r="BH95" s="228">
        <f>IF(N95="sníž. přenesená",J95,0)</f>
        <v>0</v>
      </c>
      <c r="BI95" s="228">
        <f>IF(N95="nulová",J95,0)</f>
        <v>0</v>
      </c>
      <c r="BJ95" s="18" t="s">
        <v>80</v>
      </c>
      <c r="BK95" s="228">
        <f>ROUND(I95*H95,2)</f>
        <v>0</v>
      </c>
      <c r="BL95" s="18" t="s">
        <v>101</v>
      </c>
      <c r="BM95" s="18" t="s">
        <v>814</v>
      </c>
    </row>
    <row r="96" spans="2:65" s="1" customFormat="1" ht="33.75" customHeight="1">
      <c r="B96" s="39"/>
      <c r="C96" s="217" t="s">
        <v>222</v>
      </c>
      <c r="D96" s="217" t="s">
        <v>185</v>
      </c>
      <c r="E96" s="218" t="s">
        <v>815</v>
      </c>
      <c r="F96" s="219" t="s">
        <v>816</v>
      </c>
      <c r="G96" s="220" t="s">
        <v>796</v>
      </c>
      <c r="H96" s="221">
        <v>1</v>
      </c>
      <c r="I96" s="222"/>
      <c r="J96" s="223">
        <f>ROUND(I96*H96,2)</f>
        <v>0</v>
      </c>
      <c r="K96" s="219" t="s">
        <v>189</v>
      </c>
      <c r="L96" s="44"/>
      <c r="M96" s="224" t="s">
        <v>19</v>
      </c>
      <c r="N96" s="225" t="s">
        <v>44</v>
      </c>
      <c r="O96" s="80"/>
      <c r="P96" s="226">
        <f>O96*H96</f>
        <v>0</v>
      </c>
      <c r="Q96" s="226">
        <v>0</v>
      </c>
      <c r="R96" s="226">
        <f>Q96*H96</f>
        <v>0</v>
      </c>
      <c r="S96" s="226">
        <v>0</v>
      </c>
      <c r="T96" s="227">
        <f>S96*H96</f>
        <v>0</v>
      </c>
      <c r="AR96" s="18" t="s">
        <v>101</v>
      </c>
      <c r="AT96" s="18" t="s">
        <v>185</v>
      </c>
      <c r="AU96" s="18" t="s">
        <v>80</v>
      </c>
      <c r="AY96" s="18" t="s">
        <v>183</v>
      </c>
      <c r="BE96" s="228">
        <f>IF(N96="základní",J96,0)</f>
        <v>0</v>
      </c>
      <c r="BF96" s="228">
        <f>IF(N96="snížená",J96,0)</f>
        <v>0</v>
      </c>
      <c r="BG96" s="228">
        <f>IF(N96="zákl. přenesená",J96,0)</f>
        <v>0</v>
      </c>
      <c r="BH96" s="228">
        <f>IF(N96="sníž. přenesená",J96,0)</f>
        <v>0</v>
      </c>
      <c r="BI96" s="228">
        <f>IF(N96="nulová",J96,0)</f>
        <v>0</v>
      </c>
      <c r="BJ96" s="18" t="s">
        <v>80</v>
      </c>
      <c r="BK96" s="228">
        <f>ROUND(I96*H96,2)</f>
        <v>0</v>
      </c>
      <c r="BL96" s="18" t="s">
        <v>101</v>
      </c>
      <c r="BM96" s="18" t="s">
        <v>817</v>
      </c>
    </row>
    <row r="97" spans="2:47" s="1" customFormat="1" ht="12">
      <c r="B97" s="39"/>
      <c r="C97" s="40"/>
      <c r="D97" s="229" t="s">
        <v>191</v>
      </c>
      <c r="E97" s="40"/>
      <c r="F97" s="230" t="s">
        <v>811</v>
      </c>
      <c r="G97" s="40"/>
      <c r="H97" s="40"/>
      <c r="I97" s="144"/>
      <c r="J97" s="40"/>
      <c r="K97" s="40"/>
      <c r="L97" s="44"/>
      <c r="M97" s="231"/>
      <c r="N97" s="80"/>
      <c r="O97" s="80"/>
      <c r="P97" s="80"/>
      <c r="Q97" s="80"/>
      <c r="R97" s="80"/>
      <c r="S97" s="80"/>
      <c r="T97" s="81"/>
      <c r="AT97" s="18" t="s">
        <v>191</v>
      </c>
      <c r="AU97" s="18" t="s">
        <v>80</v>
      </c>
    </row>
    <row r="98" spans="2:65" s="1" customFormat="1" ht="22.5" customHeight="1">
      <c r="B98" s="39"/>
      <c r="C98" s="217" t="s">
        <v>232</v>
      </c>
      <c r="D98" s="217" t="s">
        <v>185</v>
      </c>
      <c r="E98" s="218" t="s">
        <v>818</v>
      </c>
      <c r="F98" s="219" t="s">
        <v>819</v>
      </c>
      <c r="G98" s="220" t="s">
        <v>796</v>
      </c>
      <c r="H98" s="221">
        <v>1</v>
      </c>
      <c r="I98" s="222"/>
      <c r="J98" s="223">
        <f>ROUND(I98*H98,2)</f>
        <v>0</v>
      </c>
      <c r="K98" s="219" t="s">
        <v>189</v>
      </c>
      <c r="L98" s="44"/>
      <c r="M98" s="224" t="s">
        <v>19</v>
      </c>
      <c r="N98" s="225" t="s">
        <v>44</v>
      </c>
      <c r="O98" s="80"/>
      <c r="P98" s="226">
        <f>O98*H98</f>
        <v>0</v>
      </c>
      <c r="Q98" s="226">
        <v>0</v>
      </c>
      <c r="R98" s="226">
        <f>Q98*H98</f>
        <v>0</v>
      </c>
      <c r="S98" s="226">
        <v>0</v>
      </c>
      <c r="T98" s="227">
        <f>S98*H98</f>
        <v>0</v>
      </c>
      <c r="AR98" s="18" t="s">
        <v>101</v>
      </c>
      <c r="AT98" s="18" t="s">
        <v>185</v>
      </c>
      <c r="AU98" s="18" t="s">
        <v>80</v>
      </c>
      <c r="AY98" s="18" t="s">
        <v>183</v>
      </c>
      <c r="BE98" s="228">
        <f>IF(N98="základní",J98,0)</f>
        <v>0</v>
      </c>
      <c r="BF98" s="228">
        <f>IF(N98="snížená",J98,0)</f>
        <v>0</v>
      </c>
      <c r="BG98" s="228">
        <f>IF(N98="zákl. přenesená",J98,0)</f>
        <v>0</v>
      </c>
      <c r="BH98" s="228">
        <f>IF(N98="sníž. přenesená",J98,0)</f>
        <v>0</v>
      </c>
      <c r="BI98" s="228">
        <f>IF(N98="nulová",J98,0)</f>
        <v>0</v>
      </c>
      <c r="BJ98" s="18" t="s">
        <v>80</v>
      </c>
      <c r="BK98" s="228">
        <f>ROUND(I98*H98,2)</f>
        <v>0</v>
      </c>
      <c r="BL98" s="18" t="s">
        <v>101</v>
      </c>
      <c r="BM98" s="18" t="s">
        <v>820</v>
      </c>
    </row>
    <row r="99" spans="2:47" s="1" customFormat="1" ht="12">
      <c r="B99" s="39"/>
      <c r="C99" s="40"/>
      <c r="D99" s="229" t="s">
        <v>191</v>
      </c>
      <c r="E99" s="40"/>
      <c r="F99" s="230" t="s">
        <v>811</v>
      </c>
      <c r="G99" s="40"/>
      <c r="H99" s="40"/>
      <c r="I99" s="144"/>
      <c r="J99" s="40"/>
      <c r="K99" s="40"/>
      <c r="L99" s="44"/>
      <c r="M99" s="231"/>
      <c r="N99" s="80"/>
      <c r="O99" s="80"/>
      <c r="P99" s="80"/>
      <c r="Q99" s="80"/>
      <c r="R99" s="80"/>
      <c r="S99" s="80"/>
      <c r="T99" s="81"/>
      <c r="AT99" s="18" t="s">
        <v>191</v>
      </c>
      <c r="AU99" s="18" t="s">
        <v>80</v>
      </c>
    </row>
    <row r="100" spans="2:65" s="1" customFormat="1" ht="22.5" customHeight="1">
      <c r="B100" s="39"/>
      <c r="C100" s="217" t="s">
        <v>238</v>
      </c>
      <c r="D100" s="217" t="s">
        <v>185</v>
      </c>
      <c r="E100" s="218" t="s">
        <v>821</v>
      </c>
      <c r="F100" s="219" t="s">
        <v>822</v>
      </c>
      <c r="G100" s="220" t="s">
        <v>796</v>
      </c>
      <c r="H100" s="221">
        <v>1</v>
      </c>
      <c r="I100" s="222"/>
      <c r="J100" s="223">
        <f>ROUND(I100*H100,2)</f>
        <v>0</v>
      </c>
      <c r="K100" s="219" t="s">
        <v>189</v>
      </c>
      <c r="L100" s="44"/>
      <c r="M100" s="224" t="s">
        <v>19</v>
      </c>
      <c r="N100" s="225" t="s">
        <v>44</v>
      </c>
      <c r="O100" s="80"/>
      <c r="P100" s="226">
        <f>O100*H100</f>
        <v>0</v>
      </c>
      <c r="Q100" s="226">
        <v>0</v>
      </c>
      <c r="R100" s="226">
        <f>Q100*H100</f>
        <v>0</v>
      </c>
      <c r="S100" s="226">
        <v>0</v>
      </c>
      <c r="T100" s="227">
        <f>S100*H100</f>
        <v>0</v>
      </c>
      <c r="AR100" s="18" t="s">
        <v>101</v>
      </c>
      <c r="AT100" s="18" t="s">
        <v>185</v>
      </c>
      <c r="AU100" s="18" t="s">
        <v>80</v>
      </c>
      <c r="AY100" s="18" t="s">
        <v>183</v>
      </c>
      <c r="BE100" s="228">
        <f>IF(N100="základní",J100,0)</f>
        <v>0</v>
      </c>
      <c r="BF100" s="228">
        <f>IF(N100="snížená",J100,0)</f>
        <v>0</v>
      </c>
      <c r="BG100" s="228">
        <f>IF(N100="zákl. přenesená",J100,0)</f>
        <v>0</v>
      </c>
      <c r="BH100" s="228">
        <f>IF(N100="sníž. přenesená",J100,0)</f>
        <v>0</v>
      </c>
      <c r="BI100" s="228">
        <f>IF(N100="nulová",J100,0)</f>
        <v>0</v>
      </c>
      <c r="BJ100" s="18" t="s">
        <v>80</v>
      </c>
      <c r="BK100" s="228">
        <f>ROUND(I100*H100,2)</f>
        <v>0</v>
      </c>
      <c r="BL100" s="18" t="s">
        <v>101</v>
      </c>
      <c r="BM100" s="18" t="s">
        <v>823</v>
      </c>
    </row>
    <row r="101" spans="2:47" s="1" customFormat="1" ht="12">
      <c r="B101" s="39"/>
      <c r="C101" s="40"/>
      <c r="D101" s="229" t="s">
        <v>191</v>
      </c>
      <c r="E101" s="40"/>
      <c r="F101" s="230" t="s">
        <v>824</v>
      </c>
      <c r="G101" s="40"/>
      <c r="H101" s="40"/>
      <c r="I101" s="144"/>
      <c r="J101" s="40"/>
      <c r="K101" s="40"/>
      <c r="L101" s="44"/>
      <c r="M101" s="231"/>
      <c r="N101" s="80"/>
      <c r="O101" s="80"/>
      <c r="P101" s="80"/>
      <c r="Q101" s="80"/>
      <c r="R101" s="80"/>
      <c r="S101" s="80"/>
      <c r="T101" s="81"/>
      <c r="AT101" s="18" t="s">
        <v>191</v>
      </c>
      <c r="AU101" s="18" t="s">
        <v>80</v>
      </c>
    </row>
    <row r="102" spans="2:65" s="1" customFormat="1" ht="33.75" customHeight="1">
      <c r="B102" s="39"/>
      <c r="C102" s="217" t="s">
        <v>247</v>
      </c>
      <c r="D102" s="217" t="s">
        <v>185</v>
      </c>
      <c r="E102" s="218" t="s">
        <v>825</v>
      </c>
      <c r="F102" s="219" t="s">
        <v>826</v>
      </c>
      <c r="G102" s="220" t="s">
        <v>796</v>
      </c>
      <c r="H102" s="221">
        <v>1</v>
      </c>
      <c r="I102" s="222"/>
      <c r="J102" s="223">
        <f>ROUND(I102*H102,2)</f>
        <v>0</v>
      </c>
      <c r="K102" s="219" t="s">
        <v>189</v>
      </c>
      <c r="L102" s="44"/>
      <c r="M102" s="224" t="s">
        <v>19</v>
      </c>
      <c r="N102" s="225" t="s">
        <v>44</v>
      </c>
      <c r="O102" s="80"/>
      <c r="P102" s="226">
        <f>O102*H102</f>
        <v>0</v>
      </c>
      <c r="Q102" s="226">
        <v>0</v>
      </c>
      <c r="R102" s="226">
        <f>Q102*H102</f>
        <v>0</v>
      </c>
      <c r="S102" s="226">
        <v>0</v>
      </c>
      <c r="T102" s="227">
        <f>S102*H102</f>
        <v>0</v>
      </c>
      <c r="AR102" s="18" t="s">
        <v>101</v>
      </c>
      <c r="AT102" s="18" t="s">
        <v>185</v>
      </c>
      <c r="AU102" s="18" t="s">
        <v>80</v>
      </c>
      <c r="AY102" s="18" t="s">
        <v>183</v>
      </c>
      <c r="BE102" s="228">
        <f>IF(N102="základní",J102,0)</f>
        <v>0</v>
      </c>
      <c r="BF102" s="228">
        <f>IF(N102="snížená",J102,0)</f>
        <v>0</v>
      </c>
      <c r="BG102" s="228">
        <f>IF(N102="zákl. přenesená",J102,0)</f>
        <v>0</v>
      </c>
      <c r="BH102" s="228">
        <f>IF(N102="sníž. přenesená",J102,0)</f>
        <v>0</v>
      </c>
      <c r="BI102" s="228">
        <f>IF(N102="nulová",J102,0)</f>
        <v>0</v>
      </c>
      <c r="BJ102" s="18" t="s">
        <v>80</v>
      </c>
      <c r="BK102" s="228">
        <f>ROUND(I102*H102,2)</f>
        <v>0</v>
      </c>
      <c r="BL102" s="18" t="s">
        <v>101</v>
      </c>
      <c r="BM102" s="18" t="s">
        <v>827</v>
      </c>
    </row>
    <row r="103" spans="2:47" s="1" customFormat="1" ht="12">
      <c r="B103" s="39"/>
      <c r="C103" s="40"/>
      <c r="D103" s="229" t="s">
        <v>191</v>
      </c>
      <c r="E103" s="40"/>
      <c r="F103" s="230" t="s">
        <v>824</v>
      </c>
      <c r="G103" s="40"/>
      <c r="H103" s="40"/>
      <c r="I103" s="144"/>
      <c r="J103" s="40"/>
      <c r="K103" s="40"/>
      <c r="L103" s="44"/>
      <c r="M103" s="231"/>
      <c r="N103" s="80"/>
      <c r="O103" s="80"/>
      <c r="P103" s="80"/>
      <c r="Q103" s="80"/>
      <c r="R103" s="80"/>
      <c r="S103" s="80"/>
      <c r="T103" s="81"/>
      <c r="AT103" s="18" t="s">
        <v>191</v>
      </c>
      <c r="AU103" s="18" t="s">
        <v>80</v>
      </c>
    </row>
    <row r="104" spans="2:65" s="1" customFormat="1" ht="22.5" customHeight="1">
      <c r="B104" s="39"/>
      <c r="C104" s="217" t="s">
        <v>253</v>
      </c>
      <c r="D104" s="217" t="s">
        <v>185</v>
      </c>
      <c r="E104" s="218" t="s">
        <v>828</v>
      </c>
      <c r="F104" s="219" t="s">
        <v>829</v>
      </c>
      <c r="G104" s="220" t="s">
        <v>796</v>
      </c>
      <c r="H104" s="221">
        <v>1</v>
      </c>
      <c r="I104" s="222"/>
      <c r="J104" s="223">
        <f>ROUND(I104*H104,2)</f>
        <v>0</v>
      </c>
      <c r="K104" s="219" t="s">
        <v>189</v>
      </c>
      <c r="L104" s="44"/>
      <c r="M104" s="224" t="s">
        <v>19</v>
      </c>
      <c r="N104" s="225" t="s">
        <v>44</v>
      </c>
      <c r="O104" s="80"/>
      <c r="P104" s="226">
        <f>O104*H104</f>
        <v>0</v>
      </c>
      <c r="Q104" s="226">
        <v>0</v>
      </c>
      <c r="R104" s="226">
        <f>Q104*H104</f>
        <v>0</v>
      </c>
      <c r="S104" s="226">
        <v>0</v>
      </c>
      <c r="T104" s="227">
        <f>S104*H104</f>
        <v>0</v>
      </c>
      <c r="AR104" s="18" t="s">
        <v>101</v>
      </c>
      <c r="AT104" s="18" t="s">
        <v>185</v>
      </c>
      <c r="AU104" s="18" t="s">
        <v>80</v>
      </c>
      <c r="AY104" s="18" t="s">
        <v>183</v>
      </c>
      <c r="BE104" s="228">
        <f>IF(N104="základní",J104,0)</f>
        <v>0</v>
      </c>
      <c r="BF104" s="228">
        <f>IF(N104="snížená",J104,0)</f>
        <v>0</v>
      </c>
      <c r="BG104" s="228">
        <f>IF(N104="zákl. přenesená",J104,0)</f>
        <v>0</v>
      </c>
      <c r="BH104" s="228">
        <f>IF(N104="sníž. přenesená",J104,0)</f>
        <v>0</v>
      </c>
      <c r="BI104" s="228">
        <f>IF(N104="nulová",J104,0)</f>
        <v>0</v>
      </c>
      <c r="BJ104" s="18" t="s">
        <v>80</v>
      </c>
      <c r="BK104" s="228">
        <f>ROUND(I104*H104,2)</f>
        <v>0</v>
      </c>
      <c r="BL104" s="18" t="s">
        <v>101</v>
      </c>
      <c r="BM104" s="18" t="s">
        <v>830</v>
      </c>
    </row>
    <row r="105" spans="2:47" s="1" customFormat="1" ht="12">
      <c r="B105" s="39"/>
      <c r="C105" s="40"/>
      <c r="D105" s="229" t="s">
        <v>191</v>
      </c>
      <c r="E105" s="40"/>
      <c r="F105" s="230" t="s">
        <v>811</v>
      </c>
      <c r="G105" s="40"/>
      <c r="H105" s="40"/>
      <c r="I105" s="144"/>
      <c r="J105" s="40"/>
      <c r="K105" s="40"/>
      <c r="L105" s="44"/>
      <c r="M105" s="231"/>
      <c r="N105" s="80"/>
      <c r="O105" s="80"/>
      <c r="P105" s="80"/>
      <c r="Q105" s="80"/>
      <c r="R105" s="80"/>
      <c r="S105" s="80"/>
      <c r="T105" s="81"/>
      <c r="AT105" s="18" t="s">
        <v>191</v>
      </c>
      <c r="AU105" s="18" t="s">
        <v>80</v>
      </c>
    </row>
    <row r="106" spans="2:51" s="12" customFormat="1" ht="12">
      <c r="B106" s="232"/>
      <c r="C106" s="233"/>
      <c r="D106" s="229" t="s">
        <v>193</v>
      </c>
      <c r="E106" s="234" t="s">
        <v>19</v>
      </c>
      <c r="F106" s="235" t="s">
        <v>831</v>
      </c>
      <c r="G106" s="233"/>
      <c r="H106" s="234" t="s">
        <v>19</v>
      </c>
      <c r="I106" s="236"/>
      <c r="J106" s="233"/>
      <c r="K106" s="233"/>
      <c r="L106" s="237"/>
      <c r="M106" s="238"/>
      <c r="N106" s="239"/>
      <c r="O106" s="239"/>
      <c r="P106" s="239"/>
      <c r="Q106" s="239"/>
      <c r="R106" s="239"/>
      <c r="S106" s="239"/>
      <c r="T106" s="240"/>
      <c r="AT106" s="241" t="s">
        <v>193</v>
      </c>
      <c r="AU106" s="241" t="s">
        <v>80</v>
      </c>
      <c r="AV106" s="12" t="s">
        <v>80</v>
      </c>
      <c r="AW106" s="12" t="s">
        <v>35</v>
      </c>
      <c r="AX106" s="12" t="s">
        <v>73</v>
      </c>
      <c r="AY106" s="241" t="s">
        <v>183</v>
      </c>
    </row>
    <row r="107" spans="2:51" s="12" customFormat="1" ht="12">
      <c r="B107" s="232"/>
      <c r="C107" s="233"/>
      <c r="D107" s="229" t="s">
        <v>193</v>
      </c>
      <c r="E107" s="234" t="s">
        <v>19</v>
      </c>
      <c r="F107" s="235" t="s">
        <v>832</v>
      </c>
      <c r="G107" s="233"/>
      <c r="H107" s="234" t="s">
        <v>19</v>
      </c>
      <c r="I107" s="236"/>
      <c r="J107" s="233"/>
      <c r="K107" s="233"/>
      <c r="L107" s="237"/>
      <c r="M107" s="238"/>
      <c r="N107" s="239"/>
      <c r="O107" s="239"/>
      <c r="P107" s="239"/>
      <c r="Q107" s="239"/>
      <c r="R107" s="239"/>
      <c r="S107" s="239"/>
      <c r="T107" s="240"/>
      <c r="AT107" s="241" t="s">
        <v>193</v>
      </c>
      <c r="AU107" s="241" t="s">
        <v>80</v>
      </c>
      <c r="AV107" s="12" t="s">
        <v>80</v>
      </c>
      <c r="AW107" s="12" t="s">
        <v>35</v>
      </c>
      <c r="AX107" s="12" t="s">
        <v>73</v>
      </c>
      <c r="AY107" s="241" t="s">
        <v>183</v>
      </c>
    </row>
    <row r="108" spans="2:51" s="13" customFormat="1" ht="12">
      <c r="B108" s="242"/>
      <c r="C108" s="243"/>
      <c r="D108" s="229" t="s">
        <v>193</v>
      </c>
      <c r="E108" s="244" t="s">
        <v>19</v>
      </c>
      <c r="F108" s="245" t="s">
        <v>80</v>
      </c>
      <c r="G108" s="243"/>
      <c r="H108" s="246">
        <v>1</v>
      </c>
      <c r="I108" s="247"/>
      <c r="J108" s="243"/>
      <c r="K108" s="243"/>
      <c r="L108" s="248"/>
      <c r="M108" s="274"/>
      <c r="N108" s="275"/>
      <c r="O108" s="275"/>
      <c r="P108" s="275"/>
      <c r="Q108" s="275"/>
      <c r="R108" s="275"/>
      <c r="S108" s="275"/>
      <c r="T108" s="276"/>
      <c r="AT108" s="252" t="s">
        <v>193</v>
      </c>
      <c r="AU108" s="252" t="s">
        <v>80</v>
      </c>
      <c r="AV108" s="13" t="s">
        <v>82</v>
      </c>
      <c r="AW108" s="13" t="s">
        <v>35</v>
      </c>
      <c r="AX108" s="13" t="s">
        <v>80</v>
      </c>
      <c r="AY108" s="252" t="s">
        <v>183</v>
      </c>
    </row>
    <row r="109" spans="2:12" s="1" customFormat="1" ht="6.95" customHeight="1">
      <c r="B109" s="58"/>
      <c r="C109" s="59"/>
      <c r="D109" s="59"/>
      <c r="E109" s="59"/>
      <c r="F109" s="59"/>
      <c r="G109" s="59"/>
      <c r="H109" s="59"/>
      <c r="I109" s="168"/>
      <c r="J109" s="59"/>
      <c r="K109" s="59"/>
      <c r="L109" s="44"/>
    </row>
  </sheetData>
  <sheetProtection password="CC35" sheet="1" objects="1" scenarios="1" formatColumns="0" formatRows="0" autoFilter="0"/>
  <autoFilter ref="C85:K108"/>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BM36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121</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ht="12">
      <c r="B8" s="21"/>
      <c r="D8" s="142" t="s">
        <v>158</v>
      </c>
      <c r="L8" s="21"/>
    </row>
    <row r="9" spans="2:12" ht="16.5" customHeight="1">
      <c r="B9" s="21"/>
      <c r="E9" s="143" t="s">
        <v>833</v>
      </c>
      <c r="L9" s="21"/>
    </row>
    <row r="10" spans="2:12" ht="12" customHeight="1">
      <c r="B10" s="21"/>
      <c r="D10" s="142" t="s">
        <v>160</v>
      </c>
      <c r="L10" s="21"/>
    </row>
    <row r="11" spans="2:12" s="1" customFormat="1" ht="16.5" customHeight="1">
      <c r="B11" s="44"/>
      <c r="E11" s="142" t="s">
        <v>834</v>
      </c>
      <c r="F11" s="1"/>
      <c r="G11" s="1"/>
      <c r="H11" s="1"/>
      <c r="I11" s="144"/>
      <c r="L11" s="44"/>
    </row>
    <row r="12" spans="2:12" s="1" customFormat="1" ht="12" customHeight="1">
      <c r="B12" s="44"/>
      <c r="D12" s="142" t="s">
        <v>555</v>
      </c>
      <c r="I12" s="144"/>
      <c r="L12" s="44"/>
    </row>
    <row r="13" spans="2:12" s="1" customFormat="1" ht="36.95" customHeight="1">
      <c r="B13" s="44"/>
      <c r="E13" s="145" t="s">
        <v>835</v>
      </c>
      <c r="F13" s="1"/>
      <c r="G13" s="1"/>
      <c r="H13" s="1"/>
      <c r="I13" s="144"/>
      <c r="L13" s="44"/>
    </row>
    <row r="14" spans="2:12" s="1" customFormat="1" ht="12">
      <c r="B14" s="44"/>
      <c r="I14" s="144"/>
      <c r="L14" s="44"/>
    </row>
    <row r="15" spans="2:12" s="1" customFormat="1" ht="12" customHeight="1">
      <c r="B15" s="44"/>
      <c r="D15" s="142" t="s">
        <v>18</v>
      </c>
      <c r="F15" s="18" t="s">
        <v>19</v>
      </c>
      <c r="I15" s="146" t="s">
        <v>20</v>
      </c>
      <c r="J15" s="18" t="s">
        <v>19</v>
      </c>
      <c r="L15" s="44"/>
    </row>
    <row r="16" spans="2:12" s="1" customFormat="1" ht="12" customHeight="1">
      <c r="B16" s="44"/>
      <c r="D16" s="142" t="s">
        <v>21</v>
      </c>
      <c r="F16" s="18" t="s">
        <v>22</v>
      </c>
      <c r="I16" s="146" t="s">
        <v>23</v>
      </c>
      <c r="J16" s="147" t="str">
        <f>'Rekapitulace stavby'!AN8</f>
        <v>7. 6. 2019</v>
      </c>
      <c r="L16" s="44"/>
    </row>
    <row r="17" spans="2:12" s="1" customFormat="1" ht="10.8" customHeight="1">
      <c r="B17" s="44"/>
      <c r="I17" s="144"/>
      <c r="L17" s="44"/>
    </row>
    <row r="18" spans="2:12" s="1" customFormat="1" ht="12" customHeight="1">
      <c r="B18" s="44"/>
      <c r="D18" s="142" t="s">
        <v>25</v>
      </c>
      <c r="I18" s="146" t="s">
        <v>26</v>
      </c>
      <c r="J18" s="18" t="s">
        <v>27</v>
      </c>
      <c r="L18" s="44"/>
    </row>
    <row r="19" spans="2:12" s="1" customFormat="1" ht="18" customHeight="1">
      <c r="B19" s="44"/>
      <c r="E19" s="18" t="s">
        <v>28</v>
      </c>
      <c r="I19" s="146" t="s">
        <v>29</v>
      </c>
      <c r="J19" s="18" t="s">
        <v>30</v>
      </c>
      <c r="L19" s="44"/>
    </row>
    <row r="20" spans="2:12" s="1" customFormat="1" ht="6.95" customHeight="1">
      <c r="B20" s="44"/>
      <c r="I20" s="144"/>
      <c r="L20" s="44"/>
    </row>
    <row r="21" spans="2:12" s="1" customFormat="1" ht="12" customHeight="1">
      <c r="B21" s="44"/>
      <c r="D21" s="142" t="s">
        <v>31</v>
      </c>
      <c r="I21" s="146" t="s">
        <v>26</v>
      </c>
      <c r="J21" s="34" t="str">
        <f>'Rekapitulace stavby'!AN13</f>
        <v>Vyplň údaj</v>
      </c>
      <c r="L21" s="44"/>
    </row>
    <row r="22" spans="2:12" s="1" customFormat="1" ht="18" customHeight="1">
      <c r="B22" s="44"/>
      <c r="E22" s="34" t="str">
        <f>'Rekapitulace stavby'!E14</f>
        <v>Vyplň údaj</v>
      </c>
      <c r="F22" s="18"/>
      <c r="G22" s="18"/>
      <c r="H22" s="18"/>
      <c r="I22" s="146" t="s">
        <v>29</v>
      </c>
      <c r="J22" s="34" t="str">
        <f>'Rekapitulace stavby'!AN14</f>
        <v>Vyplň údaj</v>
      </c>
      <c r="L22" s="44"/>
    </row>
    <row r="23" spans="2:12" s="1" customFormat="1" ht="6.95" customHeight="1">
      <c r="B23" s="44"/>
      <c r="I23" s="144"/>
      <c r="L23" s="44"/>
    </row>
    <row r="24" spans="2:12" s="1" customFormat="1" ht="12" customHeight="1">
      <c r="B24" s="44"/>
      <c r="D24" s="142" t="s">
        <v>33</v>
      </c>
      <c r="I24" s="146" t="s">
        <v>26</v>
      </c>
      <c r="J24" s="18" t="s">
        <v>19</v>
      </c>
      <c r="L24" s="44"/>
    </row>
    <row r="25" spans="2:12" s="1" customFormat="1" ht="18" customHeight="1">
      <c r="B25" s="44"/>
      <c r="E25" s="18" t="s">
        <v>34</v>
      </c>
      <c r="I25" s="146" t="s">
        <v>29</v>
      </c>
      <c r="J25" s="18" t="s">
        <v>19</v>
      </c>
      <c r="L25" s="44"/>
    </row>
    <row r="26" spans="2:12" s="1" customFormat="1" ht="6.95" customHeight="1">
      <c r="B26" s="44"/>
      <c r="I26" s="144"/>
      <c r="L26" s="44"/>
    </row>
    <row r="27" spans="2:12" s="1" customFormat="1" ht="12" customHeight="1">
      <c r="B27" s="44"/>
      <c r="D27" s="142" t="s">
        <v>36</v>
      </c>
      <c r="I27" s="146" t="s">
        <v>26</v>
      </c>
      <c r="J27" s="18" t="s">
        <v>19</v>
      </c>
      <c r="L27" s="44"/>
    </row>
    <row r="28" spans="2:12" s="1" customFormat="1" ht="18" customHeight="1">
      <c r="B28" s="44"/>
      <c r="E28" s="18" t="s">
        <v>34</v>
      </c>
      <c r="I28" s="146" t="s">
        <v>29</v>
      </c>
      <c r="J28" s="18" t="s">
        <v>19</v>
      </c>
      <c r="L28" s="44"/>
    </row>
    <row r="29" spans="2:12" s="1" customFormat="1" ht="6.95" customHeight="1">
      <c r="B29" s="44"/>
      <c r="I29" s="144"/>
      <c r="L29" s="44"/>
    </row>
    <row r="30" spans="2:12" s="1" customFormat="1" ht="12" customHeight="1">
      <c r="B30" s="44"/>
      <c r="D30" s="142" t="s">
        <v>37</v>
      </c>
      <c r="I30" s="144"/>
      <c r="L30" s="44"/>
    </row>
    <row r="31" spans="2:12" s="7" customFormat="1" ht="45" customHeight="1">
      <c r="B31" s="148"/>
      <c r="E31" s="149" t="s">
        <v>38</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39</v>
      </c>
      <c r="I34" s="144"/>
      <c r="J34" s="153">
        <f>ROUND(J104,2)</f>
        <v>0</v>
      </c>
      <c r="L34" s="44"/>
    </row>
    <row r="35" spans="2:12" s="1" customFormat="1" ht="6.95" customHeight="1">
      <c r="B35" s="44"/>
      <c r="D35" s="72"/>
      <c r="E35" s="72"/>
      <c r="F35" s="72"/>
      <c r="G35" s="72"/>
      <c r="H35" s="72"/>
      <c r="I35" s="151"/>
      <c r="J35" s="72"/>
      <c r="K35" s="72"/>
      <c r="L35" s="44"/>
    </row>
    <row r="36" spans="2:12" s="1" customFormat="1" ht="14.4" customHeight="1">
      <c r="B36" s="44"/>
      <c r="F36" s="154" t="s">
        <v>41</v>
      </c>
      <c r="I36" s="155" t="s">
        <v>40</v>
      </c>
      <c r="J36" s="154" t="s">
        <v>42</v>
      </c>
      <c r="L36" s="44"/>
    </row>
    <row r="37" spans="2:12" s="1" customFormat="1" ht="14.4" customHeight="1">
      <c r="B37" s="44"/>
      <c r="D37" s="142" t="s">
        <v>43</v>
      </c>
      <c r="E37" s="142" t="s">
        <v>44</v>
      </c>
      <c r="F37" s="156">
        <f>ROUND((SUM(BE104:BE365)),2)</f>
        <v>0</v>
      </c>
      <c r="I37" s="157">
        <v>0.21</v>
      </c>
      <c r="J37" s="156">
        <f>ROUND(((SUM(BE104:BE365))*I37),2)</f>
        <v>0</v>
      </c>
      <c r="L37" s="44"/>
    </row>
    <row r="38" spans="2:12" s="1" customFormat="1" ht="14.4" customHeight="1">
      <c r="B38" s="44"/>
      <c r="E38" s="142" t="s">
        <v>45</v>
      </c>
      <c r="F38" s="156">
        <f>ROUND((SUM(BF104:BF365)),2)</f>
        <v>0</v>
      </c>
      <c r="I38" s="157">
        <v>0.15</v>
      </c>
      <c r="J38" s="156">
        <f>ROUND(((SUM(BF104:BF365))*I38),2)</f>
        <v>0</v>
      </c>
      <c r="L38" s="44"/>
    </row>
    <row r="39" spans="2:12" s="1" customFormat="1" ht="14.4" customHeight="1" hidden="1">
      <c r="B39" s="44"/>
      <c r="E39" s="142" t="s">
        <v>46</v>
      </c>
      <c r="F39" s="156">
        <f>ROUND((SUM(BG104:BG365)),2)</f>
        <v>0</v>
      </c>
      <c r="I39" s="157">
        <v>0.21</v>
      </c>
      <c r="J39" s="156">
        <f>0</f>
        <v>0</v>
      </c>
      <c r="L39" s="44"/>
    </row>
    <row r="40" spans="2:12" s="1" customFormat="1" ht="14.4" customHeight="1" hidden="1">
      <c r="B40" s="44"/>
      <c r="E40" s="142" t="s">
        <v>47</v>
      </c>
      <c r="F40" s="156">
        <f>ROUND((SUM(BH104:BH365)),2)</f>
        <v>0</v>
      </c>
      <c r="I40" s="157">
        <v>0.15</v>
      </c>
      <c r="J40" s="156">
        <f>0</f>
        <v>0</v>
      </c>
      <c r="L40" s="44"/>
    </row>
    <row r="41" spans="2:12" s="1" customFormat="1" ht="14.4" customHeight="1" hidden="1">
      <c r="B41" s="44"/>
      <c r="E41" s="142" t="s">
        <v>48</v>
      </c>
      <c r="F41" s="156">
        <f>ROUND((SUM(BI104:BI365)),2)</f>
        <v>0</v>
      </c>
      <c r="I41" s="157">
        <v>0</v>
      </c>
      <c r="J41" s="156">
        <f>0</f>
        <v>0</v>
      </c>
      <c r="L41" s="44"/>
    </row>
    <row r="42" spans="2:12" s="1" customFormat="1" ht="6.95" customHeight="1">
      <c r="B42" s="44"/>
      <c r="I42" s="144"/>
      <c r="L42" s="44"/>
    </row>
    <row r="43" spans="2:12" s="1" customFormat="1" ht="25.4" customHeight="1">
      <c r="B43" s="44"/>
      <c r="C43" s="158"/>
      <c r="D43" s="159" t="s">
        <v>49</v>
      </c>
      <c r="E43" s="160"/>
      <c r="F43" s="160"/>
      <c r="G43" s="161" t="s">
        <v>50</v>
      </c>
      <c r="H43" s="162" t="s">
        <v>51</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162</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Výměna pražců a kolejnic ve 2.TK v úseku V.Březno - Boletice n.L. v km 443,320 – 448,400_OPRAVA Č. 1</v>
      </c>
      <c r="F52" s="33"/>
      <c r="G52" s="33"/>
      <c r="H52" s="33"/>
      <c r="I52" s="144"/>
      <c r="J52" s="40"/>
      <c r="K52" s="40"/>
      <c r="L52" s="44"/>
    </row>
    <row r="53" spans="2:12" ht="12" customHeight="1">
      <c r="B53" s="22"/>
      <c r="C53" s="33" t="s">
        <v>158</v>
      </c>
      <c r="D53" s="23"/>
      <c r="E53" s="23"/>
      <c r="F53" s="23"/>
      <c r="G53" s="23"/>
      <c r="H53" s="23"/>
      <c r="I53" s="137"/>
      <c r="J53" s="23"/>
      <c r="K53" s="23"/>
      <c r="L53" s="21"/>
    </row>
    <row r="54" spans="2:12" ht="16.5" customHeight="1">
      <c r="B54" s="22"/>
      <c r="C54" s="23"/>
      <c r="D54" s="23"/>
      <c r="E54" s="172" t="s">
        <v>833</v>
      </c>
      <c r="F54" s="23"/>
      <c r="G54" s="23"/>
      <c r="H54" s="23"/>
      <c r="I54" s="137"/>
      <c r="J54" s="23"/>
      <c r="K54" s="23"/>
      <c r="L54" s="21"/>
    </row>
    <row r="55" spans="2:12" ht="12" customHeight="1">
      <c r="B55" s="22"/>
      <c r="C55" s="33" t="s">
        <v>160</v>
      </c>
      <c r="D55" s="23"/>
      <c r="E55" s="23"/>
      <c r="F55" s="23"/>
      <c r="G55" s="23"/>
      <c r="H55" s="23"/>
      <c r="I55" s="137"/>
      <c r="J55" s="23"/>
      <c r="K55" s="23"/>
      <c r="L55" s="21"/>
    </row>
    <row r="56" spans="2:12" s="1" customFormat="1" ht="16.5" customHeight="1">
      <c r="B56" s="39"/>
      <c r="C56" s="40"/>
      <c r="D56" s="40"/>
      <c r="E56" s="33" t="s">
        <v>834</v>
      </c>
      <c r="F56" s="40"/>
      <c r="G56" s="40"/>
      <c r="H56" s="40"/>
      <c r="I56" s="144"/>
      <c r="J56" s="40"/>
      <c r="K56" s="40"/>
      <c r="L56" s="44"/>
    </row>
    <row r="57" spans="2:12" s="1" customFormat="1" ht="12" customHeight="1">
      <c r="B57" s="39"/>
      <c r="C57" s="33" t="s">
        <v>555</v>
      </c>
      <c r="D57" s="40"/>
      <c r="E57" s="40"/>
      <c r="F57" s="40"/>
      <c r="G57" s="40"/>
      <c r="H57" s="40"/>
      <c r="I57" s="144"/>
      <c r="J57" s="40"/>
      <c r="K57" s="40"/>
      <c r="L57" s="44"/>
    </row>
    <row r="58" spans="2:12" s="1" customFormat="1" ht="16.5" customHeight="1">
      <c r="B58" s="39"/>
      <c r="C58" s="40"/>
      <c r="D58" s="40"/>
      <c r="E58" s="65" t="str">
        <f>E13</f>
        <v>001 - km 444,985 - most</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21</v>
      </c>
      <c r="D60" s="40"/>
      <c r="E60" s="40"/>
      <c r="F60" s="28" t="str">
        <f>F16</f>
        <v>trať 073</v>
      </c>
      <c r="G60" s="40"/>
      <c r="H60" s="40"/>
      <c r="I60" s="146" t="s">
        <v>23</v>
      </c>
      <c r="J60" s="68" t="str">
        <f>IF(J16="","",J16)</f>
        <v>7. 6. 2019</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25</v>
      </c>
      <c r="D62" s="40"/>
      <c r="E62" s="40"/>
      <c r="F62" s="28" t="str">
        <f>E19</f>
        <v>SŽDC s.o., OŘ Ústí n.L., ST Ústí n.L.</v>
      </c>
      <c r="G62" s="40"/>
      <c r="H62" s="40"/>
      <c r="I62" s="146" t="s">
        <v>33</v>
      </c>
      <c r="J62" s="37" t="str">
        <f>E25</f>
        <v xml:space="preserve"> </v>
      </c>
      <c r="K62" s="40"/>
      <c r="L62" s="44"/>
    </row>
    <row r="63" spans="2:12" s="1" customFormat="1" ht="13.65" customHeight="1">
      <c r="B63" s="39"/>
      <c r="C63" s="33" t="s">
        <v>31</v>
      </c>
      <c r="D63" s="40"/>
      <c r="E63" s="40"/>
      <c r="F63" s="28" t="str">
        <f>IF(E22="","",E22)</f>
        <v>Vyplň údaj</v>
      </c>
      <c r="G63" s="40"/>
      <c r="H63" s="40"/>
      <c r="I63" s="146" t="s">
        <v>36</v>
      </c>
      <c r="J63" s="37" t="str">
        <f>E28</f>
        <v xml:space="preserve"> </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163</v>
      </c>
      <c r="D65" s="174"/>
      <c r="E65" s="174"/>
      <c r="F65" s="174"/>
      <c r="G65" s="174"/>
      <c r="H65" s="174"/>
      <c r="I65" s="175"/>
      <c r="J65" s="176" t="s">
        <v>164</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71</v>
      </c>
      <c r="D67" s="40"/>
      <c r="E67" s="40"/>
      <c r="F67" s="40"/>
      <c r="G67" s="40"/>
      <c r="H67" s="40"/>
      <c r="I67" s="144"/>
      <c r="J67" s="98">
        <f>J104</f>
        <v>0</v>
      </c>
      <c r="K67" s="40"/>
      <c r="L67" s="44"/>
      <c r="AU67" s="18" t="s">
        <v>165</v>
      </c>
    </row>
    <row r="68" spans="2:12" s="8" customFormat="1" ht="24.95" customHeight="1">
      <c r="B68" s="178"/>
      <c r="C68" s="179"/>
      <c r="D68" s="180" t="s">
        <v>166</v>
      </c>
      <c r="E68" s="181"/>
      <c r="F68" s="181"/>
      <c r="G68" s="181"/>
      <c r="H68" s="181"/>
      <c r="I68" s="182"/>
      <c r="J68" s="183">
        <f>J105</f>
        <v>0</v>
      </c>
      <c r="K68" s="179"/>
      <c r="L68" s="184"/>
    </row>
    <row r="69" spans="2:12" s="9" customFormat="1" ht="19.9" customHeight="1">
      <c r="B69" s="185"/>
      <c r="C69" s="122"/>
      <c r="D69" s="186" t="s">
        <v>836</v>
      </c>
      <c r="E69" s="187"/>
      <c r="F69" s="187"/>
      <c r="G69" s="187"/>
      <c r="H69" s="187"/>
      <c r="I69" s="188"/>
      <c r="J69" s="189">
        <f>J106</f>
        <v>0</v>
      </c>
      <c r="K69" s="122"/>
      <c r="L69" s="190"/>
    </row>
    <row r="70" spans="2:12" s="9" customFormat="1" ht="19.9" customHeight="1">
      <c r="B70" s="185"/>
      <c r="C70" s="122"/>
      <c r="D70" s="186" t="s">
        <v>837</v>
      </c>
      <c r="E70" s="187"/>
      <c r="F70" s="187"/>
      <c r="G70" s="187"/>
      <c r="H70" s="187"/>
      <c r="I70" s="188"/>
      <c r="J70" s="189">
        <f>J176</f>
        <v>0</v>
      </c>
      <c r="K70" s="122"/>
      <c r="L70" s="190"/>
    </row>
    <row r="71" spans="2:12" s="9" customFormat="1" ht="19.9" customHeight="1">
      <c r="B71" s="185"/>
      <c r="C71" s="122"/>
      <c r="D71" s="186" t="s">
        <v>838</v>
      </c>
      <c r="E71" s="187"/>
      <c r="F71" s="187"/>
      <c r="G71" s="187"/>
      <c r="H71" s="187"/>
      <c r="I71" s="188"/>
      <c r="J71" s="189">
        <f>J189</f>
        <v>0</v>
      </c>
      <c r="K71" s="122"/>
      <c r="L71" s="190"/>
    </row>
    <row r="72" spans="2:12" s="9" customFormat="1" ht="19.9" customHeight="1">
      <c r="B72" s="185"/>
      <c r="C72" s="122"/>
      <c r="D72" s="186" t="s">
        <v>839</v>
      </c>
      <c r="E72" s="187"/>
      <c r="F72" s="187"/>
      <c r="G72" s="187"/>
      <c r="H72" s="187"/>
      <c r="I72" s="188"/>
      <c r="J72" s="189">
        <f>J208</f>
        <v>0</v>
      </c>
      <c r="K72" s="122"/>
      <c r="L72" s="190"/>
    </row>
    <row r="73" spans="2:12" s="9" customFormat="1" ht="19.9" customHeight="1">
      <c r="B73" s="185"/>
      <c r="C73" s="122"/>
      <c r="D73" s="186" t="s">
        <v>840</v>
      </c>
      <c r="E73" s="187"/>
      <c r="F73" s="187"/>
      <c r="G73" s="187"/>
      <c r="H73" s="187"/>
      <c r="I73" s="188"/>
      <c r="J73" s="189">
        <f>J243</f>
        <v>0</v>
      </c>
      <c r="K73" s="122"/>
      <c r="L73" s="190"/>
    </row>
    <row r="74" spans="2:12" s="9" customFormat="1" ht="19.9" customHeight="1">
      <c r="B74" s="185"/>
      <c r="C74" s="122"/>
      <c r="D74" s="186" t="s">
        <v>841</v>
      </c>
      <c r="E74" s="187"/>
      <c r="F74" s="187"/>
      <c r="G74" s="187"/>
      <c r="H74" s="187"/>
      <c r="I74" s="188"/>
      <c r="J74" s="189">
        <f>J267</f>
        <v>0</v>
      </c>
      <c r="K74" s="122"/>
      <c r="L74" s="190"/>
    </row>
    <row r="75" spans="2:12" s="9" customFormat="1" ht="19.9" customHeight="1">
      <c r="B75" s="185"/>
      <c r="C75" s="122"/>
      <c r="D75" s="186" t="s">
        <v>842</v>
      </c>
      <c r="E75" s="187"/>
      <c r="F75" s="187"/>
      <c r="G75" s="187"/>
      <c r="H75" s="187"/>
      <c r="I75" s="188"/>
      <c r="J75" s="189">
        <f>J319</f>
        <v>0</v>
      </c>
      <c r="K75" s="122"/>
      <c r="L75" s="190"/>
    </row>
    <row r="76" spans="2:12" s="9" customFormat="1" ht="19.9" customHeight="1">
      <c r="B76" s="185"/>
      <c r="C76" s="122"/>
      <c r="D76" s="186" t="s">
        <v>843</v>
      </c>
      <c r="E76" s="187"/>
      <c r="F76" s="187"/>
      <c r="G76" s="187"/>
      <c r="H76" s="187"/>
      <c r="I76" s="188"/>
      <c r="J76" s="189">
        <f>J336</f>
        <v>0</v>
      </c>
      <c r="K76" s="122"/>
      <c r="L76" s="190"/>
    </row>
    <row r="77" spans="2:12" s="8" customFormat="1" ht="24.95" customHeight="1">
      <c r="B77" s="178"/>
      <c r="C77" s="179"/>
      <c r="D77" s="180" t="s">
        <v>844</v>
      </c>
      <c r="E77" s="181"/>
      <c r="F77" s="181"/>
      <c r="G77" s="181"/>
      <c r="H77" s="181"/>
      <c r="I77" s="182"/>
      <c r="J77" s="183">
        <f>J339</f>
        <v>0</v>
      </c>
      <c r="K77" s="179"/>
      <c r="L77" s="184"/>
    </row>
    <row r="78" spans="2:12" s="9" customFormat="1" ht="19.9" customHeight="1">
      <c r="B78" s="185"/>
      <c r="C78" s="122"/>
      <c r="D78" s="186" t="s">
        <v>845</v>
      </c>
      <c r="E78" s="187"/>
      <c r="F78" s="187"/>
      <c r="G78" s="187"/>
      <c r="H78" s="187"/>
      <c r="I78" s="188"/>
      <c r="J78" s="189">
        <f>J340</f>
        <v>0</v>
      </c>
      <c r="K78" s="122"/>
      <c r="L78" s="190"/>
    </row>
    <row r="79" spans="2:12" s="9" customFormat="1" ht="19.9" customHeight="1">
      <c r="B79" s="185"/>
      <c r="C79" s="122"/>
      <c r="D79" s="186" t="s">
        <v>846</v>
      </c>
      <c r="E79" s="187"/>
      <c r="F79" s="187"/>
      <c r="G79" s="187"/>
      <c r="H79" s="187"/>
      <c r="I79" s="188"/>
      <c r="J79" s="189">
        <f>J349</f>
        <v>0</v>
      </c>
      <c r="K79" s="122"/>
      <c r="L79" s="190"/>
    </row>
    <row r="80" spans="2:12" s="9" customFormat="1" ht="19.9" customHeight="1">
      <c r="B80" s="185"/>
      <c r="C80" s="122"/>
      <c r="D80" s="186" t="s">
        <v>847</v>
      </c>
      <c r="E80" s="187"/>
      <c r="F80" s="187"/>
      <c r="G80" s="187"/>
      <c r="H80" s="187"/>
      <c r="I80" s="188"/>
      <c r="J80" s="189">
        <f>J353</f>
        <v>0</v>
      </c>
      <c r="K80" s="122"/>
      <c r="L80" s="190"/>
    </row>
    <row r="81" spans="2:12" s="1" customFormat="1" ht="21.8" customHeight="1">
      <c r="B81" s="39"/>
      <c r="C81" s="40"/>
      <c r="D81" s="40"/>
      <c r="E81" s="40"/>
      <c r="F81" s="40"/>
      <c r="G81" s="40"/>
      <c r="H81" s="40"/>
      <c r="I81" s="144"/>
      <c r="J81" s="40"/>
      <c r="K81" s="40"/>
      <c r="L81" s="44"/>
    </row>
    <row r="82" spans="2:12" s="1" customFormat="1" ht="6.95" customHeight="1">
      <c r="B82" s="58"/>
      <c r="C82" s="59"/>
      <c r="D82" s="59"/>
      <c r="E82" s="59"/>
      <c r="F82" s="59"/>
      <c r="G82" s="59"/>
      <c r="H82" s="59"/>
      <c r="I82" s="168"/>
      <c r="J82" s="59"/>
      <c r="K82" s="59"/>
      <c r="L82" s="44"/>
    </row>
    <row r="86" spans="2:12" s="1" customFormat="1" ht="6.95" customHeight="1">
      <c r="B86" s="60"/>
      <c r="C86" s="61"/>
      <c r="D86" s="61"/>
      <c r="E86" s="61"/>
      <c r="F86" s="61"/>
      <c r="G86" s="61"/>
      <c r="H86" s="61"/>
      <c r="I86" s="171"/>
      <c r="J86" s="61"/>
      <c r="K86" s="61"/>
      <c r="L86" s="44"/>
    </row>
    <row r="87" spans="2:12" s="1" customFormat="1" ht="24.95" customHeight="1">
      <c r="B87" s="39"/>
      <c r="C87" s="24" t="s">
        <v>168</v>
      </c>
      <c r="D87" s="40"/>
      <c r="E87" s="40"/>
      <c r="F87" s="40"/>
      <c r="G87" s="40"/>
      <c r="H87" s="40"/>
      <c r="I87" s="144"/>
      <c r="J87" s="40"/>
      <c r="K87" s="40"/>
      <c r="L87" s="44"/>
    </row>
    <row r="88" spans="2:12" s="1" customFormat="1" ht="6.95" customHeight="1">
      <c r="B88" s="39"/>
      <c r="C88" s="40"/>
      <c r="D88" s="40"/>
      <c r="E88" s="40"/>
      <c r="F88" s="40"/>
      <c r="G88" s="40"/>
      <c r="H88" s="40"/>
      <c r="I88" s="144"/>
      <c r="J88" s="40"/>
      <c r="K88" s="40"/>
      <c r="L88" s="44"/>
    </row>
    <row r="89" spans="2:12" s="1" customFormat="1" ht="12" customHeight="1">
      <c r="B89" s="39"/>
      <c r="C89" s="33" t="s">
        <v>16</v>
      </c>
      <c r="D89" s="40"/>
      <c r="E89" s="40"/>
      <c r="F89" s="40"/>
      <c r="G89" s="40"/>
      <c r="H89" s="40"/>
      <c r="I89" s="144"/>
      <c r="J89" s="40"/>
      <c r="K89" s="40"/>
      <c r="L89" s="44"/>
    </row>
    <row r="90" spans="2:12" s="1" customFormat="1" ht="16.5" customHeight="1">
      <c r="B90" s="39"/>
      <c r="C90" s="40"/>
      <c r="D90" s="40"/>
      <c r="E90" s="172" t="str">
        <f>E7</f>
        <v>Výměna pražců a kolejnic ve 2.TK v úseku V.Březno - Boletice n.L. v km 443,320 – 448,400_OPRAVA Č. 1</v>
      </c>
      <c r="F90" s="33"/>
      <c r="G90" s="33"/>
      <c r="H90" s="33"/>
      <c r="I90" s="144"/>
      <c r="J90" s="40"/>
      <c r="K90" s="40"/>
      <c r="L90" s="44"/>
    </row>
    <row r="91" spans="2:12" ht="12" customHeight="1">
      <c r="B91" s="22"/>
      <c r="C91" s="33" t="s">
        <v>158</v>
      </c>
      <c r="D91" s="23"/>
      <c r="E91" s="23"/>
      <c r="F91" s="23"/>
      <c r="G91" s="23"/>
      <c r="H91" s="23"/>
      <c r="I91" s="137"/>
      <c r="J91" s="23"/>
      <c r="K91" s="23"/>
      <c r="L91" s="21"/>
    </row>
    <row r="92" spans="2:12" ht="16.5" customHeight="1">
      <c r="B92" s="22"/>
      <c r="C92" s="23"/>
      <c r="D92" s="23"/>
      <c r="E92" s="172" t="s">
        <v>833</v>
      </c>
      <c r="F92" s="23"/>
      <c r="G92" s="23"/>
      <c r="H92" s="23"/>
      <c r="I92" s="137"/>
      <c r="J92" s="23"/>
      <c r="K92" s="23"/>
      <c r="L92" s="21"/>
    </row>
    <row r="93" spans="2:12" ht="12" customHeight="1">
      <c r="B93" s="22"/>
      <c r="C93" s="33" t="s">
        <v>160</v>
      </c>
      <c r="D93" s="23"/>
      <c r="E93" s="23"/>
      <c r="F93" s="23"/>
      <c r="G93" s="23"/>
      <c r="H93" s="23"/>
      <c r="I93" s="137"/>
      <c r="J93" s="23"/>
      <c r="K93" s="23"/>
      <c r="L93" s="21"/>
    </row>
    <row r="94" spans="2:12" s="1" customFormat="1" ht="16.5" customHeight="1">
      <c r="B94" s="39"/>
      <c r="C94" s="40"/>
      <c r="D94" s="40"/>
      <c r="E94" s="33" t="s">
        <v>834</v>
      </c>
      <c r="F94" s="40"/>
      <c r="G94" s="40"/>
      <c r="H94" s="40"/>
      <c r="I94" s="144"/>
      <c r="J94" s="40"/>
      <c r="K94" s="40"/>
      <c r="L94" s="44"/>
    </row>
    <row r="95" spans="2:12" s="1" customFormat="1" ht="12" customHeight="1">
      <c r="B95" s="39"/>
      <c r="C95" s="33" t="s">
        <v>555</v>
      </c>
      <c r="D95" s="40"/>
      <c r="E95" s="40"/>
      <c r="F95" s="40"/>
      <c r="G95" s="40"/>
      <c r="H95" s="40"/>
      <c r="I95" s="144"/>
      <c r="J95" s="40"/>
      <c r="K95" s="40"/>
      <c r="L95" s="44"/>
    </row>
    <row r="96" spans="2:12" s="1" customFormat="1" ht="16.5" customHeight="1">
      <c r="B96" s="39"/>
      <c r="C96" s="40"/>
      <c r="D96" s="40"/>
      <c r="E96" s="65" t="str">
        <f>E13</f>
        <v>001 - km 444,985 - most</v>
      </c>
      <c r="F96" s="40"/>
      <c r="G96" s="40"/>
      <c r="H96" s="40"/>
      <c r="I96" s="144"/>
      <c r="J96" s="40"/>
      <c r="K96" s="40"/>
      <c r="L96" s="44"/>
    </row>
    <row r="97" spans="2:12" s="1" customFormat="1" ht="6.95" customHeight="1">
      <c r="B97" s="39"/>
      <c r="C97" s="40"/>
      <c r="D97" s="40"/>
      <c r="E97" s="40"/>
      <c r="F97" s="40"/>
      <c r="G97" s="40"/>
      <c r="H97" s="40"/>
      <c r="I97" s="144"/>
      <c r="J97" s="40"/>
      <c r="K97" s="40"/>
      <c r="L97" s="44"/>
    </row>
    <row r="98" spans="2:12" s="1" customFormat="1" ht="12" customHeight="1">
      <c r="B98" s="39"/>
      <c r="C98" s="33" t="s">
        <v>21</v>
      </c>
      <c r="D98" s="40"/>
      <c r="E98" s="40"/>
      <c r="F98" s="28" t="str">
        <f>F16</f>
        <v>trať 073</v>
      </c>
      <c r="G98" s="40"/>
      <c r="H98" s="40"/>
      <c r="I98" s="146" t="s">
        <v>23</v>
      </c>
      <c r="J98" s="68" t="str">
        <f>IF(J16="","",J16)</f>
        <v>7. 6. 2019</v>
      </c>
      <c r="K98" s="40"/>
      <c r="L98" s="44"/>
    </row>
    <row r="99" spans="2:12" s="1" customFormat="1" ht="6.95" customHeight="1">
      <c r="B99" s="39"/>
      <c r="C99" s="40"/>
      <c r="D99" s="40"/>
      <c r="E99" s="40"/>
      <c r="F99" s="40"/>
      <c r="G99" s="40"/>
      <c r="H99" s="40"/>
      <c r="I99" s="144"/>
      <c r="J99" s="40"/>
      <c r="K99" s="40"/>
      <c r="L99" s="44"/>
    </row>
    <row r="100" spans="2:12" s="1" customFormat="1" ht="13.65" customHeight="1">
      <c r="B100" s="39"/>
      <c r="C100" s="33" t="s">
        <v>25</v>
      </c>
      <c r="D100" s="40"/>
      <c r="E100" s="40"/>
      <c r="F100" s="28" t="str">
        <f>E19</f>
        <v>SŽDC s.o., OŘ Ústí n.L., ST Ústí n.L.</v>
      </c>
      <c r="G100" s="40"/>
      <c r="H100" s="40"/>
      <c r="I100" s="146" t="s">
        <v>33</v>
      </c>
      <c r="J100" s="37" t="str">
        <f>E25</f>
        <v xml:space="preserve"> </v>
      </c>
      <c r="K100" s="40"/>
      <c r="L100" s="44"/>
    </row>
    <row r="101" spans="2:12" s="1" customFormat="1" ht="13.65" customHeight="1">
      <c r="B101" s="39"/>
      <c r="C101" s="33" t="s">
        <v>31</v>
      </c>
      <c r="D101" s="40"/>
      <c r="E101" s="40"/>
      <c r="F101" s="28" t="str">
        <f>IF(E22="","",E22)</f>
        <v>Vyplň údaj</v>
      </c>
      <c r="G101" s="40"/>
      <c r="H101" s="40"/>
      <c r="I101" s="146" t="s">
        <v>36</v>
      </c>
      <c r="J101" s="37" t="str">
        <f>E28</f>
        <v xml:space="preserve"> </v>
      </c>
      <c r="K101" s="40"/>
      <c r="L101" s="44"/>
    </row>
    <row r="102" spans="2:12" s="1" customFormat="1" ht="10.3" customHeight="1">
      <c r="B102" s="39"/>
      <c r="C102" s="40"/>
      <c r="D102" s="40"/>
      <c r="E102" s="40"/>
      <c r="F102" s="40"/>
      <c r="G102" s="40"/>
      <c r="H102" s="40"/>
      <c r="I102" s="144"/>
      <c r="J102" s="40"/>
      <c r="K102" s="40"/>
      <c r="L102" s="44"/>
    </row>
    <row r="103" spans="2:20" s="10" customFormat="1" ht="29.25" customHeight="1">
      <c r="B103" s="191"/>
      <c r="C103" s="192" t="s">
        <v>169</v>
      </c>
      <c r="D103" s="193" t="s">
        <v>58</v>
      </c>
      <c r="E103" s="193" t="s">
        <v>54</v>
      </c>
      <c r="F103" s="193" t="s">
        <v>55</v>
      </c>
      <c r="G103" s="193" t="s">
        <v>170</v>
      </c>
      <c r="H103" s="193" t="s">
        <v>171</v>
      </c>
      <c r="I103" s="194" t="s">
        <v>172</v>
      </c>
      <c r="J103" s="193" t="s">
        <v>164</v>
      </c>
      <c r="K103" s="195" t="s">
        <v>173</v>
      </c>
      <c r="L103" s="196"/>
      <c r="M103" s="88" t="s">
        <v>19</v>
      </c>
      <c r="N103" s="89" t="s">
        <v>43</v>
      </c>
      <c r="O103" s="89" t="s">
        <v>174</v>
      </c>
      <c r="P103" s="89" t="s">
        <v>175</v>
      </c>
      <c r="Q103" s="89" t="s">
        <v>176</v>
      </c>
      <c r="R103" s="89" t="s">
        <v>177</v>
      </c>
      <c r="S103" s="89" t="s">
        <v>178</v>
      </c>
      <c r="T103" s="90" t="s">
        <v>179</v>
      </c>
    </row>
    <row r="104" spans="2:63" s="1" customFormat="1" ht="22.8" customHeight="1">
      <c r="B104" s="39"/>
      <c r="C104" s="95" t="s">
        <v>180</v>
      </c>
      <c r="D104" s="40"/>
      <c r="E104" s="40"/>
      <c r="F104" s="40"/>
      <c r="G104" s="40"/>
      <c r="H104" s="40"/>
      <c r="I104" s="144"/>
      <c r="J104" s="197">
        <f>BK104</f>
        <v>0</v>
      </c>
      <c r="K104" s="40"/>
      <c r="L104" s="44"/>
      <c r="M104" s="91"/>
      <c r="N104" s="92"/>
      <c r="O104" s="92"/>
      <c r="P104" s="198">
        <f>P105+P339</f>
        <v>0</v>
      </c>
      <c r="Q104" s="92"/>
      <c r="R104" s="198">
        <f>R105+R339</f>
        <v>157.774523198254</v>
      </c>
      <c r="S104" s="92"/>
      <c r="T104" s="199">
        <f>T105+T339</f>
        <v>8.0999966</v>
      </c>
      <c r="AT104" s="18" t="s">
        <v>72</v>
      </c>
      <c r="AU104" s="18" t="s">
        <v>165</v>
      </c>
      <c r="BK104" s="200">
        <f>BK105+BK339</f>
        <v>0</v>
      </c>
    </row>
    <row r="105" spans="2:63" s="11" customFormat="1" ht="25.9" customHeight="1">
      <c r="B105" s="201"/>
      <c r="C105" s="202"/>
      <c r="D105" s="203" t="s">
        <v>72</v>
      </c>
      <c r="E105" s="204" t="s">
        <v>181</v>
      </c>
      <c r="F105" s="204" t="s">
        <v>182</v>
      </c>
      <c r="G105" s="202"/>
      <c r="H105" s="202"/>
      <c r="I105" s="205"/>
      <c r="J105" s="206">
        <f>BK105</f>
        <v>0</v>
      </c>
      <c r="K105" s="202"/>
      <c r="L105" s="207"/>
      <c r="M105" s="208"/>
      <c r="N105" s="209"/>
      <c r="O105" s="209"/>
      <c r="P105" s="210">
        <f>P106+P176+P189+P208+P243+P267+P319+P336</f>
        <v>0</v>
      </c>
      <c r="Q105" s="209"/>
      <c r="R105" s="210">
        <f>R106+R176+R189+R208+R243+R267+R319+R336</f>
        <v>157.751063458254</v>
      </c>
      <c r="S105" s="209"/>
      <c r="T105" s="211">
        <f>T106+T176+T189+T208+T243+T267+T319+T336</f>
        <v>8.0999966</v>
      </c>
      <c r="AR105" s="212" t="s">
        <v>80</v>
      </c>
      <c r="AT105" s="213" t="s">
        <v>72</v>
      </c>
      <c r="AU105" s="213" t="s">
        <v>73</v>
      </c>
      <c r="AY105" s="212" t="s">
        <v>183</v>
      </c>
      <c r="BK105" s="214">
        <f>BK106+BK176+BK189+BK208+BK243+BK267+BK319+BK336</f>
        <v>0</v>
      </c>
    </row>
    <row r="106" spans="2:63" s="11" customFormat="1" ht="22.8" customHeight="1">
      <c r="B106" s="201"/>
      <c r="C106" s="202"/>
      <c r="D106" s="203" t="s">
        <v>72</v>
      </c>
      <c r="E106" s="215" t="s">
        <v>80</v>
      </c>
      <c r="F106" s="215" t="s">
        <v>848</v>
      </c>
      <c r="G106" s="202"/>
      <c r="H106" s="202"/>
      <c r="I106" s="205"/>
      <c r="J106" s="216">
        <f>BK106</f>
        <v>0</v>
      </c>
      <c r="K106" s="202"/>
      <c r="L106" s="207"/>
      <c r="M106" s="208"/>
      <c r="N106" s="209"/>
      <c r="O106" s="209"/>
      <c r="P106" s="210">
        <f>SUM(P107:P175)</f>
        <v>0</v>
      </c>
      <c r="Q106" s="209"/>
      <c r="R106" s="210">
        <f>SUM(R107:R175)</f>
        <v>58.31204080173</v>
      </c>
      <c r="S106" s="209"/>
      <c r="T106" s="211">
        <f>SUM(T107:T175)</f>
        <v>0</v>
      </c>
      <c r="AR106" s="212" t="s">
        <v>80</v>
      </c>
      <c r="AT106" s="213" t="s">
        <v>72</v>
      </c>
      <c r="AU106" s="213" t="s">
        <v>80</v>
      </c>
      <c r="AY106" s="212" t="s">
        <v>183</v>
      </c>
      <c r="BK106" s="214">
        <f>SUM(BK107:BK175)</f>
        <v>0</v>
      </c>
    </row>
    <row r="107" spans="2:65" s="1" customFormat="1" ht="22.5" customHeight="1">
      <c r="B107" s="39"/>
      <c r="C107" s="217" t="s">
        <v>80</v>
      </c>
      <c r="D107" s="217" t="s">
        <v>185</v>
      </c>
      <c r="E107" s="218" t="s">
        <v>849</v>
      </c>
      <c r="F107" s="219" t="s">
        <v>850</v>
      </c>
      <c r="G107" s="220" t="s">
        <v>324</v>
      </c>
      <c r="H107" s="221">
        <v>120</v>
      </c>
      <c r="I107" s="222"/>
      <c r="J107" s="223">
        <f>ROUND(I107*H107,2)</f>
        <v>0</v>
      </c>
      <c r="K107" s="219" t="s">
        <v>521</v>
      </c>
      <c r="L107" s="44"/>
      <c r="M107" s="224" t="s">
        <v>19</v>
      </c>
      <c r="N107" s="225" t="s">
        <v>44</v>
      </c>
      <c r="O107" s="80"/>
      <c r="P107" s="226">
        <f>O107*H107</f>
        <v>0</v>
      </c>
      <c r="Q107" s="226">
        <v>0</v>
      </c>
      <c r="R107" s="226">
        <f>Q107*H107</f>
        <v>0</v>
      </c>
      <c r="S107" s="226">
        <v>0</v>
      </c>
      <c r="T107" s="227">
        <f>S107*H107</f>
        <v>0</v>
      </c>
      <c r="AR107" s="18" t="s">
        <v>101</v>
      </c>
      <c r="AT107" s="18" t="s">
        <v>185</v>
      </c>
      <c r="AU107" s="18" t="s">
        <v>82</v>
      </c>
      <c r="AY107" s="18" t="s">
        <v>183</v>
      </c>
      <c r="BE107" s="228">
        <f>IF(N107="základní",J107,0)</f>
        <v>0</v>
      </c>
      <c r="BF107" s="228">
        <f>IF(N107="snížená",J107,0)</f>
        <v>0</v>
      </c>
      <c r="BG107" s="228">
        <f>IF(N107="zákl. přenesená",J107,0)</f>
        <v>0</v>
      </c>
      <c r="BH107" s="228">
        <f>IF(N107="sníž. přenesená",J107,0)</f>
        <v>0</v>
      </c>
      <c r="BI107" s="228">
        <f>IF(N107="nulová",J107,0)</f>
        <v>0</v>
      </c>
      <c r="BJ107" s="18" t="s">
        <v>80</v>
      </c>
      <c r="BK107" s="228">
        <f>ROUND(I107*H107,2)</f>
        <v>0</v>
      </c>
      <c r="BL107" s="18" t="s">
        <v>101</v>
      </c>
      <c r="BM107" s="18" t="s">
        <v>851</v>
      </c>
    </row>
    <row r="108" spans="2:47" s="1" customFormat="1" ht="12">
      <c r="B108" s="39"/>
      <c r="C108" s="40"/>
      <c r="D108" s="229" t="s">
        <v>213</v>
      </c>
      <c r="E108" s="40"/>
      <c r="F108" s="230" t="s">
        <v>852</v>
      </c>
      <c r="G108" s="40"/>
      <c r="H108" s="40"/>
      <c r="I108" s="144"/>
      <c r="J108" s="40"/>
      <c r="K108" s="40"/>
      <c r="L108" s="44"/>
      <c r="M108" s="231"/>
      <c r="N108" s="80"/>
      <c r="O108" s="80"/>
      <c r="P108" s="80"/>
      <c r="Q108" s="80"/>
      <c r="R108" s="80"/>
      <c r="S108" s="80"/>
      <c r="T108" s="81"/>
      <c r="AT108" s="18" t="s">
        <v>213</v>
      </c>
      <c r="AU108" s="18" t="s">
        <v>82</v>
      </c>
    </row>
    <row r="109" spans="2:51" s="12" customFormat="1" ht="12">
      <c r="B109" s="232"/>
      <c r="C109" s="233"/>
      <c r="D109" s="229" t="s">
        <v>193</v>
      </c>
      <c r="E109" s="234" t="s">
        <v>19</v>
      </c>
      <c r="F109" s="235" t="s">
        <v>853</v>
      </c>
      <c r="G109" s="233"/>
      <c r="H109" s="234" t="s">
        <v>19</v>
      </c>
      <c r="I109" s="236"/>
      <c r="J109" s="233"/>
      <c r="K109" s="233"/>
      <c r="L109" s="237"/>
      <c r="M109" s="238"/>
      <c r="N109" s="239"/>
      <c r="O109" s="239"/>
      <c r="P109" s="239"/>
      <c r="Q109" s="239"/>
      <c r="R109" s="239"/>
      <c r="S109" s="239"/>
      <c r="T109" s="240"/>
      <c r="AT109" s="241" t="s">
        <v>193</v>
      </c>
      <c r="AU109" s="241" t="s">
        <v>82</v>
      </c>
      <c r="AV109" s="12" t="s">
        <v>80</v>
      </c>
      <c r="AW109" s="12" t="s">
        <v>35</v>
      </c>
      <c r="AX109" s="12" t="s">
        <v>73</v>
      </c>
      <c r="AY109" s="241" t="s">
        <v>183</v>
      </c>
    </row>
    <row r="110" spans="2:51" s="13" customFormat="1" ht="12">
      <c r="B110" s="242"/>
      <c r="C110" s="243"/>
      <c r="D110" s="229" t="s">
        <v>193</v>
      </c>
      <c r="E110" s="244" t="s">
        <v>19</v>
      </c>
      <c r="F110" s="245" t="s">
        <v>854</v>
      </c>
      <c r="G110" s="243"/>
      <c r="H110" s="246">
        <v>65</v>
      </c>
      <c r="I110" s="247"/>
      <c r="J110" s="243"/>
      <c r="K110" s="243"/>
      <c r="L110" s="248"/>
      <c r="M110" s="249"/>
      <c r="N110" s="250"/>
      <c r="O110" s="250"/>
      <c r="P110" s="250"/>
      <c r="Q110" s="250"/>
      <c r="R110" s="250"/>
      <c r="S110" s="250"/>
      <c r="T110" s="251"/>
      <c r="AT110" s="252" t="s">
        <v>193</v>
      </c>
      <c r="AU110" s="252" t="s">
        <v>82</v>
      </c>
      <c r="AV110" s="13" t="s">
        <v>82</v>
      </c>
      <c r="AW110" s="13" t="s">
        <v>35</v>
      </c>
      <c r="AX110" s="13" t="s">
        <v>73</v>
      </c>
      <c r="AY110" s="252" t="s">
        <v>183</v>
      </c>
    </row>
    <row r="111" spans="2:51" s="12" customFormat="1" ht="12">
      <c r="B111" s="232"/>
      <c r="C111" s="233"/>
      <c r="D111" s="229" t="s">
        <v>193</v>
      </c>
      <c r="E111" s="234" t="s">
        <v>19</v>
      </c>
      <c r="F111" s="235" t="s">
        <v>855</v>
      </c>
      <c r="G111" s="233"/>
      <c r="H111" s="234" t="s">
        <v>19</v>
      </c>
      <c r="I111" s="236"/>
      <c r="J111" s="233"/>
      <c r="K111" s="233"/>
      <c r="L111" s="237"/>
      <c r="M111" s="238"/>
      <c r="N111" s="239"/>
      <c r="O111" s="239"/>
      <c r="P111" s="239"/>
      <c r="Q111" s="239"/>
      <c r="R111" s="239"/>
      <c r="S111" s="239"/>
      <c r="T111" s="240"/>
      <c r="AT111" s="241" t="s">
        <v>193</v>
      </c>
      <c r="AU111" s="241" t="s">
        <v>82</v>
      </c>
      <c r="AV111" s="12" t="s">
        <v>80</v>
      </c>
      <c r="AW111" s="12" t="s">
        <v>35</v>
      </c>
      <c r="AX111" s="12" t="s">
        <v>73</v>
      </c>
      <c r="AY111" s="241" t="s">
        <v>183</v>
      </c>
    </row>
    <row r="112" spans="2:51" s="13" customFormat="1" ht="12">
      <c r="B112" s="242"/>
      <c r="C112" s="243"/>
      <c r="D112" s="229" t="s">
        <v>193</v>
      </c>
      <c r="E112" s="244" t="s">
        <v>19</v>
      </c>
      <c r="F112" s="245" t="s">
        <v>856</v>
      </c>
      <c r="G112" s="243"/>
      <c r="H112" s="246">
        <v>55</v>
      </c>
      <c r="I112" s="247"/>
      <c r="J112" s="243"/>
      <c r="K112" s="243"/>
      <c r="L112" s="248"/>
      <c r="M112" s="249"/>
      <c r="N112" s="250"/>
      <c r="O112" s="250"/>
      <c r="P112" s="250"/>
      <c r="Q112" s="250"/>
      <c r="R112" s="250"/>
      <c r="S112" s="250"/>
      <c r="T112" s="251"/>
      <c r="AT112" s="252" t="s">
        <v>193</v>
      </c>
      <c r="AU112" s="252" t="s">
        <v>82</v>
      </c>
      <c r="AV112" s="13" t="s">
        <v>82</v>
      </c>
      <c r="AW112" s="13" t="s">
        <v>35</v>
      </c>
      <c r="AX112" s="13" t="s">
        <v>73</v>
      </c>
      <c r="AY112" s="252" t="s">
        <v>183</v>
      </c>
    </row>
    <row r="113" spans="2:51" s="14" customFormat="1" ht="12">
      <c r="B113" s="253"/>
      <c r="C113" s="254"/>
      <c r="D113" s="229" t="s">
        <v>193</v>
      </c>
      <c r="E113" s="255" t="s">
        <v>19</v>
      </c>
      <c r="F113" s="256" t="s">
        <v>231</v>
      </c>
      <c r="G113" s="254"/>
      <c r="H113" s="257">
        <v>120</v>
      </c>
      <c r="I113" s="258"/>
      <c r="J113" s="254"/>
      <c r="K113" s="254"/>
      <c r="L113" s="259"/>
      <c r="M113" s="260"/>
      <c r="N113" s="261"/>
      <c r="O113" s="261"/>
      <c r="P113" s="261"/>
      <c r="Q113" s="261"/>
      <c r="R113" s="261"/>
      <c r="S113" s="261"/>
      <c r="T113" s="262"/>
      <c r="AT113" s="263" t="s">
        <v>193</v>
      </c>
      <c r="AU113" s="263" t="s">
        <v>82</v>
      </c>
      <c r="AV113" s="14" t="s">
        <v>101</v>
      </c>
      <c r="AW113" s="14" t="s">
        <v>35</v>
      </c>
      <c r="AX113" s="14" t="s">
        <v>80</v>
      </c>
      <c r="AY113" s="263" t="s">
        <v>183</v>
      </c>
    </row>
    <row r="114" spans="2:65" s="1" customFormat="1" ht="16.5" customHeight="1">
      <c r="B114" s="39"/>
      <c r="C114" s="217" t="s">
        <v>82</v>
      </c>
      <c r="D114" s="217" t="s">
        <v>185</v>
      </c>
      <c r="E114" s="218" t="s">
        <v>857</v>
      </c>
      <c r="F114" s="219" t="s">
        <v>858</v>
      </c>
      <c r="G114" s="220" t="s">
        <v>225</v>
      </c>
      <c r="H114" s="221">
        <v>2.4</v>
      </c>
      <c r="I114" s="222"/>
      <c r="J114" s="223">
        <f>ROUND(I114*H114,2)</f>
        <v>0</v>
      </c>
      <c r="K114" s="219" t="s">
        <v>521</v>
      </c>
      <c r="L114" s="44"/>
      <c r="M114" s="224" t="s">
        <v>19</v>
      </c>
      <c r="N114" s="225" t="s">
        <v>44</v>
      </c>
      <c r="O114" s="80"/>
      <c r="P114" s="226">
        <f>O114*H114</f>
        <v>0</v>
      </c>
      <c r="Q114" s="226">
        <v>0</v>
      </c>
      <c r="R114" s="226">
        <f>Q114*H114</f>
        <v>0</v>
      </c>
      <c r="S114" s="226">
        <v>0</v>
      </c>
      <c r="T114" s="227">
        <f>S114*H114</f>
        <v>0</v>
      </c>
      <c r="AR114" s="18" t="s">
        <v>101</v>
      </c>
      <c r="AT114" s="18" t="s">
        <v>185</v>
      </c>
      <c r="AU114" s="18" t="s">
        <v>82</v>
      </c>
      <c r="AY114" s="18" t="s">
        <v>183</v>
      </c>
      <c r="BE114" s="228">
        <f>IF(N114="základní",J114,0)</f>
        <v>0</v>
      </c>
      <c r="BF114" s="228">
        <f>IF(N114="snížená",J114,0)</f>
        <v>0</v>
      </c>
      <c r="BG114" s="228">
        <f>IF(N114="zákl. přenesená",J114,0)</f>
        <v>0</v>
      </c>
      <c r="BH114" s="228">
        <f>IF(N114="sníž. přenesená",J114,0)</f>
        <v>0</v>
      </c>
      <c r="BI114" s="228">
        <f>IF(N114="nulová",J114,0)</f>
        <v>0</v>
      </c>
      <c r="BJ114" s="18" t="s">
        <v>80</v>
      </c>
      <c r="BK114" s="228">
        <f>ROUND(I114*H114,2)</f>
        <v>0</v>
      </c>
      <c r="BL114" s="18" t="s">
        <v>101</v>
      </c>
      <c r="BM114" s="18" t="s">
        <v>859</v>
      </c>
    </row>
    <row r="115" spans="2:47" s="1" customFormat="1" ht="12">
      <c r="B115" s="39"/>
      <c r="C115" s="40"/>
      <c r="D115" s="229" t="s">
        <v>213</v>
      </c>
      <c r="E115" s="40"/>
      <c r="F115" s="230" t="s">
        <v>860</v>
      </c>
      <c r="G115" s="40"/>
      <c r="H115" s="40"/>
      <c r="I115" s="144"/>
      <c r="J115" s="40"/>
      <c r="K115" s="40"/>
      <c r="L115" s="44"/>
      <c r="M115" s="231"/>
      <c r="N115" s="80"/>
      <c r="O115" s="80"/>
      <c r="P115" s="80"/>
      <c r="Q115" s="80"/>
      <c r="R115" s="80"/>
      <c r="S115" s="80"/>
      <c r="T115" s="81"/>
      <c r="AT115" s="18" t="s">
        <v>213</v>
      </c>
      <c r="AU115" s="18" t="s">
        <v>82</v>
      </c>
    </row>
    <row r="116" spans="2:51" s="13" customFormat="1" ht="12">
      <c r="B116" s="242"/>
      <c r="C116" s="243"/>
      <c r="D116" s="229" t="s">
        <v>193</v>
      </c>
      <c r="E116" s="244" t="s">
        <v>19</v>
      </c>
      <c r="F116" s="245" t="s">
        <v>861</v>
      </c>
      <c r="G116" s="243"/>
      <c r="H116" s="246">
        <v>2.4</v>
      </c>
      <c r="I116" s="247"/>
      <c r="J116" s="243"/>
      <c r="K116" s="243"/>
      <c r="L116" s="248"/>
      <c r="M116" s="249"/>
      <c r="N116" s="250"/>
      <c r="O116" s="250"/>
      <c r="P116" s="250"/>
      <c r="Q116" s="250"/>
      <c r="R116" s="250"/>
      <c r="S116" s="250"/>
      <c r="T116" s="251"/>
      <c r="AT116" s="252" t="s">
        <v>193</v>
      </c>
      <c r="AU116" s="252" t="s">
        <v>82</v>
      </c>
      <c r="AV116" s="13" t="s">
        <v>82</v>
      </c>
      <c r="AW116" s="13" t="s">
        <v>35</v>
      </c>
      <c r="AX116" s="13" t="s">
        <v>80</v>
      </c>
      <c r="AY116" s="252" t="s">
        <v>183</v>
      </c>
    </row>
    <row r="117" spans="2:65" s="1" customFormat="1" ht="33.75" customHeight="1">
      <c r="B117" s="39"/>
      <c r="C117" s="217" t="s">
        <v>95</v>
      </c>
      <c r="D117" s="217" t="s">
        <v>185</v>
      </c>
      <c r="E117" s="218" t="s">
        <v>862</v>
      </c>
      <c r="F117" s="219" t="s">
        <v>863</v>
      </c>
      <c r="G117" s="220" t="s">
        <v>188</v>
      </c>
      <c r="H117" s="221">
        <v>15</v>
      </c>
      <c r="I117" s="222"/>
      <c r="J117" s="223">
        <f>ROUND(I117*H117,2)</f>
        <v>0</v>
      </c>
      <c r="K117" s="219" t="s">
        <v>521</v>
      </c>
      <c r="L117" s="44"/>
      <c r="M117" s="224" t="s">
        <v>19</v>
      </c>
      <c r="N117" s="225" t="s">
        <v>44</v>
      </c>
      <c r="O117" s="80"/>
      <c r="P117" s="226">
        <f>O117*H117</f>
        <v>0</v>
      </c>
      <c r="Q117" s="226">
        <v>0.0369043</v>
      </c>
      <c r="R117" s="226">
        <f>Q117*H117</f>
        <v>0.5535645</v>
      </c>
      <c r="S117" s="226">
        <v>0</v>
      </c>
      <c r="T117" s="227">
        <f>S117*H117</f>
        <v>0</v>
      </c>
      <c r="AR117" s="18" t="s">
        <v>101</v>
      </c>
      <c r="AT117" s="18" t="s">
        <v>185</v>
      </c>
      <c r="AU117" s="18" t="s">
        <v>82</v>
      </c>
      <c r="AY117" s="18" t="s">
        <v>183</v>
      </c>
      <c r="BE117" s="228">
        <f>IF(N117="základní",J117,0)</f>
        <v>0</v>
      </c>
      <c r="BF117" s="228">
        <f>IF(N117="snížená",J117,0)</f>
        <v>0</v>
      </c>
      <c r="BG117" s="228">
        <f>IF(N117="zákl. přenesená",J117,0)</f>
        <v>0</v>
      </c>
      <c r="BH117" s="228">
        <f>IF(N117="sníž. přenesená",J117,0)</f>
        <v>0</v>
      </c>
      <c r="BI117" s="228">
        <f>IF(N117="nulová",J117,0)</f>
        <v>0</v>
      </c>
      <c r="BJ117" s="18" t="s">
        <v>80</v>
      </c>
      <c r="BK117" s="228">
        <f>ROUND(I117*H117,2)</f>
        <v>0</v>
      </c>
      <c r="BL117" s="18" t="s">
        <v>101</v>
      </c>
      <c r="BM117" s="18" t="s">
        <v>864</v>
      </c>
    </row>
    <row r="118" spans="2:47" s="1" customFormat="1" ht="12">
      <c r="B118" s="39"/>
      <c r="C118" s="40"/>
      <c r="D118" s="229" t="s">
        <v>213</v>
      </c>
      <c r="E118" s="40"/>
      <c r="F118" s="230" t="s">
        <v>865</v>
      </c>
      <c r="G118" s="40"/>
      <c r="H118" s="40"/>
      <c r="I118" s="144"/>
      <c r="J118" s="40"/>
      <c r="K118" s="40"/>
      <c r="L118" s="44"/>
      <c r="M118" s="231"/>
      <c r="N118" s="80"/>
      <c r="O118" s="80"/>
      <c r="P118" s="80"/>
      <c r="Q118" s="80"/>
      <c r="R118" s="80"/>
      <c r="S118" s="80"/>
      <c r="T118" s="81"/>
      <c r="AT118" s="18" t="s">
        <v>213</v>
      </c>
      <c r="AU118" s="18" t="s">
        <v>82</v>
      </c>
    </row>
    <row r="119" spans="2:47" s="1" customFormat="1" ht="12">
      <c r="B119" s="39"/>
      <c r="C119" s="40"/>
      <c r="D119" s="229" t="s">
        <v>191</v>
      </c>
      <c r="E119" s="40"/>
      <c r="F119" s="230" t="s">
        <v>866</v>
      </c>
      <c r="G119" s="40"/>
      <c r="H119" s="40"/>
      <c r="I119" s="144"/>
      <c r="J119" s="40"/>
      <c r="K119" s="40"/>
      <c r="L119" s="44"/>
      <c r="M119" s="231"/>
      <c r="N119" s="80"/>
      <c r="O119" s="80"/>
      <c r="P119" s="80"/>
      <c r="Q119" s="80"/>
      <c r="R119" s="80"/>
      <c r="S119" s="80"/>
      <c r="T119" s="81"/>
      <c r="AT119" s="18" t="s">
        <v>191</v>
      </c>
      <c r="AU119" s="18" t="s">
        <v>82</v>
      </c>
    </row>
    <row r="120" spans="2:51" s="12" customFormat="1" ht="12">
      <c r="B120" s="232"/>
      <c r="C120" s="233"/>
      <c r="D120" s="229" t="s">
        <v>193</v>
      </c>
      <c r="E120" s="234" t="s">
        <v>19</v>
      </c>
      <c r="F120" s="235" t="s">
        <v>867</v>
      </c>
      <c r="G120" s="233"/>
      <c r="H120" s="234" t="s">
        <v>19</v>
      </c>
      <c r="I120" s="236"/>
      <c r="J120" s="233"/>
      <c r="K120" s="233"/>
      <c r="L120" s="237"/>
      <c r="M120" s="238"/>
      <c r="N120" s="239"/>
      <c r="O120" s="239"/>
      <c r="P120" s="239"/>
      <c r="Q120" s="239"/>
      <c r="R120" s="239"/>
      <c r="S120" s="239"/>
      <c r="T120" s="240"/>
      <c r="AT120" s="241" t="s">
        <v>193</v>
      </c>
      <c r="AU120" s="241" t="s">
        <v>82</v>
      </c>
      <c r="AV120" s="12" t="s">
        <v>80</v>
      </c>
      <c r="AW120" s="12" t="s">
        <v>35</v>
      </c>
      <c r="AX120" s="12" t="s">
        <v>73</v>
      </c>
      <c r="AY120" s="241" t="s">
        <v>183</v>
      </c>
    </row>
    <row r="121" spans="2:51" s="13" customFormat="1" ht="12">
      <c r="B121" s="242"/>
      <c r="C121" s="243"/>
      <c r="D121" s="229" t="s">
        <v>193</v>
      </c>
      <c r="E121" s="244" t="s">
        <v>19</v>
      </c>
      <c r="F121" s="245" t="s">
        <v>8</v>
      </c>
      <c r="G121" s="243"/>
      <c r="H121" s="246">
        <v>15</v>
      </c>
      <c r="I121" s="247"/>
      <c r="J121" s="243"/>
      <c r="K121" s="243"/>
      <c r="L121" s="248"/>
      <c r="M121" s="249"/>
      <c r="N121" s="250"/>
      <c r="O121" s="250"/>
      <c r="P121" s="250"/>
      <c r="Q121" s="250"/>
      <c r="R121" s="250"/>
      <c r="S121" s="250"/>
      <c r="T121" s="251"/>
      <c r="AT121" s="252" t="s">
        <v>193</v>
      </c>
      <c r="AU121" s="252" t="s">
        <v>82</v>
      </c>
      <c r="AV121" s="13" t="s">
        <v>82</v>
      </c>
      <c r="AW121" s="13" t="s">
        <v>35</v>
      </c>
      <c r="AX121" s="13" t="s">
        <v>80</v>
      </c>
      <c r="AY121" s="252" t="s">
        <v>183</v>
      </c>
    </row>
    <row r="122" spans="2:65" s="1" customFormat="1" ht="22.5" customHeight="1">
      <c r="B122" s="39"/>
      <c r="C122" s="217" t="s">
        <v>101</v>
      </c>
      <c r="D122" s="217" t="s">
        <v>185</v>
      </c>
      <c r="E122" s="218" t="s">
        <v>868</v>
      </c>
      <c r="F122" s="219" t="s">
        <v>869</v>
      </c>
      <c r="G122" s="220" t="s">
        <v>225</v>
      </c>
      <c r="H122" s="221">
        <v>5</v>
      </c>
      <c r="I122" s="222"/>
      <c r="J122" s="223">
        <f>ROUND(I122*H122,2)</f>
        <v>0</v>
      </c>
      <c r="K122" s="219" t="s">
        <v>521</v>
      </c>
      <c r="L122" s="44"/>
      <c r="M122" s="224" t="s">
        <v>19</v>
      </c>
      <c r="N122" s="225" t="s">
        <v>44</v>
      </c>
      <c r="O122" s="80"/>
      <c r="P122" s="226">
        <f>O122*H122</f>
        <v>0</v>
      </c>
      <c r="Q122" s="226">
        <v>0</v>
      </c>
      <c r="R122" s="226">
        <f>Q122*H122</f>
        <v>0</v>
      </c>
      <c r="S122" s="226">
        <v>0</v>
      </c>
      <c r="T122" s="227">
        <f>S122*H122</f>
        <v>0</v>
      </c>
      <c r="AR122" s="18" t="s">
        <v>101</v>
      </c>
      <c r="AT122" s="18" t="s">
        <v>185</v>
      </c>
      <c r="AU122" s="18" t="s">
        <v>82</v>
      </c>
      <c r="AY122" s="18" t="s">
        <v>183</v>
      </c>
      <c r="BE122" s="228">
        <f>IF(N122="základní",J122,0)</f>
        <v>0</v>
      </c>
      <c r="BF122" s="228">
        <f>IF(N122="snížená",J122,0)</f>
        <v>0</v>
      </c>
      <c r="BG122" s="228">
        <f>IF(N122="zákl. přenesená",J122,0)</f>
        <v>0</v>
      </c>
      <c r="BH122" s="228">
        <f>IF(N122="sníž. přenesená",J122,0)</f>
        <v>0</v>
      </c>
      <c r="BI122" s="228">
        <f>IF(N122="nulová",J122,0)</f>
        <v>0</v>
      </c>
      <c r="BJ122" s="18" t="s">
        <v>80</v>
      </c>
      <c r="BK122" s="228">
        <f>ROUND(I122*H122,2)</f>
        <v>0</v>
      </c>
      <c r="BL122" s="18" t="s">
        <v>101</v>
      </c>
      <c r="BM122" s="18" t="s">
        <v>870</v>
      </c>
    </row>
    <row r="123" spans="2:47" s="1" customFormat="1" ht="12">
      <c r="B123" s="39"/>
      <c r="C123" s="40"/>
      <c r="D123" s="229" t="s">
        <v>213</v>
      </c>
      <c r="E123" s="40"/>
      <c r="F123" s="230" t="s">
        <v>871</v>
      </c>
      <c r="G123" s="40"/>
      <c r="H123" s="40"/>
      <c r="I123" s="144"/>
      <c r="J123" s="40"/>
      <c r="K123" s="40"/>
      <c r="L123" s="44"/>
      <c r="M123" s="231"/>
      <c r="N123" s="80"/>
      <c r="O123" s="80"/>
      <c r="P123" s="80"/>
      <c r="Q123" s="80"/>
      <c r="R123" s="80"/>
      <c r="S123" s="80"/>
      <c r="T123" s="81"/>
      <c r="AT123" s="18" t="s">
        <v>213</v>
      </c>
      <c r="AU123" s="18" t="s">
        <v>82</v>
      </c>
    </row>
    <row r="124" spans="2:47" s="1" customFormat="1" ht="12">
      <c r="B124" s="39"/>
      <c r="C124" s="40"/>
      <c r="D124" s="229" t="s">
        <v>191</v>
      </c>
      <c r="E124" s="40"/>
      <c r="F124" s="230" t="s">
        <v>872</v>
      </c>
      <c r="G124" s="40"/>
      <c r="H124" s="40"/>
      <c r="I124" s="144"/>
      <c r="J124" s="40"/>
      <c r="K124" s="40"/>
      <c r="L124" s="44"/>
      <c r="M124" s="231"/>
      <c r="N124" s="80"/>
      <c r="O124" s="80"/>
      <c r="P124" s="80"/>
      <c r="Q124" s="80"/>
      <c r="R124" s="80"/>
      <c r="S124" s="80"/>
      <c r="T124" s="81"/>
      <c r="AT124" s="18" t="s">
        <v>191</v>
      </c>
      <c r="AU124" s="18" t="s">
        <v>82</v>
      </c>
    </row>
    <row r="125" spans="2:51" s="12" customFormat="1" ht="12">
      <c r="B125" s="232"/>
      <c r="C125" s="233"/>
      <c r="D125" s="229" t="s">
        <v>193</v>
      </c>
      <c r="E125" s="234" t="s">
        <v>19</v>
      </c>
      <c r="F125" s="235" t="s">
        <v>873</v>
      </c>
      <c r="G125" s="233"/>
      <c r="H125" s="234" t="s">
        <v>19</v>
      </c>
      <c r="I125" s="236"/>
      <c r="J125" s="233"/>
      <c r="K125" s="233"/>
      <c r="L125" s="237"/>
      <c r="M125" s="238"/>
      <c r="N125" s="239"/>
      <c r="O125" s="239"/>
      <c r="P125" s="239"/>
      <c r="Q125" s="239"/>
      <c r="R125" s="239"/>
      <c r="S125" s="239"/>
      <c r="T125" s="240"/>
      <c r="AT125" s="241" t="s">
        <v>193</v>
      </c>
      <c r="AU125" s="241" t="s">
        <v>82</v>
      </c>
      <c r="AV125" s="12" t="s">
        <v>80</v>
      </c>
      <c r="AW125" s="12" t="s">
        <v>35</v>
      </c>
      <c r="AX125" s="12" t="s">
        <v>73</v>
      </c>
      <c r="AY125" s="241" t="s">
        <v>183</v>
      </c>
    </row>
    <row r="126" spans="2:51" s="13" customFormat="1" ht="12">
      <c r="B126" s="242"/>
      <c r="C126" s="243"/>
      <c r="D126" s="229" t="s">
        <v>193</v>
      </c>
      <c r="E126" s="244" t="s">
        <v>19</v>
      </c>
      <c r="F126" s="245" t="s">
        <v>874</v>
      </c>
      <c r="G126" s="243"/>
      <c r="H126" s="246">
        <v>5</v>
      </c>
      <c r="I126" s="247"/>
      <c r="J126" s="243"/>
      <c r="K126" s="243"/>
      <c r="L126" s="248"/>
      <c r="M126" s="249"/>
      <c r="N126" s="250"/>
      <c r="O126" s="250"/>
      <c r="P126" s="250"/>
      <c r="Q126" s="250"/>
      <c r="R126" s="250"/>
      <c r="S126" s="250"/>
      <c r="T126" s="251"/>
      <c r="AT126" s="252" t="s">
        <v>193</v>
      </c>
      <c r="AU126" s="252" t="s">
        <v>82</v>
      </c>
      <c r="AV126" s="13" t="s">
        <v>82</v>
      </c>
      <c r="AW126" s="13" t="s">
        <v>35</v>
      </c>
      <c r="AX126" s="13" t="s">
        <v>80</v>
      </c>
      <c r="AY126" s="252" t="s">
        <v>183</v>
      </c>
    </row>
    <row r="127" spans="2:65" s="1" customFormat="1" ht="22.5" customHeight="1">
      <c r="B127" s="39"/>
      <c r="C127" s="217" t="s">
        <v>104</v>
      </c>
      <c r="D127" s="217" t="s">
        <v>185</v>
      </c>
      <c r="E127" s="218" t="s">
        <v>875</v>
      </c>
      <c r="F127" s="219" t="s">
        <v>876</v>
      </c>
      <c r="G127" s="220" t="s">
        <v>225</v>
      </c>
      <c r="H127" s="221">
        <v>50.003</v>
      </c>
      <c r="I127" s="222"/>
      <c r="J127" s="223">
        <f>ROUND(I127*H127,2)</f>
        <v>0</v>
      </c>
      <c r="K127" s="219" t="s">
        <v>521</v>
      </c>
      <c r="L127" s="44"/>
      <c r="M127" s="224" t="s">
        <v>19</v>
      </c>
      <c r="N127" s="225" t="s">
        <v>44</v>
      </c>
      <c r="O127" s="80"/>
      <c r="P127" s="226">
        <f>O127*H127</f>
        <v>0</v>
      </c>
      <c r="Q127" s="226">
        <v>0</v>
      </c>
      <c r="R127" s="226">
        <f>Q127*H127</f>
        <v>0</v>
      </c>
      <c r="S127" s="226">
        <v>0</v>
      </c>
      <c r="T127" s="227">
        <f>S127*H127</f>
        <v>0</v>
      </c>
      <c r="AR127" s="18" t="s">
        <v>101</v>
      </c>
      <c r="AT127" s="18" t="s">
        <v>185</v>
      </c>
      <c r="AU127" s="18" t="s">
        <v>82</v>
      </c>
      <c r="AY127" s="18" t="s">
        <v>183</v>
      </c>
      <c r="BE127" s="228">
        <f>IF(N127="základní",J127,0)</f>
        <v>0</v>
      </c>
      <c r="BF127" s="228">
        <f>IF(N127="snížená",J127,0)</f>
        <v>0</v>
      </c>
      <c r="BG127" s="228">
        <f>IF(N127="zákl. přenesená",J127,0)</f>
        <v>0</v>
      </c>
      <c r="BH127" s="228">
        <f>IF(N127="sníž. přenesená",J127,0)</f>
        <v>0</v>
      </c>
      <c r="BI127" s="228">
        <f>IF(N127="nulová",J127,0)</f>
        <v>0</v>
      </c>
      <c r="BJ127" s="18" t="s">
        <v>80</v>
      </c>
      <c r="BK127" s="228">
        <f>ROUND(I127*H127,2)</f>
        <v>0</v>
      </c>
      <c r="BL127" s="18" t="s">
        <v>101</v>
      </c>
      <c r="BM127" s="18" t="s">
        <v>877</v>
      </c>
    </row>
    <row r="128" spans="2:47" s="1" customFormat="1" ht="12">
      <c r="B128" s="39"/>
      <c r="C128" s="40"/>
      <c r="D128" s="229" t="s">
        <v>213</v>
      </c>
      <c r="E128" s="40"/>
      <c r="F128" s="230" t="s">
        <v>878</v>
      </c>
      <c r="G128" s="40"/>
      <c r="H128" s="40"/>
      <c r="I128" s="144"/>
      <c r="J128" s="40"/>
      <c r="K128" s="40"/>
      <c r="L128" s="44"/>
      <c r="M128" s="231"/>
      <c r="N128" s="80"/>
      <c r="O128" s="80"/>
      <c r="P128" s="80"/>
      <c r="Q128" s="80"/>
      <c r="R128" s="80"/>
      <c r="S128" s="80"/>
      <c r="T128" s="81"/>
      <c r="AT128" s="18" t="s">
        <v>213</v>
      </c>
      <c r="AU128" s="18" t="s">
        <v>82</v>
      </c>
    </row>
    <row r="129" spans="2:51" s="12" customFormat="1" ht="12">
      <c r="B129" s="232"/>
      <c r="C129" s="233"/>
      <c r="D129" s="229" t="s">
        <v>193</v>
      </c>
      <c r="E129" s="234" t="s">
        <v>19</v>
      </c>
      <c r="F129" s="235" t="s">
        <v>879</v>
      </c>
      <c r="G129" s="233"/>
      <c r="H129" s="234" t="s">
        <v>19</v>
      </c>
      <c r="I129" s="236"/>
      <c r="J129" s="233"/>
      <c r="K129" s="233"/>
      <c r="L129" s="237"/>
      <c r="M129" s="238"/>
      <c r="N129" s="239"/>
      <c r="O129" s="239"/>
      <c r="P129" s="239"/>
      <c r="Q129" s="239"/>
      <c r="R129" s="239"/>
      <c r="S129" s="239"/>
      <c r="T129" s="240"/>
      <c r="AT129" s="241" t="s">
        <v>193</v>
      </c>
      <c r="AU129" s="241" t="s">
        <v>82</v>
      </c>
      <c r="AV129" s="12" t="s">
        <v>80</v>
      </c>
      <c r="AW129" s="12" t="s">
        <v>35</v>
      </c>
      <c r="AX129" s="12" t="s">
        <v>73</v>
      </c>
      <c r="AY129" s="241" t="s">
        <v>183</v>
      </c>
    </row>
    <row r="130" spans="2:51" s="13" customFormat="1" ht="12">
      <c r="B130" s="242"/>
      <c r="C130" s="243"/>
      <c r="D130" s="229" t="s">
        <v>193</v>
      </c>
      <c r="E130" s="244" t="s">
        <v>19</v>
      </c>
      <c r="F130" s="245" t="s">
        <v>880</v>
      </c>
      <c r="G130" s="243"/>
      <c r="H130" s="246">
        <v>19.263</v>
      </c>
      <c r="I130" s="247"/>
      <c r="J130" s="243"/>
      <c r="K130" s="243"/>
      <c r="L130" s="248"/>
      <c r="M130" s="249"/>
      <c r="N130" s="250"/>
      <c r="O130" s="250"/>
      <c r="P130" s="250"/>
      <c r="Q130" s="250"/>
      <c r="R130" s="250"/>
      <c r="S130" s="250"/>
      <c r="T130" s="251"/>
      <c r="AT130" s="252" t="s">
        <v>193</v>
      </c>
      <c r="AU130" s="252" t="s">
        <v>82</v>
      </c>
      <c r="AV130" s="13" t="s">
        <v>82</v>
      </c>
      <c r="AW130" s="13" t="s">
        <v>35</v>
      </c>
      <c r="AX130" s="13" t="s">
        <v>73</v>
      </c>
      <c r="AY130" s="252" t="s">
        <v>183</v>
      </c>
    </row>
    <row r="131" spans="2:51" s="13" customFormat="1" ht="12">
      <c r="B131" s="242"/>
      <c r="C131" s="243"/>
      <c r="D131" s="229" t="s">
        <v>193</v>
      </c>
      <c r="E131" s="244" t="s">
        <v>19</v>
      </c>
      <c r="F131" s="245" t="s">
        <v>881</v>
      </c>
      <c r="G131" s="243"/>
      <c r="H131" s="246">
        <v>26.9</v>
      </c>
      <c r="I131" s="247"/>
      <c r="J131" s="243"/>
      <c r="K131" s="243"/>
      <c r="L131" s="248"/>
      <c r="M131" s="249"/>
      <c r="N131" s="250"/>
      <c r="O131" s="250"/>
      <c r="P131" s="250"/>
      <c r="Q131" s="250"/>
      <c r="R131" s="250"/>
      <c r="S131" s="250"/>
      <c r="T131" s="251"/>
      <c r="AT131" s="252" t="s">
        <v>193</v>
      </c>
      <c r="AU131" s="252" t="s">
        <v>82</v>
      </c>
      <c r="AV131" s="13" t="s">
        <v>82</v>
      </c>
      <c r="AW131" s="13" t="s">
        <v>35</v>
      </c>
      <c r="AX131" s="13" t="s">
        <v>73</v>
      </c>
      <c r="AY131" s="252" t="s">
        <v>183</v>
      </c>
    </row>
    <row r="132" spans="2:51" s="15" customFormat="1" ht="12">
      <c r="B132" s="285"/>
      <c r="C132" s="286"/>
      <c r="D132" s="229" t="s">
        <v>193</v>
      </c>
      <c r="E132" s="287" t="s">
        <v>19</v>
      </c>
      <c r="F132" s="288" t="s">
        <v>882</v>
      </c>
      <c r="G132" s="286"/>
      <c r="H132" s="289">
        <v>46.163</v>
      </c>
      <c r="I132" s="290"/>
      <c r="J132" s="286"/>
      <c r="K132" s="286"/>
      <c r="L132" s="291"/>
      <c r="M132" s="292"/>
      <c r="N132" s="293"/>
      <c r="O132" s="293"/>
      <c r="P132" s="293"/>
      <c r="Q132" s="293"/>
      <c r="R132" s="293"/>
      <c r="S132" s="293"/>
      <c r="T132" s="294"/>
      <c r="AT132" s="295" t="s">
        <v>193</v>
      </c>
      <c r="AU132" s="295" t="s">
        <v>82</v>
      </c>
      <c r="AV132" s="15" t="s">
        <v>95</v>
      </c>
      <c r="AW132" s="15" t="s">
        <v>35</v>
      </c>
      <c r="AX132" s="15" t="s">
        <v>73</v>
      </c>
      <c r="AY132" s="295" t="s">
        <v>183</v>
      </c>
    </row>
    <row r="133" spans="2:51" s="12" customFormat="1" ht="12">
      <c r="B133" s="232"/>
      <c r="C133" s="233"/>
      <c r="D133" s="229" t="s">
        <v>193</v>
      </c>
      <c r="E133" s="234" t="s">
        <v>19</v>
      </c>
      <c r="F133" s="235" t="s">
        <v>883</v>
      </c>
      <c r="G133" s="233"/>
      <c r="H133" s="234" t="s">
        <v>19</v>
      </c>
      <c r="I133" s="236"/>
      <c r="J133" s="233"/>
      <c r="K133" s="233"/>
      <c r="L133" s="237"/>
      <c r="M133" s="238"/>
      <c r="N133" s="239"/>
      <c r="O133" s="239"/>
      <c r="P133" s="239"/>
      <c r="Q133" s="239"/>
      <c r="R133" s="239"/>
      <c r="S133" s="239"/>
      <c r="T133" s="240"/>
      <c r="AT133" s="241" t="s">
        <v>193</v>
      </c>
      <c r="AU133" s="241" t="s">
        <v>82</v>
      </c>
      <c r="AV133" s="12" t="s">
        <v>80</v>
      </c>
      <c r="AW133" s="12" t="s">
        <v>35</v>
      </c>
      <c r="AX133" s="12" t="s">
        <v>73</v>
      </c>
      <c r="AY133" s="241" t="s">
        <v>183</v>
      </c>
    </row>
    <row r="134" spans="2:51" s="13" customFormat="1" ht="12">
      <c r="B134" s="242"/>
      <c r="C134" s="243"/>
      <c r="D134" s="229" t="s">
        <v>193</v>
      </c>
      <c r="E134" s="244" t="s">
        <v>19</v>
      </c>
      <c r="F134" s="245" t="s">
        <v>884</v>
      </c>
      <c r="G134" s="243"/>
      <c r="H134" s="246">
        <v>3.84</v>
      </c>
      <c r="I134" s="247"/>
      <c r="J134" s="243"/>
      <c r="K134" s="243"/>
      <c r="L134" s="248"/>
      <c r="M134" s="249"/>
      <c r="N134" s="250"/>
      <c r="O134" s="250"/>
      <c r="P134" s="250"/>
      <c r="Q134" s="250"/>
      <c r="R134" s="250"/>
      <c r="S134" s="250"/>
      <c r="T134" s="251"/>
      <c r="AT134" s="252" t="s">
        <v>193</v>
      </c>
      <c r="AU134" s="252" t="s">
        <v>82</v>
      </c>
      <c r="AV134" s="13" t="s">
        <v>82</v>
      </c>
      <c r="AW134" s="13" t="s">
        <v>35</v>
      </c>
      <c r="AX134" s="13" t="s">
        <v>73</v>
      </c>
      <c r="AY134" s="252" t="s">
        <v>183</v>
      </c>
    </row>
    <row r="135" spans="2:51" s="14" customFormat="1" ht="12">
      <c r="B135" s="253"/>
      <c r="C135" s="254"/>
      <c r="D135" s="229" t="s">
        <v>193</v>
      </c>
      <c r="E135" s="255" t="s">
        <v>19</v>
      </c>
      <c r="F135" s="256" t="s">
        <v>231</v>
      </c>
      <c r="G135" s="254"/>
      <c r="H135" s="257">
        <v>50.003</v>
      </c>
      <c r="I135" s="258"/>
      <c r="J135" s="254"/>
      <c r="K135" s="254"/>
      <c r="L135" s="259"/>
      <c r="M135" s="260"/>
      <c r="N135" s="261"/>
      <c r="O135" s="261"/>
      <c r="P135" s="261"/>
      <c r="Q135" s="261"/>
      <c r="R135" s="261"/>
      <c r="S135" s="261"/>
      <c r="T135" s="262"/>
      <c r="AT135" s="263" t="s">
        <v>193</v>
      </c>
      <c r="AU135" s="263" t="s">
        <v>82</v>
      </c>
      <c r="AV135" s="14" t="s">
        <v>101</v>
      </c>
      <c r="AW135" s="14" t="s">
        <v>35</v>
      </c>
      <c r="AX135" s="14" t="s">
        <v>80</v>
      </c>
      <c r="AY135" s="263" t="s">
        <v>183</v>
      </c>
    </row>
    <row r="136" spans="2:65" s="1" customFormat="1" ht="22.5" customHeight="1">
      <c r="B136" s="39"/>
      <c r="C136" s="217" t="s">
        <v>216</v>
      </c>
      <c r="D136" s="217" t="s">
        <v>185</v>
      </c>
      <c r="E136" s="218" t="s">
        <v>885</v>
      </c>
      <c r="F136" s="219" t="s">
        <v>886</v>
      </c>
      <c r="G136" s="220" t="s">
        <v>225</v>
      </c>
      <c r="H136" s="221">
        <v>25.002</v>
      </c>
      <c r="I136" s="222"/>
      <c r="J136" s="223">
        <f>ROUND(I136*H136,2)</f>
        <v>0</v>
      </c>
      <c r="K136" s="219" t="s">
        <v>521</v>
      </c>
      <c r="L136" s="44"/>
      <c r="M136" s="224" t="s">
        <v>19</v>
      </c>
      <c r="N136" s="225" t="s">
        <v>44</v>
      </c>
      <c r="O136" s="80"/>
      <c r="P136" s="226">
        <f>O136*H136</f>
        <v>0</v>
      </c>
      <c r="Q136" s="226">
        <v>0</v>
      </c>
      <c r="R136" s="226">
        <f>Q136*H136</f>
        <v>0</v>
      </c>
      <c r="S136" s="226">
        <v>0</v>
      </c>
      <c r="T136" s="227">
        <f>S136*H136</f>
        <v>0</v>
      </c>
      <c r="AR136" s="18" t="s">
        <v>101</v>
      </c>
      <c r="AT136" s="18" t="s">
        <v>185</v>
      </c>
      <c r="AU136" s="18" t="s">
        <v>82</v>
      </c>
      <c r="AY136" s="18" t="s">
        <v>183</v>
      </c>
      <c r="BE136" s="228">
        <f>IF(N136="základní",J136,0)</f>
        <v>0</v>
      </c>
      <c r="BF136" s="228">
        <f>IF(N136="snížená",J136,0)</f>
        <v>0</v>
      </c>
      <c r="BG136" s="228">
        <f>IF(N136="zákl. přenesená",J136,0)</f>
        <v>0</v>
      </c>
      <c r="BH136" s="228">
        <f>IF(N136="sníž. přenesená",J136,0)</f>
        <v>0</v>
      </c>
      <c r="BI136" s="228">
        <f>IF(N136="nulová",J136,0)</f>
        <v>0</v>
      </c>
      <c r="BJ136" s="18" t="s">
        <v>80</v>
      </c>
      <c r="BK136" s="228">
        <f>ROUND(I136*H136,2)</f>
        <v>0</v>
      </c>
      <c r="BL136" s="18" t="s">
        <v>101</v>
      </c>
      <c r="BM136" s="18" t="s">
        <v>887</v>
      </c>
    </row>
    <row r="137" spans="2:47" s="1" customFormat="1" ht="12">
      <c r="B137" s="39"/>
      <c r="C137" s="40"/>
      <c r="D137" s="229" t="s">
        <v>213</v>
      </c>
      <c r="E137" s="40"/>
      <c r="F137" s="230" t="s">
        <v>878</v>
      </c>
      <c r="G137" s="40"/>
      <c r="H137" s="40"/>
      <c r="I137" s="144"/>
      <c r="J137" s="40"/>
      <c r="K137" s="40"/>
      <c r="L137" s="44"/>
      <c r="M137" s="231"/>
      <c r="N137" s="80"/>
      <c r="O137" s="80"/>
      <c r="P137" s="80"/>
      <c r="Q137" s="80"/>
      <c r="R137" s="80"/>
      <c r="S137" s="80"/>
      <c r="T137" s="81"/>
      <c r="AT137" s="18" t="s">
        <v>213</v>
      </c>
      <c r="AU137" s="18" t="s">
        <v>82</v>
      </c>
    </row>
    <row r="138" spans="2:51" s="13" customFormat="1" ht="12">
      <c r="B138" s="242"/>
      <c r="C138" s="243"/>
      <c r="D138" s="229" t="s">
        <v>193</v>
      </c>
      <c r="E138" s="244" t="s">
        <v>19</v>
      </c>
      <c r="F138" s="245" t="s">
        <v>888</v>
      </c>
      <c r="G138" s="243"/>
      <c r="H138" s="246">
        <v>25.002</v>
      </c>
      <c r="I138" s="247"/>
      <c r="J138" s="243"/>
      <c r="K138" s="243"/>
      <c r="L138" s="248"/>
      <c r="M138" s="249"/>
      <c r="N138" s="250"/>
      <c r="O138" s="250"/>
      <c r="P138" s="250"/>
      <c r="Q138" s="250"/>
      <c r="R138" s="250"/>
      <c r="S138" s="250"/>
      <c r="T138" s="251"/>
      <c r="AT138" s="252" t="s">
        <v>193</v>
      </c>
      <c r="AU138" s="252" t="s">
        <v>82</v>
      </c>
      <c r="AV138" s="13" t="s">
        <v>82</v>
      </c>
      <c r="AW138" s="13" t="s">
        <v>35</v>
      </c>
      <c r="AX138" s="13" t="s">
        <v>80</v>
      </c>
      <c r="AY138" s="252" t="s">
        <v>183</v>
      </c>
    </row>
    <row r="139" spans="2:65" s="1" customFormat="1" ht="22.5" customHeight="1">
      <c r="B139" s="39"/>
      <c r="C139" s="217" t="s">
        <v>222</v>
      </c>
      <c r="D139" s="217" t="s">
        <v>185</v>
      </c>
      <c r="E139" s="218" t="s">
        <v>889</v>
      </c>
      <c r="F139" s="219" t="s">
        <v>890</v>
      </c>
      <c r="G139" s="220" t="s">
        <v>225</v>
      </c>
      <c r="H139" s="221">
        <v>15</v>
      </c>
      <c r="I139" s="222"/>
      <c r="J139" s="223">
        <f>ROUND(I139*H139,2)</f>
        <v>0</v>
      </c>
      <c r="K139" s="219" t="s">
        <v>521</v>
      </c>
      <c r="L139" s="44"/>
      <c r="M139" s="224" t="s">
        <v>19</v>
      </c>
      <c r="N139" s="225" t="s">
        <v>44</v>
      </c>
      <c r="O139" s="80"/>
      <c r="P139" s="226">
        <f>O139*H139</f>
        <v>0</v>
      </c>
      <c r="Q139" s="226">
        <v>0</v>
      </c>
      <c r="R139" s="226">
        <f>Q139*H139</f>
        <v>0</v>
      </c>
      <c r="S139" s="226">
        <v>0</v>
      </c>
      <c r="T139" s="227">
        <f>S139*H139</f>
        <v>0</v>
      </c>
      <c r="AR139" s="18" t="s">
        <v>101</v>
      </c>
      <c r="AT139" s="18" t="s">
        <v>185</v>
      </c>
      <c r="AU139" s="18" t="s">
        <v>82</v>
      </c>
      <c r="AY139" s="18" t="s">
        <v>183</v>
      </c>
      <c r="BE139" s="228">
        <f>IF(N139="základní",J139,0)</f>
        <v>0</v>
      </c>
      <c r="BF139" s="228">
        <f>IF(N139="snížená",J139,0)</f>
        <v>0</v>
      </c>
      <c r="BG139" s="228">
        <f>IF(N139="zákl. přenesená",J139,0)</f>
        <v>0</v>
      </c>
      <c r="BH139" s="228">
        <f>IF(N139="sníž. přenesená",J139,0)</f>
        <v>0</v>
      </c>
      <c r="BI139" s="228">
        <f>IF(N139="nulová",J139,0)</f>
        <v>0</v>
      </c>
      <c r="BJ139" s="18" t="s">
        <v>80</v>
      </c>
      <c r="BK139" s="228">
        <f>ROUND(I139*H139,2)</f>
        <v>0</v>
      </c>
      <c r="BL139" s="18" t="s">
        <v>101</v>
      </c>
      <c r="BM139" s="18" t="s">
        <v>891</v>
      </c>
    </row>
    <row r="140" spans="2:47" s="1" customFormat="1" ht="12">
      <c r="B140" s="39"/>
      <c r="C140" s="40"/>
      <c r="D140" s="229" t="s">
        <v>213</v>
      </c>
      <c r="E140" s="40"/>
      <c r="F140" s="230" t="s">
        <v>892</v>
      </c>
      <c r="G140" s="40"/>
      <c r="H140" s="40"/>
      <c r="I140" s="144"/>
      <c r="J140" s="40"/>
      <c r="K140" s="40"/>
      <c r="L140" s="44"/>
      <c r="M140" s="231"/>
      <c r="N140" s="80"/>
      <c r="O140" s="80"/>
      <c r="P140" s="80"/>
      <c r="Q140" s="80"/>
      <c r="R140" s="80"/>
      <c r="S140" s="80"/>
      <c r="T140" s="81"/>
      <c r="AT140" s="18" t="s">
        <v>213</v>
      </c>
      <c r="AU140" s="18" t="s">
        <v>82</v>
      </c>
    </row>
    <row r="141" spans="2:65" s="1" customFormat="1" ht="16.5" customHeight="1">
      <c r="B141" s="39"/>
      <c r="C141" s="217" t="s">
        <v>232</v>
      </c>
      <c r="D141" s="217" t="s">
        <v>185</v>
      </c>
      <c r="E141" s="218" t="s">
        <v>893</v>
      </c>
      <c r="F141" s="219" t="s">
        <v>894</v>
      </c>
      <c r="G141" s="220" t="s">
        <v>324</v>
      </c>
      <c r="H141" s="221">
        <v>15.523</v>
      </c>
      <c r="I141" s="222"/>
      <c r="J141" s="223">
        <f>ROUND(I141*H141,2)</f>
        <v>0</v>
      </c>
      <c r="K141" s="219" t="s">
        <v>521</v>
      </c>
      <c r="L141" s="44"/>
      <c r="M141" s="224" t="s">
        <v>19</v>
      </c>
      <c r="N141" s="225" t="s">
        <v>44</v>
      </c>
      <c r="O141" s="80"/>
      <c r="P141" s="226">
        <f>O141*H141</f>
        <v>0</v>
      </c>
      <c r="Q141" s="226">
        <v>0.00199551</v>
      </c>
      <c r="R141" s="226">
        <f>Q141*H141</f>
        <v>0.030976301729999996</v>
      </c>
      <c r="S141" s="226">
        <v>0</v>
      </c>
      <c r="T141" s="227">
        <f>S141*H141</f>
        <v>0</v>
      </c>
      <c r="AR141" s="18" t="s">
        <v>101</v>
      </c>
      <c r="AT141" s="18" t="s">
        <v>185</v>
      </c>
      <c r="AU141" s="18" t="s">
        <v>82</v>
      </c>
      <c r="AY141" s="18" t="s">
        <v>183</v>
      </c>
      <c r="BE141" s="228">
        <f>IF(N141="základní",J141,0)</f>
        <v>0</v>
      </c>
      <c r="BF141" s="228">
        <f>IF(N141="snížená",J141,0)</f>
        <v>0</v>
      </c>
      <c r="BG141" s="228">
        <f>IF(N141="zákl. přenesená",J141,0)</f>
        <v>0</v>
      </c>
      <c r="BH141" s="228">
        <f>IF(N141="sníž. přenesená",J141,0)</f>
        <v>0</v>
      </c>
      <c r="BI141" s="228">
        <f>IF(N141="nulová",J141,0)</f>
        <v>0</v>
      </c>
      <c r="BJ141" s="18" t="s">
        <v>80</v>
      </c>
      <c r="BK141" s="228">
        <f>ROUND(I141*H141,2)</f>
        <v>0</v>
      </c>
      <c r="BL141" s="18" t="s">
        <v>101</v>
      </c>
      <c r="BM141" s="18" t="s">
        <v>895</v>
      </c>
    </row>
    <row r="142" spans="2:47" s="1" customFormat="1" ht="12">
      <c r="B142" s="39"/>
      <c r="C142" s="40"/>
      <c r="D142" s="229" t="s">
        <v>213</v>
      </c>
      <c r="E142" s="40"/>
      <c r="F142" s="230" t="s">
        <v>896</v>
      </c>
      <c r="G142" s="40"/>
      <c r="H142" s="40"/>
      <c r="I142" s="144"/>
      <c r="J142" s="40"/>
      <c r="K142" s="40"/>
      <c r="L142" s="44"/>
      <c r="M142" s="231"/>
      <c r="N142" s="80"/>
      <c r="O142" s="80"/>
      <c r="P142" s="80"/>
      <c r="Q142" s="80"/>
      <c r="R142" s="80"/>
      <c r="S142" s="80"/>
      <c r="T142" s="81"/>
      <c r="AT142" s="18" t="s">
        <v>213</v>
      </c>
      <c r="AU142" s="18" t="s">
        <v>82</v>
      </c>
    </row>
    <row r="143" spans="2:47" s="1" customFormat="1" ht="12">
      <c r="B143" s="39"/>
      <c r="C143" s="40"/>
      <c r="D143" s="229" t="s">
        <v>191</v>
      </c>
      <c r="E143" s="40"/>
      <c r="F143" s="230" t="s">
        <v>897</v>
      </c>
      <c r="G143" s="40"/>
      <c r="H143" s="40"/>
      <c r="I143" s="144"/>
      <c r="J143" s="40"/>
      <c r="K143" s="40"/>
      <c r="L143" s="44"/>
      <c r="M143" s="231"/>
      <c r="N143" s="80"/>
      <c r="O143" s="80"/>
      <c r="P143" s="80"/>
      <c r="Q143" s="80"/>
      <c r="R143" s="80"/>
      <c r="S143" s="80"/>
      <c r="T143" s="81"/>
      <c r="AT143" s="18" t="s">
        <v>191</v>
      </c>
      <c r="AU143" s="18" t="s">
        <v>82</v>
      </c>
    </row>
    <row r="144" spans="2:51" s="12" customFormat="1" ht="12">
      <c r="B144" s="232"/>
      <c r="C144" s="233"/>
      <c r="D144" s="229" t="s">
        <v>193</v>
      </c>
      <c r="E144" s="234" t="s">
        <v>19</v>
      </c>
      <c r="F144" s="235" t="s">
        <v>898</v>
      </c>
      <c r="G144" s="233"/>
      <c r="H144" s="234" t="s">
        <v>19</v>
      </c>
      <c r="I144" s="236"/>
      <c r="J144" s="233"/>
      <c r="K144" s="233"/>
      <c r="L144" s="237"/>
      <c r="M144" s="238"/>
      <c r="N144" s="239"/>
      <c r="O144" s="239"/>
      <c r="P144" s="239"/>
      <c r="Q144" s="239"/>
      <c r="R144" s="239"/>
      <c r="S144" s="239"/>
      <c r="T144" s="240"/>
      <c r="AT144" s="241" t="s">
        <v>193</v>
      </c>
      <c r="AU144" s="241" t="s">
        <v>82</v>
      </c>
      <c r="AV144" s="12" t="s">
        <v>80</v>
      </c>
      <c r="AW144" s="12" t="s">
        <v>35</v>
      </c>
      <c r="AX144" s="12" t="s">
        <v>73</v>
      </c>
      <c r="AY144" s="241" t="s">
        <v>183</v>
      </c>
    </row>
    <row r="145" spans="2:51" s="13" customFormat="1" ht="12">
      <c r="B145" s="242"/>
      <c r="C145" s="243"/>
      <c r="D145" s="229" t="s">
        <v>193</v>
      </c>
      <c r="E145" s="244" t="s">
        <v>19</v>
      </c>
      <c r="F145" s="245" t="s">
        <v>899</v>
      </c>
      <c r="G145" s="243"/>
      <c r="H145" s="246">
        <v>15.523</v>
      </c>
      <c r="I145" s="247"/>
      <c r="J145" s="243"/>
      <c r="K145" s="243"/>
      <c r="L145" s="248"/>
      <c r="M145" s="249"/>
      <c r="N145" s="250"/>
      <c r="O145" s="250"/>
      <c r="P145" s="250"/>
      <c r="Q145" s="250"/>
      <c r="R145" s="250"/>
      <c r="S145" s="250"/>
      <c r="T145" s="251"/>
      <c r="AT145" s="252" t="s">
        <v>193</v>
      </c>
      <c r="AU145" s="252" t="s">
        <v>82</v>
      </c>
      <c r="AV145" s="13" t="s">
        <v>82</v>
      </c>
      <c r="AW145" s="13" t="s">
        <v>35</v>
      </c>
      <c r="AX145" s="13" t="s">
        <v>80</v>
      </c>
      <c r="AY145" s="252" t="s">
        <v>183</v>
      </c>
    </row>
    <row r="146" spans="2:65" s="1" customFormat="1" ht="22.5" customHeight="1">
      <c r="B146" s="39"/>
      <c r="C146" s="217" t="s">
        <v>238</v>
      </c>
      <c r="D146" s="217" t="s">
        <v>185</v>
      </c>
      <c r="E146" s="218" t="s">
        <v>900</v>
      </c>
      <c r="F146" s="219" t="s">
        <v>901</v>
      </c>
      <c r="G146" s="220" t="s">
        <v>324</v>
      </c>
      <c r="H146" s="221">
        <v>15.523</v>
      </c>
      <c r="I146" s="222"/>
      <c r="J146" s="223">
        <f>ROUND(I146*H146,2)</f>
        <v>0</v>
      </c>
      <c r="K146" s="219" t="s">
        <v>521</v>
      </c>
      <c r="L146" s="44"/>
      <c r="M146" s="224" t="s">
        <v>19</v>
      </c>
      <c r="N146" s="225" t="s">
        <v>44</v>
      </c>
      <c r="O146" s="80"/>
      <c r="P146" s="226">
        <f>O146*H146</f>
        <v>0</v>
      </c>
      <c r="Q146" s="226">
        <v>0</v>
      </c>
      <c r="R146" s="226">
        <f>Q146*H146</f>
        <v>0</v>
      </c>
      <c r="S146" s="226">
        <v>0</v>
      </c>
      <c r="T146" s="227">
        <f>S146*H146</f>
        <v>0</v>
      </c>
      <c r="AR146" s="18" t="s">
        <v>101</v>
      </c>
      <c r="AT146" s="18" t="s">
        <v>185</v>
      </c>
      <c r="AU146" s="18" t="s">
        <v>82</v>
      </c>
      <c r="AY146" s="18" t="s">
        <v>183</v>
      </c>
      <c r="BE146" s="228">
        <f>IF(N146="základní",J146,0)</f>
        <v>0</v>
      </c>
      <c r="BF146" s="228">
        <f>IF(N146="snížená",J146,0)</f>
        <v>0</v>
      </c>
      <c r="BG146" s="228">
        <f>IF(N146="zákl. přenesená",J146,0)</f>
        <v>0</v>
      </c>
      <c r="BH146" s="228">
        <f>IF(N146="sníž. přenesená",J146,0)</f>
        <v>0</v>
      </c>
      <c r="BI146" s="228">
        <f>IF(N146="nulová",J146,0)</f>
        <v>0</v>
      </c>
      <c r="BJ146" s="18" t="s">
        <v>80</v>
      </c>
      <c r="BK146" s="228">
        <f>ROUND(I146*H146,2)</f>
        <v>0</v>
      </c>
      <c r="BL146" s="18" t="s">
        <v>101</v>
      </c>
      <c r="BM146" s="18" t="s">
        <v>902</v>
      </c>
    </row>
    <row r="147" spans="2:65" s="1" customFormat="1" ht="22.5" customHeight="1">
      <c r="B147" s="39"/>
      <c r="C147" s="217" t="s">
        <v>247</v>
      </c>
      <c r="D147" s="217" t="s">
        <v>185</v>
      </c>
      <c r="E147" s="218" t="s">
        <v>903</v>
      </c>
      <c r="F147" s="219" t="s">
        <v>904</v>
      </c>
      <c r="G147" s="220" t="s">
        <v>225</v>
      </c>
      <c r="H147" s="221">
        <v>50.003</v>
      </c>
      <c r="I147" s="222"/>
      <c r="J147" s="223">
        <f>ROUND(I147*H147,2)</f>
        <v>0</v>
      </c>
      <c r="K147" s="219" t="s">
        <v>521</v>
      </c>
      <c r="L147" s="44"/>
      <c r="M147" s="224" t="s">
        <v>19</v>
      </c>
      <c r="N147" s="225" t="s">
        <v>44</v>
      </c>
      <c r="O147" s="80"/>
      <c r="P147" s="226">
        <f>O147*H147</f>
        <v>0</v>
      </c>
      <c r="Q147" s="226">
        <v>0</v>
      </c>
      <c r="R147" s="226">
        <f>Q147*H147</f>
        <v>0</v>
      </c>
      <c r="S147" s="226">
        <v>0</v>
      </c>
      <c r="T147" s="227">
        <f>S147*H147</f>
        <v>0</v>
      </c>
      <c r="AR147" s="18" t="s">
        <v>101</v>
      </c>
      <c r="AT147" s="18" t="s">
        <v>185</v>
      </c>
      <c r="AU147" s="18" t="s">
        <v>82</v>
      </c>
      <c r="AY147" s="18" t="s">
        <v>183</v>
      </c>
      <c r="BE147" s="228">
        <f>IF(N147="základní",J147,0)</f>
        <v>0</v>
      </c>
      <c r="BF147" s="228">
        <f>IF(N147="snížená",J147,0)</f>
        <v>0</v>
      </c>
      <c r="BG147" s="228">
        <f>IF(N147="zákl. přenesená",J147,0)</f>
        <v>0</v>
      </c>
      <c r="BH147" s="228">
        <f>IF(N147="sníž. přenesená",J147,0)</f>
        <v>0</v>
      </c>
      <c r="BI147" s="228">
        <f>IF(N147="nulová",J147,0)</f>
        <v>0</v>
      </c>
      <c r="BJ147" s="18" t="s">
        <v>80</v>
      </c>
      <c r="BK147" s="228">
        <f>ROUND(I147*H147,2)</f>
        <v>0</v>
      </c>
      <c r="BL147" s="18" t="s">
        <v>101</v>
      </c>
      <c r="BM147" s="18" t="s">
        <v>905</v>
      </c>
    </row>
    <row r="148" spans="2:47" s="1" customFormat="1" ht="12">
      <c r="B148" s="39"/>
      <c r="C148" s="40"/>
      <c r="D148" s="229" t="s">
        <v>213</v>
      </c>
      <c r="E148" s="40"/>
      <c r="F148" s="230" t="s">
        <v>906</v>
      </c>
      <c r="G148" s="40"/>
      <c r="H148" s="40"/>
      <c r="I148" s="144"/>
      <c r="J148" s="40"/>
      <c r="K148" s="40"/>
      <c r="L148" s="44"/>
      <c r="M148" s="231"/>
      <c r="N148" s="80"/>
      <c r="O148" s="80"/>
      <c r="P148" s="80"/>
      <c r="Q148" s="80"/>
      <c r="R148" s="80"/>
      <c r="S148" s="80"/>
      <c r="T148" s="81"/>
      <c r="AT148" s="18" t="s">
        <v>213</v>
      </c>
      <c r="AU148" s="18" t="s">
        <v>82</v>
      </c>
    </row>
    <row r="149" spans="2:65" s="1" customFormat="1" ht="22.5" customHeight="1">
      <c r="B149" s="39"/>
      <c r="C149" s="217" t="s">
        <v>253</v>
      </c>
      <c r="D149" s="217" t="s">
        <v>185</v>
      </c>
      <c r="E149" s="218" t="s">
        <v>907</v>
      </c>
      <c r="F149" s="219" t="s">
        <v>908</v>
      </c>
      <c r="G149" s="220" t="s">
        <v>225</v>
      </c>
      <c r="H149" s="221">
        <v>350.023</v>
      </c>
      <c r="I149" s="222"/>
      <c r="J149" s="223">
        <f>ROUND(I149*H149,2)</f>
        <v>0</v>
      </c>
      <c r="K149" s="219" t="s">
        <v>521</v>
      </c>
      <c r="L149" s="44"/>
      <c r="M149" s="224" t="s">
        <v>19</v>
      </c>
      <c r="N149" s="225" t="s">
        <v>44</v>
      </c>
      <c r="O149" s="80"/>
      <c r="P149" s="226">
        <f>O149*H149</f>
        <v>0</v>
      </c>
      <c r="Q149" s="226">
        <v>0</v>
      </c>
      <c r="R149" s="226">
        <f>Q149*H149</f>
        <v>0</v>
      </c>
      <c r="S149" s="226">
        <v>0</v>
      </c>
      <c r="T149" s="227">
        <f>S149*H149</f>
        <v>0</v>
      </c>
      <c r="AR149" s="18" t="s">
        <v>101</v>
      </c>
      <c r="AT149" s="18" t="s">
        <v>185</v>
      </c>
      <c r="AU149" s="18" t="s">
        <v>82</v>
      </c>
      <c r="AY149" s="18" t="s">
        <v>183</v>
      </c>
      <c r="BE149" s="228">
        <f>IF(N149="základní",J149,0)</f>
        <v>0</v>
      </c>
      <c r="BF149" s="228">
        <f>IF(N149="snížená",J149,0)</f>
        <v>0</v>
      </c>
      <c r="BG149" s="228">
        <f>IF(N149="zákl. přenesená",J149,0)</f>
        <v>0</v>
      </c>
      <c r="BH149" s="228">
        <f>IF(N149="sníž. přenesená",J149,0)</f>
        <v>0</v>
      </c>
      <c r="BI149" s="228">
        <f>IF(N149="nulová",J149,0)</f>
        <v>0</v>
      </c>
      <c r="BJ149" s="18" t="s">
        <v>80</v>
      </c>
      <c r="BK149" s="228">
        <f>ROUND(I149*H149,2)</f>
        <v>0</v>
      </c>
      <c r="BL149" s="18" t="s">
        <v>101</v>
      </c>
      <c r="BM149" s="18" t="s">
        <v>909</v>
      </c>
    </row>
    <row r="150" spans="2:47" s="1" customFormat="1" ht="12">
      <c r="B150" s="39"/>
      <c r="C150" s="40"/>
      <c r="D150" s="229" t="s">
        <v>213</v>
      </c>
      <c r="E150" s="40"/>
      <c r="F150" s="230" t="s">
        <v>906</v>
      </c>
      <c r="G150" s="40"/>
      <c r="H150" s="40"/>
      <c r="I150" s="144"/>
      <c r="J150" s="40"/>
      <c r="K150" s="40"/>
      <c r="L150" s="44"/>
      <c r="M150" s="231"/>
      <c r="N150" s="80"/>
      <c r="O150" s="80"/>
      <c r="P150" s="80"/>
      <c r="Q150" s="80"/>
      <c r="R150" s="80"/>
      <c r="S150" s="80"/>
      <c r="T150" s="81"/>
      <c r="AT150" s="18" t="s">
        <v>213</v>
      </c>
      <c r="AU150" s="18" t="s">
        <v>82</v>
      </c>
    </row>
    <row r="151" spans="2:47" s="1" customFormat="1" ht="12">
      <c r="B151" s="39"/>
      <c r="C151" s="40"/>
      <c r="D151" s="229" t="s">
        <v>191</v>
      </c>
      <c r="E151" s="40"/>
      <c r="F151" s="230" t="s">
        <v>910</v>
      </c>
      <c r="G151" s="40"/>
      <c r="H151" s="40"/>
      <c r="I151" s="144"/>
      <c r="J151" s="40"/>
      <c r="K151" s="40"/>
      <c r="L151" s="44"/>
      <c r="M151" s="231"/>
      <c r="N151" s="80"/>
      <c r="O151" s="80"/>
      <c r="P151" s="80"/>
      <c r="Q151" s="80"/>
      <c r="R151" s="80"/>
      <c r="S151" s="80"/>
      <c r="T151" s="81"/>
      <c r="AT151" s="18" t="s">
        <v>191</v>
      </c>
      <c r="AU151" s="18" t="s">
        <v>82</v>
      </c>
    </row>
    <row r="152" spans="2:51" s="13" customFormat="1" ht="12">
      <c r="B152" s="242"/>
      <c r="C152" s="243"/>
      <c r="D152" s="229" t="s">
        <v>193</v>
      </c>
      <c r="E152" s="244" t="s">
        <v>19</v>
      </c>
      <c r="F152" s="245" t="s">
        <v>911</v>
      </c>
      <c r="G152" s="243"/>
      <c r="H152" s="246">
        <v>350.023</v>
      </c>
      <c r="I152" s="247"/>
      <c r="J152" s="243"/>
      <c r="K152" s="243"/>
      <c r="L152" s="248"/>
      <c r="M152" s="249"/>
      <c r="N152" s="250"/>
      <c r="O152" s="250"/>
      <c r="P152" s="250"/>
      <c r="Q152" s="250"/>
      <c r="R152" s="250"/>
      <c r="S152" s="250"/>
      <c r="T152" s="251"/>
      <c r="AT152" s="252" t="s">
        <v>193</v>
      </c>
      <c r="AU152" s="252" t="s">
        <v>82</v>
      </c>
      <c r="AV152" s="13" t="s">
        <v>82</v>
      </c>
      <c r="AW152" s="13" t="s">
        <v>35</v>
      </c>
      <c r="AX152" s="13" t="s">
        <v>80</v>
      </c>
      <c r="AY152" s="252" t="s">
        <v>183</v>
      </c>
    </row>
    <row r="153" spans="2:65" s="1" customFormat="1" ht="16.5" customHeight="1">
      <c r="B153" s="39"/>
      <c r="C153" s="217" t="s">
        <v>257</v>
      </c>
      <c r="D153" s="217" t="s">
        <v>185</v>
      </c>
      <c r="E153" s="218" t="s">
        <v>912</v>
      </c>
      <c r="F153" s="219" t="s">
        <v>913</v>
      </c>
      <c r="G153" s="220" t="s">
        <v>225</v>
      </c>
      <c r="H153" s="221">
        <v>5</v>
      </c>
      <c r="I153" s="222"/>
      <c r="J153" s="223">
        <f>ROUND(I153*H153,2)</f>
        <v>0</v>
      </c>
      <c r="K153" s="219" t="s">
        <v>521</v>
      </c>
      <c r="L153" s="44"/>
      <c r="M153" s="224" t="s">
        <v>19</v>
      </c>
      <c r="N153" s="225" t="s">
        <v>44</v>
      </c>
      <c r="O153" s="80"/>
      <c r="P153" s="226">
        <f>O153*H153</f>
        <v>0</v>
      </c>
      <c r="Q153" s="226">
        <v>0</v>
      </c>
      <c r="R153" s="226">
        <f>Q153*H153</f>
        <v>0</v>
      </c>
      <c r="S153" s="226">
        <v>0</v>
      </c>
      <c r="T153" s="227">
        <f>S153*H153</f>
        <v>0</v>
      </c>
      <c r="AR153" s="18" t="s">
        <v>101</v>
      </c>
      <c r="AT153" s="18" t="s">
        <v>185</v>
      </c>
      <c r="AU153" s="18" t="s">
        <v>82</v>
      </c>
      <c r="AY153" s="18" t="s">
        <v>183</v>
      </c>
      <c r="BE153" s="228">
        <f>IF(N153="základní",J153,0)</f>
        <v>0</v>
      </c>
      <c r="BF153" s="228">
        <f>IF(N153="snížená",J153,0)</f>
        <v>0</v>
      </c>
      <c r="BG153" s="228">
        <f>IF(N153="zákl. přenesená",J153,0)</f>
        <v>0</v>
      </c>
      <c r="BH153" s="228">
        <f>IF(N153="sníž. přenesená",J153,0)</f>
        <v>0</v>
      </c>
      <c r="BI153" s="228">
        <f>IF(N153="nulová",J153,0)</f>
        <v>0</v>
      </c>
      <c r="BJ153" s="18" t="s">
        <v>80</v>
      </c>
      <c r="BK153" s="228">
        <f>ROUND(I153*H153,2)</f>
        <v>0</v>
      </c>
      <c r="BL153" s="18" t="s">
        <v>101</v>
      </c>
      <c r="BM153" s="18" t="s">
        <v>914</v>
      </c>
    </row>
    <row r="154" spans="2:47" s="1" customFormat="1" ht="12">
      <c r="B154" s="39"/>
      <c r="C154" s="40"/>
      <c r="D154" s="229" t="s">
        <v>213</v>
      </c>
      <c r="E154" s="40"/>
      <c r="F154" s="230" t="s">
        <v>915</v>
      </c>
      <c r="G154" s="40"/>
      <c r="H154" s="40"/>
      <c r="I154" s="144"/>
      <c r="J154" s="40"/>
      <c r="K154" s="40"/>
      <c r="L154" s="44"/>
      <c r="M154" s="231"/>
      <c r="N154" s="80"/>
      <c r="O154" s="80"/>
      <c r="P154" s="80"/>
      <c r="Q154" s="80"/>
      <c r="R154" s="80"/>
      <c r="S154" s="80"/>
      <c r="T154" s="81"/>
      <c r="AT154" s="18" t="s">
        <v>213</v>
      </c>
      <c r="AU154" s="18" t="s">
        <v>82</v>
      </c>
    </row>
    <row r="155" spans="2:47" s="1" customFormat="1" ht="12">
      <c r="B155" s="39"/>
      <c r="C155" s="40"/>
      <c r="D155" s="229" t="s">
        <v>191</v>
      </c>
      <c r="E155" s="40"/>
      <c r="F155" s="230" t="s">
        <v>916</v>
      </c>
      <c r="G155" s="40"/>
      <c r="H155" s="40"/>
      <c r="I155" s="144"/>
      <c r="J155" s="40"/>
      <c r="K155" s="40"/>
      <c r="L155" s="44"/>
      <c r="M155" s="231"/>
      <c r="N155" s="80"/>
      <c r="O155" s="80"/>
      <c r="P155" s="80"/>
      <c r="Q155" s="80"/>
      <c r="R155" s="80"/>
      <c r="S155" s="80"/>
      <c r="T155" s="81"/>
      <c r="AT155" s="18" t="s">
        <v>191</v>
      </c>
      <c r="AU155" s="18" t="s">
        <v>82</v>
      </c>
    </row>
    <row r="156" spans="2:51" s="12" customFormat="1" ht="12">
      <c r="B156" s="232"/>
      <c r="C156" s="233"/>
      <c r="D156" s="229" t="s">
        <v>193</v>
      </c>
      <c r="E156" s="234" t="s">
        <v>19</v>
      </c>
      <c r="F156" s="235" t="s">
        <v>917</v>
      </c>
      <c r="G156" s="233"/>
      <c r="H156" s="234" t="s">
        <v>19</v>
      </c>
      <c r="I156" s="236"/>
      <c r="J156" s="233"/>
      <c r="K156" s="233"/>
      <c r="L156" s="237"/>
      <c r="M156" s="238"/>
      <c r="N156" s="239"/>
      <c r="O156" s="239"/>
      <c r="P156" s="239"/>
      <c r="Q156" s="239"/>
      <c r="R156" s="239"/>
      <c r="S156" s="239"/>
      <c r="T156" s="240"/>
      <c r="AT156" s="241" t="s">
        <v>193</v>
      </c>
      <c r="AU156" s="241" t="s">
        <v>82</v>
      </c>
      <c r="AV156" s="12" t="s">
        <v>80</v>
      </c>
      <c r="AW156" s="12" t="s">
        <v>35</v>
      </c>
      <c r="AX156" s="12" t="s">
        <v>73</v>
      </c>
      <c r="AY156" s="241" t="s">
        <v>183</v>
      </c>
    </row>
    <row r="157" spans="2:51" s="13" customFormat="1" ht="12">
      <c r="B157" s="242"/>
      <c r="C157" s="243"/>
      <c r="D157" s="229" t="s">
        <v>193</v>
      </c>
      <c r="E157" s="244" t="s">
        <v>19</v>
      </c>
      <c r="F157" s="245" t="s">
        <v>918</v>
      </c>
      <c r="G157" s="243"/>
      <c r="H157" s="246">
        <v>5</v>
      </c>
      <c r="I157" s="247"/>
      <c r="J157" s="243"/>
      <c r="K157" s="243"/>
      <c r="L157" s="248"/>
      <c r="M157" s="249"/>
      <c r="N157" s="250"/>
      <c r="O157" s="250"/>
      <c r="P157" s="250"/>
      <c r="Q157" s="250"/>
      <c r="R157" s="250"/>
      <c r="S157" s="250"/>
      <c r="T157" s="251"/>
      <c r="AT157" s="252" t="s">
        <v>193</v>
      </c>
      <c r="AU157" s="252" t="s">
        <v>82</v>
      </c>
      <c r="AV157" s="13" t="s">
        <v>82</v>
      </c>
      <c r="AW157" s="13" t="s">
        <v>35</v>
      </c>
      <c r="AX157" s="13" t="s">
        <v>80</v>
      </c>
      <c r="AY157" s="252" t="s">
        <v>183</v>
      </c>
    </row>
    <row r="158" spans="2:65" s="1" customFormat="1" ht="22.5" customHeight="1">
      <c r="B158" s="39"/>
      <c r="C158" s="217" t="s">
        <v>262</v>
      </c>
      <c r="D158" s="217" t="s">
        <v>185</v>
      </c>
      <c r="E158" s="218" t="s">
        <v>919</v>
      </c>
      <c r="F158" s="219" t="s">
        <v>920</v>
      </c>
      <c r="G158" s="220" t="s">
        <v>208</v>
      </c>
      <c r="H158" s="221">
        <v>100.006</v>
      </c>
      <c r="I158" s="222"/>
      <c r="J158" s="223">
        <f>ROUND(I158*H158,2)</f>
        <v>0</v>
      </c>
      <c r="K158" s="219" t="s">
        <v>521</v>
      </c>
      <c r="L158" s="44"/>
      <c r="M158" s="224" t="s">
        <v>19</v>
      </c>
      <c r="N158" s="225" t="s">
        <v>44</v>
      </c>
      <c r="O158" s="80"/>
      <c r="P158" s="226">
        <f>O158*H158</f>
        <v>0</v>
      </c>
      <c r="Q158" s="226">
        <v>0</v>
      </c>
      <c r="R158" s="226">
        <f>Q158*H158</f>
        <v>0</v>
      </c>
      <c r="S158" s="226">
        <v>0</v>
      </c>
      <c r="T158" s="227">
        <f>S158*H158</f>
        <v>0</v>
      </c>
      <c r="AR158" s="18" t="s">
        <v>101</v>
      </c>
      <c r="AT158" s="18" t="s">
        <v>185</v>
      </c>
      <c r="AU158" s="18" t="s">
        <v>82</v>
      </c>
      <c r="AY158" s="18" t="s">
        <v>183</v>
      </c>
      <c r="BE158" s="228">
        <f>IF(N158="základní",J158,0)</f>
        <v>0</v>
      </c>
      <c r="BF158" s="228">
        <f>IF(N158="snížená",J158,0)</f>
        <v>0</v>
      </c>
      <c r="BG158" s="228">
        <f>IF(N158="zákl. přenesená",J158,0)</f>
        <v>0</v>
      </c>
      <c r="BH158" s="228">
        <f>IF(N158="sníž. přenesená",J158,0)</f>
        <v>0</v>
      </c>
      <c r="BI158" s="228">
        <f>IF(N158="nulová",J158,0)</f>
        <v>0</v>
      </c>
      <c r="BJ158" s="18" t="s">
        <v>80</v>
      </c>
      <c r="BK158" s="228">
        <f>ROUND(I158*H158,2)</f>
        <v>0</v>
      </c>
      <c r="BL158" s="18" t="s">
        <v>101</v>
      </c>
      <c r="BM158" s="18" t="s">
        <v>921</v>
      </c>
    </row>
    <row r="159" spans="2:47" s="1" customFormat="1" ht="12">
      <c r="B159" s="39"/>
      <c r="C159" s="40"/>
      <c r="D159" s="229" t="s">
        <v>213</v>
      </c>
      <c r="E159" s="40"/>
      <c r="F159" s="230" t="s">
        <v>922</v>
      </c>
      <c r="G159" s="40"/>
      <c r="H159" s="40"/>
      <c r="I159" s="144"/>
      <c r="J159" s="40"/>
      <c r="K159" s="40"/>
      <c r="L159" s="44"/>
      <c r="M159" s="231"/>
      <c r="N159" s="80"/>
      <c r="O159" s="80"/>
      <c r="P159" s="80"/>
      <c r="Q159" s="80"/>
      <c r="R159" s="80"/>
      <c r="S159" s="80"/>
      <c r="T159" s="81"/>
      <c r="AT159" s="18" t="s">
        <v>213</v>
      </c>
      <c r="AU159" s="18" t="s">
        <v>82</v>
      </c>
    </row>
    <row r="160" spans="2:51" s="12" customFormat="1" ht="12">
      <c r="B160" s="232"/>
      <c r="C160" s="233"/>
      <c r="D160" s="229" t="s">
        <v>193</v>
      </c>
      <c r="E160" s="234" t="s">
        <v>19</v>
      </c>
      <c r="F160" s="235" t="s">
        <v>923</v>
      </c>
      <c r="G160" s="233"/>
      <c r="H160" s="234" t="s">
        <v>19</v>
      </c>
      <c r="I160" s="236"/>
      <c r="J160" s="233"/>
      <c r="K160" s="233"/>
      <c r="L160" s="237"/>
      <c r="M160" s="238"/>
      <c r="N160" s="239"/>
      <c r="O160" s="239"/>
      <c r="P160" s="239"/>
      <c r="Q160" s="239"/>
      <c r="R160" s="239"/>
      <c r="S160" s="239"/>
      <c r="T160" s="240"/>
      <c r="AT160" s="241" t="s">
        <v>193</v>
      </c>
      <c r="AU160" s="241" t="s">
        <v>82</v>
      </c>
      <c r="AV160" s="12" t="s">
        <v>80</v>
      </c>
      <c r="AW160" s="12" t="s">
        <v>35</v>
      </c>
      <c r="AX160" s="12" t="s">
        <v>73</v>
      </c>
      <c r="AY160" s="241" t="s">
        <v>183</v>
      </c>
    </row>
    <row r="161" spans="2:51" s="13" customFormat="1" ht="12">
      <c r="B161" s="242"/>
      <c r="C161" s="243"/>
      <c r="D161" s="229" t="s">
        <v>193</v>
      </c>
      <c r="E161" s="244" t="s">
        <v>19</v>
      </c>
      <c r="F161" s="245" t="s">
        <v>924</v>
      </c>
      <c r="G161" s="243"/>
      <c r="H161" s="246">
        <v>100.006</v>
      </c>
      <c r="I161" s="247"/>
      <c r="J161" s="243"/>
      <c r="K161" s="243"/>
      <c r="L161" s="248"/>
      <c r="M161" s="249"/>
      <c r="N161" s="250"/>
      <c r="O161" s="250"/>
      <c r="P161" s="250"/>
      <c r="Q161" s="250"/>
      <c r="R161" s="250"/>
      <c r="S161" s="250"/>
      <c r="T161" s="251"/>
      <c r="AT161" s="252" t="s">
        <v>193</v>
      </c>
      <c r="AU161" s="252" t="s">
        <v>82</v>
      </c>
      <c r="AV161" s="13" t="s">
        <v>82</v>
      </c>
      <c r="AW161" s="13" t="s">
        <v>35</v>
      </c>
      <c r="AX161" s="13" t="s">
        <v>80</v>
      </c>
      <c r="AY161" s="252" t="s">
        <v>183</v>
      </c>
    </row>
    <row r="162" spans="2:65" s="1" customFormat="1" ht="16.5" customHeight="1">
      <c r="B162" s="39"/>
      <c r="C162" s="217" t="s">
        <v>268</v>
      </c>
      <c r="D162" s="217" t="s">
        <v>185</v>
      </c>
      <c r="E162" s="218" t="s">
        <v>925</v>
      </c>
      <c r="F162" s="219" t="s">
        <v>926</v>
      </c>
      <c r="G162" s="220" t="s">
        <v>225</v>
      </c>
      <c r="H162" s="221">
        <v>28.863</v>
      </c>
      <c r="I162" s="222"/>
      <c r="J162" s="223">
        <f>ROUND(I162*H162,2)</f>
        <v>0</v>
      </c>
      <c r="K162" s="219" t="s">
        <v>521</v>
      </c>
      <c r="L162" s="44"/>
      <c r="M162" s="224" t="s">
        <v>19</v>
      </c>
      <c r="N162" s="225" t="s">
        <v>44</v>
      </c>
      <c r="O162" s="80"/>
      <c r="P162" s="226">
        <f>O162*H162</f>
        <v>0</v>
      </c>
      <c r="Q162" s="226">
        <v>0</v>
      </c>
      <c r="R162" s="226">
        <f>Q162*H162</f>
        <v>0</v>
      </c>
      <c r="S162" s="226">
        <v>0</v>
      </c>
      <c r="T162" s="227">
        <f>S162*H162</f>
        <v>0</v>
      </c>
      <c r="AR162" s="18" t="s">
        <v>101</v>
      </c>
      <c r="AT162" s="18" t="s">
        <v>185</v>
      </c>
      <c r="AU162" s="18" t="s">
        <v>82</v>
      </c>
      <c r="AY162" s="18" t="s">
        <v>183</v>
      </c>
      <c r="BE162" s="228">
        <f>IF(N162="základní",J162,0)</f>
        <v>0</v>
      </c>
      <c r="BF162" s="228">
        <f>IF(N162="snížená",J162,0)</f>
        <v>0</v>
      </c>
      <c r="BG162" s="228">
        <f>IF(N162="zákl. přenesená",J162,0)</f>
        <v>0</v>
      </c>
      <c r="BH162" s="228">
        <f>IF(N162="sníž. přenesená",J162,0)</f>
        <v>0</v>
      </c>
      <c r="BI162" s="228">
        <f>IF(N162="nulová",J162,0)</f>
        <v>0</v>
      </c>
      <c r="BJ162" s="18" t="s">
        <v>80</v>
      </c>
      <c r="BK162" s="228">
        <f>ROUND(I162*H162,2)</f>
        <v>0</v>
      </c>
      <c r="BL162" s="18" t="s">
        <v>101</v>
      </c>
      <c r="BM162" s="18" t="s">
        <v>927</v>
      </c>
    </row>
    <row r="163" spans="2:47" s="1" customFormat="1" ht="12">
      <c r="B163" s="39"/>
      <c r="C163" s="40"/>
      <c r="D163" s="229" t="s">
        <v>213</v>
      </c>
      <c r="E163" s="40"/>
      <c r="F163" s="230" t="s">
        <v>928</v>
      </c>
      <c r="G163" s="40"/>
      <c r="H163" s="40"/>
      <c r="I163" s="144"/>
      <c r="J163" s="40"/>
      <c r="K163" s="40"/>
      <c r="L163" s="44"/>
      <c r="M163" s="231"/>
      <c r="N163" s="80"/>
      <c r="O163" s="80"/>
      <c r="P163" s="80"/>
      <c r="Q163" s="80"/>
      <c r="R163" s="80"/>
      <c r="S163" s="80"/>
      <c r="T163" s="81"/>
      <c r="AT163" s="18" t="s">
        <v>213</v>
      </c>
      <c r="AU163" s="18" t="s">
        <v>82</v>
      </c>
    </row>
    <row r="164" spans="2:47" s="1" customFormat="1" ht="12">
      <c r="B164" s="39"/>
      <c r="C164" s="40"/>
      <c r="D164" s="229" t="s">
        <v>191</v>
      </c>
      <c r="E164" s="40"/>
      <c r="F164" s="230" t="s">
        <v>929</v>
      </c>
      <c r="G164" s="40"/>
      <c r="H164" s="40"/>
      <c r="I164" s="144"/>
      <c r="J164" s="40"/>
      <c r="K164" s="40"/>
      <c r="L164" s="44"/>
      <c r="M164" s="231"/>
      <c r="N164" s="80"/>
      <c r="O164" s="80"/>
      <c r="P164" s="80"/>
      <c r="Q164" s="80"/>
      <c r="R164" s="80"/>
      <c r="S164" s="80"/>
      <c r="T164" s="81"/>
      <c r="AT164" s="18" t="s">
        <v>191</v>
      </c>
      <c r="AU164" s="18" t="s">
        <v>82</v>
      </c>
    </row>
    <row r="165" spans="2:51" s="12" customFormat="1" ht="12">
      <c r="B165" s="232"/>
      <c r="C165" s="233"/>
      <c r="D165" s="229" t="s">
        <v>193</v>
      </c>
      <c r="E165" s="234" t="s">
        <v>19</v>
      </c>
      <c r="F165" s="235" t="s">
        <v>930</v>
      </c>
      <c r="G165" s="233"/>
      <c r="H165" s="234" t="s">
        <v>19</v>
      </c>
      <c r="I165" s="236"/>
      <c r="J165" s="233"/>
      <c r="K165" s="233"/>
      <c r="L165" s="237"/>
      <c r="M165" s="238"/>
      <c r="N165" s="239"/>
      <c r="O165" s="239"/>
      <c r="P165" s="239"/>
      <c r="Q165" s="239"/>
      <c r="R165" s="239"/>
      <c r="S165" s="239"/>
      <c r="T165" s="240"/>
      <c r="AT165" s="241" t="s">
        <v>193</v>
      </c>
      <c r="AU165" s="241" t="s">
        <v>82</v>
      </c>
      <c r="AV165" s="12" t="s">
        <v>80</v>
      </c>
      <c r="AW165" s="12" t="s">
        <v>35</v>
      </c>
      <c r="AX165" s="12" t="s">
        <v>73</v>
      </c>
      <c r="AY165" s="241" t="s">
        <v>183</v>
      </c>
    </row>
    <row r="166" spans="2:51" s="13" customFormat="1" ht="12">
      <c r="B166" s="242"/>
      <c r="C166" s="243"/>
      <c r="D166" s="229" t="s">
        <v>193</v>
      </c>
      <c r="E166" s="244" t="s">
        <v>19</v>
      </c>
      <c r="F166" s="245" t="s">
        <v>931</v>
      </c>
      <c r="G166" s="243"/>
      <c r="H166" s="246">
        <v>28.863</v>
      </c>
      <c r="I166" s="247"/>
      <c r="J166" s="243"/>
      <c r="K166" s="243"/>
      <c r="L166" s="248"/>
      <c r="M166" s="249"/>
      <c r="N166" s="250"/>
      <c r="O166" s="250"/>
      <c r="P166" s="250"/>
      <c r="Q166" s="250"/>
      <c r="R166" s="250"/>
      <c r="S166" s="250"/>
      <c r="T166" s="251"/>
      <c r="AT166" s="252" t="s">
        <v>193</v>
      </c>
      <c r="AU166" s="252" t="s">
        <v>82</v>
      </c>
      <c r="AV166" s="13" t="s">
        <v>82</v>
      </c>
      <c r="AW166" s="13" t="s">
        <v>35</v>
      </c>
      <c r="AX166" s="13" t="s">
        <v>80</v>
      </c>
      <c r="AY166" s="252" t="s">
        <v>183</v>
      </c>
    </row>
    <row r="167" spans="2:65" s="1" customFormat="1" ht="16.5" customHeight="1">
      <c r="B167" s="39"/>
      <c r="C167" s="264" t="s">
        <v>8</v>
      </c>
      <c r="D167" s="264" t="s">
        <v>233</v>
      </c>
      <c r="E167" s="265" t="s">
        <v>932</v>
      </c>
      <c r="F167" s="266" t="s">
        <v>933</v>
      </c>
      <c r="G167" s="267" t="s">
        <v>208</v>
      </c>
      <c r="H167" s="268">
        <v>57.726</v>
      </c>
      <c r="I167" s="269"/>
      <c r="J167" s="270">
        <f>ROUND(I167*H167,2)</f>
        <v>0</v>
      </c>
      <c r="K167" s="266" t="s">
        <v>521</v>
      </c>
      <c r="L167" s="271"/>
      <c r="M167" s="272" t="s">
        <v>19</v>
      </c>
      <c r="N167" s="273" t="s">
        <v>44</v>
      </c>
      <c r="O167" s="80"/>
      <c r="P167" s="226">
        <f>O167*H167</f>
        <v>0</v>
      </c>
      <c r="Q167" s="226">
        <v>1</v>
      </c>
      <c r="R167" s="226">
        <f>Q167*H167</f>
        <v>57.726</v>
      </c>
      <c r="S167" s="226">
        <v>0</v>
      </c>
      <c r="T167" s="227">
        <f>S167*H167</f>
        <v>0</v>
      </c>
      <c r="AR167" s="18" t="s">
        <v>232</v>
      </c>
      <c r="AT167" s="18" t="s">
        <v>233</v>
      </c>
      <c r="AU167" s="18" t="s">
        <v>82</v>
      </c>
      <c r="AY167" s="18" t="s">
        <v>183</v>
      </c>
      <c r="BE167" s="228">
        <f>IF(N167="základní",J167,0)</f>
        <v>0</v>
      </c>
      <c r="BF167" s="228">
        <f>IF(N167="snížená",J167,0)</f>
        <v>0</v>
      </c>
      <c r="BG167" s="228">
        <f>IF(N167="zákl. přenesená",J167,0)</f>
        <v>0</v>
      </c>
      <c r="BH167" s="228">
        <f>IF(N167="sníž. přenesená",J167,0)</f>
        <v>0</v>
      </c>
      <c r="BI167" s="228">
        <f>IF(N167="nulová",J167,0)</f>
        <v>0</v>
      </c>
      <c r="BJ167" s="18" t="s">
        <v>80</v>
      </c>
      <c r="BK167" s="228">
        <f>ROUND(I167*H167,2)</f>
        <v>0</v>
      </c>
      <c r="BL167" s="18" t="s">
        <v>101</v>
      </c>
      <c r="BM167" s="18" t="s">
        <v>934</v>
      </c>
    </row>
    <row r="168" spans="2:51" s="13" customFormat="1" ht="12">
      <c r="B168" s="242"/>
      <c r="C168" s="243"/>
      <c r="D168" s="229" t="s">
        <v>193</v>
      </c>
      <c r="E168" s="244" t="s">
        <v>19</v>
      </c>
      <c r="F168" s="245" t="s">
        <v>935</v>
      </c>
      <c r="G168" s="243"/>
      <c r="H168" s="246">
        <v>57.726</v>
      </c>
      <c r="I168" s="247"/>
      <c r="J168" s="243"/>
      <c r="K168" s="243"/>
      <c r="L168" s="248"/>
      <c r="M168" s="249"/>
      <c r="N168" s="250"/>
      <c r="O168" s="250"/>
      <c r="P168" s="250"/>
      <c r="Q168" s="250"/>
      <c r="R168" s="250"/>
      <c r="S168" s="250"/>
      <c r="T168" s="251"/>
      <c r="AT168" s="252" t="s">
        <v>193</v>
      </c>
      <c r="AU168" s="252" t="s">
        <v>82</v>
      </c>
      <c r="AV168" s="13" t="s">
        <v>82</v>
      </c>
      <c r="AW168" s="13" t="s">
        <v>35</v>
      </c>
      <c r="AX168" s="13" t="s">
        <v>80</v>
      </c>
      <c r="AY168" s="252" t="s">
        <v>183</v>
      </c>
    </row>
    <row r="169" spans="2:65" s="1" customFormat="1" ht="16.5" customHeight="1">
      <c r="B169" s="39"/>
      <c r="C169" s="217" t="s">
        <v>276</v>
      </c>
      <c r="D169" s="217" t="s">
        <v>185</v>
      </c>
      <c r="E169" s="218" t="s">
        <v>936</v>
      </c>
      <c r="F169" s="219" t="s">
        <v>937</v>
      </c>
      <c r="G169" s="220" t="s">
        <v>324</v>
      </c>
      <c r="H169" s="221">
        <v>50</v>
      </c>
      <c r="I169" s="222"/>
      <c r="J169" s="223">
        <f>ROUND(I169*H169,2)</f>
        <v>0</v>
      </c>
      <c r="K169" s="219" t="s">
        <v>521</v>
      </c>
      <c r="L169" s="44"/>
      <c r="M169" s="224" t="s">
        <v>19</v>
      </c>
      <c r="N169" s="225" t="s">
        <v>44</v>
      </c>
      <c r="O169" s="80"/>
      <c r="P169" s="226">
        <f>O169*H169</f>
        <v>0</v>
      </c>
      <c r="Q169" s="226">
        <v>0</v>
      </c>
      <c r="R169" s="226">
        <f>Q169*H169</f>
        <v>0</v>
      </c>
      <c r="S169" s="226">
        <v>0</v>
      </c>
      <c r="T169" s="227">
        <f>S169*H169</f>
        <v>0</v>
      </c>
      <c r="AR169" s="18" t="s">
        <v>101</v>
      </c>
      <c r="AT169" s="18" t="s">
        <v>185</v>
      </c>
      <c r="AU169" s="18" t="s">
        <v>82</v>
      </c>
      <c r="AY169" s="18" t="s">
        <v>183</v>
      </c>
      <c r="BE169" s="228">
        <f>IF(N169="základní",J169,0)</f>
        <v>0</v>
      </c>
      <c r="BF169" s="228">
        <f>IF(N169="snížená",J169,0)</f>
        <v>0</v>
      </c>
      <c r="BG169" s="228">
        <f>IF(N169="zákl. přenesená",J169,0)</f>
        <v>0</v>
      </c>
      <c r="BH169" s="228">
        <f>IF(N169="sníž. přenesená",J169,0)</f>
        <v>0</v>
      </c>
      <c r="BI169" s="228">
        <f>IF(N169="nulová",J169,0)</f>
        <v>0</v>
      </c>
      <c r="BJ169" s="18" t="s">
        <v>80</v>
      </c>
      <c r="BK169" s="228">
        <f>ROUND(I169*H169,2)</f>
        <v>0</v>
      </c>
      <c r="BL169" s="18" t="s">
        <v>101</v>
      </c>
      <c r="BM169" s="18" t="s">
        <v>938</v>
      </c>
    </row>
    <row r="170" spans="2:47" s="1" customFormat="1" ht="12">
      <c r="B170" s="39"/>
      <c r="C170" s="40"/>
      <c r="D170" s="229" t="s">
        <v>213</v>
      </c>
      <c r="E170" s="40"/>
      <c r="F170" s="230" t="s">
        <v>939</v>
      </c>
      <c r="G170" s="40"/>
      <c r="H170" s="40"/>
      <c r="I170" s="144"/>
      <c r="J170" s="40"/>
      <c r="K170" s="40"/>
      <c r="L170" s="44"/>
      <c r="M170" s="231"/>
      <c r="N170" s="80"/>
      <c r="O170" s="80"/>
      <c r="P170" s="80"/>
      <c r="Q170" s="80"/>
      <c r="R170" s="80"/>
      <c r="S170" s="80"/>
      <c r="T170" s="81"/>
      <c r="AT170" s="18" t="s">
        <v>213</v>
      </c>
      <c r="AU170" s="18" t="s">
        <v>82</v>
      </c>
    </row>
    <row r="171" spans="2:51" s="13" customFormat="1" ht="12">
      <c r="B171" s="242"/>
      <c r="C171" s="243"/>
      <c r="D171" s="229" t="s">
        <v>193</v>
      </c>
      <c r="E171" s="244" t="s">
        <v>19</v>
      </c>
      <c r="F171" s="245" t="s">
        <v>940</v>
      </c>
      <c r="G171" s="243"/>
      <c r="H171" s="246">
        <v>50</v>
      </c>
      <c r="I171" s="247"/>
      <c r="J171" s="243"/>
      <c r="K171" s="243"/>
      <c r="L171" s="248"/>
      <c r="M171" s="249"/>
      <c r="N171" s="250"/>
      <c r="O171" s="250"/>
      <c r="P171" s="250"/>
      <c r="Q171" s="250"/>
      <c r="R171" s="250"/>
      <c r="S171" s="250"/>
      <c r="T171" s="251"/>
      <c r="AT171" s="252" t="s">
        <v>193</v>
      </c>
      <c r="AU171" s="252" t="s">
        <v>82</v>
      </c>
      <c r="AV171" s="13" t="s">
        <v>82</v>
      </c>
      <c r="AW171" s="13" t="s">
        <v>35</v>
      </c>
      <c r="AX171" s="13" t="s">
        <v>80</v>
      </c>
      <c r="AY171" s="252" t="s">
        <v>183</v>
      </c>
    </row>
    <row r="172" spans="2:65" s="1" customFormat="1" ht="16.5" customHeight="1">
      <c r="B172" s="39"/>
      <c r="C172" s="217" t="s">
        <v>282</v>
      </c>
      <c r="D172" s="217" t="s">
        <v>185</v>
      </c>
      <c r="E172" s="218" t="s">
        <v>941</v>
      </c>
      <c r="F172" s="219" t="s">
        <v>942</v>
      </c>
      <c r="G172" s="220" t="s">
        <v>324</v>
      </c>
      <c r="H172" s="221">
        <v>50</v>
      </c>
      <c r="I172" s="222"/>
      <c r="J172" s="223">
        <f>ROUND(I172*H172,2)</f>
        <v>0</v>
      </c>
      <c r="K172" s="219" t="s">
        <v>521</v>
      </c>
      <c r="L172" s="44"/>
      <c r="M172" s="224" t="s">
        <v>19</v>
      </c>
      <c r="N172" s="225" t="s">
        <v>44</v>
      </c>
      <c r="O172" s="80"/>
      <c r="P172" s="226">
        <f>O172*H172</f>
        <v>0</v>
      </c>
      <c r="Q172" s="226">
        <v>0</v>
      </c>
      <c r="R172" s="226">
        <f>Q172*H172</f>
        <v>0</v>
      </c>
      <c r="S172" s="226">
        <v>0</v>
      </c>
      <c r="T172" s="227">
        <f>S172*H172</f>
        <v>0</v>
      </c>
      <c r="AR172" s="18" t="s">
        <v>101</v>
      </c>
      <c r="AT172" s="18" t="s">
        <v>185</v>
      </c>
      <c r="AU172" s="18" t="s">
        <v>82</v>
      </c>
      <c r="AY172" s="18" t="s">
        <v>183</v>
      </c>
      <c r="BE172" s="228">
        <f>IF(N172="základní",J172,0)</f>
        <v>0</v>
      </c>
      <c r="BF172" s="228">
        <f>IF(N172="snížená",J172,0)</f>
        <v>0</v>
      </c>
      <c r="BG172" s="228">
        <f>IF(N172="zákl. přenesená",J172,0)</f>
        <v>0</v>
      </c>
      <c r="BH172" s="228">
        <f>IF(N172="sníž. přenesená",J172,0)</f>
        <v>0</v>
      </c>
      <c r="BI172" s="228">
        <f>IF(N172="nulová",J172,0)</f>
        <v>0</v>
      </c>
      <c r="BJ172" s="18" t="s">
        <v>80</v>
      </c>
      <c r="BK172" s="228">
        <f>ROUND(I172*H172,2)</f>
        <v>0</v>
      </c>
      <c r="BL172" s="18" t="s">
        <v>101</v>
      </c>
      <c r="BM172" s="18" t="s">
        <v>943</v>
      </c>
    </row>
    <row r="173" spans="2:47" s="1" customFormat="1" ht="12">
      <c r="B173" s="39"/>
      <c r="C173" s="40"/>
      <c r="D173" s="229" t="s">
        <v>213</v>
      </c>
      <c r="E173" s="40"/>
      <c r="F173" s="230" t="s">
        <v>944</v>
      </c>
      <c r="G173" s="40"/>
      <c r="H173" s="40"/>
      <c r="I173" s="144"/>
      <c r="J173" s="40"/>
      <c r="K173" s="40"/>
      <c r="L173" s="44"/>
      <c r="M173" s="231"/>
      <c r="N173" s="80"/>
      <c r="O173" s="80"/>
      <c r="P173" s="80"/>
      <c r="Q173" s="80"/>
      <c r="R173" s="80"/>
      <c r="S173" s="80"/>
      <c r="T173" s="81"/>
      <c r="AT173" s="18" t="s">
        <v>213</v>
      </c>
      <c r="AU173" s="18" t="s">
        <v>82</v>
      </c>
    </row>
    <row r="174" spans="2:65" s="1" customFormat="1" ht="16.5" customHeight="1">
      <c r="B174" s="39"/>
      <c r="C174" s="264" t="s">
        <v>287</v>
      </c>
      <c r="D174" s="264" t="s">
        <v>233</v>
      </c>
      <c r="E174" s="265" t="s">
        <v>945</v>
      </c>
      <c r="F174" s="266" t="s">
        <v>946</v>
      </c>
      <c r="G174" s="267" t="s">
        <v>588</v>
      </c>
      <c r="H174" s="268">
        <v>1.5</v>
      </c>
      <c r="I174" s="269"/>
      <c r="J174" s="270">
        <f>ROUND(I174*H174,2)</f>
        <v>0</v>
      </c>
      <c r="K174" s="266" t="s">
        <v>521</v>
      </c>
      <c r="L174" s="271"/>
      <c r="M174" s="272" t="s">
        <v>19</v>
      </c>
      <c r="N174" s="273" t="s">
        <v>44</v>
      </c>
      <c r="O174" s="80"/>
      <c r="P174" s="226">
        <f>O174*H174</f>
        <v>0</v>
      </c>
      <c r="Q174" s="226">
        <v>0.001</v>
      </c>
      <c r="R174" s="226">
        <f>Q174*H174</f>
        <v>0.0015</v>
      </c>
      <c r="S174" s="226">
        <v>0</v>
      </c>
      <c r="T174" s="227">
        <f>S174*H174</f>
        <v>0</v>
      </c>
      <c r="AR174" s="18" t="s">
        <v>232</v>
      </c>
      <c r="AT174" s="18" t="s">
        <v>233</v>
      </c>
      <c r="AU174" s="18" t="s">
        <v>82</v>
      </c>
      <c r="AY174" s="18" t="s">
        <v>183</v>
      </c>
      <c r="BE174" s="228">
        <f>IF(N174="základní",J174,0)</f>
        <v>0</v>
      </c>
      <c r="BF174" s="228">
        <f>IF(N174="snížená",J174,0)</f>
        <v>0</v>
      </c>
      <c r="BG174" s="228">
        <f>IF(N174="zákl. přenesená",J174,0)</f>
        <v>0</v>
      </c>
      <c r="BH174" s="228">
        <f>IF(N174="sníž. přenesená",J174,0)</f>
        <v>0</v>
      </c>
      <c r="BI174" s="228">
        <f>IF(N174="nulová",J174,0)</f>
        <v>0</v>
      </c>
      <c r="BJ174" s="18" t="s">
        <v>80</v>
      </c>
      <c r="BK174" s="228">
        <f>ROUND(I174*H174,2)</f>
        <v>0</v>
      </c>
      <c r="BL174" s="18" t="s">
        <v>101</v>
      </c>
      <c r="BM174" s="18" t="s">
        <v>947</v>
      </c>
    </row>
    <row r="175" spans="2:51" s="13" customFormat="1" ht="12">
      <c r="B175" s="242"/>
      <c r="C175" s="243"/>
      <c r="D175" s="229" t="s">
        <v>193</v>
      </c>
      <c r="E175" s="244" t="s">
        <v>19</v>
      </c>
      <c r="F175" s="245" t="s">
        <v>948</v>
      </c>
      <c r="G175" s="243"/>
      <c r="H175" s="246">
        <v>1.5</v>
      </c>
      <c r="I175" s="247"/>
      <c r="J175" s="243"/>
      <c r="K175" s="243"/>
      <c r="L175" s="248"/>
      <c r="M175" s="249"/>
      <c r="N175" s="250"/>
      <c r="O175" s="250"/>
      <c r="P175" s="250"/>
      <c r="Q175" s="250"/>
      <c r="R175" s="250"/>
      <c r="S175" s="250"/>
      <c r="T175" s="251"/>
      <c r="AT175" s="252" t="s">
        <v>193</v>
      </c>
      <c r="AU175" s="252" t="s">
        <v>82</v>
      </c>
      <c r="AV175" s="13" t="s">
        <v>82</v>
      </c>
      <c r="AW175" s="13" t="s">
        <v>35</v>
      </c>
      <c r="AX175" s="13" t="s">
        <v>80</v>
      </c>
      <c r="AY175" s="252" t="s">
        <v>183</v>
      </c>
    </row>
    <row r="176" spans="2:63" s="11" customFormat="1" ht="22.8" customHeight="1">
      <c r="B176" s="201"/>
      <c r="C176" s="202"/>
      <c r="D176" s="203" t="s">
        <v>72</v>
      </c>
      <c r="E176" s="215" t="s">
        <v>82</v>
      </c>
      <c r="F176" s="215" t="s">
        <v>949</v>
      </c>
      <c r="G176" s="202"/>
      <c r="H176" s="202"/>
      <c r="I176" s="205"/>
      <c r="J176" s="216">
        <f>BK176</f>
        <v>0</v>
      </c>
      <c r="K176" s="202"/>
      <c r="L176" s="207"/>
      <c r="M176" s="208"/>
      <c r="N176" s="209"/>
      <c r="O176" s="209"/>
      <c r="P176" s="210">
        <f>SUM(P177:P188)</f>
        <v>0</v>
      </c>
      <c r="Q176" s="209"/>
      <c r="R176" s="210">
        <f>SUM(R177:R188)</f>
        <v>21.3506431371</v>
      </c>
      <c r="S176" s="209"/>
      <c r="T176" s="211">
        <f>SUM(T177:T188)</f>
        <v>0</v>
      </c>
      <c r="AR176" s="212" t="s">
        <v>80</v>
      </c>
      <c r="AT176" s="213" t="s">
        <v>72</v>
      </c>
      <c r="AU176" s="213" t="s">
        <v>80</v>
      </c>
      <c r="AY176" s="212" t="s">
        <v>183</v>
      </c>
      <c r="BK176" s="214">
        <f>SUM(BK177:BK188)</f>
        <v>0</v>
      </c>
    </row>
    <row r="177" spans="2:65" s="1" customFormat="1" ht="16.5" customHeight="1">
      <c r="B177" s="39"/>
      <c r="C177" s="217" t="s">
        <v>292</v>
      </c>
      <c r="D177" s="217" t="s">
        <v>185</v>
      </c>
      <c r="E177" s="218" t="s">
        <v>950</v>
      </c>
      <c r="F177" s="219" t="s">
        <v>951</v>
      </c>
      <c r="G177" s="220" t="s">
        <v>188</v>
      </c>
      <c r="H177" s="221">
        <v>14</v>
      </c>
      <c r="I177" s="222"/>
      <c r="J177" s="223">
        <f>ROUND(I177*H177,2)</f>
        <v>0</v>
      </c>
      <c r="K177" s="219" t="s">
        <v>521</v>
      </c>
      <c r="L177" s="44"/>
      <c r="M177" s="224" t="s">
        <v>19</v>
      </c>
      <c r="N177" s="225" t="s">
        <v>44</v>
      </c>
      <c r="O177" s="80"/>
      <c r="P177" s="226">
        <f>O177*H177</f>
        <v>0</v>
      </c>
      <c r="Q177" s="226">
        <v>1.524766</v>
      </c>
      <c r="R177" s="226">
        <f>Q177*H177</f>
        <v>21.346724000000002</v>
      </c>
      <c r="S177" s="226">
        <v>0</v>
      </c>
      <c r="T177" s="227">
        <f>S177*H177</f>
        <v>0</v>
      </c>
      <c r="AR177" s="18" t="s">
        <v>101</v>
      </c>
      <c r="AT177" s="18" t="s">
        <v>185</v>
      </c>
      <c r="AU177" s="18" t="s">
        <v>82</v>
      </c>
      <c r="AY177" s="18" t="s">
        <v>183</v>
      </c>
      <c r="BE177" s="228">
        <f>IF(N177="základní",J177,0)</f>
        <v>0</v>
      </c>
      <c r="BF177" s="228">
        <f>IF(N177="snížená",J177,0)</f>
        <v>0</v>
      </c>
      <c r="BG177" s="228">
        <f>IF(N177="zákl. přenesená",J177,0)</f>
        <v>0</v>
      </c>
      <c r="BH177" s="228">
        <f>IF(N177="sníž. přenesená",J177,0)</f>
        <v>0</v>
      </c>
      <c r="BI177" s="228">
        <f>IF(N177="nulová",J177,0)</f>
        <v>0</v>
      </c>
      <c r="BJ177" s="18" t="s">
        <v>80</v>
      </c>
      <c r="BK177" s="228">
        <f>ROUND(I177*H177,2)</f>
        <v>0</v>
      </c>
      <c r="BL177" s="18" t="s">
        <v>101</v>
      </c>
      <c r="BM177" s="18" t="s">
        <v>952</v>
      </c>
    </row>
    <row r="178" spans="2:47" s="1" customFormat="1" ht="12">
      <c r="B178" s="39"/>
      <c r="C178" s="40"/>
      <c r="D178" s="229" t="s">
        <v>213</v>
      </c>
      <c r="E178" s="40"/>
      <c r="F178" s="230" t="s">
        <v>953</v>
      </c>
      <c r="G178" s="40"/>
      <c r="H178" s="40"/>
      <c r="I178" s="144"/>
      <c r="J178" s="40"/>
      <c r="K178" s="40"/>
      <c r="L178" s="44"/>
      <c r="M178" s="231"/>
      <c r="N178" s="80"/>
      <c r="O178" s="80"/>
      <c r="P178" s="80"/>
      <c r="Q178" s="80"/>
      <c r="R178" s="80"/>
      <c r="S178" s="80"/>
      <c r="T178" s="81"/>
      <c r="AT178" s="18" t="s">
        <v>213</v>
      </c>
      <c r="AU178" s="18" t="s">
        <v>82</v>
      </c>
    </row>
    <row r="179" spans="2:51" s="12" customFormat="1" ht="12">
      <c r="B179" s="232"/>
      <c r="C179" s="233"/>
      <c r="D179" s="229" t="s">
        <v>193</v>
      </c>
      <c r="E179" s="234" t="s">
        <v>19</v>
      </c>
      <c r="F179" s="235" t="s">
        <v>954</v>
      </c>
      <c r="G179" s="233"/>
      <c r="H179" s="234" t="s">
        <v>19</v>
      </c>
      <c r="I179" s="236"/>
      <c r="J179" s="233"/>
      <c r="K179" s="233"/>
      <c r="L179" s="237"/>
      <c r="M179" s="238"/>
      <c r="N179" s="239"/>
      <c r="O179" s="239"/>
      <c r="P179" s="239"/>
      <c r="Q179" s="239"/>
      <c r="R179" s="239"/>
      <c r="S179" s="239"/>
      <c r="T179" s="240"/>
      <c r="AT179" s="241" t="s">
        <v>193</v>
      </c>
      <c r="AU179" s="241" t="s">
        <v>82</v>
      </c>
      <c r="AV179" s="12" t="s">
        <v>80</v>
      </c>
      <c r="AW179" s="12" t="s">
        <v>35</v>
      </c>
      <c r="AX179" s="12" t="s">
        <v>73</v>
      </c>
      <c r="AY179" s="241" t="s">
        <v>183</v>
      </c>
    </row>
    <row r="180" spans="2:51" s="13" customFormat="1" ht="12">
      <c r="B180" s="242"/>
      <c r="C180" s="243"/>
      <c r="D180" s="229" t="s">
        <v>193</v>
      </c>
      <c r="E180" s="244" t="s">
        <v>19</v>
      </c>
      <c r="F180" s="245" t="s">
        <v>955</v>
      </c>
      <c r="G180" s="243"/>
      <c r="H180" s="246">
        <v>14</v>
      </c>
      <c r="I180" s="247"/>
      <c r="J180" s="243"/>
      <c r="K180" s="243"/>
      <c r="L180" s="248"/>
      <c r="M180" s="249"/>
      <c r="N180" s="250"/>
      <c r="O180" s="250"/>
      <c r="P180" s="250"/>
      <c r="Q180" s="250"/>
      <c r="R180" s="250"/>
      <c r="S180" s="250"/>
      <c r="T180" s="251"/>
      <c r="AT180" s="252" t="s">
        <v>193</v>
      </c>
      <c r="AU180" s="252" t="s">
        <v>82</v>
      </c>
      <c r="AV180" s="13" t="s">
        <v>82</v>
      </c>
      <c r="AW180" s="13" t="s">
        <v>35</v>
      </c>
      <c r="AX180" s="13" t="s">
        <v>80</v>
      </c>
      <c r="AY180" s="252" t="s">
        <v>183</v>
      </c>
    </row>
    <row r="181" spans="2:65" s="1" customFormat="1" ht="16.5" customHeight="1">
      <c r="B181" s="39"/>
      <c r="C181" s="217" t="s">
        <v>296</v>
      </c>
      <c r="D181" s="217" t="s">
        <v>185</v>
      </c>
      <c r="E181" s="218" t="s">
        <v>956</v>
      </c>
      <c r="F181" s="219" t="s">
        <v>957</v>
      </c>
      <c r="G181" s="220" t="s">
        <v>324</v>
      </c>
      <c r="H181" s="221">
        <v>2.663</v>
      </c>
      <c r="I181" s="222"/>
      <c r="J181" s="223">
        <f>ROUND(I181*H181,2)</f>
        <v>0</v>
      </c>
      <c r="K181" s="219" t="s">
        <v>521</v>
      </c>
      <c r="L181" s="44"/>
      <c r="M181" s="224" t="s">
        <v>19</v>
      </c>
      <c r="N181" s="225" t="s">
        <v>44</v>
      </c>
      <c r="O181" s="80"/>
      <c r="P181" s="226">
        <f>O181*H181</f>
        <v>0</v>
      </c>
      <c r="Q181" s="226">
        <v>0.0014357</v>
      </c>
      <c r="R181" s="226">
        <f>Q181*H181</f>
        <v>0.0038232691</v>
      </c>
      <c r="S181" s="226">
        <v>0</v>
      </c>
      <c r="T181" s="227">
        <f>S181*H181</f>
        <v>0</v>
      </c>
      <c r="AR181" s="18" t="s">
        <v>101</v>
      </c>
      <c r="AT181" s="18" t="s">
        <v>185</v>
      </c>
      <c r="AU181" s="18" t="s">
        <v>82</v>
      </c>
      <c r="AY181" s="18" t="s">
        <v>183</v>
      </c>
      <c r="BE181" s="228">
        <f>IF(N181="základní",J181,0)</f>
        <v>0</v>
      </c>
      <c r="BF181" s="228">
        <f>IF(N181="snížená",J181,0)</f>
        <v>0</v>
      </c>
      <c r="BG181" s="228">
        <f>IF(N181="zákl. přenesená",J181,0)</f>
        <v>0</v>
      </c>
      <c r="BH181" s="228">
        <f>IF(N181="sníž. přenesená",J181,0)</f>
        <v>0</v>
      </c>
      <c r="BI181" s="228">
        <f>IF(N181="nulová",J181,0)</f>
        <v>0</v>
      </c>
      <c r="BJ181" s="18" t="s">
        <v>80</v>
      </c>
      <c r="BK181" s="228">
        <f>ROUND(I181*H181,2)</f>
        <v>0</v>
      </c>
      <c r="BL181" s="18" t="s">
        <v>101</v>
      </c>
      <c r="BM181" s="18" t="s">
        <v>958</v>
      </c>
    </row>
    <row r="182" spans="2:47" s="1" customFormat="1" ht="12">
      <c r="B182" s="39"/>
      <c r="C182" s="40"/>
      <c r="D182" s="229" t="s">
        <v>213</v>
      </c>
      <c r="E182" s="40"/>
      <c r="F182" s="230" t="s">
        <v>959</v>
      </c>
      <c r="G182" s="40"/>
      <c r="H182" s="40"/>
      <c r="I182" s="144"/>
      <c r="J182" s="40"/>
      <c r="K182" s="40"/>
      <c r="L182" s="44"/>
      <c r="M182" s="231"/>
      <c r="N182" s="80"/>
      <c r="O182" s="80"/>
      <c r="P182" s="80"/>
      <c r="Q182" s="80"/>
      <c r="R182" s="80"/>
      <c r="S182" s="80"/>
      <c r="T182" s="81"/>
      <c r="AT182" s="18" t="s">
        <v>213</v>
      </c>
      <c r="AU182" s="18" t="s">
        <v>82</v>
      </c>
    </row>
    <row r="183" spans="2:51" s="12" customFormat="1" ht="12">
      <c r="B183" s="232"/>
      <c r="C183" s="233"/>
      <c r="D183" s="229" t="s">
        <v>193</v>
      </c>
      <c r="E183" s="234" t="s">
        <v>19</v>
      </c>
      <c r="F183" s="235" t="s">
        <v>960</v>
      </c>
      <c r="G183" s="233"/>
      <c r="H183" s="234" t="s">
        <v>19</v>
      </c>
      <c r="I183" s="236"/>
      <c r="J183" s="233"/>
      <c r="K183" s="233"/>
      <c r="L183" s="237"/>
      <c r="M183" s="238"/>
      <c r="N183" s="239"/>
      <c r="O183" s="239"/>
      <c r="P183" s="239"/>
      <c r="Q183" s="239"/>
      <c r="R183" s="239"/>
      <c r="S183" s="239"/>
      <c r="T183" s="240"/>
      <c r="AT183" s="241" t="s">
        <v>193</v>
      </c>
      <c r="AU183" s="241" t="s">
        <v>82</v>
      </c>
      <c r="AV183" s="12" t="s">
        <v>80</v>
      </c>
      <c r="AW183" s="12" t="s">
        <v>35</v>
      </c>
      <c r="AX183" s="12" t="s">
        <v>73</v>
      </c>
      <c r="AY183" s="241" t="s">
        <v>183</v>
      </c>
    </row>
    <row r="184" spans="2:51" s="13" customFormat="1" ht="12">
      <c r="B184" s="242"/>
      <c r="C184" s="243"/>
      <c r="D184" s="229" t="s">
        <v>193</v>
      </c>
      <c r="E184" s="244" t="s">
        <v>19</v>
      </c>
      <c r="F184" s="245" t="s">
        <v>961</v>
      </c>
      <c r="G184" s="243"/>
      <c r="H184" s="246">
        <v>1.5</v>
      </c>
      <c r="I184" s="247"/>
      <c r="J184" s="243"/>
      <c r="K184" s="243"/>
      <c r="L184" s="248"/>
      <c r="M184" s="249"/>
      <c r="N184" s="250"/>
      <c r="O184" s="250"/>
      <c r="P184" s="250"/>
      <c r="Q184" s="250"/>
      <c r="R184" s="250"/>
      <c r="S184" s="250"/>
      <c r="T184" s="251"/>
      <c r="AT184" s="252" t="s">
        <v>193</v>
      </c>
      <c r="AU184" s="252" t="s">
        <v>82</v>
      </c>
      <c r="AV184" s="13" t="s">
        <v>82</v>
      </c>
      <c r="AW184" s="13" t="s">
        <v>35</v>
      </c>
      <c r="AX184" s="13" t="s">
        <v>73</v>
      </c>
      <c r="AY184" s="252" t="s">
        <v>183</v>
      </c>
    </row>
    <row r="185" spans="2:51" s="13" customFormat="1" ht="12">
      <c r="B185" s="242"/>
      <c r="C185" s="243"/>
      <c r="D185" s="229" t="s">
        <v>193</v>
      </c>
      <c r="E185" s="244" t="s">
        <v>19</v>
      </c>
      <c r="F185" s="245" t="s">
        <v>962</v>
      </c>
      <c r="G185" s="243"/>
      <c r="H185" s="246">
        <v>1.163</v>
      </c>
      <c r="I185" s="247"/>
      <c r="J185" s="243"/>
      <c r="K185" s="243"/>
      <c r="L185" s="248"/>
      <c r="M185" s="249"/>
      <c r="N185" s="250"/>
      <c r="O185" s="250"/>
      <c r="P185" s="250"/>
      <c r="Q185" s="250"/>
      <c r="R185" s="250"/>
      <c r="S185" s="250"/>
      <c r="T185" s="251"/>
      <c r="AT185" s="252" t="s">
        <v>193</v>
      </c>
      <c r="AU185" s="252" t="s">
        <v>82</v>
      </c>
      <c r="AV185" s="13" t="s">
        <v>82</v>
      </c>
      <c r="AW185" s="13" t="s">
        <v>35</v>
      </c>
      <c r="AX185" s="13" t="s">
        <v>73</v>
      </c>
      <c r="AY185" s="252" t="s">
        <v>183</v>
      </c>
    </row>
    <row r="186" spans="2:51" s="14" customFormat="1" ht="12">
      <c r="B186" s="253"/>
      <c r="C186" s="254"/>
      <c r="D186" s="229" t="s">
        <v>193</v>
      </c>
      <c r="E186" s="255" t="s">
        <v>19</v>
      </c>
      <c r="F186" s="256" t="s">
        <v>231</v>
      </c>
      <c r="G186" s="254"/>
      <c r="H186" s="257">
        <v>2.6630000000000003</v>
      </c>
      <c r="I186" s="258"/>
      <c r="J186" s="254"/>
      <c r="K186" s="254"/>
      <c r="L186" s="259"/>
      <c r="M186" s="260"/>
      <c r="N186" s="261"/>
      <c r="O186" s="261"/>
      <c r="P186" s="261"/>
      <c r="Q186" s="261"/>
      <c r="R186" s="261"/>
      <c r="S186" s="261"/>
      <c r="T186" s="262"/>
      <c r="AT186" s="263" t="s">
        <v>193</v>
      </c>
      <c r="AU186" s="263" t="s">
        <v>82</v>
      </c>
      <c r="AV186" s="14" t="s">
        <v>101</v>
      </c>
      <c r="AW186" s="14" t="s">
        <v>35</v>
      </c>
      <c r="AX186" s="14" t="s">
        <v>80</v>
      </c>
      <c r="AY186" s="263" t="s">
        <v>183</v>
      </c>
    </row>
    <row r="187" spans="2:65" s="1" customFormat="1" ht="16.5" customHeight="1">
      <c r="B187" s="39"/>
      <c r="C187" s="217" t="s">
        <v>7</v>
      </c>
      <c r="D187" s="217" t="s">
        <v>185</v>
      </c>
      <c r="E187" s="218" t="s">
        <v>963</v>
      </c>
      <c r="F187" s="219" t="s">
        <v>964</v>
      </c>
      <c r="G187" s="220" t="s">
        <v>324</v>
      </c>
      <c r="H187" s="221">
        <v>2.663</v>
      </c>
      <c r="I187" s="222"/>
      <c r="J187" s="223">
        <f>ROUND(I187*H187,2)</f>
        <v>0</v>
      </c>
      <c r="K187" s="219" t="s">
        <v>521</v>
      </c>
      <c r="L187" s="44"/>
      <c r="M187" s="224" t="s">
        <v>19</v>
      </c>
      <c r="N187" s="225" t="s">
        <v>44</v>
      </c>
      <c r="O187" s="80"/>
      <c r="P187" s="226">
        <f>O187*H187</f>
        <v>0</v>
      </c>
      <c r="Q187" s="226">
        <v>3.6E-05</v>
      </c>
      <c r="R187" s="226">
        <f>Q187*H187</f>
        <v>9.5868E-05</v>
      </c>
      <c r="S187" s="226">
        <v>0</v>
      </c>
      <c r="T187" s="227">
        <f>S187*H187</f>
        <v>0</v>
      </c>
      <c r="AR187" s="18" t="s">
        <v>101</v>
      </c>
      <c r="AT187" s="18" t="s">
        <v>185</v>
      </c>
      <c r="AU187" s="18" t="s">
        <v>82</v>
      </c>
      <c r="AY187" s="18" t="s">
        <v>183</v>
      </c>
      <c r="BE187" s="228">
        <f>IF(N187="základní",J187,0)</f>
        <v>0</v>
      </c>
      <c r="BF187" s="228">
        <f>IF(N187="snížená",J187,0)</f>
        <v>0</v>
      </c>
      <c r="BG187" s="228">
        <f>IF(N187="zákl. přenesená",J187,0)</f>
        <v>0</v>
      </c>
      <c r="BH187" s="228">
        <f>IF(N187="sníž. přenesená",J187,0)</f>
        <v>0</v>
      </c>
      <c r="BI187" s="228">
        <f>IF(N187="nulová",J187,0)</f>
        <v>0</v>
      </c>
      <c r="BJ187" s="18" t="s">
        <v>80</v>
      </c>
      <c r="BK187" s="228">
        <f>ROUND(I187*H187,2)</f>
        <v>0</v>
      </c>
      <c r="BL187" s="18" t="s">
        <v>101</v>
      </c>
      <c r="BM187" s="18" t="s">
        <v>965</v>
      </c>
    </row>
    <row r="188" spans="2:47" s="1" customFormat="1" ht="12">
      <c r="B188" s="39"/>
      <c r="C188" s="40"/>
      <c r="D188" s="229" t="s">
        <v>213</v>
      </c>
      <c r="E188" s="40"/>
      <c r="F188" s="230" t="s">
        <v>959</v>
      </c>
      <c r="G188" s="40"/>
      <c r="H188" s="40"/>
      <c r="I188" s="144"/>
      <c r="J188" s="40"/>
      <c r="K188" s="40"/>
      <c r="L188" s="44"/>
      <c r="M188" s="231"/>
      <c r="N188" s="80"/>
      <c r="O188" s="80"/>
      <c r="P188" s="80"/>
      <c r="Q188" s="80"/>
      <c r="R188" s="80"/>
      <c r="S188" s="80"/>
      <c r="T188" s="81"/>
      <c r="AT188" s="18" t="s">
        <v>213</v>
      </c>
      <c r="AU188" s="18" t="s">
        <v>82</v>
      </c>
    </row>
    <row r="189" spans="2:63" s="11" customFormat="1" ht="22.8" customHeight="1">
      <c r="B189" s="201"/>
      <c r="C189" s="202"/>
      <c r="D189" s="203" t="s">
        <v>72</v>
      </c>
      <c r="E189" s="215" t="s">
        <v>95</v>
      </c>
      <c r="F189" s="215" t="s">
        <v>966</v>
      </c>
      <c r="G189" s="202"/>
      <c r="H189" s="202"/>
      <c r="I189" s="205"/>
      <c r="J189" s="216">
        <f>BK189</f>
        <v>0</v>
      </c>
      <c r="K189" s="202"/>
      <c r="L189" s="207"/>
      <c r="M189" s="208"/>
      <c r="N189" s="209"/>
      <c r="O189" s="209"/>
      <c r="P189" s="210">
        <f>SUM(P190:P207)</f>
        <v>0</v>
      </c>
      <c r="Q189" s="209"/>
      <c r="R189" s="210">
        <f>SUM(R190:R207)</f>
        <v>6.40592</v>
      </c>
      <c r="S189" s="209"/>
      <c r="T189" s="211">
        <f>SUM(T190:T207)</f>
        <v>0</v>
      </c>
      <c r="AR189" s="212" t="s">
        <v>80</v>
      </c>
      <c r="AT189" s="213" t="s">
        <v>72</v>
      </c>
      <c r="AU189" s="213" t="s">
        <v>80</v>
      </c>
      <c r="AY189" s="212" t="s">
        <v>183</v>
      </c>
      <c r="BK189" s="214">
        <f>SUM(BK190:BK207)</f>
        <v>0</v>
      </c>
    </row>
    <row r="190" spans="2:65" s="1" customFormat="1" ht="22.5" customHeight="1">
      <c r="B190" s="39"/>
      <c r="C190" s="217" t="s">
        <v>291</v>
      </c>
      <c r="D190" s="217" t="s">
        <v>185</v>
      </c>
      <c r="E190" s="218" t="s">
        <v>967</v>
      </c>
      <c r="F190" s="219" t="s">
        <v>968</v>
      </c>
      <c r="G190" s="220" t="s">
        <v>198</v>
      </c>
      <c r="H190" s="221">
        <v>2</v>
      </c>
      <c r="I190" s="222"/>
      <c r="J190" s="223">
        <f>ROUND(I190*H190,2)</f>
        <v>0</v>
      </c>
      <c r="K190" s="219" t="s">
        <v>521</v>
      </c>
      <c r="L190" s="44"/>
      <c r="M190" s="224" t="s">
        <v>19</v>
      </c>
      <c r="N190" s="225" t="s">
        <v>44</v>
      </c>
      <c r="O190" s="80"/>
      <c r="P190" s="226">
        <f>O190*H190</f>
        <v>0</v>
      </c>
      <c r="Q190" s="226">
        <v>0</v>
      </c>
      <c r="R190" s="226">
        <f>Q190*H190</f>
        <v>0</v>
      </c>
      <c r="S190" s="226">
        <v>0</v>
      </c>
      <c r="T190" s="227">
        <f>S190*H190</f>
        <v>0</v>
      </c>
      <c r="AR190" s="18" t="s">
        <v>101</v>
      </c>
      <c r="AT190" s="18" t="s">
        <v>185</v>
      </c>
      <c r="AU190" s="18" t="s">
        <v>82</v>
      </c>
      <c r="AY190" s="18" t="s">
        <v>183</v>
      </c>
      <c r="BE190" s="228">
        <f>IF(N190="základní",J190,0)</f>
        <v>0</v>
      </c>
      <c r="BF190" s="228">
        <f>IF(N190="snížená",J190,0)</f>
        <v>0</v>
      </c>
      <c r="BG190" s="228">
        <f>IF(N190="zákl. přenesená",J190,0)</f>
        <v>0</v>
      </c>
      <c r="BH190" s="228">
        <f>IF(N190="sníž. přenesená",J190,0)</f>
        <v>0</v>
      </c>
      <c r="BI190" s="228">
        <f>IF(N190="nulová",J190,0)</f>
        <v>0</v>
      </c>
      <c r="BJ190" s="18" t="s">
        <v>80</v>
      </c>
      <c r="BK190" s="228">
        <f>ROUND(I190*H190,2)</f>
        <v>0</v>
      </c>
      <c r="BL190" s="18" t="s">
        <v>101</v>
      </c>
      <c r="BM190" s="18" t="s">
        <v>969</v>
      </c>
    </row>
    <row r="191" spans="2:47" s="1" customFormat="1" ht="12">
      <c r="B191" s="39"/>
      <c r="C191" s="40"/>
      <c r="D191" s="229" t="s">
        <v>213</v>
      </c>
      <c r="E191" s="40"/>
      <c r="F191" s="230" t="s">
        <v>970</v>
      </c>
      <c r="G191" s="40"/>
      <c r="H191" s="40"/>
      <c r="I191" s="144"/>
      <c r="J191" s="40"/>
      <c r="K191" s="40"/>
      <c r="L191" s="44"/>
      <c r="M191" s="231"/>
      <c r="N191" s="80"/>
      <c r="O191" s="80"/>
      <c r="P191" s="80"/>
      <c r="Q191" s="80"/>
      <c r="R191" s="80"/>
      <c r="S191" s="80"/>
      <c r="T191" s="81"/>
      <c r="AT191" s="18" t="s">
        <v>213</v>
      </c>
      <c r="AU191" s="18" t="s">
        <v>82</v>
      </c>
    </row>
    <row r="192" spans="2:47" s="1" customFormat="1" ht="12">
      <c r="B192" s="39"/>
      <c r="C192" s="40"/>
      <c r="D192" s="229" t="s">
        <v>191</v>
      </c>
      <c r="E192" s="40"/>
      <c r="F192" s="230" t="s">
        <v>971</v>
      </c>
      <c r="G192" s="40"/>
      <c r="H192" s="40"/>
      <c r="I192" s="144"/>
      <c r="J192" s="40"/>
      <c r="K192" s="40"/>
      <c r="L192" s="44"/>
      <c r="M192" s="231"/>
      <c r="N192" s="80"/>
      <c r="O192" s="80"/>
      <c r="P192" s="80"/>
      <c r="Q192" s="80"/>
      <c r="R192" s="80"/>
      <c r="S192" s="80"/>
      <c r="T192" s="81"/>
      <c r="AT192" s="18" t="s">
        <v>191</v>
      </c>
      <c r="AU192" s="18" t="s">
        <v>82</v>
      </c>
    </row>
    <row r="193" spans="2:51" s="12" customFormat="1" ht="12">
      <c r="B193" s="232"/>
      <c r="C193" s="233"/>
      <c r="D193" s="229" t="s">
        <v>193</v>
      </c>
      <c r="E193" s="234" t="s">
        <v>19</v>
      </c>
      <c r="F193" s="235" t="s">
        <v>972</v>
      </c>
      <c r="G193" s="233"/>
      <c r="H193" s="234" t="s">
        <v>19</v>
      </c>
      <c r="I193" s="236"/>
      <c r="J193" s="233"/>
      <c r="K193" s="233"/>
      <c r="L193" s="237"/>
      <c r="M193" s="238"/>
      <c r="N193" s="239"/>
      <c r="O193" s="239"/>
      <c r="P193" s="239"/>
      <c r="Q193" s="239"/>
      <c r="R193" s="239"/>
      <c r="S193" s="239"/>
      <c r="T193" s="240"/>
      <c r="AT193" s="241" t="s">
        <v>193</v>
      </c>
      <c r="AU193" s="241" t="s">
        <v>82</v>
      </c>
      <c r="AV193" s="12" t="s">
        <v>80</v>
      </c>
      <c r="AW193" s="12" t="s">
        <v>35</v>
      </c>
      <c r="AX193" s="12" t="s">
        <v>73</v>
      </c>
      <c r="AY193" s="241" t="s">
        <v>183</v>
      </c>
    </row>
    <row r="194" spans="2:51" s="13" customFormat="1" ht="12">
      <c r="B194" s="242"/>
      <c r="C194" s="243"/>
      <c r="D194" s="229" t="s">
        <v>193</v>
      </c>
      <c r="E194" s="244" t="s">
        <v>19</v>
      </c>
      <c r="F194" s="245" t="s">
        <v>80</v>
      </c>
      <c r="G194" s="243"/>
      <c r="H194" s="246">
        <v>1</v>
      </c>
      <c r="I194" s="247"/>
      <c r="J194" s="243"/>
      <c r="K194" s="243"/>
      <c r="L194" s="248"/>
      <c r="M194" s="249"/>
      <c r="N194" s="250"/>
      <c r="O194" s="250"/>
      <c r="P194" s="250"/>
      <c r="Q194" s="250"/>
      <c r="R194" s="250"/>
      <c r="S194" s="250"/>
      <c r="T194" s="251"/>
      <c r="AT194" s="252" t="s">
        <v>193</v>
      </c>
      <c r="AU194" s="252" t="s">
        <v>82</v>
      </c>
      <c r="AV194" s="13" t="s">
        <v>82</v>
      </c>
      <c r="AW194" s="13" t="s">
        <v>35</v>
      </c>
      <c r="AX194" s="13" t="s">
        <v>73</v>
      </c>
      <c r="AY194" s="252" t="s">
        <v>183</v>
      </c>
    </row>
    <row r="195" spans="2:51" s="12" customFormat="1" ht="12">
      <c r="B195" s="232"/>
      <c r="C195" s="233"/>
      <c r="D195" s="229" t="s">
        <v>193</v>
      </c>
      <c r="E195" s="234" t="s">
        <v>19</v>
      </c>
      <c r="F195" s="235" t="s">
        <v>973</v>
      </c>
      <c r="G195" s="233"/>
      <c r="H195" s="234" t="s">
        <v>19</v>
      </c>
      <c r="I195" s="236"/>
      <c r="J195" s="233"/>
      <c r="K195" s="233"/>
      <c r="L195" s="237"/>
      <c r="M195" s="238"/>
      <c r="N195" s="239"/>
      <c r="O195" s="239"/>
      <c r="P195" s="239"/>
      <c r="Q195" s="239"/>
      <c r="R195" s="239"/>
      <c r="S195" s="239"/>
      <c r="T195" s="240"/>
      <c r="AT195" s="241" t="s">
        <v>193</v>
      </c>
      <c r="AU195" s="241" t="s">
        <v>82</v>
      </c>
      <c r="AV195" s="12" t="s">
        <v>80</v>
      </c>
      <c r="AW195" s="12" t="s">
        <v>35</v>
      </c>
      <c r="AX195" s="12" t="s">
        <v>73</v>
      </c>
      <c r="AY195" s="241" t="s">
        <v>183</v>
      </c>
    </row>
    <row r="196" spans="2:51" s="13" customFormat="1" ht="12">
      <c r="B196" s="242"/>
      <c r="C196" s="243"/>
      <c r="D196" s="229" t="s">
        <v>193</v>
      </c>
      <c r="E196" s="244" t="s">
        <v>19</v>
      </c>
      <c r="F196" s="245" t="s">
        <v>80</v>
      </c>
      <c r="G196" s="243"/>
      <c r="H196" s="246">
        <v>1</v>
      </c>
      <c r="I196" s="247"/>
      <c r="J196" s="243"/>
      <c r="K196" s="243"/>
      <c r="L196" s="248"/>
      <c r="M196" s="249"/>
      <c r="N196" s="250"/>
      <c r="O196" s="250"/>
      <c r="P196" s="250"/>
      <c r="Q196" s="250"/>
      <c r="R196" s="250"/>
      <c r="S196" s="250"/>
      <c r="T196" s="251"/>
      <c r="AT196" s="252" t="s">
        <v>193</v>
      </c>
      <c r="AU196" s="252" t="s">
        <v>82</v>
      </c>
      <c r="AV196" s="13" t="s">
        <v>82</v>
      </c>
      <c r="AW196" s="13" t="s">
        <v>35</v>
      </c>
      <c r="AX196" s="13" t="s">
        <v>73</v>
      </c>
      <c r="AY196" s="252" t="s">
        <v>183</v>
      </c>
    </row>
    <row r="197" spans="2:51" s="14" customFormat="1" ht="12">
      <c r="B197" s="253"/>
      <c r="C197" s="254"/>
      <c r="D197" s="229" t="s">
        <v>193</v>
      </c>
      <c r="E197" s="255" t="s">
        <v>19</v>
      </c>
      <c r="F197" s="256" t="s">
        <v>231</v>
      </c>
      <c r="G197" s="254"/>
      <c r="H197" s="257">
        <v>2</v>
      </c>
      <c r="I197" s="258"/>
      <c r="J197" s="254"/>
      <c r="K197" s="254"/>
      <c r="L197" s="259"/>
      <c r="M197" s="260"/>
      <c r="N197" s="261"/>
      <c r="O197" s="261"/>
      <c r="P197" s="261"/>
      <c r="Q197" s="261"/>
      <c r="R197" s="261"/>
      <c r="S197" s="261"/>
      <c r="T197" s="262"/>
      <c r="AT197" s="263" t="s">
        <v>193</v>
      </c>
      <c r="AU197" s="263" t="s">
        <v>82</v>
      </c>
      <c r="AV197" s="14" t="s">
        <v>101</v>
      </c>
      <c r="AW197" s="14" t="s">
        <v>35</v>
      </c>
      <c r="AX197" s="14" t="s">
        <v>80</v>
      </c>
      <c r="AY197" s="263" t="s">
        <v>183</v>
      </c>
    </row>
    <row r="198" spans="2:65" s="1" customFormat="1" ht="16.5" customHeight="1">
      <c r="B198" s="39"/>
      <c r="C198" s="264" t="s">
        <v>307</v>
      </c>
      <c r="D198" s="264" t="s">
        <v>233</v>
      </c>
      <c r="E198" s="265" t="s">
        <v>974</v>
      </c>
      <c r="F198" s="266" t="s">
        <v>975</v>
      </c>
      <c r="G198" s="267" t="s">
        <v>198</v>
      </c>
      <c r="H198" s="268">
        <v>2</v>
      </c>
      <c r="I198" s="269"/>
      <c r="J198" s="270">
        <f>ROUND(I198*H198,2)</f>
        <v>0</v>
      </c>
      <c r="K198" s="266" t="s">
        <v>19</v>
      </c>
      <c r="L198" s="271"/>
      <c r="M198" s="272" t="s">
        <v>19</v>
      </c>
      <c r="N198" s="273" t="s">
        <v>44</v>
      </c>
      <c r="O198" s="80"/>
      <c r="P198" s="226">
        <f>O198*H198</f>
        <v>0</v>
      </c>
      <c r="Q198" s="226">
        <v>3.15</v>
      </c>
      <c r="R198" s="226">
        <f>Q198*H198</f>
        <v>6.3</v>
      </c>
      <c r="S198" s="226">
        <v>0</v>
      </c>
      <c r="T198" s="227">
        <f>S198*H198</f>
        <v>0</v>
      </c>
      <c r="AR198" s="18" t="s">
        <v>232</v>
      </c>
      <c r="AT198" s="18" t="s">
        <v>233</v>
      </c>
      <c r="AU198" s="18" t="s">
        <v>82</v>
      </c>
      <c r="AY198" s="18" t="s">
        <v>183</v>
      </c>
      <c r="BE198" s="228">
        <f>IF(N198="základní",J198,0)</f>
        <v>0</v>
      </c>
      <c r="BF198" s="228">
        <f>IF(N198="snížená",J198,0)</f>
        <v>0</v>
      </c>
      <c r="BG198" s="228">
        <f>IF(N198="zákl. přenesená",J198,0)</f>
        <v>0</v>
      </c>
      <c r="BH198" s="228">
        <f>IF(N198="sníž. přenesená",J198,0)</f>
        <v>0</v>
      </c>
      <c r="BI198" s="228">
        <f>IF(N198="nulová",J198,0)</f>
        <v>0</v>
      </c>
      <c r="BJ198" s="18" t="s">
        <v>80</v>
      </c>
      <c r="BK198" s="228">
        <f>ROUND(I198*H198,2)</f>
        <v>0</v>
      </c>
      <c r="BL198" s="18" t="s">
        <v>101</v>
      </c>
      <c r="BM198" s="18" t="s">
        <v>976</v>
      </c>
    </row>
    <row r="199" spans="2:47" s="1" customFormat="1" ht="12">
      <c r="B199" s="39"/>
      <c r="C199" s="40"/>
      <c r="D199" s="229" t="s">
        <v>191</v>
      </c>
      <c r="E199" s="40"/>
      <c r="F199" s="230" t="s">
        <v>977</v>
      </c>
      <c r="G199" s="40"/>
      <c r="H199" s="40"/>
      <c r="I199" s="144"/>
      <c r="J199" s="40"/>
      <c r="K199" s="40"/>
      <c r="L199" s="44"/>
      <c r="M199" s="231"/>
      <c r="N199" s="80"/>
      <c r="O199" s="80"/>
      <c r="P199" s="80"/>
      <c r="Q199" s="80"/>
      <c r="R199" s="80"/>
      <c r="S199" s="80"/>
      <c r="T199" s="81"/>
      <c r="AT199" s="18" t="s">
        <v>191</v>
      </c>
      <c r="AU199" s="18" t="s">
        <v>82</v>
      </c>
    </row>
    <row r="200" spans="2:51" s="12" customFormat="1" ht="12">
      <c r="B200" s="232"/>
      <c r="C200" s="233"/>
      <c r="D200" s="229" t="s">
        <v>193</v>
      </c>
      <c r="E200" s="234" t="s">
        <v>19</v>
      </c>
      <c r="F200" s="235" t="s">
        <v>972</v>
      </c>
      <c r="G200" s="233"/>
      <c r="H200" s="234" t="s">
        <v>19</v>
      </c>
      <c r="I200" s="236"/>
      <c r="J200" s="233"/>
      <c r="K200" s="233"/>
      <c r="L200" s="237"/>
      <c r="M200" s="238"/>
      <c r="N200" s="239"/>
      <c r="O200" s="239"/>
      <c r="P200" s="239"/>
      <c r="Q200" s="239"/>
      <c r="R200" s="239"/>
      <c r="S200" s="239"/>
      <c r="T200" s="240"/>
      <c r="AT200" s="241" t="s">
        <v>193</v>
      </c>
      <c r="AU200" s="241" t="s">
        <v>82</v>
      </c>
      <c r="AV200" s="12" t="s">
        <v>80</v>
      </c>
      <c r="AW200" s="12" t="s">
        <v>35</v>
      </c>
      <c r="AX200" s="12" t="s">
        <v>73</v>
      </c>
      <c r="AY200" s="241" t="s">
        <v>183</v>
      </c>
    </row>
    <row r="201" spans="2:51" s="13" customFormat="1" ht="12">
      <c r="B201" s="242"/>
      <c r="C201" s="243"/>
      <c r="D201" s="229" t="s">
        <v>193</v>
      </c>
      <c r="E201" s="244" t="s">
        <v>19</v>
      </c>
      <c r="F201" s="245" t="s">
        <v>80</v>
      </c>
      <c r="G201" s="243"/>
      <c r="H201" s="246">
        <v>1</v>
      </c>
      <c r="I201" s="247"/>
      <c r="J201" s="243"/>
      <c r="K201" s="243"/>
      <c r="L201" s="248"/>
      <c r="M201" s="249"/>
      <c r="N201" s="250"/>
      <c r="O201" s="250"/>
      <c r="P201" s="250"/>
      <c r="Q201" s="250"/>
      <c r="R201" s="250"/>
      <c r="S201" s="250"/>
      <c r="T201" s="251"/>
      <c r="AT201" s="252" t="s">
        <v>193</v>
      </c>
      <c r="AU201" s="252" t="s">
        <v>82</v>
      </c>
      <c r="AV201" s="13" t="s">
        <v>82</v>
      </c>
      <c r="AW201" s="13" t="s">
        <v>35</v>
      </c>
      <c r="AX201" s="13" t="s">
        <v>73</v>
      </c>
      <c r="AY201" s="252" t="s">
        <v>183</v>
      </c>
    </row>
    <row r="202" spans="2:51" s="12" customFormat="1" ht="12">
      <c r="B202" s="232"/>
      <c r="C202" s="233"/>
      <c r="D202" s="229" t="s">
        <v>193</v>
      </c>
      <c r="E202" s="234" t="s">
        <v>19</v>
      </c>
      <c r="F202" s="235" t="s">
        <v>973</v>
      </c>
      <c r="G202" s="233"/>
      <c r="H202" s="234" t="s">
        <v>19</v>
      </c>
      <c r="I202" s="236"/>
      <c r="J202" s="233"/>
      <c r="K202" s="233"/>
      <c r="L202" s="237"/>
      <c r="M202" s="238"/>
      <c r="N202" s="239"/>
      <c r="O202" s="239"/>
      <c r="P202" s="239"/>
      <c r="Q202" s="239"/>
      <c r="R202" s="239"/>
      <c r="S202" s="239"/>
      <c r="T202" s="240"/>
      <c r="AT202" s="241" t="s">
        <v>193</v>
      </c>
      <c r="AU202" s="241" t="s">
        <v>82</v>
      </c>
      <c r="AV202" s="12" t="s">
        <v>80</v>
      </c>
      <c r="AW202" s="12" t="s">
        <v>35</v>
      </c>
      <c r="AX202" s="12" t="s">
        <v>73</v>
      </c>
      <c r="AY202" s="241" t="s">
        <v>183</v>
      </c>
    </row>
    <row r="203" spans="2:51" s="13" customFormat="1" ht="12">
      <c r="B203" s="242"/>
      <c r="C203" s="243"/>
      <c r="D203" s="229" t="s">
        <v>193</v>
      </c>
      <c r="E203" s="244" t="s">
        <v>19</v>
      </c>
      <c r="F203" s="245" t="s">
        <v>80</v>
      </c>
      <c r="G203" s="243"/>
      <c r="H203" s="246">
        <v>1</v>
      </c>
      <c r="I203" s="247"/>
      <c r="J203" s="243"/>
      <c r="K203" s="243"/>
      <c r="L203" s="248"/>
      <c r="M203" s="249"/>
      <c r="N203" s="250"/>
      <c r="O203" s="250"/>
      <c r="P203" s="250"/>
      <c r="Q203" s="250"/>
      <c r="R203" s="250"/>
      <c r="S203" s="250"/>
      <c r="T203" s="251"/>
      <c r="AT203" s="252" t="s">
        <v>193</v>
      </c>
      <c r="AU203" s="252" t="s">
        <v>82</v>
      </c>
      <c r="AV203" s="13" t="s">
        <v>82</v>
      </c>
      <c r="AW203" s="13" t="s">
        <v>35</v>
      </c>
      <c r="AX203" s="13" t="s">
        <v>73</v>
      </c>
      <c r="AY203" s="252" t="s">
        <v>183</v>
      </c>
    </row>
    <row r="204" spans="2:51" s="14" customFormat="1" ht="12">
      <c r="B204" s="253"/>
      <c r="C204" s="254"/>
      <c r="D204" s="229" t="s">
        <v>193</v>
      </c>
      <c r="E204" s="255" t="s">
        <v>19</v>
      </c>
      <c r="F204" s="256" t="s">
        <v>231</v>
      </c>
      <c r="G204" s="254"/>
      <c r="H204" s="257">
        <v>2</v>
      </c>
      <c r="I204" s="258"/>
      <c r="J204" s="254"/>
      <c r="K204" s="254"/>
      <c r="L204" s="259"/>
      <c r="M204" s="260"/>
      <c r="N204" s="261"/>
      <c r="O204" s="261"/>
      <c r="P204" s="261"/>
      <c r="Q204" s="261"/>
      <c r="R204" s="261"/>
      <c r="S204" s="261"/>
      <c r="T204" s="262"/>
      <c r="AT204" s="263" t="s">
        <v>193</v>
      </c>
      <c r="AU204" s="263" t="s">
        <v>82</v>
      </c>
      <c r="AV204" s="14" t="s">
        <v>101</v>
      </c>
      <c r="AW204" s="14" t="s">
        <v>35</v>
      </c>
      <c r="AX204" s="14" t="s">
        <v>80</v>
      </c>
      <c r="AY204" s="263" t="s">
        <v>183</v>
      </c>
    </row>
    <row r="205" spans="2:65" s="1" customFormat="1" ht="16.5" customHeight="1">
      <c r="B205" s="39"/>
      <c r="C205" s="217" t="s">
        <v>313</v>
      </c>
      <c r="D205" s="217" t="s">
        <v>185</v>
      </c>
      <c r="E205" s="218" t="s">
        <v>978</v>
      </c>
      <c r="F205" s="219" t="s">
        <v>979</v>
      </c>
      <c r="G205" s="220" t="s">
        <v>188</v>
      </c>
      <c r="H205" s="221">
        <v>16</v>
      </c>
      <c r="I205" s="222"/>
      <c r="J205" s="223">
        <f>ROUND(I205*H205,2)</f>
        <v>0</v>
      </c>
      <c r="K205" s="219" t="s">
        <v>521</v>
      </c>
      <c r="L205" s="44"/>
      <c r="M205" s="224" t="s">
        <v>19</v>
      </c>
      <c r="N205" s="225" t="s">
        <v>44</v>
      </c>
      <c r="O205" s="80"/>
      <c r="P205" s="226">
        <f>O205*H205</f>
        <v>0</v>
      </c>
      <c r="Q205" s="226">
        <v>0.00662</v>
      </c>
      <c r="R205" s="226">
        <f>Q205*H205</f>
        <v>0.10592</v>
      </c>
      <c r="S205" s="226">
        <v>0</v>
      </c>
      <c r="T205" s="227">
        <f>S205*H205</f>
        <v>0</v>
      </c>
      <c r="AR205" s="18" t="s">
        <v>101</v>
      </c>
      <c r="AT205" s="18" t="s">
        <v>185</v>
      </c>
      <c r="AU205" s="18" t="s">
        <v>82</v>
      </c>
      <c r="AY205" s="18" t="s">
        <v>183</v>
      </c>
      <c r="BE205" s="228">
        <f>IF(N205="základní",J205,0)</f>
        <v>0</v>
      </c>
      <c r="BF205" s="228">
        <f>IF(N205="snížená",J205,0)</f>
        <v>0</v>
      </c>
      <c r="BG205" s="228">
        <f>IF(N205="zákl. přenesená",J205,0)</f>
        <v>0</v>
      </c>
      <c r="BH205" s="228">
        <f>IF(N205="sníž. přenesená",J205,0)</f>
        <v>0</v>
      </c>
      <c r="BI205" s="228">
        <f>IF(N205="nulová",J205,0)</f>
        <v>0</v>
      </c>
      <c r="BJ205" s="18" t="s">
        <v>80</v>
      </c>
      <c r="BK205" s="228">
        <f>ROUND(I205*H205,2)</f>
        <v>0</v>
      </c>
      <c r="BL205" s="18" t="s">
        <v>101</v>
      </c>
      <c r="BM205" s="18" t="s">
        <v>980</v>
      </c>
    </row>
    <row r="206" spans="2:47" s="1" customFormat="1" ht="12">
      <c r="B206" s="39"/>
      <c r="C206" s="40"/>
      <c r="D206" s="229" t="s">
        <v>213</v>
      </c>
      <c r="E206" s="40"/>
      <c r="F206" s="230" t="s">
        <v>981</v>
      </c>
      <c r="G206" s="40"/>
      <c r="H206" s="40"/>
      <c r="I206" s="144"/>
      <c r="J206" s="40"/>
      <c r="K206" s="40"/>
      <c r="L206" s="44"/>
      <c r="M206" s="231"/>
      <c r="N206" s="80"/>
      <c r="O206" s="80"/>
      <c r="P206" s="80"/>
      <c r="Q206" s="80"/>
      <c r="R206" s="80"/>
      <c r="S206" s="80"/>
      <c r="T206" s="81"/>
      <c r="AT206" s="18" t="s">
        <v>213</v>
      </c>
      <c r="AU206" s="18" t="s">
        <v>82</v>
      </c>
    </row>
    <row r="207" spans="2:51" s="13" customFormat="1" ht="12">
      <c r="B207" s="242"/>
      <c r="C207" s="243"/>
      <c r="D207" s="229" t="s">
        <v>193</v>
      </c>
      <c r="E207" s="244" t="s">
        <v>19</v>
      </c>
      <c r="F207" s="245" t="s">
        <v>982</v>
      </c>
      <c r="G207" s="243"/>
      <c r="H207" s="246">
        <v>16</v>
      </c>
      <c r="I207" s="247"/>
      <c r="J207" s="243"/>
      <c r="K207" s="243"/>
      <c r="L207" s="248"/>
      <c r="M207" s="249"/>
      <c r="N207" s="250"/>
      <c r="O207" s="250"/>
      <c r="P207" s="250"/>
      <c r="Q207" s="250"/>
      <c r="R207" s="250"/>
      <c r="S207" s="250"/>
      <c r="T207" s="251"/>
      <c r="AT207" s="252" t="s">
        <v>193</v>
      </c>
      <c r="AU207" s="252" t="s">
        <v>82</v>
      </c>
      <c r="AV207" s="13" t="s">
        <v>82</v>
      </c>
      <c r="AW207" s="13" t="s">
        <v>35</v>
      </c>
      <c r="AX207" s="13" t="s">
        <v>80</v>
      </c>
      <c r="AY207" s="252" t="s">
        <v>183</v>
      </c>
    </row>
    <row r="208" spans="2:63" s="11" customFormat="1" ht="22.8" customHeight="1">
      <c r="B208" s="201"/>
      <c r="C208" s="202"/>
      <c r="D208" s="203" t="s">
        <v>72</v>
      </c>
      <c r="E208" s="215" t="s">
        <v>101</v>
      </c>
      <c r="F208" s="215" t="s">
        <v>983</v>
      </c>
      <c r="G208" s="202"/>
      <c r="H208" s="202"/>
      <c r="I208" s="205"/>
      <c r="J208" s="216">
        <f>BK208</f>
        <v>0</v>
      </c>
      <c r="K208" s="202"/>
      <c r="L208" s="207"/>
      <c r="M208" s="208"/>
      <c r="N208" s="209"/>
      <c r="O208" s="209"/>
      <c r="P208" s="210">
        <f>SUM(P209:P242)</f>
        <v>0</v>
      </c>
      <c r="Q208" s="209"/>
      <c r="R208" s="210">
        <f>SUM(R209:R242)</f>
        <v>63.41959113</v>
      </c>
      <c r="S208" s="209"/>
      <c r="T208" s="211">
        <f>SUM(T209:T242)</f>
        <v>0</v>
      </c>
      <c r="AR208" s="212" t="s">
        <v>80</v>
      </c>
      <c r="AT208" s="213" t="s">
        <v>72</v>
      </c>
      <c r="AU208" s="213" t="s">
        <v>80</v>
      </c>
      <c r="AY208" s="212" t="s">
        <v>183</v>
      </c>
      <c r="BK208" s="214">
        <f>SUM(BK209:BK242)</f>
        <v>0</v>
      </c>
    </row>
    <row r="209" spans="2:65" s="1" customFormat="1" ht="16.5" customHeight="1">
      <c r="B209" s="39"/>
      <c r="C209" s="217" t="s">
        <v>317</v>
      </c>
      <c r="D209" s="217" t="s">
        <v>185</v>
      </c>
      <c r="E209" s="218" t="s">
        <v>984</v>
      </c>
      <c r="F209" s="219" t="s">
        <v>985</v>
      </c>
      <c r="G209" s="220" t="s">
        <v>208</v>
      </c>
      <c r="H209" s="221">
        <v>0.197</v>
      </c>
      <c r="I209" s="222"/>
      <c r="J209" s="223">
        <f>ROUND(I209*H209,2)</f>
        <v>0</v>
      </c>
      <c r="K209" s="219" t="s">
        <v>521</v>
      </c>
      <c r="L209" s="44"/>
      <c r="M209" s="224" t="s">
        <v>19</v>
      </c>
      <c r="N209" s="225" t="s">
        <v>44</v>
      </c>
      <c r="O209" s="80"/>
      <c r="P209" s="226">
        <f>O209*H209</f>
        <v>0</v>
      </c>
      <c r="Q209" s="226">
        <v>1.060664</v>
      </c>
      <c r="R209" s="226">
        <f>Q209*H209</f>
        <v>0.20895080800000002</v>
      </c>
      <c r="S209" s="226">
        <v>0</v>
      </c>
      <c r="T209" s="227">
        <f>S209*H209</f>
        <v>0</v>
      </c>
      <c r="AR209" s="18" t="s">
        <v>101</v>
      </c>
      <c r="AT209" s="18" t="s">
        <v>185</v>
      </c>
      <c r="AU209" s="18" t="s">
        <v>82</v>
      </c>
      <c r="AY209" s="18" t="s">
        <v>183</v>
      </c>
      <c r="BE209" s="228">
        <f>IF(N209="základní",J209,0)</f>
        <v>0</v>
      </c>
      <c r="BF209" s="228">
        <f>IF(N209="snížená",J209,0)</f>
        <v>0</v>
      </c>
      <c r="BG209" s="228">
        <f>IF(N209="zákl. přenesená",J209,0)</f>
        <v>0</v>
      </c>
      <c r="BH209" s="228">
        <f>IF(N209="sníž. přenesená",J209,0)</f>
        <v>0</v>
      </c>
      <c r="BI209" s="228">
        <f>IF(N209="nulová",J209,0)</f>
        <v>0</v>
      </c>
      <c r="BJ209" s="18" t="s">
        <v>80</v>
      </c>
      <c r="BK209" s="228">
        <f>ROUND(I209*H209,2)</f>
        <v>0</v>
      </c>
      <c r="BL209" s="18" t="s">
        <v>101</v>
      </c>
      <c r="BM209" s="18" t="s">
        <v>986</v>
      </c>
    </row>
    <row r="210" spans="2:47" s="1" customFormat="1" ht="12">
      <c r="B210" s="39"/>
      <c r="C210" s="40"/>
      <c r="D210" s="229" t="s">
        <v>213</v>
      </c>
      <c r="E210" s="40"/>
      <c r="F210" s="230" t="s">
        <v>987</v>
      </c>
      <c r="G210" s="40"/>
      <c r="H210" s="40"/>
      <c r="I210" s="144"/>
      <c r="J210" s="40"/>
      <c r="K210" s="40"/>
      <c r="L210" s="44"/>
      <c r="M210" s="231"/>
      <c r="N210" s="80"/>
      <c r="O210" s="80"/>
      <c r="P210" s="80"/>
      <c r="Q210" s="80"/>
      <c r="R210" s="80"/>
      <c r="S210" s="80"/>
      <c r="T210" s="81"/>
      <c r="AT210" s="18" t="s">
        <v>213</v>
      </c>
      <c r="AU210" s="18" t="s">
        <v>82</v>
      </c>
    </row>
    <row r="211" spans="2:51" s="12" customFormat="1" ht="12">
      <c r="B211" s="232"/>
      <c r="C211" s="233"/>
      <c r="D211" s="229" t="s">
        <v>193</v>
      </c>
      <c r="E211" s="234" t="s">
        <v>19</v>
      </c>
      <c r="F211" s="235" t="s">
        <v>988</v>
      </c>
      <c r="G211" s="233"/>
      <c r="H211" s="234" t="s">
        <v>19</v>
      </c>
      <c r="I211" s="236"/>
      <c r="J211" s="233"/>
      <c r="K211" s="233"/>
      <c r="L211" s="237"/>
      <c r="M211" s="238"/>
      <c r="N211" s="239"/>
      <c r="O211" s="239"/>
      <c r="P211" s="239"/>
      <c r="Q211" s="239"/>
      <c r="R211" s="239"/>
      <c r="S211" s="239"/>
      <c r="T211" s="240"/>
      <c r="AT211" s="241" t="s">
        <v>193</v>
      </c>
      <c r="AU211" s="241" t="s">
        <v>82</v>
      </c>
      <c r="AV211" s="12" t="s">
        <v>80</v>
      </c>
      <c r="AW211" s="12" t="s">
        <v>35</v>
      </c>
      <c r="AX211" s="12" t="s">
        <v>73</v>
      </c>
      <c r="AY211" s="241" t="s">
        <v>183</v>
      </c>
    </row>
    <row r="212" spans="2:51" s="13" customFormat="1" ht="12">
      <c r="B212" s="242"/>
      <c r="C212" s="243"/>
      <c r="D212" s="229" t="s">
        <v>193</v>
      </c>
      <c r="E212" s="244" t="s">
        <v>19</v>
      </c>
      <c r="F212" s="245" t="s">
        <v>989</v>
      </c>
      <c r="G212" s="243"/>
      <c r="H212" s="246">
        <v>0.197</v>
      </c>
      <c r="I212" s="247"/>
      <c r="J212" s="243"/>
      <c r="K212" s="243"/>
      <c r="L212" s="248"/>
      <c r="M212" s="249"/>
      <c r="N212" s="250"/>
      <c r="O212" s="250"/>
      <c r="P212" s="250"/>
      <c r="Q212" s="250"/>
      <c r="R212" s="250"/>
      <c r="S212" s="250"/>
      <c r="T212" s="251"/>
      <c r="AT212" s="252" t="s">
        <v>193</v>
      </c>
      <c r="AU212" s="252" t="s">
        <v>82</v>
      </c>
      <c r="AV212" s="13" t="s">
        <v>82</v>
      </c>
      <c r="AW212" s="13" t="s">
        <v>35</v>
      </c>
      <c r="AX212" s="13" t="s">
        <v>80</v>
      </c>
      <c r="AY212" s="252" t="s">
        <v>183</v>
      </c>
    </row>
    <row r="213" spans="2:65" s="1" customFormat="1" ht="16.5" customHeight="1">
      <c r="B213" s="39"/>
      <c r="C213" s="217" t="s">
        <v>321</v>
      </c>
      <c r="D213" s="217" t="s">
        <v>185</v>
      </c>
      <c r="E213" s="218" t="s">
        <v>990</v>
      </c>
      <c r="F213" s="219" t="s">
        <v>991</v>
      </c>
      <c r="G213" s="220" t="s">
        <v>208</v>
      </c>
      <c r="H213" s="221">
        <v>1.269</v>
      </c>
      <c r="I213" s="222"/>
      <c r="J213" s="223">
        <f>ROUND(I213*H213,2)</f>
        <v>0</v>
      </c>
      <c r="K213" s="219" t="s">
        <v>521</v>
      </c>
      <c r="L213" s="44"/>
      <c r="M213" s="224" t="s">
        <v>19</v>
      </c>
      <c r="N213" s="225" t="s">
        <v>44</v>
      </c>
      <c r="O213" s="80"/>
      <c r="P213" s="226">
        <f>O213*H213</f>
        <v>0</v>
      </c>
      <c r="Q213" s="226">
        <v>1.059738</v>
      </c>
      <c r="R213" s="226">
        <f>Q213*H213</f>
        <v>1.344807522</v>
      </c>
      <c r="S213" s="226">
        <v>0</v>
      </c>
      <c r="T213" s="227">
        <f>S213*H213</f>
        <v>0</v>
      </c>
      <c r="AR213" s="18" t="s">
        <v>101</v>
      </c>
      <c r="AT213" s="18" t="s">
        <v>185</v>
      </c>
      <c r="AU213" s="18" t="s">
        <v>82</v>
      </c>
      <c r="AY213" s="18" t="s">
        <v>183</v>
      </c>
      <c r="BE213" s="228">
        <f>IF(N213="základní",J213,0)</f>
        <v>0</v>
      </c>
      <c r="BF213" s="228">
        <f>IF(N213="snížená",J213,0)</f>
        <v>0</v>
      </c>
      <c r="BG213" s="228">
        <f>IF(N213="zákl. přenesená",J213,0)</f>
        <v>0</v>
      </c>
      <c r="BH213" s="228">
        <f>IF(N213="sníž. přenesená",J213,0)</f>
        <v>0</v>
      </c>
      <c r="BI213" s="228">
        <f>IF(N213="nulová",J213,0)</f>
        <v>0</v>
      </c>
      <c r="BJ213" s="18" t="s">
        <v>80</v>
      </c>
      <c r="BK213" s="228">
        <f>ROUND(I213*H213,2)</f>
        <v>0</v>
      </c>
      <c r="BL213" s="18" t="s">
        <v>101</v>
      </c>
      <c r="BM213" s="18" t="s">
        <v>992</v>
      </c>
    </row>
    <row r="214" spans="2:47" s="1" customFormat="1" ht="12">
      <c r="B214" s="39"/>
      <c r="C214" s="40"/>
      <c r="D214" s="229" t="s">
        <v>213</v>
      </c>
      <c r="E214" s="40"/>
      <c r="F214" s="230" t="s">
        <v>987</v>
      </c>
      <c r="G214" s="40"/>
      <c r="H214" s="40"/>
      <c r="I214" s="144"/>
      <c r="J214" s="40"/>
      <c r="K214" s="40"/>
      <c r="L214" s="44"/>
      <c r="M214" s="231"/>
      <c r="N214" s="80"/>
      <c r="O214" s="80"/>
      <c r="P214" s="80"/>
      <c r="Q214" s="80"/>
      <c r="R214" s="80"/>
      <c r="S214" s="80"/>
      <c r="T214" s="81"/>
      <c r="AT214" s="18" t="s">
        <v>213</v>
      </c>
      <c r="AU214" s="18" t="s">
        <v>82</v>
      </c>
    </row>
    <row r="215" spans="2:51" s="12" customFormat="1" ht="12">
      <c r="B215" s="232"/>
      <c r="C215" s="233"/>
      <c r="D215" s="229" t="s">
        <v>193</v>
      </c>
      <c r="E215" s="234" t="s">
        <v>19</v>
      </c>
      <c r="F215" s="235" t="s">
        <v>993</v>
      </c>
      <c r="G215" s="233"/>
      <c r="H215" s="234" t="s">
        <v>19</v>
      </c>
      <c r="I215" s="236"/>
      <c r="J215" s="233"/>
      <c r="K215" s="233"/>
      <c r="L215" s="237"/>
      <c r="M215" s="238"/>
      <c r="N215" s="239"/>
      <c r="O215" s="239"/>
      <c r="P215" s="239"/>
      <c r="Q215" s="239"/>
      <c r="R215" s="239"/>
      <c r="S215" s="239"/>
      <c r="T215" s="240"/>
      <c r="AT215" s="241" t="s">
        <v>193</v>
      </c>
      <c r="AU215" s="241" t="s">
        <v>82</v>
      </c>
      <c r="AV215" s="12" t="s">
        <v>80</v>
      </c>
      <c r="AW215" s="12" t="s">
        <v>35</v>
      </c>
      <c r="AX215" s="12" t="s">
        <v>73</v>
      </c>
      <c r="AY215" s="241" t="s">
        <v>183</v>
      </c>
    </row>
    <row r="216" spans="2:51" s="13" customFormat="1" ht="12">
      <c r="B216" s="242"/>
      <c r="C216" s="243"/>
      <c r="D216" s="229" t="s">
        <v>193</v>
      </c>
      <c r="E216" s="244" t="s">
        <v>19</v>
      </c>
      <c r="F216" s="245" t="s">
        <v>994</v>
      </c>
      <c r="G216" s="243"/>
      <c r="H216" s="246">
        <v>1.269</v>
      </c>
      <c r="I216" s="247"/>
      <c r="J216" s="243"/>
      <c r="K216" s="243"/>
      <c r="L216" s="248"/>
      <c r="M216" s="249"/>
      <c r="N216" s="250"/>
      <c r="O216" s="250"/>
      <c r="P216" s="250"/>
      <c r="Q216" s="250"/>
      <c r="R216" s="250"/>
      <c r="S216" s="250"/>
      <c r="T216" s="251"/>
      <c r="AT216" s="252" t="s">
        <v>193</v>
      </c>
      <c r="AU216" s="252" t="s">
        <v>82</v>
      </c>
      <c r="AV216" s="13" t="s">
        <v>82</v>
      </c>
      <c r="AW216" s="13" t="s">
        <v>35</v>
      </c>
      <c r="AX216" s="13" t="s">
        <v>80</v>
      </c>
      <c r="AY216" s="252" t="s">
        <v>183</v>
      </c>
    </row>
    <row r="217" spans="2:65" s="1" customFormat="1" ht="16.5" customHeight="1">
      <c r="B217" s="39"/>
      <c r="C217" s="217" t="s">
        <v>328</v>
      </c>
      <c r="D217" s="217" t="s">
        <v>185</v>
      </c>
      <c r="E217" s="218" t="s">
        <v>995</v>
      </c>
      <c r="F217" s="219" t="s">
        <v>996</v>
      </c>
      <c r="G217" s="220" t="s">
        <v>324</v>
      </c>
      <c r="H217" s="221">
        <v>0.057</v>
      </c>
      <c r="I217" s="222"/>
      <c r="J217" s="223">
        <f>ROUND(I217*H217,2)</f>
        <v>0</v>
      </c>
      <c r="K217" s="219" t="s">
        <v>521</v>
      </c>
      <c r="L217" s="44"/>
      <c r="M217" s="224" t="s">
        <v>19</v>
      </c>
      <c r="N217" s="225" t="s">
        <v>44</v>
      </c>
      <c r="O217" s="80"/>
      <c r="P217" s="226">
        <f>O217*H217</f>
        <v>0</v>
      </c>
      <c r="Q217" s="226">
        <v>0.02102</v>
      </c>
      <c r="R217" s="226">
        <f>Q217*H217</f>
        <v>0.00119814</v>
      </c>
      <c r="S217" s="226">
        <v>0</v>
      </c>
      <c r="T217" s="227">
        <f>S217*H217</f>
        <v>0</v>
      </c>
      <c r="AR217" s="18" t="s">
        <v>101</v>
      </c>
      <c r="AT217" s="18" t="s">
        <v>185</v>
      </c>
      <c r="AU217" s="18" t="s">
        <v>82</v>
      </c>
      <c r="AY217" s="18" t="s">
        <v>183</v>
      </c>
      <c r="BE217" s="228">
        <f>IF(N217="základní",J217,0)</f>
        <v>0</v>
      </c>
      <c r="BF217" s="228">
        <f>IF(N217="snížená",J217,0)</f>
        <v>0</v>
      </c>
      <c r="BG217" s="228">
        <f>IF(N217="zákl. přenesená",J217,0)</f>
        <v>0</v>
      </c>
      <c r="BH217" s="228">
        <f>IF(N217="sníž. přenesená",J217,0)</f>
        <v>0</v>
      </c>
      <c r="BI217" s="228">
        <f>IF(N217="nulová",J217,0)</f>
        <v>0</v>
      </c>
      <c r="BJ217" s="18" t="s">
        <v>80</v>
      </c>
      <c r="BK217" s="228">
        <f>ROUND(I217*H217,2)</f>
        <v>0</v>
      </c>
      <c r="BL217" s="18" t="s">
        <v>101</v>
      </c>
      <c r="BM217" s="18" t="s">
        <v>997</v>
      </c>
    </row>
    <row r="218" spans="2:47" s="1" customFormat="1" ht="12">
      <c r="B218" s="39"/>
      <c r="C218" s="40"/>
      <c r="D218" s="229" t="s">
        <v>213</v>
      </c>
      <c r="E218" s="40"/>
      <c r="F218" s="230" t="s">
        <v>998</v>
      </c>
      <c r="G218" s="40"/>
      <c r="H218" s="40"/>
      <c r="I218" s="144"/>
      <c r="J218" s="40"/>
      <c r="K218" s="40"/>
      <c r="L218" s="44"/>
      <c r="M218" s="231"/>
      <c r="N218" s="80"/>
      <c r="O218" s="80"/>
      <c r="P218" s="80"/>
      <c r="Q218" s="80"/>
      <c r="R218" s="80"/>
      <c r="S218" s="80"/>
      <c r="T218" s="81"/>
      <c r="AT218" s="18" t="s">
        <v>213</v>
      </c>
      <c r="AU218" s="18" t="s">
        <v>82</v>
      </c>
    </row>
    <row r="219" spans="2:47" s="1" customFormat="1" ht="12">
      <c r="B219" s="39"/>
      <c r="C219" s="40"/>
      <c r="D219" s="229" t="s">
        <v>191</v>
      </c>
      <c r="E219" s="40"/>
      <c r="F219" s="230" t="s">
        <v>999</v>
      </c>
      <c r="G219" s="40"/>
      <c r="H219" s="40"/>
      <c r="I219" s="144"/>
      <c r="J219" s="40"/>
      <c r="K219" s="40"/>
      <c r="L219" s="44"/>
      <c r="M219" s="231"/>
      <c r="N219" s="80"/>
      <c r="O219" s="80"/>
      <c r="P219" s="80"/>
      <c r="Q219" s="80"/>
      <c r="R219" s="80"/>
      <c r="S219" s="80"/>
      <c r="T219" s="81"/>
      <c r="AT219" s="18" t="s">
        <v>191</v>
      </c>
      <c r="AU219" s="18" t="s">
        <v>82</v>
      </c>
    </row>
    <row r="220" spans="2:51" s="12" customFormat="1" ht="12">
      <c r="B220" s="232"/>
      <c r="C220" s="233"/>
      <c r="D220" s="229" t="s">
        <v>193</v>
      </c>
      <c r="E220" s="234" t="s">
        <v>19</v>
      </c>
      <c r="F220" s="235" t="s">
        <v>1000</v>
      </c>
      <c r="G220" s="233"/>
      <c r="H220" s="234" t="s">
        <v>19</v>
      </c>
      <c r="I220" s="236"/>
      <c r="J220" s="233"/>
      <c r="K220" s="233"/>
      <c r="L220" s="237"/>
      <c r="M220" s="238"/>
      <c r="N220" s="239"/>
      <c r="O220" s="239"/>
      <c r="P220" s="239"/>
      <c r="Q220" s="239"/>
      <c r="R220" s="239"/>
      <c r="S220" s="239"/>
      <c r="T220" s="240"/>
      <c r="AT220" s="241" t="s">
        <v>193</v>
      </c>
      <c r="AU220" s="241" t="s">
        <v>82</v>
      </c>
      <c r="AV220" s="12" t="s">
        <v>80</v>
      </c>
      <c r="AW220" s="12" t="s">
        <v>35</v>
      </c>
      <c r="AX220" s="12" t="s">
        <v>73</v>
      </c>
      <c r="AY220" s="241" t="s">
        <v>183</v>
      </c>
    </row>
    <row r="221" spans="2:51" s="13" customFormat="1" ht="12">
      <c r="B221" s="242"/>
      <c r="C221" s="243"/>
      <c r="D221" s="229" t="s">
        <v>193</v>
      </c>
      <c r="E221" s="244" t="s">
        <v>19</v>
      </c>
      <c r="F221" s="245" t="s">
        <v>1001</v>
      </c>
      <c r="G221" s="243"/>
      <c r="H221" s="246">
        <v>0.057</v>
      </c>
      <c r="I221" s="247"/>
      <c r="J221" s="243"/>
      <c r="K221" s="243"/>
      <c r="L221" s="248"/>
      <c r="M221" s="249"/>
      <c r="N221" s="250"/>
      <c r="O221" s="250"/>
      <c r="P221" s="250"/>
      <c r="Q221" s="250"/>
      <c r="R221" s="250"/>
      <c r="S221" s="250"/>
      <c r="T221" s="251"/>
      <c r="AT221" s="252" t="s">
        <v>193</v>
      </c>
      <c r="AU221" s="252" t="s">
        <v>82</v>
      </c>
      <c r="AV221" s="13" t="s">
        <v>82</v>
      </c>
      <c r="AW221" s="13" t="s">
        <v>35</v>
      </c>
      <c r="AX221" s="13" t="s">
        <v>80</v>
      </c>
      <c r="AY221" s="252" t="s">
        <v>183</v>
      </c>
    </row>
    <row r="222" spans="2:65" s="1" customFormat="1" ht="16.5" customHeight="1">
      <c r="B222" s="39"/>
      <c r="C222" s="217" t="s">
        <v>286</v>
      </c>
      <c r="D222" s="217" t="s">
        <v>185</v>
      </c>
      <c r="E222" s="218" t="s">
        <v>1002</v>
      </c>
      <c r="F222" s="219" t="s">
        <v>1003</v>
      </c>
      <c r="G222" s="220" t="s">
        <v>324</v>
      </c>
      <c r="H222" s="221">
        <v>1.083</v>
      </c>
      <c r="I222" s="222"/>
      <c r="J222" s="223">
        <f>ROUND(I222*H222,2)</f>
        <v>0</v>
      </c>
      <c r="K222" s="219" t="s">
        <v>521</v>
      </c>
      <c r="L222" s="44"/>
      <c r="M222" s="224" t="s">
        <v>19</v>
      </c>
      <c r="N222" s="225" t="s">
        <v>44</v>
      </c>
      <c r="O222" s="80"/>
      <c r="P222" s="226">
        <f>O222*H222</f>
        <v>0</v>
      </c>
      <c r="Q222" s="226">
        <v>0.02102</v>
      </c>
      <c r="R222" s="226">
        <f>Q222*H222</f>
        <v>0.02276466</v>
      </c>
      <c r="S222" s="226">
        <v>0</v>
      </c>
      <c r="T222" s="227">
        <f>S222*H222</f>
        <v>0</v>
      </c>
      <c r="AR222" s="18" t="s">
        <v>101</v>
      </c>
      <c r="AT222" s="18" t="s">
        <v>185</v>
      </c>
      <c r="AU222" s="18" t="s">
        <v>82</v>
      </c>
      <c r="AY222" s="18" t="s">
        <v>183</v>
      </c>
      <c r="BE222" s="228">
        <f>IF(N222="základní",J222,0)</f>
        <v>0</v>
      </c>
      <c r="BF222" s="228">
        <f>IF(N222="snížená",J222,0)</f>
        <v>0</v>
      </c>
      <c r="BG222" s="228">
        <f>IF(N222="zákl. přenesená",J222,0)</f>
        <v>0</v>
      </c>
      <c r="BH222" s="228">
        <f>IF(N222="sníž. přenesená",J222,0)</f>
        <v>0</v>
      </c>
      <c r="BI222" s="228">
        <f>IF(N222="nulová",J222,0)</f>
        <v>0</v>
      </c>
      <c r="BJ222" s="18" t="s">
        <v>80</v>
      </c>
      <c r="BK222" s="228">
        <f>ROUND(I222*H222,2)</f>
        <v>0</v>
      </c>
      <c r="BL222" s="18" t="s">
        <v>101</v>
      </c>
      <c r="BM222" s="18" t="s">
        <v>1004</v>
      </c>
    </row>
    <row r="223" spans="2:47" s="1" customFormat="1" ht="12">
      <c r="B223" s="39"/>
      <c r="C223" s="40"/>
      <c r="D223" s="229" t="s">
        <v>213</v>
      </c>
      <c r="E223" s="40"/>
      <c r="F223" s="230" t="s">
        <v>998</v>
      </c>
      <c r="G223" s="40"/>
      <c r="H223" s="40"/>
      <c r="I223" s="144"/>
      <c r="J223" s="40"/>
      <c r="K223" s="40"/>
      <c r="L223" s="44"/>
      <c r="M223" s="231"/>
      <c r="N223" s="80"/>
      <c r="O223" s="80"/>
      <c r="P223" s="80"/>
      <c r="Q223" s="80"/>
      <c r="R223" s="80"/>
      <c r="S223" s="80"/>
      <c r="T223" s="81"/>
      <c r="AT223" s="18" t="s">
        <v>213</v>
      </c>
      <c r="AU223" s="18" t="s">
        <v>82</v>
      </c>
    </row>
    <row r="224" spans="2:47" s="1" customFormat="1" ht="12">
      <c r="B224" s="39"/>
      <c r="C224" s="40"/>
      <c r="D224" s="229" t="s">
        <v>191</v>
      </c>
      <c r="E224" s="40"/>
      <c r="F224" s="230" t="s">
        <v>1005</v>
      </c>
      <c r="G224" s="40"/>
      <c r="H224" s="40"/>
      <c r="I224" s="144"/>
      <c r="J224" s="40"/>
      <c r="K224" s="40"/>
      <c r="L224" s="44"/>
      <c r="M224" s="231"/>
      <c r="N224" s="80"/>
      <c r="O224" s="80"/>
      <c r="P224" s="80"/>
      <c r="Q224" s="80"/>
      <c r="R224" s="80"/>
      <c r="S224" s="80"/>
      <c r="T224" s="81"/>
      <c r="AT224" s="18" t="s">
        <v>191</v>
      </c>
      <c r="AU224" s="18" t="s">
        <v>82</v>
      </c>
    </row>
    <row r="225" spans="2:51" s="12" customFormat="1" ht="12">
      <c r="B225" s="232"/>
      <c r="C225" s="233"/>
      <c r="D225" s="229" t="s">
        <v>193</v>
      </c>
      <c r="E225" s="234" t="s">
        <v>19</v>
      </c>
      <c r="F225" s="235" t="s">
        <v>1000</v>
      </c>
      <c r="G225" s="233"/>
      <c r="H225" s="234" t="s">
        <v>19</v>
      </c>
      <c r="I225" s="236"/>
      <c r="J225" s="233"/>
      <c r="K225" s="233"/>
      <c r="L225" s="237"/>
      <c r="M225" s="238"/>
      <c r="N225" s="239"/>
      <c r="O225" s="239"/>
      <c r="P225" s="239"/>
      <c r="Q225" s="239"/>
      <c r="R225" s="239"/>
      <c r="S225" s="239"/>
      <c r="T225" s="240"/>
      <c r="AT225" s="241" t="s">
        <v>193</v>
      </c>
      <c r="AU225" s="241" t="s">
        <v>82</v>
      </c>
      <c r="AV225" s="12" t="s">
        <v>80</v>
      </c>
      <c r="AW225" s="12" t="s">
        <v>35</v>
      </c>
      <c r="AX225" s="12" t="s">
        <v>73</v>
      </c>
      <c r="AY225" s="241" t="s">
        <v>183</v>
      </c>
    </row>
    <row r="226" spans="2:51" s="13" customFormat="1" ht="12">
      <c r="B226" s="242"/>
      <c r="C226" s="243"/>
      <c r="D226" s="229" t="s">
        <v>193</v>
      </c>
      <c r="E226" s="244" t="s">
        <v>19</v>
      </c>
      <c r="F226" s="245" t="s">
        <v>1006</v>
      </c>
      <c r="G226" s="243"/>
      <c r="H226" s="246">
        <v>1.083</v>
      </c>
      <c r="I226" s="247"/>
      <c r="J226" s="243"/>
      <c r="K226" s="243"/>
      <c r="L226" s="248"/>
      <c r="M226" s="249"/>
      <c r="N226" s="250"/>
      <c r="O226" s="250"/>
      <c r="P226" s="250"/>
      <c r="Q226" s="250"/>
      <c r="R226" s="250"/>
      <c r="S226" s="250"/>
      <c r="T226" s="251"/>
      <c r="AT226" s="252" t="s">
        <v>193</v>
      </c>
      <c r="AU226" s="252" t="s">
        <v>82</v>
      </c>
      <c r="AV226" s="13" t="s">
        <v>82</v>
      </c>
      <c r="AW226" s="13" t="s">
        <v>35</v>
      </c>
      <c r="AX226" s="13" t="s">
        <v>80</v>
      </c>
      <c r="AY226" s="252" t="s">
        <v>183</v>
      </c>
    </row>
    <row r="227" spans="2:65" s="1" customFormat="1" ht="22.5" customHeight="1">
      <c r="B227" s="39"/>
      <c r="C227" s="217" t="s">
        <v>337</v>
      </c>
      <c r="D227" s="217" t="s">
        <v>185</v>
      </c>
      <c r="E227" s="218" t="s">
        <v>1007</v>
      </c>
      <c r="F227" s="219" t="s">
        <v>1008</v>
      </c>
      <c r="G227" s="220" t="s">
        <v>324</v>
      </c>
      <c r="H227" s="221">
        <v>63.5</v>
      </c>
      <c r="I227" s="222"/>
      <c r="J227" s="223">
        <f>ROUND(I227*H227,2)</f>
        <v>0</v>
      </c>
      <c r="K227" s="219" t="s">
        <v>521</v>
      </c>
      <c r="L227" s="44"/>
      <c r="M227" s="224" t="s">
        <v>19</v>
      </c>
      <c r="N227" s="225" t="s">
        <v>44</v>
      </c>
      <c r="O227" s="80"/>
      <c r="P227" s="226">
        <f>O227*H227</f>
        <v>0</v>
      </c>
      <c r="Q227" s="226">
        <v>0.16192</v>
      </c>
      <c r="R227" s="226">
        <f>Q227*H227</f>
        <v>10.281920000000001</v>
      </c>
      <c r="S227" s="226">
        <v>0</v>
      </c>
      <c r="T227" s="227">
        <f>S227*H227</f>
        <v>0</v>
      </c>
      <c r="AR227" s="18" t="s">
        <v>101</v>
      </c>
      <c r="AT227" s="18" t="s">
        <v>185</v>
      </c>
      <c r="AU227" s="18" t="s">
        <v>82</v>
      </c>
      <c r="AY227" s="18" t="s">
        <v>183</v>
      </c>
      <c r="BE227" s="228">
        <f>IF(N227="základní",J227,0)</f>
        <v>0</v>
      </c>
      <c r="BF227" s="228">
        <f>IF(N227="snížená",J227,0)</f>
        <v>0</v>
      </c>
      <c r="BG227" s="228">
        <f>IF(N227="zákl. přenesená",J227,0)</f>
        <v>0</v>
      </c>
      <c r="BH227" s="228">
        <f>IF(N227="sníž. přenesená",J227,0)</f>
        <v>0</v>
      </c>
      <c r="BI227" s="228">
        <f>IF(N227="nulová",J227,0)</f>
        <v>0</v>
      </c>
      <c r="BJ227" s="18" t="s">
        <v>80</v>
      </c>
      <c r="BK227" s="228">
        <f>ROUND(I227*H227,2)</f>
        <v>0</v>
      </c>
      <c r="BL227" s="18" t="s">
        <v>101</v>
      </c>
      <c r="BM227" s="18" t="s">
        <v>1009</v>
      </c>
    </row>
    <row r="228" spans="2:47" s="1" customFormat="1" ht="12">
      <c r="B228" s="39"/>
      <c r="C228" s="40"/>
      <c r="D228" s="229" t="s">
        <v>213</v>
      </c>
      <c r="E228" s="40"/>
      <c r="F228" s="230" t="s">
        <v>1010</v>
      </c>
      <c r="G228" s="40"/>
      <c r="H228" s="40"/>
      <c r="I228" s="144"/>
      <c r="J228" s="40"/>
      <c r="K228" s="40"/>
      <c r="L228" s="44"/>
      <c r="M228" s="231"/>
      <c r="N228" s="80"/>
      <c r="O228" s="80"/>
      <c r="P228" s="80"/>
      <c r="Q228" s="80"/>
      <c r="R228" s="80"/>
      <c r="S228" s="80"/>
      <c r="T228" s="81"/>
      <c r="AT228" s="18" t="s">
        <v>213</v>
      </c>
      <c r="AU228" s="18" t="s">
        <v>82</v>
      </c>
    </row>
    <row r="229" spans="2:51" s="12" customFormat="1" ht="12">
      <c r="B229" s="232"/>
      <c r="C229" s="233"/>
      <c r="D229" s="229" t="s">
        <v>193</v>
      </c>
      <c r="E229" s="234" t="s">
        <v>19</v>
      </c>
      <c r="F229" s="235" t="s">
        <v>1011</v>
      </c>
      <c r="G229" s="233"/>
      <c r="H229" s="234" t="s">
        <v>19</v>
      </c>
      <c r="I229" s="236"/>
      <c r="J229" s="233"/>
      <c r="K229" s="233"/>
      <c r="L229" s="237"/>
      <c r="M229" s="238"/>
      <c r="N229" s="239"/>
      <c r="O229" s="239"/>
      <c r="P229" s="239"/>
      <c r="Q229" s="239"/>
      <c r="R229" s="239"/>
      <c r="S229" s="239"/>
      <c r="T229" s="240"/>
      <c r="AT229" s="241" t="s">
        <v>193</v>
      </c>
      <c r="AU229" s="241" t="s">
        <v>82</v>
      </c>
      <c r="AV229" s="12" t="s">
        <v>80</v>
      </c>
      <c r="AW229" s="12" t="s">
        <v>35</v>
      </c>
      <c r="AX229" s="12" t="s">
        <v>73</v>
      </c>
      <c r="AY229" s="241" t="s">
        <v>183</v>
      </c>
    </row>
    <row r="230" spans="2:51" s="13" customFormat="1" ht="12">
      <c r="B230" s="242"/>
      <c r="C230" s="243"/>
      <c r="D230" s="229" t="s">
        <v>193</v>
      </c>
      <c r="E230" s="244" t="s">
        <v>19</v>
      </c>
      <c r="F230" s="245" t="s">
        <v>1012</v>
      </c>
      <c r="G230" s="243"/>
      <c r="H230" s="246">
        <v>63.5</v>
      </c>
      <c r="I230" s="247"/>
      <c r="J230" s="243"/>
      <c r="K230" s="243"/>
      <c r="L230" s="248"/>
      <c r="M230" s="249"/>
      <c r="N230" s="250"/>
      <c r="O230" s="250"/>
      <c r="P230" s="250"/>
      <c r="Q230" s="250"/>
      <c r="R230" s="250"/>
      <c r="S230" s="250"/>
      <c r="T230" s="251"/>
      <c r="AT230" s="252" t="s">
        <v>193</v>
      </c>
      <c r="AU230" s="252" t="s">
        <v>82</v>
      </c>
      <c r="AV230" s="13" t="s">
        <v>82</v>
      </c>
      <c r="AW230" s="13" t="s">
        <v>35</v>
      </c>
      <c r="AX230" s="13" t="s">
        <v>80</v>
      </c>
      <c r="AY230" s="252" t="s">
        <v>183</v>
      </c>
    </row>
    <row r="231" spans="2:65" s="1" customFormat="1" ht="16.5" customHeight="1">
      <c r="B231" s="39"/>
      <c r="C231" s="217" t="s">
        <v>341</v>
      </c>
      <c r="D231" s="217" t="s">
        <v>185</v>
      </c>
      <c r="E231" s="218" t="s">
        <v>1013</v>
      </c>
      <c r="F231" s="219" t="s">
        <v>1014</v>
      </c>
      <c r="G231" s="220" t="s">
        <v>225</v>
      </c>
      <c r="H231" s="221">
        <v>2.88</v>
      </c>
      <c r="I231" s="222"/>
      <c r="J231" s="223">
        <f>ROUND(I231*H231,2)</f>
        <v>0</v>
      </c>
      <c r="K231" s="219" t="s">
        <v>521</v>
      </c>
      <c r="L231" s="44"/>
      <c r="M231" s="224" t="s">
        <v>19</v>
      </c>
      <c r="N231" s="225" t="s">
        <v>44</v>
      </c>
      <c r="O231" s="80"/>
      <c r="P231" s="226">
        <f>O231*H231</f>
        <v>0</v>
      </c>
      <c r="Q231" s="226">
        <v>0</v>
      </c>
      <c r="R231" s="226">
        <f>Q231*H231</f>
        <v>0</v>
      </c>
      <c r="S231" s="226">
        <v>0</v>
      </c>
      <c r="T231" s="227">
        <f>S231*H231</f>
        <v>0</v>
      </c>
      <c r="AR231" s="18" t="s">
        <v>101</v>
      </c>
      <c r="AT231" s="18" t="s">
        <v>185</v>
      </c>
      <c r="AU231" s="18" t="s">
        <v>82</v>
      </c>
      <c r="AY231" s="18" t="s">
        <v>183</v>
      </c>
      <c r="BE231" s="228">
        <f>IF(N231="základní",J231,0)</f>
        <v>0</v>
      </c>
      <c r="BF231" s="228">
        <f>IF(N231="snížená",J231,0)</f>
        <v>0</v>
      </c>
      <c r="BG231" s="228">
        <f>IF(N231="zákl. přenesená",J231,0)</f>
        <v>0</v>
      </c>
      <c r="BH231" s="228">
        <f>IF(N231="sníž. přenesená",J231,0)</f>
        <v>0</v>
      </c>
      <c r="BI231" s="228">
        <f>IF(N231="nulová",J231,0)</f>
        <v>0</v>
      </c>
      <c r="BJ231" s="18" t="s">
        <v>80</v>
      </c>
      <c r="BK231" s="228">
        <f>ROUND(I231*H231,2)</f>
        <v>0</v>
      </c>
      <c r="BL231" s="18" t="s">
        <v>101</v>
      </c>
      <c r="BM231" s="18" t="s">
        <v>1015</v>
      </c>
    </row>
    <row r="232" spans="2:47" s="1" customFormat="1" ht="12">
      <c r="B232" s="39"/>
      <c r="C232" s="40"/>
      <c r="D232" s="229" t="s">
        <v>213</v>
      </c>
      <c r="E232" s="40"/>
      <c r="F232" s="230" t="s">
        <v>1016</v>
      </c>
      <c r="G232" s="40"/>
      <c r="H232" s="40"/>
      <c r="I232" s="144"/>
      <c r="J232" s="40"/>
      <c r="K232" s="40"/>
      <c r="L232" s="44"/>
      <c r="M232" s="231"/>
      <c r="N232" s="80"/>
      <c r="O232" s="80"/>
      <c r="P232" s="80"/>
      <c r="Q232" s="80"/>
      <c r="R232" s="80"/>
      <c r="S232" s="80"/>
      <c r="T232" s="81"/>
      <c r="AT232" s="18" t="s">
        <v>213</v>
      </c>
      <c r="AU232" s="18" t="s">
        <v>82</v>
      </c>
    </row>
    <row r="233" spans="2:51" s="12" customFormat="1" ht="12">
      <c r="B233" s="232"/>
      <c r="C233" s="233"/>
      <c r="D233" s="229" t="s">
        <v>193</v>
      </c>
      <c r="E233" s="234" t="s">
        <v>19</v>
      </c>
      <c r="F233" s="235" t="s">
        <v>1017</v>
      </c>
      <c r="G233" s="233"/>
      <c r="H233" s="234" t="s">
        <v>19</v>
      </c>
      <c r="I233" s="236"/>
      <c r="J233" s="233"/>
      <c r="K233" s="233"/>
      <c r="L233" s="237"/>
      <c r="M233" s="238"/>
      <c r="N233" s="239"/>
      <c r="O233" s="239"/>
      <c r="P233" s="239"/>
      <c r="Q233" s="239"/>
      <c r="R233" s="239"/>
      <c r="S233" s="239"/>
      <c r="T233" s="240"/>
      <c r="AT233" s="241" t="s">
        <v>193</v>
      </c>
      <c r="AU233" s="241" t="s">
        <v>82</v>
      </c>
      <c r="AV233" s="12" t="s">
        <v>80</v>
      </c>
      <c r="AW233" s="12" t="s">
        <v>35</v>
      </c>
      <c r="AX233" s="12" t="s">
        <v>73</v>
      </c>
      <c r="AY233" s="241" t="s">
        <v>183</v>
      </c>
    </row>
    <row r="234" spans="2:51" s="13" customFormat="1" ht="12">
      <c r="B234" s="242"/>
      <c r="C234" s="243"/>
      <c r="D234" s="229" t="s">
        <v>193</v>
      </c>
      <c r="E234" s="244" t="s">
        <v>19</v>
      </c>
      <c r="F234" s="245" t="s">
        <v>1018</v>
      </c>
      <c r="G234" s="243"/>
      <c r="H234" s="246">
        <v>2.88</v>
      </c>
      <c r="I234" s="247"/>
      <c r="J234" s="243"/>
      <c r="K234" s="243"/>
      <c r="L234" s="248"/>
      <c r="M234" s="249"/>
      <c r="N234" s="250"/>
      <c r="O234" s="250"/>
      <c r="P234" s="250"/>
      <c r="Q234" s="250"/>
      <c r="R234" s="250"/>
      <c r="S234" s="250"/>
      <c r="T234" s="251"/>
      <c r="AT234" s="252" t="s">
        <v>193</v>
      </c>
      <c r="AU234" s="252" t="s">
        <v>82</v>
      </c>
      <c r="AV234" s="13" t="s">
        <v>82</v>
      </c>
      <c r="AW234" s="13" t="s">
        <v>35</v>
      </c>
      <c r="AX234" s="13" t="s">
        <v>80</v>
      </c>
      <c r="AY234" s="252" t="s">
        <v>183</v>
      </c>
    </row>
    <row r="235" spans="2:65" s="1" customFormat="1" ht="16.5" customHeight="1">
      <c r="B235" s="39"/>
      <c r="C235" s="217" t="s">
        <v>345</v>
      </c>
      <c r="D235" s="217" t="s">
        <v>185</v>
      </c>
      <c r="E235" s="218" t="s">
        <v>1019</v>
      </c>
      <c r="F235" s="219" t="s">
        <v>1020</v>
      </c>
      <c r="G235" s="220" t="s">
        <v>225</v>
      </c>
      <c r="H235" s="221">
        <v>10.95</v>
      </c>
      <c r="I235" s="222"/>
      <c r="J235" s="223">
        <f>ROUND(I235*H235,2)</f>
        <v>0</v>
      </c>
      <c r="K235" s="219" t="s">
        <v>521</v>
      </c>
      <c r="L235" s="44"/>
      <c r="M235" s="224" t="s">
        <v>19</v>
      </c>
      <c r="N235" s="225" t="s">
        <v>44</v>
      </c>
      <c r="O235" s="80"/>
      <c r="P235" s="226">
        <f>O235*H235</f>
        <v>0</v>
      </c>
      <c r="Q235" s="226">
        <v>0</v>
      </c>
      <c r="R235" s="226">
        <f>Q235*H235</f>
        <v>0</v>
      </c>
      <c r="S235" s="226">
        <v>0</v>
      </c>
      <c r="T235" s="227">
        <f>S235*H235</f>
        <v>0</v>
      </c>
      <c r="AR235" s="18" t="s">
        <v>101</v>
      </c>
      <c r="AT235" s="18" t="s">
        <v>185</v>
      </c>
      <c r="AU235" s="18" t="s">
        <v>82</v>
      </c>
      <c r="AY235" s="18" t="s">
        <v>183</v>
      </c>
      <c r="BE235" s="228">
        <f>IF(N235="základní",J235,0)</f>
        <v>0</v>
      </c>
      <c r="BF235" s="228">
        <f>IF(N235="snížená",J235,0)</f>
        <v>0</v>
      </c>
      <c r="BG235" s="228">
        <f>IF(N235="zákl. přenesená",J235,0)</f>
        <v>0</v>
      </c>
      <c r="BH235" s="228">
        <f>IF(N235="sníž. přenesená",J235,0)</f>
        <v>0</v>
      </c>
      <c r="BI235" s="228">
        <f>IF(N235="nulová",J235,0)</f>
        <v>0</v>
      </c>
      <c r="BJ235" s="18" t="s">
        <v>80</v>
      </c>
      <c r="BK235" s="228">
        <f>ROUND(I235*H235,2)</f>
        <v>0</v>
      </c>
      <c r="BL235" s="18" t="s">
        <v>101</v>
      </c>
      <c r="BM235" s="18" t="s">
        <v>1021</v>
      </c>
    </row>
    <row r="236" spans="2:47" s="1" customFormat="1" ht="12">
      <c r="B236" s="39"/>
      <c r="C236" s="40"/>
      <c r="D236" s="229" t="s">
        <v>213</v>
      </c>
      <c r="E236" s="40"/>
      <c r="F236" s="230" t="s">
        <v>1016</v>
      </c>
      <c r="G236" s="40"/>
      <c r="H236" s="40"/>
      <c r="I236" s="144"/>
      <c r="J236" s="40"/>
      <c r="K236" s="40"/>
      <c r="L236" s="44"/>
      <c r="M236" s="231"/>
      <c r="N236" s="80"/>
      <c r="O236" s="80"/>
      <c r="P236" s="80"/>
      <c r="Q236" s="80"/>
      <c r="R236" s="80"/>
      <c r="S236" s="80"/>
      <c r="T236" s="81"/>
      <c r="AT236" s="18" t="s">
        <v>213</v>
      </c>
      <c r="AU236" s="18" t="s">
        <v>82</v>
      </c>
    </row>
    <row r="237" spans="2:51" s="12" customFormat="1" ht="12">
      <c r="B237" s="232"/>
      <c r="C237" s="233"/>
      <c r="D237" s="229" t="s">
        <v>193</v>
      </c>
      <c r="E237" s="234" t="s">
        <v>19</v>
      </c>
      <c r="F237" s="235" t="s">
        <v>1022</v>
      </c>
      <c r="G237" s="233"/>
      <c r="H237" s="234" t="s">
        <v>19</v>
      </c>
      <c r="I237" s="236"/>
      <c r="J237" s="233"/>
      <c r="K237" s="233"/>
      <c r="L237" s="237"/>
      <c r="M237" s="238"/>
      <c r="N237" s="239"/>
      <c r="O237" s="239"/>
      <c r="P237" s="239"/>
      <c r="Q237" s="239"/>
      <c r="R237" s="239"/>
      <c r="S237" s="239"/>
      <c r="T237" s="240"/>
      <c r="AT237" s="241" t="s">
        <v>193</v>
      </c>
      <c r="AU237" s="241" t="s">
        <v>82</v>
      </c>
      <c r="AV237" s="12" t="s">
        <v>80</v>
      </c>
      <c r="AW237" s="12" t="s">
        <v>35</v>
      </c>
      <c r="AX237" s="12" t="s">
        <v>73</v>
      </c>
      <c r="AY237" s="241" t="s">
        <v>183</v>
      </c>
    </row>
    <row r="238" spans="2:51" s="13" customFormat="1" ht="12">
      <c r="B238" s="242"/>
      <c r="C238" s="243"/>
      <c r="D238" s="229" t="s">
        <v>193</v>
      </c>
      <c r="E238" s="244" t="s">
        <v>19</v>
      </c>
      <c r="F238" s="245" t="s">
        <v>1023</v>
      </c>
      <c r="G238" s="243"/>
      <c r="H238" s="246">
        <v>10.95</v>
      </c>
      <c r="I238" s="247"/>
      <c r="J238" s="243"/>
      <c r="K238" s="243"/>
      <c r="L238" s="248"/>
      <c r="M238" s="249"/>
      <c r="N238" s="250"/>
      <c r="O238" s="250"/>
      <c r="P238" s="250"/>
      <c r="Q238" s="250"/>
      <c r="R238" s="250"/>
      <c r="S238" s="250"/>
      <c r="T238" s="251"/>
      <c r="AT238" s="252" t="s">
        <v>193</v>
      </c>
      <c r="AU238" s="252" t="s">
        <v>82</v>
      </c>
      <c r="AV238" s="13" t="s">
        <v>82</v>
      </c>
      <c r="AW238" s="13" t="s">
        <v>35</v>
      </c>
      <c r="AX238" s="13" t="s">
        <v>80</v>
      </c>
      <c r="AY238" s="252" t="s">
        <v>183</v>
      </c>
    </row>
    <row r="239" spans="2:65" s="1" customFormat="1" ht="22.5" customHeight="1">
      <c r="B239" s="39"/>
      <c r="C239" s="217" t="s">
        <v>349</v>
      </c>
      <c r="D239" s="217" t="s">
        <v>185</v>
      </c>
      <c r="E239" s="218" t="s">
        <v>1024</v>
      </c>
      <c r="F239" s="219" t="s">
        <v>1025</v>
      </c>
      <c r="G239" s="220" t="s">
        <v>324</v>
      </c>
      <c r="H239" s="221">
        <v>50</v>
      </c>
      <c r="I239" s="222"/>
      <c r="J239" s="223">
        <f>ROUND(I239*H239,2)</f>
        <v>0</v>
      </c>
      <c r="K239" s="219" t="s">
        <v>521</v>
      </c>
      <c r="L239" s="44"/>
      <c r="M239" s="224" t="s">
        <v>19</v>
      </c>
      <c r="N239" s="225" t="s">
        <v>44</v>
      </c>
      <c r="O239" s="80"/>
      <c r="P239" s="226">
        <f>O239*H239</f>
        <v>0</v>
      </c>
      <c r="Q239" s="226">
        <v>1.031199</v>
      </c>
      <c r="R239" s="226">
        <f>Q239*H239</f>
        <v>51.55995</v>
      </c>
      <c r="S239" s="226">
        <v>0</v>
      </c>
      <c r="T239" s="227">
        <f>S239*H239</f>
        <v>0</v>
      </c>
      <c r="AR239" s="18" t="s">
        <v>101</v>
      </c>
      <c r="AT239" s="18" t="s">
        <v>185</v>
      </c>
      <c r="AU239" s="18" t="s">
        <v>82</v>
      </c>
      <c r="AY239" s="18" t="s">
        <v>183</v>
      </c>
      <c r="BE239" s="228">
        <f>IF(N239="základní",J239,0)</f>
        <v>0</v>
      </c>
      <c r="BF239" s="228">
        <f>IF(N239="snížená",J239,0)</f>
        <v>0</v>
      </c>
      <c r="BG239" s="228">
        <f>IF(N239="zákl. přenesená",J239,0)</f>
        <v>0</v>
      </c>
      <c r="BH239" s="228">
        <f>IF(N239="sníž. přenesená",J239,0)</f>
        <v>0</v>
      </c>
      <c r="BI239" s="228">
        <f>IF(N239="nulová",J239,0)</f>
        <v>0</v>
      </c>
      <c r="BJ239" s="18" t="s">
        <v>80</v>
      </c>
      <c r="BK239" s="228">
        <f>ROUND(I239*H239,2)</f>
        <v>0</v>
      </c>
      <c r="BL239" s="18" t="s">
        <v>101</v>
      </c>
      <c r="BM239" s="18" t="s">
        <v>1026</v>
      </c>
    </row>
    <row r="240" spans="2:47" s="1" customFormat="1" ht="12">
      <c r="B240" s="39"/>
      <c r="C240" s="40"/>
      <c r="D240" s="229" t="s">
        <v>213</v>
      </c>
      <c r="E240" s="40"/>
      <c r="F240" s="230" t="s">
        <v>1027</v>
      </c>
      <c r="G240" s="40"/>
      <c r="H240" s="40"/>
      <c r="I240" s="144"/>
      <c r="J240" s="40"/>
      <c r="K240" s="40"/>
      <c r="L240" s="44"/>
      <c r="M240" s="231"/>
      <c r="N240" s="80"/>
      <c r="O240" s="80"/>
      <c r="P240" s="80"/>
      <c r="Q240" s="80"/>
      <c r="R240" s="80"/>
      <c r="S240" s="80"/>
      <c r="T240" s="81"/>
      <c r="AT240" s="18" t="s">
        <v>213</v>
      </c>
      <c r="AU240" s="18" t="s">
        <v>82</v>
      </c>
    </row>
    <row r="241" spans="2:51" s="12" customFormat="1" ht="12">
      <c r="B241" s="232"/>
      <c r="C241" s="233"/>
      <c r="D241" s="229" t="s">
        <v>193</v>
      </c>
      <c r="E241" s="234" t="s">
        <v>19</v>
      </c>
      <c r="F241" s="235" t="s">
        <v>1028</v>
      </c>
      <c r="G241" s="233"/>
      <c r="H241" s="234" t="s">
        <v>19</v>
      </c>
      <c r="I241" s="236"/>
      <c r="J241" s="233"/>
      <c r="K241" s="233"/>
      <c r="L241" s="237"/>
      <c r="M241" s="238"/>
      <c r="N241" s="239"/>
      <c r="O241" s="239"/>
      <c r="P241" s="239"/>
      <c r="Q241" s="239"/>
      <c r="R241" s="239"/>
      <c r="S241" s="239"/>
      <c r="T241" s="240"/>
      <c r="AT241" s="241" t="s">
        <v>193</v>
      </c>
      <c r="AU241" s="241" t="s">
        <v>82</v>
      </c>
      <c r="AV241" s="12" t="s">
        <v>80</v>
      </c>
      <c r="AW241" s="12" t="s">
        <v>35</v>
      </c>
      <c r="AX241" s="12" t="s">
        <v>73</v>
      </c>
      <c r="AY241" s="241" t="s">
        <v>183</v>
      </c>
    </row>
    <row r="242" spans="2:51" s="13" customFormat="1" ht="12">
      <c r="B242" s="242"/>
      <c r="C242" s="243"/>
      <c r="D242" s="229" t="s">
        <v>193</v>
      </c>
      <c r="E242" s="244" t="s">
        <v>19</v>
      </c>
      <c r="F242" s="245" t="s">
        <v>1029</v>
      </c>
      <c r="G242" s="243"/>
      <c r="H242" s="246">
        <v>50</v>
      </c>
      <c r="I242" s="247"/>
      <c r="J242" s="243"/>
      <c r="K242" s="243"/>
      <c r="L242" s="248"/>
      <c r="M242" s="249"/>
      <c r="N242" s="250"/>
      <c r="O242" s="250"/>
      <c r="P242" s="250"/>
      <c r="Q242" s="250"/>
      <c r="R242" s="250"/>
      <c r="S242" s="250"/>
      <c r="T242" s="251"/>
      <c r="AT242" s="252" t="s">
        <v>193</v>
      </c>
      <c r="AU242" s="252" t="s">
        <v>82</v>
      </c>
      <c r="AV242" s="13" t="s">
        <v>82</v>
      </c>
      <c r="AW242" s="13" t="s">
        <v>35</v>
      </c>
      <c r="AX242" s="13" t="s">
        <v>80</v>
      </c>
      <c r="AY242" s="252" t="s">
        <v>183</v>
      </c>
    </row>
    <row r="243" spans="2:63" s="11" customFormat="1" ht="22.8" customHeight="1">
      <c r="B243" s="201"/>
      <c r="C243" s="202"/>
      <c r="D243" s="203" t="s">
        <v>72</v>
      </c>
      <c r="E243" s="215" t="s">
        <v>216</v>
      </c>
      <c r="F243" s="215" t="s">
        <v>1030</v>
      </c>
      <c r="G243" s="202"/>
      <c r="H243" s="202"/>
      <c r="I243" s="205"/>
      <c r="J243" s="216">
        <f>BK243</f>
        <v>0</v>
      </c>
      <c r="K243" s="202"/>
      <c r="L243" s="207"/>
      <c r="M243" s="208"/>
      <c r="N243" s="209"/>
      <c r="O243" s="209"/>
      <c r="P243" s="210">
        <f>SUM(P244:P266)</f>
        <v>0</v>
      </c>
      <c r="Q243" s="209"/>
      <c r="R243" s="210">
        <f>SUM(R244:R266)</f>
        <v>0.5315205494240001</v>
      </c>
      <c r="S243" s="209"/>
      <c r="T243" s="211">
        <f>SUM(T244:T266)</f>
        <v>0.5769</v>
      </c>
      <c r="AR243" s="212" t="s">
        <v>80</v>
      </c>
      <c r="AT243" s="213" t="s">
        <v>72</v>
      </c>
      <c r="AU243" s="213" t="s">
        <v>80</v>
      </c>
      <c r="AY243" s="212" t="s">
        <v>183</v>
      </c>
      <c r="BK243" s="214">
        <f>SUM(BK244:BK266)</f>
        <v>0</v>
      </c>
    </row>
    <row r="244" spans="2:65" s="1" customFormat="1" ht="22.5" customHeight="1">
      <c r="B244" s="39"/>
      <c r="C244" s="217" t="s">
        <v>356</v>
      </c>
      <c r="D244" s="217" t="s">
        <v>185</v>
      </c>
      <c r="E244" s="218" t="s">
        <v>1031</v>
      </c>
      <c r="F244" s="219" t="s">
        <v>1032</v>
      </c>
      <c r="G244" s="220" t="s">
        <v>324</v>
      </c>
      <c r="H244" s="221">
        <v>7.692</v>
      </c>
      <c r="I244" s="222"/>
      <c r="J244" s="223">
        <f>ROUND(I244*H244,2)</f>
        <v>0</v>
      </c>
      <c r="K244" s="219" t="s">
        <v>521</v>
      </c>
      <c r="L244" s="44"/>
      <c r="M244" s="224" t="s">
        <v>19</v>
      </c>
      <c r="N244" s="225" t="s">
        <v>44</v>
      </c>
      <c r="O244" s="80"/>
      <c r="P244" s="226">
        <f>O244*H244</f>
        <v>0</v>
      </c>
      <c r="Q244" s="226">
        <v>0.0669617</v>
      </c>
      <c r="R244" s="226">
        <f>Q244*H244</f>
        <v>0.5150693964</v>
      </c>
      <c r="S244" s="226">
        <v>0.075</v>
      </c>
      <c r="T244" s="227">
        <f>S244*H244</f>
        <v>0.5769</v>
      </c>
      <c r="AR244" s="18" t="s">
        <v>101</v>
      </c>
      <c r="AT244" s="18" t="s">
        <v>185</v>
      </c>
      <c r="AU244" s="18" t="s">
        <v>82</v>
      </c>
      <c r="AY244" s="18" t="s">
        <v>183</v>
      </c>
      <c r="BE244" s="228">
        <f>IF(N244="základní",J244,0)</f>
        <v>0</v>
      </c>
      <c r="BF244" s="228">
        <f>IF(N244="snížená",J244,0)</f>
        <v>0</v>
      </c>
      <c r="BG244" s="228">
        <f>IF(N244="zákl. přenesená",J244,0)</f>
        <v>0</v>
      </c>
      <c r="BH244" s="228">
        <f>IF(N244="sníž. přenesená",J244,0)</f>
        <v>0</v>
      </c>
      <c r="BI244" s="228">
        <f>IF(N244="nulová",J244,0)</f>
        <v>0</v>
      </c>
      <c r="BJ244" s="18" t="s">
        <v>80</v>
      </c>
      <c r="BK244" s="228">
        <f>ROUND(I244*H244,2)</f>
        <v>0</v>
      </c>
      <c r="BL244" s="18" t="s">
        <v>101</v>
      </c>
      <c r="BM244" s="18" t="s">
        <v>1033</v>
      </c>
    </row>
    <row r="245" spans="2:47" s="1" customFormat="1" ht="12">
      <c r="B245" s="39"/>
      <c r="C245" s="40"/>
      <c r="D245" s="229" t="s">
        <v>213</v>
      </c>
      <c r="E245" s="40"/>
      <c r="F245" s="230" t="s">
        <v>1034</v>
      </c>
      <c r="G245" s="40"/>
      <c r="H245" s="40"/>
      <c r="I245" s="144"/>
      <c r="J245" s="40"/>
      <c r="K245" s="40"/>
      <c r="L245" s="44"/>
      <c r="M245" s="231"/>
      <c r="N245" s="80"/>
      <c r="O245" s="80"/>
      <c r="P245" s="80"/>
      <c r="Q245" s="80"/>
      <c r="R245" s="80"/>
      <c r="S245" s="80"/>
      <c r="T245" s="81"/>
      <c r="AT245" s="18" t="s">
        <v>213</v>
      </c>
      <c r="AU245" s="18" t="s">
        <v>82</v>
      </c>
    </row>
    <row r="246" spans="2:47" s="1" customFormat="1" ht="12">
      <c r="B246" s="39"/>
      <c r="C246" s="40"/>
      <c r="D246" s="229" t="s">
        <v>191</v>
      </c>
      <c r="E246" s="40"/>
      <c r="F246" s="230" t="s">
        <v>1035</v>
      </c>
      <c r="G246" s="40"/>
      <c r="H246" s="40"/>
      <c r="I246" s="144"/>
      <c r="J246" s="40"/>
      <c r="K246" s="40"/>
      <c r="L246" s="44"/>
      <c r="M246" s="231"/>
      <c r="N246" s="80"/>
      <c r="O246" s="80"/>
      <c r="P246" s="80"/>
      <c r="Q246" s="80"/>
      <c r="R246" s="80"/>
      <c r="S246" s="80"/>
      <c r="T246" s="81"/>
      <c r="AT246" s="18" t="s">
        <v>191</v>
      </c>
      <c r="AU246" s="18" t="s">
        <v>82</v>
      </c>
    </row>
    <row r="247" spans="2:51" s="12" customFormat="1" ht="12">
      <c r="B247" s="232"/>
      <c r="C247" s="233"/>
      <c r="D247" s="229" t="s">
        <v>193</v>
      </c>
      <c r="E247" s="234" t="s">
        <v>19</v>
      </c>
      <c r="F247" s="235" t="s">
        <v>1036</v>
      </c>
      <c r="G247" s="233"/>
      <c r="H247" s="234" t="s">
        <v>19</v>
      </c>
      <c r="I247" s="236"/>
      <c r="J247" s="233"/>
      <c r="K247" s="233"/>
      <c r="L247" s="237"/>
      <c r="M247" s="238"/>
      <c r="N247" s="239"/>
      <c r="O247" s="239"/>
      <c r="P247" s="239"/>
      <c r="Q247" s="239"/>
      <c r="R247" s="239"/>
      <c r="S247" s="239"/>
      <c r="T247" s="240"/>
      <c r="AT247" s="241" t="s">
        <v>193</v>
      </c>
      <c r="AU247" s="241" t="s">
        <v>82</v>
      </c>
      <c r="AV247" s="12" t="s">
        <v>80</v>
      </c>
      <c r="AW247" s="12" t="s">
        <v>35</v>
      </c>
      <c r="AX247" s="12" t="s">
        <v>73</v>
      </c>
      <c r="AY247" s="241" t="s">
        <v>183</v>
      </c>
    </row>
    <row r="248" spans="2:51" s="13" customFormat="1" ht="12">
      <c r="B248" s="242"/>
      <c r="C248" s="243"/>
      <c r="D248" s="229" t="s">
        <v>193</v>
      </c>
      <c r="E248" s="244" t="s">
        <v>19</v>
      </c>
      <c r="F248" s="245" t="s">
        <v>1037</v>
      </c>
      <c r="G248" s="243"/>
      <c r="H248" s="246">
        <v>5.04</v>
      </c>
      <c r="I248" s="247"/>
      <c r="J248" s="243"/>
      <c r="K248" s="243"/>
      <c r="L248" s="248"/>
      <c r="M248" s="249"/>
      <c r="N248" s="250"/>
      <c r="O248" s="250"/>
      <c r="P248" s="250"/>
      <c r="Q248" s="250"/>
      <c r="R248" s="250"/>
      <c r="S248" s="250"/>
      <c r="T248" s="251"/>
      <c r="AT248" s="252" t="s">
        <v>193</v>
      </c>
      <c r="AU248" s="252" t="s">
        <v>82</v>
      </c>
      <c r="AV248" s="13" t="s">
        <v>82</v>
      </c>
      <c r="AW248" s="13" t="s">
        <v>35</v>
      </c>
      <c r="AX248" s="13" t="s">
        <v>73</v>
      </c>
      <c r="AY248" s="252" t="s">
        <v>183</v>
      </c>
    </row>
    <row r="249" spans="2:51" s="13" customFormat="1" ht="12">
      <c r="B249" s="242"/>
      <c r="C249" s="243"/>
      <c r="D249" s="229" t="s">
        <v>193</v>
      </c>
      <c r="E249" s="244" t="s">
        <v>19</v>
      </c>
      <c r="F249" s="245" t="s">
        <v>1038</v>
      </c>
      <c r="G249" s="243"/>
      <c r="H249" s="246">
        <v>2.652</v>
      </c>
      <c r="I249" s="247"/>
      <c r="J249" s="243"/>
      <c r="K249" s="243"/>
      <c r="L249" s="248"/>
      <c r="M249" s="249"/>
      <c r="N249" s="250"/>
      <c r="O249" s="250"/>
      <c r="P249" s="250"/>
      <c r="Q249" s="250"/>
      <c r="R249" s="250"/>
      <c r="S249" s="250"/>
      <c r="T249" s="251"/>
      <c r="AT249" s="252" t="s">
        <v>193</v>
      </c>
      <c r="AU249" s="252" t="s">
        <v>82</v>
      </c>
      <c r="AV249" s="13" t="s">
        <v>82</v>
      </c>
      <c r="AW249" s="13" t="s">
        <v>35</v>
      </c>
      <c r="AX249" s="13" t="s">
        <v>73</v>
      </c>
      <c r="AY249" s="252" t="s">
        <v>183</v>
      </c>
    </row>
    <row r="250" spans="2:51" s="14" customFormat="1" ht="12">
      <c r="B250" s="253"/>
      <c r="C250" s="254"/>
      <c r="D250" s="229" t="s">
        <v>193</v>
      </c>
      <c r="E250" s="255" t="s">
        <v>19</v>
      </c>
      <c r="F250" s="256" t="s">
        <v>231</v>
      </c>
      <c r="G250" s="254"/>
      <c r="H250" s="257">
        <v>7.692</v>
      </c>
      <c r="I250" s="258"/>
      <c r="J250" s="254"/>
      <c r="K250" s="254"/>
      <c r="L250" s="259"/>
      <c r="M250" s="260"/>
      <c r="N250" s="261"/>
      <c r="O250" s="261"/>
      <c r="P250" s="261"/>
      <c r="Q250" s="261"/>
      <c r="R250" s="261"/>
      <c r="S250" s="261"/>
      <c r="T250" s="262"/>
      <c r="AT250" s="263" t="s">
        <v>193</v>
      </c>
      <c r="AU250" s="263" t="s">
        <v>82</v>
      </c>
      <c r="AV250" s="14" t="s">
        <v>101</v>
      </c>
      <c r="AW250" s="14" t="s">
        <v>35</v>
      </c>
      <c r="AX250" s="14" t="s">
        <v>80</v>
      </c>
      <c r="AY250" s="263" t="s">
        <v>183</v>
      </c>
    </row>
    <row r="251" spans="2:65" s="1" customFormat="1" ht="16.5" customHeight="1">
      <c r="B251" s="39"/>
      <c r="C251" s="264" t="s">
        <v>364</v>
      </c>
      <c r="D251" s="264" t="s">
        <v>233</v>
      </c>
      <c r="E251" s="265" t="s">
        <v>1039</v>
      </c>
      <c r="F251" s="266" t="s">
        <v>1040</v>
      </c>
      <c r="G251" s="267" t="s">
        <v>588</v>
      </c>
      <c r="H251" s="268">
        <v>11.669</v>
      </c>
      <c r="I251" s="269"/>
      <c r="J251" s="270">
        <f>ROUND(I251*H251,2)</f>
        <v>0</v>
      </c>
      <c r="K251" s="266" t="s">
        <v>19</v>
      </c>
      <c r="L251" s="271"/>
      <c r="M251" s="272" t="s">
        <v>19</v>
      </c>
      <c r="N251" s="273" t="s">
        <v>44</v>
      </c>
      <c r="O251" s="80"/>
      <c r="P251" s="226">
        <f>O251*H251</f>
        <v>0</v>
      </c>
      <c r="Q251" s="226">
        <v>0</v>
      </c>
      <c r="R251" s="226">
        <f>Q251*H251</f>
        <v>0</v>
      </c>
      <c r="S251" s="226">
        <v>0</v>
      </c>
      <c r="T251" s="227">
        <f>S251*H251</f>
        <v>0</v>
      </c>
      <c r="AR251" s="18" t="s">
        <v>232</v>
      </c>
      <c r="AT251" s="18" t="s">
        <v>233</v>
      </c>
      <c r="AU251" s="18" t="s">
        <v>82</v>
      </c>
      <c r="AY251" s="18" t="s">
        <v>183</v>
      </c>
      <c r="BE251" s="228">
        <f>IF(N251="základní",J251,0)</f>
        <v>0</v>
      </c>
      <c r="BF251" s="228">
        <f>IF(N251="snížená",J251,0)</f>
        <v>0</v>
      </c>
      <c r="BG251" s="228">
        <f>IF(N251="zákl. přenesená",J251,0)</f>
        <v>0</v>
      </c>
      <c r="BH251" s="228">
        <f>IF(N251="sníž. přenesená",J251,0)</f>
        <v>0</v>
      </c>
      <c r="BI251" s="228">
        <f>IF(N251="nulová",J251,0)</f>
        <v>0</v>
      </c>
      <c r="BJ251" s="18" t="s">
        <v>80</v>
      </c>
      <c r="BK251" s="228">
        <f>ROUND(I251*H251,2)</f>
        <v>0</v>
      </c>
      <c r="BL251" s="18" t="s">
        <v>101</v>
      </c>
      <c r="BM251" s="18" t="s">
        <v>1041</v>
      </c>
    </row>
    <row r="252" spans="2:47" s="1" customFormat="1" ht="12">
      <c r="B252" s="39"/>
      <c r="C252" s="40"/>
      <c r="D252" s="229" t="s">
        <v>191</v>
      </c>
      <c r="E252" s="40"/>
      <c r="F252" s="230" t="s">
        <v>1042</v>
      </c>
      <c r="G252" s="40"/>
      <c r="H252" s="40"/>
      <c r="I252" s="144"/>
      <c r="J252" s="40"/>
      <c r="K252" s="40"/>
      <c r="L252" s="44"/>
      <c r="M252" s="231"/>
      <c r="N252" s="80"/>
      <c r="O252" s="80"/>
      <c r="P252" s="80"/>
      <c r="Q252" s="80"/>
      <c r="R252" s="80"/>
      <c r="S252" s="80"/>
      <c r="T252" s="81"/>
      <c r="AT252" s="18" t="s">
        <v>191</v>
      </c>
      <c r="AU252" s="18" t="s">
        <v>82</v>
      </c>
    </row>
    <row r="253" spans="2:51" s="13" customFormat="1" ht="12">
      <c r="B253" s="242"/>
      <c r="C253" s="243"/>
      <c r="D253" s="229" t="s">
        <v>193</v>
      </c>
      <c r="E253" s="244" t="s">
        <v>19</v>
      </c>
      <c r="F253" s="245" t="s">
        <v>1043</v>
      </c>
      <c r="G253" s="243"/>
      <c r="H253" s="246">
        <v>11.669</v>
      </c>
      <c r="I253" s="247"/>
      <c r="J253" s="243"/>
      <c r="K253" s="243"/>
      <c r="L253" s="248"/>
      <c r="M253" s="249"/>
      <c r="N253" s="250"/>
      <c r="O253" s="250"/>
      <c r="P253" s="250"/>
      <c r="Q253" s="250"/>
      <c r="R253" s="250"/>
      <c r="S253" s="250"/>
      <c r="T253" s="251"/>
      <c r="AT253" s="252" t="s">
        <v>193</v>
      </c>
      <c r="AU253" s="252" t="s">
        <v>82</v>
      </c>
      <c r="AV253" s="13" t="s">
        <v>82</v>
      </c>
      <c r="AW253" s="13" t="s">
        <v>35</v>
      </c>
      <c r="AX253" s="13" t="s">
        <v>80</v>
      </c>
      <c r="AY253" s="252" t="s">
        <v>183</v>
      </c>
    </row>
    <row r="254" spans="2:65" s="1" customFormat="1" ht="16.5" customHeight="1">
      <c r="B254" s="39"/>
      <c r="C254" s="217" t="s">
        <v>372</v>
      </c>
      <c r="D254" s="217" t="s">
        <v>185</v>
      </c>
      <c r="E254" s="218" t="s">
        <v>1044</v>
      </c>
      <c r="F254" s="219" t="s">
        <v>1045</v>
      </c>
      <c r="G254" s="220" t="s">
        <v>324</v>
      </c>
      <c r="H254" s="221">
        <v>14.816</v>
      </c>
      <c r="I254" s="222"/>
      <c r="J254" s="223">
        <f>ROUND(I254*H254,2)</f>
        <v>0</v>
      </c>
      <c r="K254" s="219" t="s">
        <v>521</v>
      </c>
      <c r="L254" s="44"/>
      <c r="M254" s="224" t="s">
        <v>19</v>
      </c>
      <c r="N254" s="225" t="s">
        <v>44</v>
      </c>
      <c r="O254" s="80"/>
      <c r="P254" s="226">
        <f>O254*H254</f>
        <v>0</v>
      </c>
      <c r="Q254" s="226">
        <v>0.001110364</v>
      </c>
      <c r="R254" s="226">
        <f>Q254*H254</f>
        <v>0.016451153024</v>
      </c>
      <c r="S254" s="226">
        <v>0</v>
      </c>
      <c r="T254" s="227">
        <f>S254*H254</f>
        <v>0</v>
      </c>
      <c r="AR254" s="18" t="s">
        <v>101</v>
      </c>
      <c r="AT254" s="18" t="s">
        <v>185</v>
      </c>
      <c r="AU254" s="18" t="s">
        <v>82</v>
      </c>
      <c r="AY254" s="18" t="s">
        <v>183</v>
      </c>
      <c r="BE254" s="228">
        <f>IF(N254="základní",J254,0)</f>
        <v>0</v>
      </c>
      <c r="BF254" s="228">
        <f>IF(N254="snížená",J254,0)</f>
        <v>0</v>
      </c>
      <c r="BG254" s="228">
        <f>IF(N254="zákl. přenesená",J254,0)</f>
        <v>0</v>
      </c>
      <c r="BH254" s="228">
        <f>IF(N254="sníž. přenesená",J254,0)</f>
        <v>0</v>
      </c>
      <c r="BI254" s="228">
        <f>IF(N254="nulová",J254,0)</f>
        <v>0</v>
      </c>
      <c r="BJ254" s="18" t="s">
        <v>80</v>
      </c>
      <c r="BK254" s="228">
        <f>ROUND(I254*H254,2)</f>
        <v>0</v>
      </c>
      <c r="BL254" s="18" t="s">
        <v>101</v>
      </c>
      <c r="BM254" s="18" t="s">
        <v>1046</v>
      </c>
    </row>
    <row r="255" spans="2:47" s="1" customFormat="1" ht="12">
      <c r="B255" s="39"/>
      <c r="C255" s="40"/>
      <c r="D255" s="229" t="s">
        <v>191</v>
      </c>
      <c r="E255" s="40"/>
      <c r="F255" s="230" t="s">
        <v>1047</v>
      </c>
      <c r="G255" s="40"/>
      <c r="H255" s="40"/>
      <c r="I255" s="144"/>
      <c r="J255" s="40"/>
      <c r="K255" s="40"/>
      <c r="L255" s="44"/>
      <c r="M255" s="231"/>
      <c r="N255" s="80"/>
      <c r="O255" s="80"/>
      <c r="P255" s="80"/>
      <c r="Q255" s="80"/>
      <c r="R255" s="80"/>
      <c r="S255" s="80"/>
      <c r="T255" s="81"/>
      <c r="AT255" s="18" t="s">
        <v>191</v>
      </c>
      <c r="AU255" s="18" t="s">
        <v>82</v>
      </c>
    </row>
    <row r="256" spans="2:51" s="12" customFormat="1" ht="12">
      <c r="B256" s="232"/>
      <c r="C256" s="233"/>
      <c r="D256" s="229" t="s">
        <v>193</v>
      </c>
      <c r="E256" s="234" t="s">
        <v>19</v>
      </c>
      <c r="F256" s="235" t="s">
        <v>1048</v>
      </c>
      <c r="G256" s="233"/>
      <c r="H256" s="234" t="s">
        <v>19</v>
      </c>
      <c r="I256" s="236"/>
      <c r="J256" s="233"/>
      <c r="K256" s="233"/>
      <c r="L256" s="237"/>
      <c r="M256" s="238"/>
      <c r="N256" s="239"/>
      <c r="O256" s="239"/>
      <c r="P256" s="239"/>
      <c r="Q256" s="239"/>
      <c r="R256" s="239"/>
      <c r="S256" s="239"/>
      <c r="T256" s="240"/>
      <c r="AT256" s="241" t="s">
        <v>193</v>
      </c>
      <c r="AU256" s="241" t="s">
        <v>82</v>
      </c>
      <c r="AV256" s="12" t="s">
        <v>80</v>
      </c>
      <c r="AW256" s="12" t="s">
        <v>35</v>
      </c>
      <c r="AX256" s="12" t="s">
        <v>73</v>
      </c>
      <c r="AY256" s="241" t="s">
        <v>183</v>
      </c>
    </row>
    <row r="257" spans="2:51" s="13" customFormat="1" ht="12">
      <c r="B257" s="242"/>
      <c r="C257" s="243"/>
      <c r="D257" s="229" t="s">
        <v>193</v>
      </c>
      <c r="E257" s="244" t="s">
        <v>19</v>
      </c>
      <c r="F257" s="245" t="s">
        <v>1049</v>
      </c>
      <c r="G257" s="243"/>
      <c r="H257" s="246">
        <v>5.628</v>
      </c>
      <c r="I257" s="247"/>
      <c r="J257" s="243"/>
      <c r="K257" s="243"/>
      <c r="L257" s="248"/>
      <c r="M257" s="249"/>
      <c r="N257" s="250"/>
      <c r="O257" s="250"/>
      <c r="P257" s="250"/>
      <c r="Q257" s="250"/>
      <c r="R257" s="250"/>
      <c r="S257" s="250"/>
      <c r="T257" s="251"/>
      <c r="AT257" s="252" t="s">
        <v>193</v>
      </c>
      <c r="AU257" s="252" t="s">
        <v>82</v>
      </c>
      <c r="AV257" s="13" t="s">
        <v>82</v>
      </c>
      <c r="AW257" s="13" t="s">
        <v>35</v>
      </c>
      <c r="AX257" s="13" t="s">
        <v>73</v>
      </c>
      <c r="AY257" s="252" t="s">
        <v>183</v>
      </c>
    </row>
    <row r="258" spans="2:51" s="13" customFormat="1" ht="12">
      <c r="B258" s="242"/>
      <c r="C258" s="243"/>
      <c r="D258" s="229" t="s">
        <v>193</v>
      </c>
      <c r="E258" s="244" t="s">
        <v>19</v>
      </c>
      <c r="F258" s="245" t="s">
        <v>1050</v>
      </c>
      <c r="G258" s="243"/>
      <c r="H258" s="246">
        <v>1.54</v>
      </c>
      <c r="I258" s="247"/>
      <c r="J258" s="243"/>
      <c r="K258" s="243"/>
      <c r="L258" s="248"/>
      <c r="M258" s="249"/>
      <c r="N258" s="250"/>
      <c r="O258" s="250"/>
      <c r="P258" s="250"/>
      <c r="Q258" s="250"/>
      <c r="R258" s="250"/>
      <c r="S258" s="250"/>
      <c r="T258" s="251"/>
      <c r="AT258" s="252" t="s">
        <v>193</v>
      </c>
      <c r="AU258" s="252" t="s">
        <v>82</v>
      </c>
      <c r="AV258" s="13" t="s">
        <v>82</v>
      </c>
      <c r="AW258" s="13" t="s">
        <v>35</v>
      </c>
      <c r="AX258" s="13" t="s">
        <v>73</v>
      </c>
      <c r="AY258" s="252" t="s">
        <v>183</v>
      </c>
    </row>
    <row r="259" spans="2:51" s="13" customFormat="1" ht="12">
      <c r="B259" s="242"/>
      <c r="C259" s="243"/>
      <c r="D259" s="229" t="s">
        <v>193</v>
      </c>
      <c r="E259" s="244" t="s">
        <v>19</v>
      </c>
      <c r="F259" s="245" t="s">
        <v>1051</v>
      </c>
      <c r="G259" s="243"/>
      <c r="H259" s="246">
        <v>0.24</v>
      </c>
      <c r="I259" s="247"/>
      <c r="J259" s="243"/>
      <c r="K259" s="243"/>
      <c r="L259" s="248"/>
      <c r="M259" s="249"/>
      <c r="N259" s="250"/>
      <c r="O259" s="250"/>
      <c r="P259" s="250"/>
      <c r="Q259" s="250"/>
      <c r="R259" s="250"/>
      <c r="S259" s="250"/>
      <c r="T259" s="251"/>
      <c r="AT259" s="252" t="s">
        <v>193</v>
      </c>
      <c r="AU259" s="252" t="s">
        <v>82</v>
      </c>
      <c r="AV259" s="13" t="s">
        <v>82</v>
      </c>
      <c r="AW259" s="13" t="s">
        <v>35</v>
      </c>
      <c r="AX259" s="13" t="s">
        <v>73</v>
      </c>
      <c r="AY259" s="252" t="s">
        <v>183</v>
      </c>
    </row>
    <row r="260" spans="2:51" s="15" customFormat="1" ht="12">
      <c r="B260" s="285"/>
      <c r="C260" s="286"/>
      <c r="D260" s="229" t="s">
        <v>193</v>
      </c>
      <c r="E260" s="287" t="s">
        <v>19</v>
      </c>
      <c r="F260" s="288" t="s">
        <v>882</v>
      </c>
      <c r="G260" s="286"/>
      <c r="H260" s="289">
        <v>7.408</v>
      </c>
      <c r="I260" s="290"/>
      <c r="J260" s="286"/>
      <c r="K260" s="286"/>
      <c r="L260" s="291"/>
      <c r="M260" s="292"/>
      <c r="N260" s="293"/>
      <c r="O260" s="293"/>
      <c r="P260" s="293"/>
      <c r="Q260" s="293"/>
      <c r="R260" s="293"/>
      <c r="S260" s="293"/>
      <c r="T260" s="294"/>
      <c r="AT260" s="295" t="s">
        <v>193</v>
      </c>
      <c r="AU260" s="295" t="s">
        <v>82</v>
      </c>
      <c r="AV260" s="15" t="s">
        <v>95</v>
      </c>
      <c r="AW260" s="15" t="s">
        <v>35</v>
      </c>
      <c r="AX260" s="15" t="s">
        <v>73</v>
      </c>
      <c r="AY260" s="295" t="s">
        <v>183</v>
      </c>
    </row>
    <row r="261" spans="2:51" s="12" customFormat="1" ht="12">
      <c r="B261" s="232"/>
      <c r="C261" s="233"/>
      <c r="D261" s="229" t="s">
        <v>193</v>
      </c>
      <c r="E261" s="234" t="s">
        <v>19</v>
      </c>
      <c r="F261" s="235" t="s">
        <v>1052</v>
      </c>
      <c r="G261" s="233"/>
      <c r="H261" s="234" t="s">
        <v>19</v>
      </c>
      <c r="I261" s="236"/>
      <c r="J261" s="233"/>
      <c r="K261" s="233"/>
      <c r="L261" s="237"/>
      <c r="M261" s="238"/>
      <c r="N261" s="239"/>
      <c r="O261" s="239"/>
      <c r="P261" s="239"/>
      <c r="Q261" s="239"/>
      <c r="R261" s="239"/>
      <c r="S261" s="239"/>
      <c r="T261" s="240"/>
      <c r="AT261" s="241" t="s">
        <v>193</v>
      </c>
      <c r="AU261" s="241" t="s">
        <v>82</v>
      </c>
      <c r="AV261" s="12" t="s">
        <v>80</v>
      </c>
      <c r="AW261" s="12" t="s">
        <v>35</v>
      </c>
      <c r="AX261" s="12" t="s">
        <v>73</v>
      </c>
      <c r="AY261" s="241" t="s">
        <v>183</v>
      </c>
    </row>
    <row r="262" spans="2:51" s="13" customFormat="1" ht="12">
      <c r="B262" s="242"/>
      <c r="C262" s="243"/>
      <c r="D262" s="229" t="s">
        <v>193</v>
      </c>
      <c r="E262" s="244" t="s">
        <v>19</v>
      </c>
      <c r="F262" s="245" t="s">
        <v>1049</v>
      </c>
      <c r="G262" s="243"/>
      <c r="H262" s="246">
        <v>5.628</v>
      </c>
      <c r="I262" s="247"/>
      <c r="J262" s="243"/>
      <c r="K262" s="243"/>
      <c r="L262" s="248"/>
      <c r="M262" s="249"/>
      <c r="N262" s="250"/>
      <c r="O262" s="250"/>
      <c r="P262" s="250"/>
      <c r="Q262" s="250"/>
      <c r="R262" s="250"/>
      <c r="S262" s="250"/>
      <c r="T262" s="251"/>
      <c r="AT262" s="252" t="s">
        <v>193</v>
      </c>
      <c r="AU262" s="252" t="s">
        <v>82</v>
      </c>
      <c r="AV262" s="13" t="s">
        <v>82</v>
      </c>
      <c r="AW262" s="13" t="s">
        <v>35</v>
      </c>
      <c r="AX262" s="13" t="s">
        <v>73</v>
      </c>
      <c r="AY262" s="252" t="s">
        <v>183</v>
      </c>
    </row>
    <row r="263" spans="2:51" s="13" customFormat="1" ht="12">
      <c r="B263" s="242"/>
      <c r="C263" s="243"/>
      <c r="D263" s="229" t="s">
        <v>193</v>
      </c>
      <c r="E263" s="244" t="s">
        <v>19</v>
      </c>
      <c r="F263" s="245" t="s">
        <v>1050</v>
      </c>
      <c r="G263" s="243"/>
      <c r="H263" s="246">
        <v>1.54</v>
      </c>
      <c r="I263" s="247"/>
      <c r="J263" s="243"/>
      <c r="K263" s="243"/>
      <c r="L263" s="248"/>
      <c r="M263" s="249"/>
      <c r="N263" s="250"/>
      <c r="O263" s="250"/>
      <c r="P263" s="250"/>
      <c r="Q263" s="250"/>
      <c r="R263" s="250"/>
      <c r="S263" s="250"/>
      <c r="T263" s="251"/>
      <c r="AT263" s="252" t="s">
        <v>193</v>
      </c>
      <c r="AU263" s="252" t="s">
        <v>82</v>
      </c>
      <c r="AV263" s="13" t="s">
        <v>82</v>
      </c>
      <c r="AW263" s="13" t="s">
        <v>35</v>
      </c>
      <c r="AX263" s="13" t="s">
        <v>73</v>
      </c>
      <c r="AY263" s="252" t="s">
        <v>183</v>
      </c>
    </row>
    <row r="264" spans="2:51" s="13" customFormat="1" ht="12">
      <c r="B264" s="242"/>
      <c r="C264" s="243"/>
      <c r="D264" s="229" t="s">
        <v>193</v>
      </c>
      <c r="E264" s="244" t="s">
        <v>19</v>
      </c>
      <c r="F264" s="245" t="s">
        <v>1051</v>
      </c>
      <c r="G264" s="243"/>
      <c r="H264" s="246">
        <v>0.24</v>
      </c>
      <c r="I264" s="247"/>
      <c r="J264" s="243"/>
      <c r="K264" s="243"/>
      <c r="L264" s="248"/>
      <c r="M264" s="249"/>
      <c r="N264" s="250"/>
      <c r="O264" s="250"/>
      <c r="P264" s="250"/>
      <c r="Q264" s="250"/>
      <c r="R264" s="250"/>
      <c r="S264" s="250"/>
      <c r="T264" s="251"/>
      <c r="AT264" s="252" t="s">
        <v>193</v>
      </c>
      <c r="AU264" s="252" t="s">
        <v>82</v>
      </c>
      <c r="AV264" s="13" t="s">
        <v>82</v>
      </c>
      <c r="AW264" s="13" t="s">
        <v>35</v>
      </c>
      <c r="AX264" s="13" t="s">
        <v>73</v>
      </c>
      <c r="AY264" s="252" t="s">
        <v>183</v>
      </c>
    </row>
    <row r="265" spans="2:51" s="15" customFormat="1" ht="12">
      <c r="B265" s="285"/>
      <c r="C265" s="286"/>
      <c r="D265" s="229" t="s">
        <v>193</v>
      </c>
      <c r="E265" s="287" t="s">
        <v>19</v>
      </c>
      <c r="F265" s="288" t="s">
        <v>882</v>
      </c>
      <c r="G265" s="286"/>
      <c r="H265" s="289">
        <v>7.408</v>
      </c>
      <c r="I265" s="290"/>
      <c r="J265" s="286"/>
      <c r="K265" s="286"/>
      <c r="L265" s="291"/>
      <c r="M265" s="292"/>
      <c r="N265" s="293"/>
      <c r="O265" s="293"/>
      <c r="P265" s="293"/>
      <c r="Q265" s="293"/>
      <c r="R265" s="293"/>
      <c r="S265" s="293"/>
      <c r="T265" s="294"/>
      <c r="AT265" s="295" t="s">
        <v>193</v>
      </c>
      <c r="AU265" s="295" t="s">
        <v>82</v>
      </c>
      <c r="AV265" s="15" t="s">
        <v>95</v>
      </c>
      <c r="AW265" s="15" t="s">
        <v>35</v>
      </c>
      <c r="AX265" s="15" t="s">
        <v>73</v>
      </c>
      <c r="AY265" s="295" t="s">
        <v>183</v>
      </c>
    </row>
    <row r="266" spans="2:51" s="14" customFormat="1" ht="12">
      <c r="B266" s="253"/>
      <c r="C266" s="254"/>
      <c r="D266" s="229" t="s">
        <v>193</v>
      </c>
      <c r="E266" s="255" t="s">
        <v>19</v>
      </c>
      <c r="F266" s="256" t="s">
        <v>231</v>
      </c>
      <c r="G266" s="254"/>
      <c r="H266" s="257">
        <v>14.816</v>
      </c>
      <c r="I266" s="258"/>
      <c r="J266" s="254"/>
      <c r="K266" s="254"/>
      <c r="L266" s="259"/>
      <c r="M266" s="260"/>
      <c r="N266" s="261"/>
      <c r="O266" s="261"/>
      <c r="P266" s="261"/>
      <c r="Q266" s="261"/>
      <c r="R266" s="261"/>
      <c r="S266" s="261"/>
      <c r="T266" s="262"/>
      <c r="AT266" s="263" t="s">
        <v>193</v>
      </c>
      <c r="AU266" s="263" t="s">
        <v>82</v>
      </c>
      <c r="AV266" s="14" t="s">
        <v>101</v>
      </c>
      <c r="AW266" s="14" t="s">
        <v>35</v>
      </c>
      <c r="AX266" s="14" t="s">
        <v>80</v>
      </c>
      <c r="AY266" s="263" t="s">
        <v>183</v>
      </c>
    </row>
    <row r="267" spans="2:63" s="11" customFormat="1" ht="22.8" customHeight="1">
      <c r="B267" s="201"/>
      <c r="C267" s="202"/>
      <c r="D267" s="203" t="s">
        <v>72</v>
      </c>
      <c r="E267" s="215" t="s">
        <v>238</v>
      </c>
      <c r="F267" s="215" t="s">
        <v>1053</v>
      </c>
      <c r="G267" s="202"/>
      <c r="H267" s="202"/>
      <c r="I267" s="205"/>
      <c r="J267" s="216">
        <f>BK267</f>
        <v>0</v>
      </c>
      <c r="K267" s="202"/>
      <c r="L267" s="207"/>
      <c r="M267" s="208"/>
      <c r="N267" s="209"/>
      <c r="O267" s="209"/>
      <c r="P267" s="210">
        <f>SUM(P268:P318)</f>
        <v>0</v>
      </c>
      <c r="Q267" s="209"/>
      <c r="R267" s="210">
        <f>SUM(R268:R318)</f>
        <v>7.73134784</v>
      </c>
      <c r="S267" s="209"/>
      <c r="T267" s="211">
        <f>SUM(T268:T318)</f>
        <v>7.523096600000001</v>
      </c>
      <c r="AR267" s="212" t="s">
        <v>80</v>
      </c>
      <c r="AT267" s="213" t="s">
        <v>72</v>
      </c>
      <c r="AU267" s="213" t="s">
        <v>80</v>
      </c>
      <c r="AY267" s="212" t="s">
        <v>183</v>
      </c>
      <c r="BK267" s="214">
        <f>SUM(BK268:BK318)</f>
        <v>0</v>
      </c>
    </row>
    <row r="268" spans="2:65" s="1" customFormat="1" ht="16.5" customHeight="1">
      <c r="B268" s="39"/>
      <c r="C268" s="217" t="s">
        <v>377</v>
      </c>
      <c r="D268" s="217" t="s">
        <v>185</v>
      </c>
      <c r="E268" s="218" t="s">
        <v>1054</v>
      </c>
      <c r="F268" s="219" t="s">
        <v>1055</v>
      </c>
      <c r="G268" s="220" t="s">
        <v>188</v>
      </c>
      <c r="H268" s="221">
        <v>6</v>
      </c>
      <c r="I268" s="222"/>
      <c r="J268" s="223">
        <f>ROUND(I268*H268,2)</f>
        <v>0</v>
      </c>
      <c r="K268" s="219" t="s">
        <v>521</v>
      </c>
      <c r="L268" s="44"/>
      <c r="M268" s="224" t="s">
        <v>19</v>
      </c>
      <c r="N268" s="225" t="s">
        <v>44</v>
      </c>
      <c r="O268" s="80"/>
      <c r="P268" s="226">
        <f>O268*H268</f>
        <v>0</v>
      </c>
      <c r="Q268" s="226">
        <v>0.00117</v>
      </c>
      <c r="R268" s="226">
        <f>Q268*H268</f>
        <v>0.00702</v>
      </c>
      <c r="S268" s="226">
        <v>0</v>
      </c>
      <c r="T268" s="227">
        <f>S268*H268</f>
        <v>0</v>
      </c>
      <c r="AR268" s="18" t="s">
        <v>101</v>
      </c>
      <c r="AT268" s="18" t="s">
        <v>185</v>
      </c>
      <c r="AU268" s="18" t="s">
        <v>82</v>
      </c>
      <c r="AY268" s="18" t="s">
        <v>183</v>
      </c>
      <c r="BE268" s="228">
        <f>IF(N268="základní",J268,0)</f>
        <v>0</v>
      </c>
      <c r="BF268" s="228">
        <f>IF(N268="snížená",J268,0)</f>
        <v>0</v>
      </c>
      <c r="BG268" s="228">
        <f>IF(N268="zákl. přenesená",J268,0)</f>
        <v>0</v>
      </c>
      <c r="BH268" s="228">
        <f>IF(N268="sníž. přenesená",J268,0)</f>
        <v>0</v>
      </c>
      <c r="BI268" s="228">
        <f>IF(N268="nulová",J268,0)</f>
        <v>0</v>
      </c>
      <c r="BJ268" s="18" t="s">
        <v>80</v>
      </c>
      <c r="BK268" s="228">
        <f>ROUND(I268*H268,2)</f>
        <v>0</v>
      </c>
      <c r="BL268" s="18" t="s">
        <v>101</v>
      </c>
      <c r="BM268" s="18" t="s">
        <v>1056</v>
      </c>
    </row>
    <row r="269" spans="2:47" s="1" customFormat="1" ht="12">
      <c r="B269" s="39"/>
      <c r="C269" s="40"/>
      <c r="D269" s="229" t="s">
        <v>213</v>
      </c>
      <c r="E269" s="40"/>
      <c r="F269" s="230" t="s">
        <v>1057</v>
      </c>
      <c r="G269" s="40"/>
      <c r="H269" s="40"/>
      <c r="I269" s="144"/>
      <c r="J269" s="40"/>
      <c r="K269" s="40"/>
      <c r="L269" s="44"/>
      <c r="M269" s="231"/>
      <c r="N269" s="80"/>
      <c r="O269" s="80"/>
      <c r="P269" s="80"/>
      <c r="Q269" s="80"/>
      <c r="R269" s="80"/>
      <c r="S269" s="80"/>
      <c r="T269" s="81"/>
      <c r="AT269" s="18" t="s">
        <v>213</v>
      </c>
      <c r="AU269" s="18" t="s">
        <v>82</v>
      </c>
    </row>
    <row r="270" spans="2:51" s="12" customFormat="1" ht="12">
      <c r="B270" s="232"/>
      <c r="C270" s="233"/>
      <c r="D270" s="229" t="s">
        <v>193</v>
      </c>
      <c r="E270" s="234" t="s">
        <v>19</v>
      </c>
      <c r="F270" s="235" t="s">
        <v>1058</v>
      </c>
      <c r="G270" s="233"/>
      <c r="H270" s="234" t="s">
        <v>19</v>
      </c>
      <c r="I270" s="236"/>
      <c r="J270" s="233"/>
      <c r="K270" s="233"/>
      <c r="L270" s="237"/>
      <c r="M270" s="238"/>
      <c r="N270" s="239"/>
      <c r="O270" s="239"/>
      <c r="P270" s="239"/>
      <c r="Q270" s="239"/>
      <c r="R270" s="239"/>
      <c r="S270" s="239"/>
      <c r="T270" s="240"/>
      <c r="AT270" s="241" t="s">
        <v>193</v>
      </c>
      <c r="AU270" s="241" t="s">
        <v>82</v>
      </c>
      <c r="AV270" s="12" t="s">
        <v>80</v>
      </c>
      <c r="AW270" s="12" t="s">
        <v>35</v>
      </c>
      <c r="AX270" s="12" t="s">
        <v>73</v>
      </c>
      <c r="AY270" s="241" t="s">
        <v>183</v>
      </c>
    </row>
    <row r="271" spans="2:51" s="13" customFormat="1" ht="12">
      <c r="B271" s="242"/>
      <c r="C271" s="243"/>
      <c r="D271" s="229" t="s">
        <v>193</v>
      </c>
      <c r="E271" s="244" t="s">
        <v>19</v>
      </c>
      <c r="F271" s="245" t="s">
        <v>1059</v>
      </c>
      <c r="G271" s="243"/>
      <c r="H271" s="246">
        <v>6</v>
      </c>
      <c r="I271" s="247"/>
      <c r="J271" s="243"/>
      <c r="K271" s="243"/>
      <c r="L271" s="248"/>
      <c r="M271" s="249"/>
      <c r="N271" s="250"/>
      <c r="O271" s="250"/>
      <c r="P271" s="250"/>
      <c r="Q271" s="250"/>
      <c r="R271" s="250"/>
      <c r="S271" s="250"/>
      <c r="T271" s="251"/>
      <c r="AT271" s="252" t="s">
        <v>193</v>
      </c>
      <c r="AU271" s="252" t="s">
        <v>82</v>
      </c>
      <c r="AV271" s="13" t="s">
        <v>82</v>
      </c>
      <c r="AW271" s="13" t="s">
        <v>35</v>
      </c>
      <c r="AX271" s="13" t="s">
        <v>80</v>
      </c>
      <c r="AY271" s="252" t="s">
        <v>183</v>
      </c>
    </row>
    <row r="272" spans="2:65" s="1" customFormat="1" ht="16.5" customHeight="1">
      <c r="B272" s="39"/>
      <c r="C272" s="217" t="s">
        <v>382</v>
      </c>
      <c r="D272" s="217" t="s">
        <v>185</v>
      </c>
      <c r="E272" s="218" t="s">
        <v>1060</v>
      </c>
      <c r="F272" s="219" t="s">
        <v>1061</v>
      </c>
      <c r="G272" s="220" t="s">
        <v>188</v>
      </c>
      <c r="H272" s="221">
        <v>6</v>
      </c>
      <c r="I272" s="222"/>
      <c r="J272" s="223">
        <f>ROUND(I272*H272,2)</f>
        <v>0</v>
      </c>
      <c r="K272" s="219" t="s">
        <v>521</v>
      </c>
      <c r="L272" s="44"/>
      <c r="M272" s="224" t="s">
        <v>19</v>
      </c>
      <c r="N272" s="225" t="s">
        <v>44</v>
      </c>
      <c r="O272" s="80"/>
      <c r="P272" s="226">
        <f>O272*H272</f>
        <v>0</v>
      </c>
      <c r="Q272" s="226">
        <v>0.000664</v>
      </c>
      <c r="R272" s="226">
        <f>Q272*H272</f>
        <v>0.003984</v>
      </c>
      <c r="S272" s="226">
        <v>0</v>
      </c>
      <c r="T272" s="227">
        <f>S272*H272</f>
        <v>0</v>
      </c>
      <c r="AR272" s="18" t="s">
        <v>101</v>
      </c>
      <c r="AT272" s="18" t="s">
        <v>185</v>
      </c>
      <c r="AU272" s="18" t="s">
        <v>82</v>
      </c>
      <c r="AY272" s="18" t="s">
        <v>183</v>
      </c>
      <c r="BE272" s="228">
        <f>IF(N272="základní",J272,0)</f>
        <v>0</v>
      </c>
      <c r="BF272" s="228">
        <f>IF(N272="snížená",J272,0)</f>
        <v>0</v>
      </c>
      <c r="BG272" s="228">
        <f>IF(N272="zákl. přenesená",J272,0)</f>
        <v>0</v>
      </c>
      <c r="BH272" s="228">
        <f>IF(N272="sníž. přenesená",J272,0)</f>
        <v>0</v>
      </c>
      <c r="BI272" s="228">
        <f>IF(N272="nulová",J272,0)</f>
        <v>0</v>
      </c>
      <c r="BJ272" s="18" t="s">
        <v>80</v>
      </c>
      <c r="BK272" s="228">
        <f>ROUND(I272*H272,2)</f>
        <v>0</v>
      </c>
      <c r="BL272" s="18" t="s">
        <v>101</v>
      </c>
      <c r="BM272" s="18" t="s">
        <v>1062</v>
      </c>
    </row>
    <row r="273" spans="2:47" s="1" customFormat="1" ht="12">
      <c r="B273" s="39"/>
      <c r="C273" s="40"/>
      <c r="D273" s="229" t="s">
        <v>213</v>
      </c>
      <c r="E273" s="40"/>
      <c r="F273" s="230" t="s">
        <v>1057</v>
      </c>
      <c r="G273" s="40"/>
      <c r="H273" s="40"/>
      <c r="I273" s="144"/>
      <c r="J273" s="40"/>
      <c r="K273" s="40"/>
      <c r="L273" s="44"/>
      <c r="M273" s="231"/>
      <c r="N273" s="80"/>
      <c r="O273" s="80"/>
      <c r="P273" s="80"/>
      <c r="Q273" s="80"/>
      <c r="R273" s="80"/>
      <c r="S273" s="80"/>
      <c r="T273" s="81"/>
      <c r="AT273" s="18" t="s">
        <v>213</v>
      </c>
      <c r="AU273" s="18" t="s">
        <v>82</v>
      </c>
    </row>
    <row r="274" spans="2:51" s="12" customFormat="1" ht="12">
      <c r="B274" s="232"/>
      <c r="C274" s="233"/>
      <c r="D274" s="229" t="s">
        <v>193</v>
      </c>
      <c r="E274" s="234" t="s">
        <v>19</v>
      </c>
      <c r="F274" s="235" t="s">
        <v>1058</v>
      </c>
      <c r="G274" s="233"/>
      <c r="H274" s="234" t="s">
        <v>19</v>
      </c>
      <c r="I274" s="236"/>
      <c r="J274" s="233"/>
      <c r="K274" s="233"/>
      <c r="L274" s="237"/>
      <c r="M274" s="238"/>
      <c r="N274" s="239"/>
      <c r="O274" s="239"/>
      <c r="P274" s="239"/>
      <c r="Q274" s="239"/>
      <c r="R274" s="239"/>
      <c r="S274" s="239"/>
      <c r="T274" s="240"/>
      <c r="AT274" s="241" t="s">
        <v>193</v>
      </c>
      <c r="AU274" s="241" t="s">
        <v>82</v>
      </c>
      <c r="AV274" s="12" t="s">
        <v>80</v>
      </c>
      <c r="AW274" s="12" t="s">
        <v>35</v>
      </c>
      <c r="AX274" s="12" t="s">
        <v>73</v>
      </c>
      <c r="AY274" s="241" t="s">
        <v>183</v>
      </c>
    </row>
    <row r="275" spans="2:51" s="13" customFormat="1" ht="12">
      <c r="B275" s="242"/>
      <c r="C275" s="243"/>
      <c r="D275" s="229" t="s">
        <v>193</v>
      </c>
      <c r="E275" s="244" t="s">
        <v>19</v>
      </c>
      <c r="F275" s="245" t="s">
        <v>1059</v>
      </c>
      <c r="G275" s="243"/>
      <c r="H275" s="246">
        <v>6</v>
      </c>
      <c r="I275" s="247"/>
      <c r="J275" s="243"/>
      <c r="K275" s="243"/>
      <c r="L275" s="248"/>
      <c r="M275" s="249"/>
      <c r="N275" s="250"/>
      <c r="O275" s="250"/>
      <c r="P275" s="250"/>
      <c r="Q275" s="250"/>
      <c r="R275" s="250"/>
      <c r="S275" s="250"/>
      <c r="T275" s="251"/>
      <c r="AT275" s="252" t="s">
        <v>193</v>
      </c>
      <c r="AU275" s="252" t="s">
        <v>82</v>
      </c>
      <c r="AV275" s="13" t="s">
        <v>82</v>
      </c>
      <c r="AW275" s="13" t="s">
        <v>35</v>
      </c>
      <c r="AX275" s="13" t="s">
        <v>80</v>
      </c>
      <c r="AY275" s="252" t="s">
        <v>183</v>
      </c>
    </row>
    <row r="276" spans="2:65" s="1" customFormat="1" ht="16.5" customHeight="1">
      <c r="B276" s="39"/>
      <c r="C276" s="264" t="s">
        <v>388</v>
      </c>
      <c r="D276" s="264" t="s">
        <v>233</v>
      </c>
      <c r="E276" s="265" t="s">
        <v>1063</v>
      </c>
      <c r="F276" s="266" t="s">
        <v>1064</v>
      </c>
      <c r="G276" s="267" t="s">
        <v>208</v>
      </c>
      <c r="H276" s="268">
        <v>0.115</v>
      </c>
      <c r="I276" s="269"/>
      <c r="J276" s="270">
        <f>ROUND(I276*H276,2)</f>
        <v>0</v>
      </c>
      <c r="K276" s="266" t="s">
        <v>521</v>
      </c>
      <c r="L276" s="271"/>
      <c r="M276" s="272" t="s">
        <v>19</v>
      </c>
      <c r="N276" s="273" t="s">
        <v>44</v>
      </c>
      <c r="O276" s="80"/>
      <c r="P276" s="226">
        <f>O276*H276</f>
        <v>0</v>
      </c>
      <c r="Q276" s="226">
        <v>1</v>
      </c>
      <c r="R276" s="226">
        <f>Q276*H276</f>
        <v>0.115</v>
      </c>
      <c r="S276" s="226">
        <v>0</v>
      </c>
      <c r="T276" s="227">
        <f>S276*H276</f>
        <v>0</v>
      </c>
      <c r="AR276" s="18" t="s">
        <v>232</v>
      </c>
      <c r="AT276" s="18" t="s">
        <v>233</v>
      </c>
      <c r="AU276" s="18" t="s">
        <v>82</v>
      </c>
      <c r="AY276" s="18" t="s">
        <v>183</v>
      </c>
      <c r="BE276" s="228">
        <f>IF(N276="základní",J276,0)</f>
        <v>0</v>
      </c>
      <c r="BF276" s="228">
        <f>IF(N276="snížená",J276,0)</f>
        <v>0</v>
      </c>
      <c r="BG276" s="228">
        <f>IF(N276="zákl. přenesená",J276,0)</f>
        <v>0</v>
      </c>
      <c r="BH276" s="228">
        <f>IF(N276="sníž. přenesená",J276,0)</f>
        <v>0</v>
      </c>
      <c r="BI276" s="228">
        <f>IF(N276="nulová",J276,0)</f>
        <v>0</v>
      </c>
      <c r="BJ276" s="18" t="s">
        <v>80</v>
      </c>
      <c r="BK276" s="228">
        <f>ROUND(I276*H276,2)</f>
        <v>0</v>
      </c>
      <c r="BL276" s="18" t="s">
        <v>101</v>
      </c>
      <c r="BM276" s="18" t="s">
        <v>1065</v>
      </c>
    </row>
    <row r="277" spans="2:51" s="13" customFormat="1" ht="12">
      <c r="B277" s="242"/>
      <c r="C277" s="243"/>
      <c r="D277" s="229" t="s">
        <v>193</v>
      </c>
      <c r="E277" s="244" t="s">
        <v>19</v>
      </c>
      <c r="F277" s="245" t="s">
        <v>1066</v>
      </c>
      <c r="G277" s="243"/>
      <c r="H277" s="246">
        <v>0.115</v>
      </c>
      <c r="I277" s="247"/>
      <c r="J277" s="243"/>
      <c r="K277" s="243"/>
      <c r="L277" s="248"/>
      <c r="M277" s="249"/>
      <c r="N277" s="250"/>
      <c r="O277" s="250"/>
      <c r="P277" s="250"/>
      <c r="Q277" s="250"/>
      <c r="R277" s="250"/>
      <c r="S277" s="250"/>
      <c r="T277" s="251"/>
      <c r="AT277" s="252" t="s">
        <v>193</v>
      </c>
      <c r="AU277" s="252" t="s">
        <v>82</v>
      </c>
      <c r="AV277" s="13" t="s">
        <v>82</v>
      </c>
      <c r="AW277" s="13" t="s">
        <v>35</v>
      </c>
      <c r="AX277" s="13" t="s">
        <v>80</v>
      </c>
      <c r="AY277" s="252" t="s">
        <v>183</v>
      </c>
    </row>
    <row r="278" spans="2:65" s="1" customFormat="1" ht="16.5" customHeight="1">
      <c r="B278" s="39"/>
      <c r="C278" s="264" t="s">
        <v>398</v>
      </c>
      <c r="D278" s="264" t="s">
        <v>233</v>
      </c>
      <c r="E278" s="265" t="s">
        <v>1067</v>
      </c>
      <c r="F278" s="266" t="s">
        <v>1068</v>
      </c>
      <c r="G278" s="267" t="s">
        <v>208</v>
      </c>
      <c r="H278" s="268">
        <v>0.075</v>
      </c>
      <c r="I278" s="269"/>
      <c r="J278" s="270">
        <f>ROUND(I278*H278,2)</f>
        <v>0</v>
      </c>
      <c r="K278" s="266" t="s">
        <v>521</v>
      </c>
      <c r="L278" s="271"/>
      <c r="M278" s="272" t="s">
        <v>19</v>
      </c>
      <c r="N278" s="273" t="s">
        <v>44</v>
      </c>
      <c r="O278" s="80"/>
      <c r="P278" s="226">
        <f>O278*H278</f>
        <v>0</v>
      </c>
      <c r="Q278" s="226">
        <v>1</v>
      </c>
      <c r="R278" s="226">
        <f>Q278*H278</f>
        <v>0.075</v>
      </c>
      <c r="S278" s="226">
        <v>0</v>
      </c>
      <c r="T278" s="227">
        <f>S278*H278</f>
        <v>0</v>
      </c>
      <c r="AR278" s="18" t="s">
        <v>232</v>
      </c>
      <c r="AT278" s="18" t="s">
        <v>233</v>
      </c>
      <c r="AU278" s="18" t="s">
        <v>82</v>
      </c>
      <c r="AY278" s="18" t="s">
        <v>183</v>
      </c>
      <c r="BE278" s="228">
        <f>IF(N278="základní",J278,0)</f>
        <v>0</v>
      </c>
      <c r="BF278" s="228">
        <f>IF(N278="snížená",J278,0)</f>
        <v>0</v>
      </c>
      <c r="BG278" s="228">
        <f>IF(N278="zákl. přenesená",J278,0)</f>
        <v>0</v>
      </c>
      <c r="BH278" s="228">
        <f>IF(N278="sníž. přenesená",J278,0)</f>
        <v>0</v>
      </c>
      <c r="BI278" s="228">
        <f>IF(N278="nulová",J278,0)</f>
        <v>0</v>
      </c>
      <c r="BJ278" s="18" t="s">
        <v>80</v>
      </c>
      <c r="BK278" s="228">
        <f>ROUND(I278*H278,2)</f>
        <v>0</v>
      </c>
      <c r="BL278" s="18" t="s">
        <v>101</v>
      </c>
      <c r="BM278" s="18" t="s">
        <v>1069</v>
      </c>
    </row>
    <row r="279" spans="2:51" s="12" customFormat="1" ht="12">
      <c r="B279" s="232"/>
      <c r="C279" s="233"/>
      <c r="D279" s="229" t="s">
        <v>193</v>
      </c>
      <c r="E279" s="234" t="s">
        <v>19</v>
      </c>
      <c r="F279" s="235" t="s">
        <v>1070</v>
      </c>
      <c r="G279" s="233"/>
      <c r="H279" s="234" t="s">
        <v>19</v>
      </c>
      <c r="I279" s="236"/>
      <c r="J279" s="233"/>
      <c r="K279" s="233"/>
      <c r="L279" s="237"/>
      <c r="M279" s="238"/>
      <c r="N279" s="239"/>
      <c r="O279" s="239"/>
      <c r="P279" s="239"/>
      <c r="Q279" s="239"/>
      <c r="R279" s="239"/>
      <c r="S279" s="239"/>
      <c r="T279" s="240"/>
      <c r="AT279" s="241" t="s">
        <v>193</v>
      </c>
      <c r="AU279" s="241" t="s">
        <v>82</v>
      </c>
      <c r="AV279" s="12" t="s">
        <v>80</v>
      </c>
      <c r="AW279" s="12" t="s">
        <v>35</v>
      </c>
      <c r="AX279" s="12" t="s">
        <v>73</v>
      </c>
      <c r="AY279" s="241" t="s">
        <v>183</v>
      </c>
    </row>
    <row r="280" spans="2:51" s="13" customFormat="1" ht="12">
      <c r="B280" s="242"/>
      <c r="C280" s="243"/>
      <c r="D280" s="229" t="s">
        <v>193</v>
      </c>
      <c r="E280" s="244" t="s">
        <v>19</v>
      </c>
      <c r="F280" s="245" t="s">
        <v>1071</v>
      </c>
      <c r="G280" s="243"/>
      <c r="H280" s="246">
        <v>0.075</v>
      </c>
      <c r="I280" s="247"/>
      <c r="J280" s="243"/>
      <c r="K280" s="243"/>
      <c r="L280" s="248"/>
      <c r="M280" s="249"/>
      <c r="N280" s="250"/>
      <c r="O280" s="250"/>
      <c r="P280" s="250"/>
      <c r="Q280" s="250"/>
      <c r="R280" s="250"/>
      <c r="S280" s="250"/>
      <c r="T280" s="251"/>
      <c r="AT280" s="252" t="s">
        <v>193</v>
      </c>
      <c r="AU280" s="252" t="s">
        <v>82</v>
      </c>
      <c r="AV280" s="13" t="s">
        <v>82</v>
      </c>
      <c r="AW280" s="13" t="s">
        <v>35</v>
      </c>
      <c r="AX280" s="13" t="s">
        <v>80</v>
      </c>
      <c r="AY280" s="252" t="s">
        <v>183</v>
      </c>
    </row>
    <row r="281" spans="2:65" s="1" customFormat="1" ht="22.5" customHeight="1">
      <c r="B281" s="39"/>
      <c r="C281" s="217" t="s">
        <v>404</v>
      </c>
      <c r="D281" s="217" t="s">
        <v>185</v>
      </c>
      <c r="E281" s="218" t="s">
        <v>1072</v>
      </c>
      <c r="F281" s="219" t="s">
        <v>1073</v>
      </c>
      <c r="G281" s="220" t="s">
        <v>324</v>
      </c>
      <c r="H281" s="221">
        <v>20</v>
      </c>
      <c r="I281" s="222"/>
      <c r="J281" s="223">
        <f>ROUND(I281*H281,2)</f>
        <v>0</v>
      </c>
      <c r="K281" s="219" t="s">
        <v>521</v>
      </c>
      <c r="L281" s="44"/>
      <c r="M281" s="224" t="s">
        <v>19</v>
      </c>
      <c r="N281" s="225" t="s">
        <v>44</v>
      </c>
      <c r="O281" s="80"/>
      <c r="P281" s="226">
        <f>O281*H281</f>
        <v>0</v>
      </c>
      <c r="Q281" s="226">
        <v>0</v>
      </c>
      <c r="R281" s="226">
        <f>Q281*H281</f>
        <v>0</v>
      </c>
      <c r="S281" s="226">
        <v>0</v>
      </c>
      <c r="T281" s="227">
        <f>S281*H281</f>
        <v>0</v>
      </c>
      <c r="AR281" s="18" t="s">
        <v>101</v>
      </c>
      <c r="AT281" s="18" t="s">
        <v>185</v>
      </c>
      <c r="AU281" s="18" t="s">
        <v>82</v>
      </c>
      <c r="AY281" s="18" t="s">
        <v>183</v>
      </c>
      <c r="BE281" s="228">
        <f>IF(N281="základní",J281,0)</f>
        <v>0</v>
      </c>
      <c r="BF281" s="228">
        <f>IF(N281="snížená",J281,0)</f>
        <v>0</v>
      </c>
      <c r="BG281" s="228">
        <f>IF(N281="zákl. přenesená",J281,0)</f>
        <v>0</v>
      </c>
      <c r="BH281" s="228">
        <f>IF(N281="sníž. přenesená",J281,0)</f>
        <v>0</v>
      </c>
      <c r="BI281" s="228">
        <f>IF(N281="nulová",J281,0)</f>
        <v>0</v>
      </c>
      <c r="BJ281" s="18" t="s">
        <v>80</v>
      </c>
      <c r="BK281" s="228">
        <f>ROUND(I281*H281,2)</f>
        <v>0</v>
      </c>
      <c r="BL281" s="18" t="s">
        <v>101</v>
      </c>
      <c r="BM281" s="18" t="s">
        <v>1074</v>
      </c>
    </row>
    <row r="282" spans="2:47" s="1" customFormat="1" ht="12">
      <c r="B282" s="39"/>
      <c r="C282" s="40"/>
      <c r="D282" s="229" t="s">
        <v>213</v>
      </c>
      <c r="E282" s="40"/>
      <c r="F282" s="230" t="s">
        <v>1075</v>
      </c>
      <c r="G282" s="40"/>
      <c r="H282" s="40"/>
      <c r="I282" s="144"/>
      <c r="J282" s="40"/>
      <c r="K282" s="40"/>
      <c r="L282" s="44"/>
      <c r="M282" s="231"/>
      <c r="N282" s="80"/>
      <c r="O282" s="80"/>
      <c r="P282" s="80"/>
      <c r="Q282" s="80"/>
      <c r="R282" s="80"/>
      <c r="S282" s="80"/>
      <c r="T282" s="81"/>
      <c r="AT282" s="18" t="s">
        <v>213</v>
      </c>
      <c r="AU282" s="18" t="s">
        <v>82</v>
      </c>
    </row>
    <row r="283" spans="2:51" s="12" customFormat="1" ht="12">
      <c r="B283" s="232"/>
      <c r="C283" s="233"/>
      <c r="D283" s="229" t="s">
        <v>193</v>
      </c>
      <c r="E283" s="234" t="s">
        <v>19</v>
      </c>
      <c r="F283" s="235" t="s">
        <v>1076</v>
      </c>
      <c r="G283" s="233"/>
      <c r="H283" s="234" t="s">
        <v>19</v>
      </c>
      <c r="I283" s="236"/>
      <c r="J283" s="233"/>
      <c r="K283" s="233"/>
      <c r="L283" s="237"/>
      <c r="M283" s="238"/>
      <c r="N283" s="239"/>
      <c r="O283" s="239"/>
      <c r="P283" s="239"/>
      <c r="Q283" s="239"/>
      <c r="R283" s="239"/>
      <c r="S283" s="239"/>
      <c r="T283" s="240"/>
      <c r="AT283" s="241" t="s">
        <v>193</v>
      </c>
      <c r="AU283" s="241" t="s">
        <v>82</v>
      </c>
      <c r="AV283" s="12" t="s">
        <v>80</v>
      </c>
      <c r="AW283" s="12" t="s">
        <v>35</v>
      </c>
      <c r="AX283" s="12" t="s">
        <v>73</v>
      </c>
      <c r="AY283" s="241" t="s">
        <v>183</v>
      </c>
    </row>
    <row r="284" spans="2:51" s="13" customFormat="1" ht="12">
      <c r="B284" s="242"/>
      <c r="C284" s="243"/>
      <c r="D284" s="229" t="s">
        <v>193</v>
      </c>
      <c r="E284" s="244" t="s">
        <v>19</v>
      </c>
      <c r="F284" s="245" t="s">
        <v>1077</v>
      </c>
      <c r="G284" s="243"/>
      <c r="H284" s="246">
        <v>20</v>
      </c>
      <c r="I284" s="247"/>
      <c r="J284" s="243"/>
      <c r="K284" s="243"/>
      <c r="L284" s="248"/>
      <c r="M284" s="249"/>
      <c r="N284" s="250"/>
      <c r="O284" s="250"/>
      <c r="P284" s="250"/>
      <c r="Q284" s="250"/>
      <c r="R284" s="250"/>
      <c r="S284" s="250"/>
      <c r="T284" s="251"/>
      <c r="AT284" s="252" t="s">
        <v>193</v>
      </c>
      <c r="AU284" s="252" t="s">
        <v>82</v>
      </c>
      <c r="AV284" s="13" t="s">
        <v>82</v>
      </c>
      <c r="AW284" s="13" t="s">
        <v>35</v>
      </c>
      <c r="AX284" s="13" t="s">
        <v>80</v>
      </c>
      <c r="AY284" s="252" t="s">
        <v>183</v>
      </c>
    </row>
    <row r="285" spans="2:65" s="1" customFormat="1" ht="22.5" customHeight="1">
      <c r="B285" s="39"/>
      <c r="C285" s="217" t="s">
        <v>410</v>
      </c>
      <c r="D285" s="217" t="s">
        <v>185</v>
      </c>
      <c r="E285" s="218" t="s">
        <v>1078</v>
      </c>
      <c r="F285" s="219" t="s">
        <v>1079</v>
      </c>
      <c r="G285" s="220" t="s">
        <v>324</v>
      </c>
      <c r="H285" s="221">
        <v>100</v>
      </c>
      <c r="I285" s="222"/>
      <c r="J285" s="223">
        <f>ROUND(I285*H285,2)</f>
        <v>0</v>
      </c>
      <c r="K285" s="219" t="s">
        <v>521</v>
      </c>
      <c r="L285" s="44"/>
      <c r="M285" s="224" t="s">
        <v>19</v>
      </c>
      <c r="N285" s="225" t="s">
        <v>44</v>
      </c>
      <c r="O285" s="80"/>
      <c r="P285" s="226">
        <f>O285*H285</f>
        <v>0</v>
      </c>
      <c r="Q285" s="226">
        <v>0</v>
      </c>
      <c r="R285" s="226">
        <f>Q285*H285</f>
        <v>0</v>
      </c>
      <c r="S285" s="226">
        <v>0</v>
      </c>
      <c r="T285" s="227">
        <f>S285*H285</f>
        <v>0</v>
      </c>
      <c r="AR285" s="18" t="s">
        <v>101</v>
      </c>
      <c r="AT285" s="18" t="s">
        <v>185</v>
      </c>
      <c r="AU285" s="18" t="s">
        <v>82</v>
      </c>
      <c r="AY285" s="18" t="s">
        <v>183</v>
      </c>
      <c r="BE285" s="228">
        <f>IF(N285="základní",J285,0)</f>
        <v>0</v>
      </c>
      <c r="BF285" s="228">
        <f>IF(N285="snížená",J285,0)</f>
        <v>0</v>
      </c>
      <c r="BG285" s="228">
        <f>IF(N285="zákl. přenesená",J285,0)</f>
        <v>0</v>
      </c>
      <c r="BH285" s="228">
        <f>IF(N285="sníž. přenesená",J285,0)</f>
        <v>0</v>
      </c>
      <c r="BI285" s="228">
        <f>IF(N285="nulová",J285,0)</f>
        <v>0</v>
      </c>
      <c r="BJ285" s="18" t="s">
        <v>80</v>
      </c>
      <c r="BK285" s="228">
        <f>ROUND(I285*H285,2)</f>
        <v>0</v>
      </c>
      <c r="BL285" s="18" t="s">
        <v>101</v>
      </c>
      <c r="BM285" s="18" t="s">
        <v>1080</v>
      </c>
    </row>
    <row r="286" spans="2:47" s="1" customFormat="1" ht="12">
      <c r="B286" s="39"/>
      <c r="C286" s="40"/>
      <c r="D286" s="229" t="s">
        <v>213</v>
      </c>
      <c r="E286" s="40"/>
      <c r="F286" s="230" t="s">
        <v>1075</v>
      </c>
      <c r="G286" s="40"/>
      <c r="H286" s="40"/>
      <c r="I286" s="144"/>
      <c r="J286" s="40"/>
      <c r="K286" s="40"/>
      <c r="L286" s="44"/>
      <c r="M286" s="231"/>
      <c r="N286" s="80"/>
      <c r="O286" s="80"/>
      <c r="P286" s="80"/>
      <c r="Q286" s="80"/>
      <c r="R286" s="80"/>
      <c r="S286" s="80"/>
      <c r="T286" s="81"/>
      <c r="AT286" s="18" t="s">
        <v>213</v>
      </c>
      <c r="AU286" s="18" t="s">
        <v>82</v>
      </c>
    </row>
    <row r="287" spans="2:51" s="13" customFormat="1" ht="12">
      <c r="B287" s="242"/>
      <c r="C287" s="243"/>
      <c r="D287" s="229" t="s">
        <v>193</v>
      </c>
      <c r="E287" s="244" t="s">
        <v>19</v>
      </c>
      <c r="F287" s="245" t="s">
        <v>1081</v>
      </c>
      <c r="G287" s="243"/>
      <c r="H287" s="246">
        <v>100</v>
      </c>
      <c r="I287" s="247"/>
      <c r="J287" s="243"/>
      <c r="K287" s="243"/>
      <c r="L287" s="248"/>
      <c r="M287" s="249"/>
      <c r="N287" s="250"/>
      <c r="O287" s="250"/>
      <c r="P287" s="250"/>
      <c r="Q287" s="250"/>
      <c r="R287" s="250"/>
      <c r="S287" s="250"/>
      <c r="T287" s="251"/>
      <c r="AT287" s="252" t="s">
        <v>193</v>
      </c>
      <c r="AU287" s="252" t="s">
        <v>82</v>
      </c>
      <c r="AV287" s="13" t="s">
        <v>82</v>
      </c>
      <c r="AW287" s="13" t="s">
        <v>35</v>
      </c>
      <c r="AX287" s="13" t="s">
        <v>80</v>
      </c>
      <c r="AY287" s="252" t="s">
        <v>183</v>
      </c>
    </row>
    <row r="288" spans="2:65" s="1" customFormat="1" ht="22.5" customHeight="1">
      <c r="B288" s="39"/>
      <c r="C288" s="217" t="s">
        <v>415</v>
      </c>
      <c r="D288" s="217" t="s">
        <v>185</v>
      </c>
      <c r="E288" s="218" t="s">
        <v>1082</v>
      </c>
      <c r="F288" s="219" t="s">
        <v>1083</v>
      </c>
      <c r="G288" s="220" t="s">
        <v>324</v>
      </c>
      <c r="H288" s="221">
        <v>20</v>
      </c>
      <c r="I288" s="222"/>
      <c r="J288" s="223">
        <f>ROUND(I288*H288,2)</f>
        <v>0</v>
      </c>
      <c r="K288" s="219" t="s">
        <v>521</v>
      </c>
      <c r="L288" s="44"/>
      <c r="M288" s="224" t="s">
        <v>19</v>
      </c>
      <c r="N288" s="225" t="s">
        <v>44</v>
      </c>
      <c r="O288" s="80"/>
      <c r="P288" s="226">
        <f>O288*H288</f>
        <v>0</v>
      </c>
      <c r="Q288" s="226">
        <v>0</v>
      </c>
      <c r="R288" s="226">
        <f>Q288*H288</f>
        <v>0</v>
      </c>
      <c r="S288" s="226">
        <v>0</v>
      </c>
      <c r="T288" s="227">
        <f>S288*H288</f>
        <v>0</v>
      </c>
      <c r="AR288" s="18" t="s">
        <v>101</v>
      </c>
      <c r="AT288" s="18" t="s">
        <v>185</v>
      </c>
      <c r="AU288" s="18" t="s">
        <v>82</v>
      </c>
      <c r="AY288" s="18" t="s">
        <v>183</v>
      </c>
      <c r="BE288" s="228">
        <f>IF(N288="základní",J288,0)</f>
        <v>0</v>
      </c>
      <c r="BF288" s="228">
        <f>IF(N288="snížená",J288,0)</f>
        <v>0</v>
      </c>
      <c r="BG288" s="228">
        <f>IF(N288="zákl. přenesená",J288,0)</f>
        <v>0</v>
      </c>
      <c r="BH288" s="228">
        <f>IF(N288="sníž. přenesená",J288,0)</f>
        <v>0</v>
      </c>
      <c r="BI288" s="228">
        <f>IF(N288="nulová",J288,0)</f>
        <v>0</v>
      </c>
      <c r="BJ288" s="18" t="s">
        <v>80</v>
      </c>
      <c r="BK288" s="228">
        <f>ROUND(I288*H288,2)</f>
        <v>0</v>
      </c>
      <c r="BL288" s="18" t="s">
        <v>101</v>
      </c>
      <c r="BM288" s="18" t="s">
        <v>1084</v>
      </c>
    </row>
    <row r="289" spans="2:47" s="1" customFormat="1" ht="12">
      <c r="B289" s="39"/>
      <c r="C289" s="40"/>
      <c r="D289" s="229" t="s">
        <v>213</v>
      </c>
      <c r="E289" s="40"/>
      <c r="F289" s="230" t="s">
        <v>1085</v>
      </c>
      <c r="G289" s="40"/>
      <c r="H289" s="40"/>
      <c r="I289" s="144"/>
      <c r="J289" s="40"/>
      <c r="K289" s="40"/>
      <c r="L289" s="44"/>
      <c r="M289" s="231"/>
      <c r="N289" s="80"/>
      <c r="O289" s="80"/>
      <c r="P289" s="80"/>
      <c r="Q289" s="80"/>
      <c r="R289" s="80"/>
      <c r="S289" s="80"/>
      <c r="T289" s="81"/>
      <c r="AT289" s="18" t="s">
        <v>213</v>
      </c>
      <c r="AU289" s="18" t="s">
        <v>82</v>
      </c>
    </row>
    <row r="290" spans="2:65" s="1" customFormat="1" ht="22.5" customHeight="1">
      <c r="B290" s="39"/>
      <c r="C290" s="217" t="s">
        <v>420</v>
      </c>
      <c r="D290" s="217" t="s">
        <v>185</v>
      </c>
      <c r="E290" s="218" t="s">
        <v>1086</v>
      </c>
      <c r="F290" s="219" t="s">
        <v>1087</v>
      </c>
      <c r="G290" s="220" t="s">
        <v>225</v>
      </c>
      <c r="H290" s="221">
        <v>57.344</v>
      </c>
      <c r="I290" s="222"/>
      <c r="J290" s="223">
        <f>ROUND(I290*H290,2)</f>
        <v>0</v>
      </c>
      <c r="K290" s="219" t="s">
        <v>521</v>
      </c>
      <c r="L290" s="44"/>
      <c r="M290" s="224" t="s">
        <v>19</v>
      </c>
      <c r="N290" s="225" t="s">
        <v>44</v>
      </c>
      <c r="O290" s="80"/>
      <c r="P290" s="226">
        <f>O290*H290</f>
        <v>0</v>
      </c>
      <c r="Q290" s="226">
        <v>0</v>
      </c>
      <c r="R290" s="226">
        <f>Q290*H290</f>
        <v>0</v>
      </c>
      <c r="S290" s="226">
        <v>0</v>
      </c>
      <c r="T290" s="227">
        <f>S290*H290</f>
        <v>0</v>
      </c>
      <c r="AR290" s="18" t="s">
        <v>101</v>
      </c>
      <c r="AT290" s="18" t="s">
        <v>185</v>
      </c>
      <c r="AU290" s="18" t="s">
        <v>82</v>
      </c>
      <c r="AY290" s="18" t="s">
        <v>183</v>
      </c>
      <c r="BE290" s="228">
        <f>IF(N290="základní",J290,0)</f>
        <v>0</v>
      </c>
      <c r="BF290" s="228">
        <f>IF(N290="snížená",J290,0)</f>
        <v>0</v>
      </c>
      <c r="BG290" s="228">
        <f>IF(N290="zákl. přenesená",J290,0)</f>
        <v>0</v>
      </c>
      <c r="BH290" s="228">
        <f>IF(N290="sníž. přenesená",J290,0)</f>
        <v>0</v>
      </c>
      <c r="BI290" s="228">
        <f>IF(N290="nulová",J290,0)</f>
        <v>0</v>
      </c>
      <c r="BJ290" s="18" t="s">
        <v>80</v>
      </c>
      <c r="BK290" s="228">
        <f>ROUND(I290*H290,2)</f>
        <v>0</v>
      </c>
      <c r="BL290" s="18" t="s">
        <v>101</v>
      </c>
      <c r="BM290" s="18" t="s">
        <v>1088</v>
      </c>
    </row>
    <row r="291" spans="2:47" s="1" customFormat="1" ht="12">
      <c r="B291" s="39"/>
      <c r="C291" s="40"/>
      <c r="D291" s="229" t="s">
        <v>213</v>
      </c>
      <c r="E291" s="40"/>
      <c r="F291" s="230" t="s">
        <v>1089</v>
      </c>
      <c r="G291" s="40"/>
      <c r="H291" s="40"/>
      <c r="I291" s="144"/>
      <c r="J291" s="40"/>
      <c r="K291" s="40"/>
      <c r="L291" s="44"/>
      <c r="M291" s="231"/>
      <c r="N291" s="80"/>
      <c r="O291" s="80"/>
      <c r="P291" s="80"/>
      <c r="Q291" s="80"/>
      <c r="R291" s="80"/>
      <c r="S291" s="80"/>
      <c r="T291" s="81"/>
      <c r="AT291" s="18" t="s">
        <v>213</v>
      </c>
      <c r="AU291" s="18" t="s">
        <v>82</v>
      </c>
    </row>
    <row r="292" spans="2:51" s="12" customFormat="1" ht="12">
      <c r="B292" s="232"/>
      <c r="C292" s="233"/>
      <c r="D292" s="229" t="s">
        <v>193</v>
      </c>
      <c r="E292" s="234" t="s">
        <v>19</v>
      </c>
      <c r="F292" s="235" t="s">
        <v>1090</v>
      </c>
      <c r="G292" s="233"/>
      <c r="H292" s="234" t="s">
        <v>19</v>
      </c>
      <c r="I292" s="236"/>
      <c r="J292" s="233"/>
      <c r="K292" s="233"/>
      <c r="L292" s="237"/>
      <c r="M292" s="238"/>
      <c r="N292" s="239"/>
      <c r="O292" s="239"/>
      <c r="P292" s="239"/>
      <c r="Q292" s="239"/>
      <c r="R292" s="239"/>
      <c r="S292" s="239"/>
      <c r="T292" s="240"/>
      <c r="AT292" s="241" t="s">
        <v>193</v>
      </c>
      <c r="AU292" s="241" t="s">
        <v>82</v>
      </c>
      <c r="AV292" s="12" t="s">
        <v>80</v>
      </c>
      <c r="AW292" s="12" t="s">
        <v>35</v>
      </c>
      <c r="AX292" s="12" t="s">
        <v>73</v>
      </c>
      <c r="AY292" s="241" t="s">
        <v>183</v>
      </c>
    </row>
    <row r="293" spans="2:51" s="13" customFormat="1" ht="12">
      <c r="B293" s="242"/>
      <c r="C293" s="243"/>
      <c r="D293" s="229" t="s">
        <v>193</v>
      </c>
      <c r="E293" s="244" t="s">
        <v>19</v>
      </c>
      <c r="F293" s="245" t="s">
        <v>1091</v>
      </c>
      <c r="G293" s="243"/>
      <c r="H293" s="246">
        <v>57.344</v>
      </c>
      <c r="I293" s="247"/>
      <c r="J293" s="243"/>
      <c r="K293" s="243"/>
      <c r="L293" s="248"/>
      <c r="M293" s="249"/>
      <c r="N293" s="250"/>
      <c r="O293" s="250"/>
      <c r="P293" s="250"/>
      <c r="Q293" s="250"/>
      <c r="R293" s="250"/>
      <c r="S293" s="250"/>
      <c r="T293" s="251"/>
      <c r="AT293" s="252" t="s">
        <v>193</v>
      </c>
      <c r="AU293" s="252" t="s">
        <v>82</v>
      </c>
      <c r="AV293" s="13" t="s">
        <v>82</v>
      </c>
      <c r="AW293" s="13" t="s">
        <v>35</v>
      </c>
      <c r="AX293" s="13" t="s">
        <v>80</v>
      </c>
      <c r="AY293" s="252" t="s">
        <v>183</v>
      </c>
    </row>
    <row r="294" spans="2:65" s="1" customFormat="1" ht="22.5" customHeight="1">
      <c r="B294" s="39"/>
      <c r="C294" s="217" t="s">
        <v>425</v>
      </c>
      <c r="D294" s="217" t="s">
        <v>185</v>
      </c>
      <c r="E294" s="218" t="s">
        <v>1092</v>
      </c>
      <c r="F294" s="219" t="s">
        <v>1093</v>
      </c>
      <c r="G294" s="220" t="s">
        <v>225</v>
      </c>
      <c r="H294" s="221">
        <v>286.72</v>
      </c>
      <c r="I294" s="222"/>
      <c r="J294" s="223">
        <f>ROUND(I294*H294,2)</f>
        <v>0</v>
      </c>
      <c r="K294" s="219" t="s">
        <v>521</v>
      </c>
      <c r="L294" s="44"/>
      <c r="M294" s="224" t="s">
        <v>19</v>
      </c>
      <c r="N294" s="225" t="s">
        <v>44</v>
      </c>
      <c r="O294" s="80"/>
      <c r="P294" s="226">
        <f>O294*H294</f>
        <v>0</v>
      </c>
      <c r="Q294" s="226">
        <v>0</v>
      </c>
      <c r="R294" s="226">
        <f>Q294*H294</f>
        <v>0</v>
      </c>
      <c r="S294" s="226">
        <v>0</v>
      </c>
      <c r="T294" s="227">
        <f>S294*H294</f>
        <v>0</v>
      </c>
      <c r="AR294" s="18" t="s">
        <v>101</v>
      </c>
      <c r="AT294" s="18" t="s">
        <v>185</v>
      </c>
      <c r="AU294" s="18" t="s">
        <v>82</v>
      </c>
      <c r="AY294" s="18" t="s">
        <v>183</v>
      </c>
      <c r="BE294" s="228">
        <f>IF(N294="základní",J294,0)</f>
        <v>0</v>
      </c>
      <c r="BF294" s="228">
        <f>IF(N294="snížená",J294,0)</f>
        <v>0</v>
      </c>
      <c r="BG294" s="228">
        <f>IF(N294="zákl. přenesená",J294,0)</f>
        <v>0</v>
      </c>
      <c r="BH294" s="228">
        <f>IF(N294="sníž. přenesená",J294,0)</f>
        <v>0</v>
      </c>
      <c r="BI294" s="228">
        <f>IF(N294="nulová",J294,0)</f>
        <v>0</v>
      </c>
      <c r="BJ294" s="18" t="s">
        <v>80</v>
      </c>
      <c r="BK294" s="228">
        <f>ROUND(I294*H294,2)</f>
        <v>0</v>
      </c>
      <c r="BL294" s="18" t="s">
        <v>101</v>
      </c>
      <c r="BM294" s="18" t="s">
        <v>1094</v>
      </c>
    </row>
    <row r="295" spans="2:47" s="1" customFormat="1" ht="12">
      <c r="B295" s="39"/>
      <c r="C295" s="40"/>
      <c r="D295" s="229" t="s">
        <v>213</v>
      </c>
      <c r="E295" s="40"/>
      <c r="F295" s="230" t="s">
        <v>1089</v>
      </c>
      <c r="G295" s="40"/>
      <c r="H295" s="40"/>
      <c r="I295" s="144"/>
      <c r="J295" s="40"/>
      <c r="K295" s="40"/>
      <c r="L295" s="44"/>
      <c r="M295" s="231"/>
      <c r="N295" s="80"/>
      <c r="O295" s="80"/>
      <c r="P295" s="80"/>
      <c r="Q295" s="80"/>
      <c r="R295" s="80"/>
      <c r="S295" s="80"/>
      <c r="T295" s="81"/>
      <c r="AT295" s="18" t="s">
        <v>213</v>
      </c>
      <c r="AU295" s="18" t="s">
        <v>82</v>
      </c>
    </row>
    <row r="296" spans="2:51" s="13" customFormat="1" ht="12">
      <c r="B296" s="242"/>
      <c r="C296" s="243"/>
      <c r="D296" s="229" t="s">
        <v>193</v>
      </c>
      <c r="E296" s="244" t="s">
        <v>19</v>
      </c>
      <c r="F296" s="245" t="s">
        <v>1095</v>
      </c>
      <c r="G296" s="243"/>
      <c r="H296" s="246">
        <v>286.72</v>
      </c>
      <c r="I296" s="247"/>
      <c r="J296" s="243"/>
      <c r="K296" s="243"/>
      <c r="L296" s="248"/>
      <c r="M296" s="249"/>
      <c r="N296" s="250"/>
      <c r="O296" s="250"/>
      <c r="P296" s="250"/>
      <c r="Q296" s="250"/>
      <c r="R296" s="250"/>
      <c r="S296" s="250"/>
      <c r="T296" s="251"/>
      <c r="AT296" s="252" t="s">
        <v>193</v>
      </c>
      <c r="AU296" s="252" t="s">
        <v>82</v>
      </c>
      <c r="AV296" s="13" t="s">
        <v>82</v>
      </c>
      <c r="AW296" s="13" t="s">
        <v>35</v>
      </c>
      <c r="AX296" s="13" t="s">
        <v>80</v>
      </c>
      <c r="AY296" s="252" t="s">
        <v>183</v>
      </c>
    </row>
    <row r="297" spans="2:65" s="1" customFormat="1" ht="22.5" customHeight="1">
      <c r="B297" s="39"/>
      <c r="C297" s="217" t="s">
        <v>1096</v>
      </c>
      <c r="D297" s="217" t="s">
        <v>185</v>
      </c>
      <c r="E297" s="218" t="s">
        <v>1097</v>
      </c>
      <c r="F297" s="219" t="s">
        <v>1098</v>
      </c>
      <c r="G297" s="220" t="s">
        <v>225</v>
      </c>
      <c r="H297" s="221">
        <v>57.344</v>
      </c>
      <c r="I297" s="222"/>
      <c r="J297" s="223">
        <f>ROUND(I297*H297,2)</f>
        <v>0</v>
      </c>
      <c r="K297" s="219" t="s">
        <v>521</v>
      </c>
      <c r="L297" s="44"/>
      <c r="M297" s="224" t="s">
        <v>19</v>
      </c>
      <c r="N297" s="225" t="s">
        <v>44</v>
      </c>
      <c r="O297" s="80"/>
      <c r="P297" s="226">
        <f>O297*H297</f>
        <v>0</v>
      </c>
      <c r="Q297" s="226">
        <v>0</v>
      </c>
      <c r="R297" s="226">
        <f>Q297*H297</f>
        <v>0</v>
      </c>
      <c r="S297" s="226">
        <v>0</v>
      </c>
      <c r="T297" s="227">
        <f>S297*H297</f>
        <v>0</v>
      </c>
      <c r="AR297" s="18" t="s">
        <v>101</v>
      </c>
      <c r="AT297" s="18" t="s">
        <v>185</v>
      </c>
      <c r="AU297" s="18" t="s">
        <v>82</v>
      </c>
      <c r="AY297" s="18" t="s">
        <v>183</v>
      </c>
      <c r="BE297" s="228">
        <f>IF(N297="základní",J297,0)</f>
        <v>0</v>
      </c>
      <c r="BF297" s="228">
        <f>IF(N297="snížená",J297,0)</f>
        <v>0</v>
      </c>
      <c r="BG297" s="228">
        <f>IF(N297="zákl. přenesená",J297,0)</f>
        <v>0</v>
      </c>
      <c r="BH297" s="228">
        <f>IF(N297="sníž. přenesená",J297,0)</f>
        <v>0</v>
      </c>
      <c r="BI297" s="228">
        <f>IF(N297="nulová",J297,0)</f>
        <v>0</v>
      </c>
      <c r="BJ297" s="18" t="s">
        <v>80</v>
      </c>
      <c r="BK297" s="228">
        <f>ROUND(I297*H297,2)</f>
        <v>0</v>
      </c>
      <c r="BL297" s="18" t="s">
        <v>101</v>
      </c>
      <c r="BM297" s="18" t="s">
        <v>1099</v>
      </c>
    </row>
    <row r="298" spans="2:47" s="1" customFormat="1" ht="12">
      <c r="B298" s="39"/>
      <c r="C298" s="40"/>
      <c r="D298" s="229" t="s">
        <v>213</v>
      </c>
      <c r="E298" s="40"/>
      <c r="F298" s="230" t="s">
        <v>1100</v>
      </c>
      <c r="G298" s="40"/>
      <c r="H298" s="40"/>
      <c r="I298" s="144"/>
      <c r="J298" s="40"/>
      <c r="K298" s="40"/>
      <c r="L298" s="44"/>
      <c r="M298" s="231"/>
      <c r="N298" s="80"/>
      <c r="O298" s="80"/>
      <c r="P298" s="80"/>
      <c r="Q298" s="80"/>
      <c r="R298" s="80"/>
      <c r="S298" s="80"/>
      <c r="T298" s="81"/>
      <c r="AT298" s="18" t="s">
        <v>213</v>
      </c>
      <c r="AU298" s="18" t="s">
        <v>82</v>
      </c>
    </row>
    <row r="299" spans="2:65" s="1" customFormat="1" ht="16.5" customHeight="1">
      <c r="B299" s="39"/>
      <c r="C299" s="217" t="s">
        <v>1101</v>
      </c>
      <c r="D299" s="217" t="s">
        <v>185</v>
      </c>
      <c r="E299" s="218" t="s">
        <v>1102</v>
      </c>
      <c r="F299" s="219" t="s">
        <v>1103</v>
      </c>
      <c r="G299" s="220" t="s">
        <v>324</v>
      </c>
      <c r="H299" s="221">
        <v>88.986</v>
      </c>
      <c r="I299" s="222"/>
      <c r="J299" s="223">
        <f>ROUND(I299*H299,2)</f>
        <v>0</v>
      </c>
      <c r="K299" s="219" t="s">
        <v>521</v>
      </c>
      <c r="L299" s="44"/>
      <c r="M299" s="224" t="s">
        <v>19</v>
      </c>
      <c r="N299" s="225" t="s">
        <v>44</v>
      </c>
      <c r="O299" s="80"/>
      <c r="P299" s="226">
        <f>O299*H299</f>
        <v>0</v>
      </c>
      <c r="Q299" s="226">
        <v>0.048</v>
      </c>
      <c r="R299" s="226">
        <f>Q299*H299</f>
        <v>4.2713280000000005</v>
      </c>
      <c r="S299" s="226">
        <v>0.048</v>
      </c>
      <c r="T299" s="227">
        <f>S299*H299</f>
        <v>4.2713280000000005</v>
      </c>
      <c r="AR299" s="18" t="s">
        <v>101</v>
      </c>
      <c r="AT299" s="18" t="s">
        <v>185</v>
      </c>
      <c r="AU299" s="18" t="s">
        <v>82</v>
      </c>
      <c r="AY299" s="18" t="s">
        <v>183</v>
      </c>
      <c r="BE299" s="228">
        <f>IF(N299="základní",J299,0)</f>
        <v>0</v>
      </c>
      <c r="BF299" s="228">
        <f>IF(N299="snížená",J299,0)</f>
        <v>0</v>
      </c>
      <c r="BG299" s="228">
        <f>IF(N299="zákl. přenesená",J299,0)</f>
        <v>0</v>
      </c>
      <c r="BH299" s="228">
        <f>IF(N299="sníž. přenesená",J299,0)</f>
        <v>0</v>
      </c>
      <c r="BI299" s="228">
        <f>IF(N299="nulová",J299,0)</f>
        <v>0</v>
      </c>
      <c r="BJ299" s="18" t="s">
        <v>80</v>
      </c>
      <c r="BK299" s="228">
        <f>ROUND(I299*H299,2)</f>
        <v>0</v>
      </c>
      <c r="BL299" s="18" t="s">
        <v>101</v>
      </c>
      <c r="BM299" s="18" t="s">
        <v>1104</v>
      </c>
    </row>
    <row r="300" spans="2:47" s="1" customFormat="1" ht="12">
      <c r="B300" s="39"/>
      <c r="C300" s="40"/>
      <c r="D300" s="229" t="s">
        <v>213</v>
      </c>
      <c r="E300" s="40"/>
      <c r="F300" s="230" t="s">
        <v>1105</v>
      </c>
      <c r="G300" s="40"/>
      <c r="H300" s="40"/>
      <c r="I300" s="144"/>
      <c r="J300" s="40"/>
      <c r="K300" s="40"/>
      <c r="L300" s="44"/>
      <c r="M300" s="231"/>
      <c r="N300" s="80"/>
      <c r="O300" s="80"/>
      <c r="P300" s="80"/>
      <c r="Q300" s="80"/>
      <c r="R300" s="80"/>
      <c r="S300" s="80"/>
      <c r="T300" s="81"/>
      <c r="AT300" s="18" t="s">
        <v>213</v>
      </c>
      <c r="AU300" s="18" t="s">
        <v>82</v>
      </c>
    </row>
    <row r="301" spans="2:51" s="12" customFormat="1" ht="12">
      <c r="B301" s="232"/>
      <c r="C301" s="233"/>
      <c r="D301" s="229" t="s">
        <v>193</v>
      </c>
      <c r="E301" s="234" t="s">
        <v>19</v>
      </c>
      <c r="F301" s="235" t="s">
        <v>1106</v>
      </c>
      <c r="G301" s="233"/>
      <c r="H301" s="234" t="s">
        <v>19</v>
      </c>
      <c r="I301" s="236"/>
      <c r="J301" s="233"/>
      <c r="K301" s="233"/>
      <c r="L301" s="237"/>
      <c r="M301" s="238"/>
      <c r="N301" s="239"/>
      <c r="O301" s="239"/>
      <c r="P301" s="239"/>
      <c r="Q301" s="239"/>
      <c r="R301" s="239"/>
      <c r="S301" s="239"/>
      <c r="T301" s="240"/>
      <c r="AT301" s="241" t="s">
        <v>193</v>
      </c>
      <c r="AU301" s="241" t="s">
        <v>82</v>
      </c>
      <c r="AV301" s="12" t="s">
        <v>80</v>
      </c>
      <c r="AW301" s="12" t="s">
        <v>35</v>
      </c>
      <c r="AX301" s="12" t="s">
        <v>73</v>
      </c>
      <c r="AY301" s="241" t="s">
        <v>183</v>
      </c>
    </row>
    <row r="302" spans="2:51" s="13" customFormat="1" ht="12">
      <c r="B302" s="242"/>
      <c r="C302" s="243"/>
      <c r="D302" s="229" t="s">
        <v>193</v>
      </c>
      <c r="E302" s="244" t="s">
        <v>19</v>
      </c>
      <c r="F302" s="245" t="s">
        <v>1107</v>
      </c>
      <c r="G302" s="243"/>
      <c r="H302" s="246">
        <v>28.03</v>
      </c>
      <c r="I302" s="247"/>
      <c r="J302" s="243"/>
      <c r="K302" s="243"/>
      <c r="L302" s="248"/>
      <c r="M302" s="249"/>
      <c r="N302" s="250"/>
      <c r="O302" s="250"/>
      <c r="P302" s="250"/>
      <c r="Q302" s="250"/>
      <c r="R302" s="250"/>
      <c r="S302" s="250"/>
      <c r="T302" s="251"/>
      <c r="AT302" s="252" t="s">
        <v>193</v>
      </c>
      <c r="AU302" s="252" t="s">
        <v>82</v>
      </c>
      <c r="AV302" s="13" t="s">
        <v>82</v>
      </c>
      <c r="AW302" s="13" t="s">
        <v>35</v>
      </c>
      <c r="AX302" s="13" t="s">
        <v>73</v>
      </c>
      <c r="AY302" s="252" t="s">
        <v>183</v>
      </c>
    </row>
    <row r="303" spans="2:51" s="12" customFormat="1" ht="12">
      <c r="B303" s="232"/>
      <c r="C303" s="233"/>
      <c r="D303" s="229" t="s">
        <v>193</v>
      </c>
      <c r="E303" s="234" t="s">
        <v>19</v>
      </c>
      <c r="F303" s="235" t="s">
        <v>1108</v>
      </c>
      <c r="G303" s="233"/>
      <c r="H303" s="234" t="s">
        <v>19</v>
      </c>
      <c r="I303" s="236"/>
      <c r="J303" s="233"/>
      <c r="K303" s="233"/>
      <c r="L303" s="237"/>
      <c r="M303" s="238"/>
      <c r="N303" s="239"/>
      <c r="O303" s="239"/>
      <c r="P303" s="239"/>
      <c r="Q303" s="239"/>
      <c r="R303" s="239"/>
      <c r="S303" s="239"/>
      <c r="T303" s="240"/>
      <c r="AT303" s="241" t="s">
        <v>193</v>
      </c>
      <c r="AU303" s="241" t="s">
        <v>82</v>
      </c>
      <c r="AV303" s="12" t="s">
        <v>80</v>
      </c>
      <c r="AW303" s="12" t="s">
        <v>35</v>
      </c>
      <c r="AX303" s="12" t="s">
        <v>73</v>
      </c>
      <c r="AY303" s="241" t="s">
        <v>183</v>
      </c>
    </row>
    <row r="304" spans="2:51" s="13" customFormat="1" ht="12">
      <c r="B304" s="242"/>
      <c r="C304" s="243"/>
      <c r="D304" s="229" t="s">
        <v>193</v>
      </c>
      <c r="E304" s="244" t="s">
        <v>19</v>
      </c>
      <c r="F304" s="245" t="s">
        <v>1109</v>
      </c>
      <c r="G304" s="243"/>
      <c r="H304" s="246">
        <v>24.371</v>
      </c>
      <c r="I304" s="247"/>
      <c r="J304" s="243"/>
      <c r="K304" s="243"/>
      <c r="L304" s="248"/>
      <c r="M304" s="249"/>
      <c r="N304" s="250"/>
      <c r="O304" s="250"/>
      <c r="P304" s="250"/>
      <c r="Q304" s="250"/>
      <c r="R304" s="250"/>
      <c r="S304" s="250"/>
      <c r="T304" s="251"/>
      <c r="AT304" s="252" t="s">
        <v>193</v>
      </c>
      <c r="AU304" s="252" t="s">
        <v>82</v>
      </c>
      <c r="AV304" s="13" t="s">
        <v>82</v>
      </c>
      <c r="AW304" s="13" t="s">
        <v>35</v>
      </c>
      <c r="AX304" s="13" t="s">
        <v>73</v>
      </c>
      <c r="AY304" s="252" t="s">
        <v>183</v>
      </c>
    </row>
    <row r="305" spans="2:51" s="12" customFormat="1" ht="12">
      <c r="B305" s="232"/>
      <c r="C305" s="233"/>
      <c r="D305" s="229" t="s">
        <v>193</v>
      </c>
      <c r="E305" s="234" t="s">
        <v>19</v>
      </c>
      <c r="F305" s="235" t="s">
        <v>1110</v>
      </c>
      <c r="G305" s="233"/>
      <c r="H305" s="234" t="s">
        <v>19</v>
      </c>
      <c r="I305" s="236"/>
      <c r="J305" s="233"/>
      <c r="K305" s="233"/>
      <c r="L305" s="237"/>
      <c r="M305" s="238"/>
      <c r="N305" s="239"/>
      <c r="O305" s="239"/>
      <c r="P305" s="239"/>
      <c r="Q305" s="239"/>
      <c r="R305" s="239"/>
      <c r="S305" s="239"/>
      <c r="T305" s="240"/>
      <c r="AT305" s="241" t="s">
        <v>193</v>
      </c>
      <c r="AU305" s="241" t="s">
        <v>82</v>
      </c>
      <c r="AV305" s="12" t="s">
        <v>80</v>
      </c>
      <c r="AW305" s="12" t="s">
        <v>35</v>
      </c>
      <c r="AX305" s="12" t="s">
        <v>73</v>
      </c>
      <c r="AY305" s="241" t="s">
        <v>183</v>
      </c>
    </row>
    <row r="306" spans="2:51" s="13" customFormat="1" ht="12">
      <c r="B306" s="242"/>
      <c r="C306" s="243"/>
      <c r="D306" s="229" t="s">
        <v>193</v>
      </c>
      <c r="E306" s="244" t="s">
        <v>19</v>
      </c>
      <c r="F306" s="245" t="s">
        <v>1111</v>
      </c>
      <c r="G306" s="243"/>
      <c r="H306" s="246">
        <v>17.67</v>
      </c>
      <c r="I306" s="247"/>
      <c r="J306" s="243"/>
      <c r="K306" s="243"/>
      <c r="L306" s="248"/>
      <c r="M306" s="249"/>
      <c r="N306" s="250"/>
      <c r="O306" s="250"/>
      <c r="P306" s="250"/>
      <c r="Q306" s="250"/>
      <c r="R306" s="250"/>
      <c r="S306" s="250"/>
      <c r="T306" s="251"/>
      <c r="AT306" s="252" t="s">
        <v>193</v>
      </c>
      <c r="AU306" s="252" t="s">
        <v>82</v>
      </c>
      <c r="AV306" s="13" t="s">
        <v>82</v>
      </c>
      <c r="AW306" s="13" t="s">
        <v>35</v>
      </c>
      <c r="AX306" s="13" t="s">
        <v>73</v>
      </c>
      <c r="AY306" s="252" t="s">
        <v>183</v>
      </c>
    </row>
    <row r="307" spans="2:51" s="13" customFormat="1" ht="12">
      <c r="B307" s="242"/>
      <c r="C307" s="243"/>
      <c r="D307" s="229" t="s">
        <v>193</v>
      </c>
      <c r="E307" s="244" t="s">
        <v>19</v>
      </c>
      <c r="F307" s="245" t="s">
        <v>1112</v>
      </c>
      <c r="G307" s="243"/>
      <c r="H307" s="246">
        <v>18.915</v>
      </c>
      <c r="I307" s="247"/>
      <c r="J307" s="243"/>
      <c r="K307" s="243"/>
      <c r="L307" s="248"/>
      <c r="M307" s="249"/>
      <c r="N307" s="250"/>
      <c r="O307" s="250"/>
      <c r="P307" s="250"/>
      <c r="Q307" s="250"/>
      <c r="R307" s="250"/>
      <c r="S307" s="250"/>
      <c r="T307" s="251"/>
      <c r="AT307" s="252" t="s">
        <v>193</v>
      </c>
      <c r="AU307" s="252" t="s">
        <v>82</v>
      </c>
      <c r="AV307" s="13" t="s">
        <v>82</v>
      </c>
      <c r="AW307" s="13" t="s">
        <v>35</v>
      </c>
      <c r="AX307" s="13" t="s">
        <v>73</v>
      </c>
      <c r="AY307" s="252" t="s">
        <v>183</v>
      </c>
    </row>
    <row r="308" spans="2:51" s="14" customFormat="1" ht="12">
      <c r="B308" s="253"/>
      <c r="C308" s="254"/>
      <c r="D308" s="229" t="s">
        <v>193</v>
      </c>
      <c r="E308" s="255" t="s">
        <v>19</v>
      </c>
      <c r="F308" s="256" t="s">
        <v>231</v>
      </c>
      <c r="G308" s="254"/>
      <c r="H308" s="257">
        <v>88.98599999999999</v>
      </c>
      <c r="I308" s="258"/>
      <c r="J308" s="254"/>
      <c r="K308" s="254"/>
      <c r="L308" s="259"/>
      <c r="M308" s="260"/>
      <c r="N308" s="261"/>
      <c r="O308" s="261"/>
      <c r="P308" s="261"/>
      <c r="Q308" s="261"/>
      <c r="R308" s="261"/>
      <c r="S308" s="261"/>
      <c r="T308" s="262"/>
      <c r="AT308" s="263" t="s">
        <v>193</v>
      </c>
      <c r="AU308" s="263" t="s">
        <v>82</v>
      </c>
      <c r="AV308" s="14" t="s">
        <v>101</v>
      </c>
      <c r="AW308" s="14" t="s">
        <v>35</v>
      </c>
      <c r="AX308" s="14" t="s">
        <v>80</v>
      </c>
      <c r="AY308" s="263" t="s">
        <v>183</v>
      </c>
    </row>
    <row r="309" spans="2:65" s="1" customFormat="1" ht="16.5" customHeight="1">
      <c r="B309" s="39"/>
      <c r="C309" s="217" t="s">
        <v>1113</v>
      </c>
      <c r="D309" s="217" t="s">
        <v>185</v>
      </c>
      <c r="E309" s="218" t="s">
        <v>1114</v>
      </c>
      <c r="F309" s="219" t="s">
        <v>1115</v>
      </c>
      <c r="G309" s="220" t="s">
        <v>324</v>
      </c>
      <c r="H309" s="221">
        <v>22.508</v>
      </c>
      <c r="I309" s="222"/>
      <c r="J309" s="223">
        <f>ROUND(I309*H309,2)</f>
        <v>0</v>
      </c>
      <c r="K309" s="219" t="s">
        <v>521</v>
      </c>
      <c r="L309" s="44"/>
      <c r="M309" s="224" t="s">
        <v>19</v>
      </c>
      <c r="N309" s="225" t="s">
        <v>44</v>
      </c>
      <c r="O309" s="80"/>
      <c r="P309" s="226">
        <f>O309*H309</f>
        <v>0</v>
      </c>
      <c r="Q309" s="226">
        <v>0.048</v>
      </c>
      <c r="R309" s="226">
        <f>Q309*H309</f>
        <v>1.080384</v>
      </c>
      <c r="S309" s="226">
        <v>0.048</v>
      </c>
      <c r="T309" s="227">
        <f>S309*H309</f>
        <v>1.080384</v>
      </c>
      <c r="AR309" s="18" t="s">
        <v>101</v>
      </c>
      <c r="AT309" s="18" t="s">
        <v>185</v>
      </c>
      <c r="AU309" s="18" t="s">
        <v>82</v>
      </c>
      <c r="AY309" s="18" t="s">
        <v>183</v>
      </c>
      <c r="BE309" s="228">
        <f>IF(N309="základní",J309,0)</f>
        <v>0</v>
      </c>
      <c r="BF309" s="228">
        <f>IF(N309="snížená",J309,0)</f>
        <v>0</v>
      </c>
      <c r="BG309" s="228">
        <f>IF(N309="zákl. přenesená",J309,0)</f>
        <v>0</v>
      </c>
      <c r="BH309" s="228">
        <f>IF(N309="sníž. přenesená",J309,0)</f>
        <v>0</v>
      </c>
      <c r="BI309" s="228">
        <f>IF(N309="nulová",J309,0)</f>
        <v>0</v>
      </c>
      <c r="BJ309" s="18" t="s">
        <v>80</v>
      </c>
      <c r="BK309" s="228">
        <f>ROUND(I309*H309,2)</f>
        <v>0</v>
      </c>
      <c r="BL309" s="18" t="s">
        <v>101</v>
      </c>
      <c r="BM309" s="18" t="s">
        <v>1116</v>
      </c>
    </row>
    <row r="310" spans="2:47" s="1" customFormat="1" ht="12">
      <c r="B310" s="39"/>
      <c r="C310" s="40"/>
      <c r="D310" s="229" t="s">
        <v>213</v>
      </c>
      <c r="E310" s="40"/>
      <c r="F310" s="230" t="s">
        <v>1105</v>
      </c>
      <c r="G310" s="40"/>
      <c r="H310" s="40"/>
      <c r="I310" s="144"/>
      <c r="J310" s="40"/>
      <c r="K310" s="40"/>
      <c r="L310" s="44"/>
      <c r="M310" s="231"/>
      <c r="N310" s="80"/>
      <c r="O310" s="80"/>
      <c r="P310" s="80"/>
      <c r="Q310" s="80"/>
      <c r="R310" s="80"/>
      <c r="S310" s="80"/>
      <c r="T310" s="81"/>
      <c r="AT310" s="18" t="s">
        <v>213</v>
      </c>
      <c r="AU310" s="18" t="s">
        <v>82</v>
      </c>
    </row>
    <row r="311" spans="2:51" s="12" customFormat="1" ht="12">
      <c r="B311" s="232"/>
      <c r="C311" s="233"/>
      <c r="D311" s="229" t="s">
        <v>193</v>
      </c>
      <c r="E311" s="234" t="s">
        <v>19</v>
      </c>
      <c r="F311" s="235" t="s">
        <v>1117</v>
      </c>
      <c r="G311" s="233"/>
      <c r="H311" s="234" t="s">
        <v>19</v>
      </c>
      <c r="I311" s="236"/>
      <c r="J311" s="233"/>
      <c r="K311" s="233"/>
      <c r="L311" s="237"/>
      <c r="M311" s="238"/>
      <c r="N311" s="239"/>
      <c r="O311" s="239"/>
      <c r="P311" s="239"/>
      <c r="Q311" s="239"/>
      <c r="R311" s="239"/>
      <c r="S311" s="239"/>
      <c r="T311" s="240"/>
      <c r="AT311" s="241" t="s">
        <v>193</v>
      </c>
      <c r="AU311" s="241" t="s">
        <v>82</v>
      </c>
      <c r="AV311" s="12" t="s">
        <v>80</v>
      </c>
      <c r="AW311" s="12" t="s">
        <v>35</v>
      </c>
      <c r="AX311" s="12" t="s">
        <v>73</v>
      </c>
      <c r="AY311" s="241" t="s">
        <v>183</v>
      </c>
    </row>
    <row r="312" spans="2:51" s="13" customFormat="1" ht="12">
      <c r="B312" s="242"/>
      <c r="C312" s="243"/>
      <c r="D312" s="229" t="s">
        <v>193</v>
      </c>
      <c r="E312" s="244" t="s">
        <v>19</v>
      </c>
      <c r="F312" s="245" t="s">
        <v>1118</v>
      </c>
      <c r="G312" s="243"/>
      <c r="H312" s="246">
        <v>22.508</v>
      </c>
      <c r="I312" s="247"/>
      <c r="J312" s="243"/>
      <c r="K312" s="243"/>
      <c r="L312" s="248"/>
      <c r="M312" s="249"/>
      <c r="N312" s="250"/>
      <c r="O312" s="250"/>
      <c r="P312" s="250"/>
      <c r="Q312" s="250"/>
      <c r="R312" s="250"/>
      <c r="S312" s="250"/>
      <c r="T312" s="251"/>
      <c r="AT312" s="252" t="s">
        <v>193</v>
      </c>
      <c r="AU312" s="252" t="s">
        <v>82</v>
      </c>
      <c r="AV312" s="13" t="s">
        <v>82</v>
      </c>
      <c r="AW312" s="13" t="s">
        <v>35</v>
      </c>
      <c r="AX312" s="13" t="s">
        <v>80</v>
      </c>
      <c r="AY312" s="252" t="s">
        <v>183</v>
      </c>
    </row>
    <row r="313" spans="2:65" s="1" customFormat="1" ht="22.5" customHeight="1">
      <c r="B313" s="39"/>
      <c r="C313" s="217" t="s">
        <v>1119</v>
      </c>
      <c r="D313" s="217" t="s">
        <v>185</v>
      </c>
      <c r="E313" s="218" t="s">
        <v>1120</v>
      </c>
      <c r="F313" s="219" t="s">
        <v>1121</v>
      </c>
      <c r="G313" s="220" t="s">
        <v>324</v>
      </c>
      <c r="H313" s="221">
        <v>27.874</v>
      </c>
      <c r="I313" s="222"/>
      <c r="J313" s="223">
        <f>ROUND(I313*H313,2)</f>
        <v>0</v>
      </c>
      <c r="K313" s="219" t="s">
        <v>521</v>
      </c>
      <c r="L313" s="44"/>
      <c r="M313" s="224" t="s">
        <v>19</v>
      </c>
      <c r="N313" s="225" t="s">
        <v>44</v>
      </c>
      <c r="O313" s="80"/>
      <c r="P313" s="226">
        <f>O313*H313</f>
        <v>0</v>
      </c>
      <c r="Q313" s="226">
        <v>0</v>
      </c>
      <c r="R313" s="226">
        <f>Q313*H313</f>
        <v>0</v>
      </c>
      <c r="S313" s="226">
        <v>0.0779</v>
      </c>
      <c r="T313" s="227">
        <f>S313*H313</f>
        <v>2.1713845999999997</v>
      </c>
      <c r="AR313" s="18" t="s">
        <v>101</v>
      </c>
      <c r="AT313" s="18" t="s">
        <v>185</v>
      </c>
      <c r="AU313" s="18" t="s">
        <v>82</v>
      </c>
      <c r="AY313" s="18" t="s">
        <v>183</v>
      </c>
      <c r="BE313" s="228">
        <f>IF(N313="základní",J313,0)</f>
        <v>0</v>
      </c>
      <c r="BF313" s="228">
        <f>IF(N313="snížená",J313,0)</f>
        <v>0</v>
      </c>
      <c r="BG313" s="228">
        <f>IF(N313="zákl. přenesená",J313,0)</f>
        <v>0</v>
      </c>
      <c r="BH313" s="228">
        <f>IF(N313="sníž. přenesená",J313,0)</f>
        <v>0</v>
      </c>
      <c r="BI313" s="228">
        <f>IF(N313="nulová",J313,0)</f>
        <v>0</v>
      </c>
      <c r="BJ313" s="18" t="s">
        <v>80</v>
      </c>
      <c r="BK313" s="228">
        <f>ROUND(I313*H313,2)</f>
        <v>0</v>
      </c>
      <c r="BL313" s="18" t="s">
        <v>101</v>
      </c>
      <c r="BM313" s="18" t="s">
        <v>1122</v>
      </c>
    </row>
    <row r="314" spans="2:47" s="1" customFormat="1" ht="12">
      <c r="B314" s="39"/>
      <c r="C314" s="40"/>
      <c r="D314" s="229" t="s">
        <v>213</v>
      </c>
      <c r="E314" s="40"/>
      <c r="F314" s="230" t="s">
        <v>1123</v>
      </c>
      <c r="G314" s="40"/>
      <c r="H314" s="40"/>
      <c r="I314" s="144"/>
      <c r="J314" s="40"/>
      <c r="K314" s="40"/>
      <c r="L314" s="44"/>
      <c r="M314" s="231"/>
      <c r="N314" s="80"/>
      <c r="O314" s="80"/>
      <c r="P314" s="80"/>
      <c r="Q314" s="80"/>
      <c r="R314" s="80"/>
      <c r="S314" s="80"/>
      <c r="T314" s="81"/>
      <c r="AT314" s="18" t="s">
        <v>213</v>
      </c>
      <c r="AU314" s="18" t="s">
        <v>82</v>
      </c>
    </row>
    <row r="315" spans="2:51" s="12" customFormat="1" ht="12">
      <c r="B315" s="232"/>
      <c r="C315" s="233"/>
      <c r="D315" s="229" t="s">
        <v>193</v>
      </c>
      <c r="E315" s="234" t="s">
        <v>19</v>
      </c>
      <c r="F315" s="235" t="s">
        <v>1124</v>
      </c>
      <c r="G315" s="233"/>
      <c r="H315" s="234" t="s">
        <v>19</v>
      </c>
      <c r="I315" s="236"/>
      <c r="J315" s="233"/>
      <c r="K315" s="233"/>
      <c r="L315" s="237"/>
      <c r="M315" s="238"/>
      <c r="N315" s="239"/>
      <c r="O315" s="239"/>
      <c r="P315" s="239"/>
      <c r="Q315" s="239"/>
      <c r="R315" s="239"/>
      <c r="S315" s="239"/>
      <c r="T315" s="240"/>
      <c r="AT315" s="241" t="s">
        <v>193</v>
      </c>
      <c r="AU315" s="241" t="s">
        <v>82</v>
      </c>
      <c r="AV315" s="12" t="s">
        <v>80</v>
      </c>
      <c r="AW315" s="12" t="s">
        <v>35</v>
      </c>
      <c r="AX315" s="12" t="s">
        <v>73</v>
      </c>
      <c r="AY315" s="241" t="s">
        <v>183</v>
      </c>
    </row>
    <row r="316" spans="2:51" s="13" customFormat="1" ht="12">
      <c r="B316" s="242"/>
      <c r="C316" s="243"/>
      <c r="D316" s="229" t="s">
        <v>193</v>
      </c>
      <c r="E316" s="244" t="s">
        <v>19</v>
      </c>
      <c r="F316" s="245" t="s">
        <v>1125</v>
      </c>
      <c r="G316" s="243"/>
      <c r="H316" s="246">
        <v>27.874</v>
      </c>
      <c r="I316" s="247"/>
      <c r="J316" s="243"/>
      <c r="K316" s="243"/>
      <c r="L316" s="248"/>
      <c r="M316" s="249"/>
      <c r="N316" s="250"/>
      <c r="O316" s="250"/>
      <c r="P316" s="250"/>
      <c r="Q316" s="250"/>
      <c r="R316" s="250"/>
      <c r="S316" s="250"/>
      <c r="T316" s="251"/>
      <c r="AT316" s="252" t="s">
        <v>193</v>
      </c>
      <c r="AU316" s="252" t="s">
        <v>82</v>
      </c>
      <c r="AV316" s="13" t="s">
        <v>82</v>
      </c>
      <c r="AW316" s="13" t="s">
        <v>35</v>
      </c>
      <c r="AX316" s="13" t="s">
        <v>80</v>
      </c>
      <c r="AY316" s="252" t="s">
        <v>183</v>
      </c>
    </row>
    <row r="317" spans="2:65" s="1" customFormat="1" ht="22.5" customHeight="1">
      <c r="B317" s="39"/>
      <c r="C317" s="217" t="s">
        <v>1126</v>
      </c>
      <c r="D317" s="217" t="s">
        <v>185</v>
      </c>
      <c r="E317" s="218" t="s">
        <v>1127</v>
      </c>
      <c r="F317" s="219" t="s">
        <v>1128</v>
      </c>
      <c r="G317" s="220" t="s">
        <v>324</v>
      </c>
      <c r="H317" s="221">
        <v>27.874</v>
      </c>
      <c r="I317" s="222"/>
      <c r="J317" s="223">
        <f>ROUND(I317*H317,2)</f>
        <v>0</v>
      </c>
      <c r="K317" s="219" t="s">
        <v>521</v>
      </c>
      <c r="L317" s="44"/>
      <c r="M317" s="224" t="s">
        <v>19</v>
      </c>
      <c r="N317" s="225" t="s">
        <v>44</v>
      </c>
      <c r="O317" s="80"/>
      <c r="P317" s="226">
        <f>O317*H317</f>
        <v>0</v>
      </c>
      <c r="Q317" s="226">
        <v>0.07816</v>
      </c>
      <c r="R317" s="226">
        <f>Q317*H317</f>
        <v>2.1786318399999995</v>
      </c>
      <c r="S317" s="226">
        <v>0</v>
      </c>
      <c r="T317" s="227">
        <f>S317*H317</f>
        <v>0</v>
      </c>
      <c r="AR317" s="18" t="s">
        <v>101</v>
      </c>
      <c r="AT317" s="18" t="s">
        <v>185</v>
      </c>
      <c r="AU317" s="18" t="s">
        <v>82</v>
      </c>
      <c r="AY317" s="18" t="s">
        <v>183</v>
      </c>
      <c r="BE317" s="228">
        <f>IF(N317="základní",J317,0)</f>
        <v>0</v>
      </c>
      <c r="BF317" s="228">
        <f>IF(N317="snížená",J317,0)</f>
        <v>0</v>
      </c>
      <c r="BG317" s="228">
        <f>IF(N317="zákl. přenesená",J317,0)</f>
        <v>0</v>
      </c>
      <c r="BH317" s="228">
        <f>IF(N317="sníž. přenesená",J317,0)</f>
        <v>0</v>
      </c>
      <c r="BI317" s="228">
        <f>IF(N317="nulová",J317,0)</f>
        <v>0</v>
      </c>
      <c r="BJ317" s="18" t="s">
        <v>80</v>
      </c>
      <c r="BK317" s="228">
        <f>ROUND(I317*H317,2)</f>
        <v>0</v>
      </c>
      <c r="BL317" s="18" t="s">
        <v>101</v>
      </c>
      <c r="BM317" s="18" t="s">
        <v>1129</v>
      </c>
    </row>
    <row r="318" spans="2:47" s="1" customFormat="1" ht="12">
      <c r="B318" s="39"/>
      <c r="C318" s="40"/>
      <c r="D318" s="229" t="s">
        <v>213</v>
      </c>
      <c r="E318" s="40"/>
      <c r="F318" s="230" t="s">
        <v>1130</v>
      </c>
      <c r="G318" s="40"/>
      <c r="H318" s="40"/>
      <c r="I318" s="144"/>
      <c r="J318" s="40"/>
      <c r="K318" s="40"/>
      <c r="L318" s="44"/>
      <c r="M318" s="231"/>
      <c r="N318" s="80"/>
      <c r="O318" s="80"/>
      <c r="P318" s="80"/>
      <c r="Q318" s="80"/>
      <c r="R318" s="80"/>
      <c r="S318" s="80"/>
      <c r="T318" s="81"/>
      <c r="AT318" s="18" t="s">
        <v>213</v>
      </c>
      <c r="AU318" s="18" t="s">
        <v>82</v>
      </c>
    </row>
    <row r="319" spans="2:63" s="11" customFormat="1" ht="22.8" customHeight="1">
      <c r="B319" s="201"/>
      <c r="C319" s="202"/>
      <c r="D319" s="203" t="s">
        <v>72</v>
      </c>
      <c r="E319" s="215" t="s">
        <v>1131</v>
      </c>
      <c r="F319" s="215" t="s">
        <v>1132</v>
      </c>
      <c r="G319" s="202"/>
      <c r="H319" s="202"/>
      <c r="I319" s="205"/>
      <c r="J319" s="216">
        <f>BK319</f>
        <v>0</v>
      </c>
      <c r="K319" s="202"/>
      <c r="L319" s="207"/>
      <c r="M319" s="208"/>
      <c r="N319" s="209"/>
      <c r="O319" s="209"/>
      <c r="P319" s="210">
        <f>SUM(P320:P335)</f>
        <v>0</v>
      </c>
      <c r="Q319" s="209"/>
      <c r="R319" s="210">
        <f>SUM(R320:R335)</f>
        <v>0</v>
      </c>
      <c r="S319" s="209"/>
      <c r="T319" s="211">
        <f>SUM(T320:T335)</f>
        <v>0</v>
      </c>
      <c r="AR319" s="212" t="s">
        <v>80</v>
      </c>
      <c r="AT319" s="213" t="s">
        <v>72</v>
      </c>
      <c r="AU319" s="213" t="s">
        <v>80</v>
      </c>
      <c r="AY319" s="212" t="s">
        <v>183</v>
      </c>
      <c r="BK319" s="214">
        <f>SUM(BK320:BK335)</f>
        <v>0</v>
      </c>
    </row>
    <row r="320" spans="2:65" s="1" customFormat="1" ht="22.5" customHeight="1">
      <c r="B320" s="39"/>
      <c r="C320" s="217" t="s">
        <v>1133</v>
      </c>
      <c r="D320" s="217" t="s">
        <v>185</v>
      </c>
      <c r="E320" s="218" t="s">
        <v>1134</v>
      </c>
      <c r="F320" s="219" t="s">
        <v>1135</v>
      </c>
      <c r="G320" s="220" t="s">
        <v>208</v>
      </c>
      <c r="H320" s="221">
        <v>2.171</v>
      </c>
      <c r="I320" s="222"/>
      <c r="J320" s="223">
        <f>ROUND(I320*H320,2)</f>
        <v>0</v>
      </c>
      <c r="K320" s="219" t="s">
        <v>521</v>
      </c>
      <c r="L320" s="44"/>
      <c r="M320" s="224" t="s">
        <v>19</v>
      </c>
      <c r="N320" s="225" t="s">
        <v>44</v>
      </c>
      <c r="O320" s="80"/>
      <c r="P320" s="226">
        <f>O320*H320</f>
        <v>0</v>
      </c>
      <c r="Q320" s="226">
        <v>0</v>
      </c>
      <c r="R320" s="226">
        <f>Q320*H320</f>
        <v>0</v>
      </c>
      <c r="S320" s="226">
        <v>0</v>
      </c>
      <c r="T320" s="227">
        <f>S320*H320</f>
        <v>0</v>
      </c>
      <c r="AR320" s="18" t="s">
        <v>101</v>
      </c>
      <c r="AT320" s="18" t="s">
        <v>185</v>
      </c>
      <c r="AU320" s="18" t="s">
        <v>82</v>
      </c>
      <c r="AY320" s="18" t="s">
        <v>183</v>
      </c>
      <c r="BE320" s="228">
        <f>IF(N320="základní",J320,0)</f>
        <v>0</v>
      </c>
      <c r="BF320" s="228">
        <f>IF(N320="snížená",J320,0)</f>
        <v>0</v>
      </c>
      <c r="BG320" s="228">
        <f>IF(N320="zákl. přenesená",J320,0)</f>
        <v>0</v>
      </c>
      <c r="BH320" s="228">
        <f>IF(N320="sníž. přenesená",J320,0)</f>
        <v>0</v>
      </c>
      <c r="BI320" s="228">
        <f>IF(N320="nulová",J320,0)</f>
        <v>0</v>
      </c>
      <c r="BJ320" s="18" t="s">
        <v>80</v>
      </c>
      <c r="BK320" s="228">
        <f>ROUND(I320*H320,2)</f>
        <v>0</v>
      </c>
      <c r="BL320" s="18" t="s">
        <v>101</v>
      </c>
      <c r="BM320" s="18" t="s">
        <v>1136</v>
      </c>
    </row>
    <row r="321" spans="2:47" s="1" customFormat="1" ht="12">
      <c r="B321" s="39"/>
      <c r="C321" s="40"/>
      <c r="D321" s="229" t="s">
        <v>213</v>
      </c>
      <c r="E321" s="40"/>
      <c r="F321" s="230" t="s">
        <v>1137</v>
      </c>
      <c r="G321" s="40"/>
      <c r="H321" s="40"/>
      <c r="I321" s="144"/>
      <c r="J321" s="40"/>
      <c r="K321" s="40"/>
      <c r="L321" s="44"/>
      <c r="M321" s="231"/>
      <c r="N321" s="80"/>
      <c r="O321" s="80"/>
      <c r="P321" s="80"/>
      <c r="Q321" s="80"/>
      <c r="R321" s="80"/>
      <c r="S321" s="80"/>
      <c r="T321" s="81"/>
      <c r="AT321" s="18" t="s">
        <v>213</v>
      </c>
      <c r="AU321" s="18" t="s">
        <v>82</v>
      </c>
    </row>
    <row r="322" spans="2:51" s="12" customFormat="1" ht="12">
      <c r="B322" s="232"/>
      <c r="C322" s="233"/>
      <c r="D322" s="229" t="s">
        <v>193</v>
      </c>
      <c r="E322" s="234" t="s">
        <v>19</v>
      </c>
      <c r="F322" s="235" t="s">
        <v>1138</v>
      </c>
      <c r="G322" s="233"/>
      <c r="H322" s="234" t="s">
        <v>19</v>
      </c>
      <c r="I322" s="236"/>
      <c r="J322" s="233"/>
      <c r="K322" s="233"/>
      <c r="L322" s="237"/>
      <c r="M322" s="238"/>
      <c r="N322" s="239"/>
      <c r="O322" s="239"/>
      <c r="P322" s="239"/>
      <c r="Q322" s="239"/>
      <c r="R322" s="239"/>
      <c r="S322" s="239"/>
      <c r="T322" s="240"/>
      <c r="AT322" s="241" t="s">
        <v>193</v>
      </c>
      <c r="AU322" s="241" t="s">
        <v>82</v>
      </c>
      <c r="AV322" s="12" t="s">
        <v>80</v>
      </c>
      <c r="AW322" s="12" t="s">
        <v>35</v>
      </c>
      <c r="AX322" s="12" t="s">
        <v>73</v>
      </c>
      <c r="AY322" s="241" t="s">
        <v>183</v>
      </c>
    </row>
    <row r="323" spans="2:51" s="13" customFormat="1" ht="12">
      <c r="B323" s="242"/>
      <c r="C323" s="243"/>
      <c r="D323" s="229" t="s">
        <v>193</v>
      </c>
      <c r="E323" s="244" t="s">
        <v>19</v>
      </c>
      <c r="F323" s="245" t="s">
        <v>1139</v>
      </c>
      <c r="G323" s="243"/>
      <c r="H323" s="246">
        <v>2.171</v>
      </c>
      <c r="I323" s="247"/>
      <c r="J323" s="243"/>
      <c r="K323" s="243"/>
      <c r="L323" s="248"/>
      <c r="M323" s="249"/>
      <c r="N323" s="250"/>
      <c r="O323" s="250"/>
      <c r="P323" s="250"/>
      <c r="Q323" s="250"/>
      <c r="R323" s="250"/>
      <c r="S323" s="250"/>
      <c r="T323" s="251"/>
      <c r="AT323" s="252" t="s">
        <v>193</v>
      </c>
      <c r="AU323" s="252" t="s">
        <v>82</v>
      </c>
      <c r="AV323" s="13" t="s">
        <v>82</v>
      </c>
      <c r="AW323" s="13" t="s">
        <v>35</v>
      </c>
      <c r="AX323" s="13" t="s">
        <v>80</v>
      </c>
      <c r="AY323" s="252" t="s">
        <v>183</v>
      </c>
    </row>
    <row r="324" spans="2:65" s="1" customFormat="1" ht="16.5" customHeight="1">
      <c r="B324" s="39"/>
      <c r="C324" s="217" t="s">
        <v>1140</v>
      </c>
      <c r="D324" s="217" t="s">
        <v>185</v>
      </c>
      <c r="E324" s="218" t="s">
        <v>1141</v>
      </c>
      <c r="F324" s="219" t="s">
        <v>1142</v>
      </c>
      <c r="G324" s="220" t="s">
        <v>208</v>
      </c>
      <c r="H324" s="221">
        <v>2.171</v>
      </c>
      <c r="I324" s="222"/>
      <c r="J324" s="223">
        <f>ROUND(I324*H324,2)</f>
        <v>0</v>
      </c>
      <c r="K324" s="219" t="s">
        <v>521</v>
      </c>
      <c r="L324" s="44"/>
      <c r="M324" s="224" t="s">
        <v>19</v>
      </c>
      <c r="N324" s="225" t="s">
        <v>44</v>
      </c>
      <c r="O324" s="80"/>
      <c r="P324" s="226">
        <f>O324*H324</f>
        <v>0</v>
      </c>
      <c r="Q324" s="226">
        <v>0</v>
      </c>
      <c r="R324" s="226">
        <f>Q324*H324</f>
        <v>0</v>
      </c>
      <c r="S324" s="226">
        <v>0</v>
      </c>
      <c r="T324" s="227">
        <f>S324*H324</f>
        <v>0</v>
      </c>
      <c r="AR324" s="18" t="s">
        <v>101</v>
      </c>
      <c r="AT324" s="18" t="s">
        <v>185</v>
      </c>
      <c r="AU324" s="18" t="s">
        <v>82</v>
      </c>
      <c r="AY324" s="18" t="s">
        <v>183</v>
      </c>
      <c r="BE324" s="228">
        <f>IF(N324="základní",J324,0)</f>
        <v>0</v>
      </c>
      <c r="BF324" s="228">
        <f>IF(N324="snížená",J324,0)</f>
        <v>0</v>
      </c>
      <c r="BG324" s="228">
        <f>IF(N324="zákl. přenesená",J324,0)</f>
        <v>0</v>
      </c>
      <c r="BH324" s="228">
        <f>IF(N324="sníž. přenesená",J324,0)</f>
        <v>0</v>
      </c>
      <c r="BI324" s="228">
        <f>IF(N324="nulová",J324,0)</f>
        <v>0</v>
      </c>
      <c r="BJ324" s="18" t="s">
        <v>80</v>
      </c>
      <c r="BK324" s="228">
        <f>ROUND(I324*H324,2)</f>
        <v>0</v>
      </c>
      <c r="BL324" s="18" t="s">
        <v>101</v>
      </c>
      <c r="BM324" s="18" t="s">
        <v>1143</v>
      </c>
    </row>
    <row r="325" spans="2:47" s="1" customFormat="1" ht="12">
      <c r="B325" s="39"/>
      <c r="C325" s="40"/>
      <c r="D325" s="229" t="s">
        <v>213</v>
      </c>
      <c r="E325" s="40"/>
      <c r="F325" s="230" t="s">
        <v>1144</v>
      </c>
      <c r="G325" s="40"/>
      <c r="H325" s="40"/>
      <c r="I325" s="144"/>
      <c r="J325" s="40"/>
      <c r="K325" s="40"/>
      <c r="L325" s="44"/>
      <c r="M325" s="231"/>
      <c r="N325" s="80"/>
      <c r="O325" s="80"/>
      <c r="P325" s="80"/>
      <c r="Q325" s="80"/>
      <c r="R325" s="80"/>
      <c r="S325" s="80"/>
      <c r="T325" s="81"/>
      <c r="AT325" s="18" t="s">
        <v>213</v>
      </c>
      <c r="AU325" s="18" t="s">
        <v>82</v>
      </c>
    </row>
    <row r="326" spans="2:51" s="12" customFormat="1" ht="12">
      <c r="B326" s="232"/>
      <c r="C326" s="233"/>
      <c r="D326" s="229" t="s">
        <v>193</v>
      </c>
      <c r="E326" s="234" t="s">
        <v>19</v>
      </c>
      <c r="F326" s="235" t="s">
        <v>1145</v>
      </c>
      <c r="G326" s="233"/>
      <c r="H326" s="234" t="s">
        <v>19</v>
      </c>
      <c r="I326" s="236"/>
      <c r="J326" s="233"/>
      <c r="K326" s="233"/>
      <c r="L326" s="237"/>
      <c r="M326" s="238"/>
      <c r="N326" s="239"/>
      <c r="O326" s="239"/>
      <c r="P326" s="239"/>
      <c r="Q326" s="239"/>
      <c r="R326" s="239"/>
      <c r="S326" s="239"/>
      <c r="T326" s="240"/>
      <c r="AT326" s="241" t="s">
        <v>193</v>
      </c>
      <c r="AU326" s="241" t="s">
        <v>82</v>
      </c>
      <c r="AV326" s="12" t="s">
        <v>80</v>
      </c>
      <c r="AW326" s="12" t="s">
        <v>35</v>
      </c>
      <c r="AX326" s="12" t="s">
        <v>73</v>
      </c>
      <c r="AY326" s="241" t="s">
        <v>183</v>
      </c>
    </row>
    <row r="327" spans="2:51" s="13" customFormat="1" ht="12">
      <c r="B327" s="242"/>
      <c r="C327" s="243"/>
      <c r="D327" s="229" t="s">
        <v>193</v>
      </c>
      <c r="E327" s="244" t="s">
        <v>19</v>
      </c>
      <c r="F327" s="245" t="s">
        <v>1146</v>
      </c>
      <c r="G327" s="243"/>
      <c r="H327" s="246">
        <v>2.748</v>
      </c>
      <c r="I327" s="247"/>
      <c r="J327" s="243"/>
      <c r="K327" s="243"/>
      <c r="L327" s="248"/>
      <c r="M327" s="249"/>
      <c r="N327" s="250"/>
      <c r="O327" s="250"/>
      <c r="P327" s="250"/>
      <c r="Q327" s="250"/>
      <c r="R327" s="250"/>
      <c r="S327" s="250"/>
      <c r="T327" s="251"/>
      <c r="AT327" s="252" t="s">
        <v>193</v>
      </c>
      <c r="AU327" s="252" t="s">
        <v>82</v>
      </c>
      <c r="AV327" s="13" t="s">
        <v>82</v>
      </c>
      <c r="AW327" s="13" t="s">
        <v>35</v>
      </c>
      <c r="AX327" s="13" t="s">
        <v>73</v>
      </c>
      <c r="AY327" s="252" t="s">
        <v>183</v>
      </c>
    </row>
    <row r="328" spans="2:51" s="12" customFormat="1" ht="12">
      <c r="B328" s="232"/>
      <c r="C328" s="233"/>
      <c r="D328" s="229" t="s">
        <v>193</v>
      </c>
      <c r="E328" s="234" t="s">
        <v>19</v>
      </c>
      <c r="F328" s="235" t="s">
        <v>1147</v>
      </c>
      <c r="G328" s="233"/>
      <c r="H328" s="234" t="s">
        <v>19</v>
      </c>
      <c r="I328" s="236"/>
      <c r="J328" s="233"/>
      <c r="K328" s="233"/>
      <c r="L328" s="237"/>
      <c r="M328" s="238"/>
      <c r="N328" s="239"/>
      <c r="O328" s="239"/>
      <c r="P328" s="239"/>
      <c r="Q328" s="239"/>
      <c r="R328" s="239"/>
      <c r="S328" s="239"/>
      <c r="T328" s="240"/>
      <c r="AT328" s="241" t="s">
        <v>193</v>
      </c>
      <c r="AU328" s="241" t="s">
        <v>82</v>
      </c>
      <c r="AV328" s="12" t="s">
        <v>80</v>
      </c>
      <c r="AW328" s="12" t="s">
        <v>35</v>
      </c>
      <c r="AX328" s="12" t="s">
        <v>73</v>
      </c>
      <c r="AY328" s="241" t="s">
        <v>183</v>
      </c>
    </row>
    <row r="329" spans="2:51" s="13" customFormat="1" ht="12">
      <c r="B329" s="242"/>
      <c r="C329" s="243"/>
      <c r="D329" s="229" t="s">
        <v>193</v>
      </c>
      <c r="E329" s="244" t="s">
        <v>19</v>
      </c>
      <c r="F329" s="245" t="s">
        <v>1148</v>
      </c>
      <c r="G329" s="243"/>
      <c r="H329" s="246">
        <v>-0.577</v>
      </c>
      <c r="I329" s="247"/>
      <c r="J329" s="243"/>
      <c r="K329" s="243"/>
      <c r="L329" s="248"/>
      <c r="M329" s="249"/>
      <c r="N329" s="250"/>
      <c r="O329" s="250"/>
      <c r="P329" s="250"/>
      <c r="Q329" s="250"/>
      <c r="R329" s="250"/>
      <c r="S329" s="250"/>
      <c r="T329" s="251"/>
      <c r="AT329" s="252" t="s">
        <v>193</v>
      </c>
      <c r="AU329" s="252" t="s">
        <v>82</v>
      </c>
      <c r="AV329" s="13" t="s">
        <v>82</v>
      </c>
      <c r="AW329" s="13" t="s">
        <v>35</v>
      </c>
      <c r="AX329" s="13" t="s">
        <v>73</v>
      </c>
      <c r="AY329" s="252" t="s">
        <v>183</v>
      </c>
    </row>
    <row r="330" spans="2:51" s="14" customFormat="1" ht="12">
      <c r="B330" s="253"/>
      <c r="C330" s="254"/>
      <c r="D330" s="229" t="s">
        <v>193</v>
      </c>
      <c r="E330" s="255" t="s">
        <v>19</v>
      </c>
      <c r="F330" s="256" t="s">
        <v>231</v>
      </c>
      <c r="G330" s="254"/>
      <c r="H330" s="257">
        <v>2.1710000000000003</v>
      </c>
      <c r="I330" s="258"/>
      <c r="J330" s="254"/>
      <c r="K330" s="254"/>
      <c r="L330" s="259"/>
      <c r="M330" s="260"/>
      <c r="N330" s="261"/>
      <c r="O330" s="261"/>
      <c r="P330" s="261"/>
      <c r="Q330" s="261"/>
      <c r="R330" s="261"/>
      <c r="S330" s="261"/>
      <c r="T330" s="262"/>
      <c r="AT330" s="263" t="s">
        <v>193</v>
      </c>
      <c r="AU330" s="263" t="s">
        <v>82</v>
      </c>
      <c r="AV330" s="14" t="s">
        <v>101</v>
      </c>
      <c r="AW330" s="14" t="s">
        <v>35</v>
      </c>
      <c r="AX330" s="14" t="s">
        <v>80</v>
      </c>
      <c r="AY330" s="263" t="s">
        <v>183</v>
      </c>
    </row>
    <row r="331" spans="2:65" s="1" customFormat="1" ht="22.5" customHeight="1">
      <c r="B331" s="39"/>
      <c r="C331" s="217" t="s">
        <v>1149</v>
      </c>
      <c r="D331" s="217" t="s">
        <v>185</v>
      </c>
      <c r="E331" s="218" t="s">
        <v>1150</v>
      </c>
      <c r="F331" s="219" t="s">
        <v>1151</v>
      </c>
      <c r="G331" s="220" t="s">
        <v>208</v>
      </c>
      <c r="H331" s="221">
        <v>34.736</v>
      </c>
      <c r="I331" s="222"/>
      <c r="J331" s="223">
        <f>ROUND(I331*H331,2)</f>
        <v>0</v>
      </c>
      <c r="K331" s="219" t="s">
        <v>521</v>
      </c>
      <c r="L331" s="44"/>
      <c r="M331" s="224" t="s">
        <v>19</v>
      </c>
      <c r="N331" s="225" t="s">
        <v>44</v>
      </c>
      <c r="O331" s="80"/>
      <c r="P331" s="226">
        <f>O331*H331</f>
        <v>0</v>
      </c>
      <c r="Q331" s="226">
        <v>0</v>
      </c>
      <c r="R331" s="226">
        <f>Q331*H331</f>
        <v>0</v>
      </c>
      <c r="S331" s="226">
        <v>0</v>
      </c>
      <c r="T331" s="227">
        <f>S331*H331</f>
        <v>0</v>
      </c>
      <c r="AR331" s="18" t="s">
        <v>101</v>
      </c>
      <c r="AT331" s="18" t="s">
        <v>185</v>
      </c>
      <c r="AU331" s="18" t="s">
        <v>82</v>
      </c>
      <c r="AY331" s="18" t="s">
        <v>183</v>
      </c>
      <c r="BE331" s="228">
        <f>IF(N331="základní",J331,0)</f>
        <v>0</v>
      </c>
      <c r="BF331" s="228">
        <f>IF(N331="snížená",J331,0)</f>
        <v>0</v>
      </c>
      <c r="BG331" s="228">
        <f>IF(N331="zákl. přenesená",J331,0)</f>
        <v>0</v>
      </c>
      <c r="BH331" s="228">
        <f>IF(N331="sníž. přenesená",J331,0)</f>
        <v>0</v>
      </c>
      <c r="BI331" s="228">
        <f>IF(N331="nulová",J331,0)</f>
        <v>0</v>
      </c>
      <c r="BJ331" s="18" t="s">
        <v>80</v>
      </c>
      <c r="BK331" s="228">
        <f>ROUND(I331*H331,2)</f>
        <v>0</v>
      </c>
      <c r="BL331" s="18" t="s">
        <v>101</v>
      </c>
      <c r="BM331" s="18" t="s">
        <v>1152</v>
      </c>
    </row>
    <row r="332" spans="2:47" s="1" customFormat="1" ht="12">
      <c r="B332" s="39"/>
      <c r="C332" s="40"/>
      <c r="D332" s="229" t="s">
        <v>213</v>
      </c>
      <c r="E332" s="40"/>
      <c r="F332" s="230" t="s">
        <v>1144</v>
      </c>
      <c r="G332" s="40"/>
      <c r="H332" s="40"/>
      <c r="I332" s="144"/>
      <c r="J332" s="40"/>
      <c r="K332" s="40"/>
      <c r="L332" s="44"/>
      <c r="M332" s="231"/>
      <c r="N332" s="80"/>
      <c r="O332" s="80"/>
      <c r="P332" s="80"/>
      <c r="Q332" s="80"/>
      <c r="R332" s="80"/>
      <c r="S332" s="80"/>
      <c r="T332" s="81"/>
      <c r="AT332" s="18" t="s">
        <v>213</v>
      </c>
      <c r="AU332" s="18" t="s">
        <v>82</v>
      </c>
    </row>
    <row r="333" spans="2:47" s="1" customFormat="1" ht="12">
      <c r="B333" s="39"/>
      <c r="C333" s="40"/>
      <c r="D333" s="229" t="s">
        <v>191</v>
      </c>
      <c r="E333" s="40"/>
      <c r="F333" s="230" t="s">
        <v>910</v>
      </c>
      <c r="G333" s="40"/>
      <c r="H333" s="40"/>
      <c r="I333" s="144"/>
      <c r="J333" s="40"/>
      <c r="K333" s="40"/>
      <c r="L333" s="44"/>
      <c r="M333" s="231"/>
      <c r="N333" s="80"/>
      <c r="O333" s="80"/>
      <c r="P333" s="80"/>
      <c r="Q333" s="80"/>
      <c r="R333" s="80"/>
      <c r="S333" s="80"/>
      <c r="T333" s="81"/>
      <c r="AT333" s="18" t="s">
        <v>191</v>
      </c>
      <c r="AU333" s="18" t="s">
        <v>82</v>
      </c>
    </row>
    <row r="334" spans="2:51" s="13" customFormat="1" ht="12">
      <c r="B334" s="242"/>
      <c r="C334" s="243"/>
      <c r="D334" s="229" t="s">
        <v>193</v>
      </c>
      <c r="E334" s="244" t="s">
        <v>19</v>
      </c>
      <c r="F334" s="245" t="s">
        <v>1153</v>
      </c>
      <c r="G334" s="243"/>
      <c r="H334" s="246">
        <v>34.736</v>
      </c>
      <c r="I334" s="247"/>
      <c r="J334" s="243"/>
      <c r="K334" s="243"/>
      <c r="L334" s="248"/>
      <c r="M334" s="249"/>
      <c r="N334" s="250"/>
      <c r="O334" s="250"/>
      <c r="P334" s="250"/>
      <c r="Q334" s="250"/>
      <c r="R334" s="250"/>
      <c r="S334" s="250"/>
      <c r="T334" s="251"/>
      <c r="AT334" s="252" t="s">
        <v>193</v>
      </c>
      <c r="AU334" s="252" t="s">
        <v>82</v>
      </c>
      <c r="AV334" s="13" t="s">
        <v>82</v>
      </c>
      <c r="AW334" s="13" t="s">
        <v>35</v>
      </c>
      <c r="AX334" s="13" t="s">
        <v>80</v>
      </c>
      <c r="AY334" s="252" t="s">
        <v>183</v>
      </c>
    </row>
    <row r="335" spans="2:65" s="1" customFormat="1" ht="16.5" customHeight="1">
      <c r="B335" s="39"/>
      <c r="C335" s="217" t="s">
        <v>1154</v>
      </c>
      <c r="D335" s="217" t="s">
        <v>185</v>
      </c>
      <c r="E335" s="218" t="s">
        <v>1155</v>
      </c>
      <c r="F335" s="219" t="s">
        <v>1156</v>
      </c>
      <c r="G335" s="220" t="s">
        <v>208</v>
      </c>
      <c r="H335" s="221">
        <v>2.171</v>
      </c>
      <c r="I335" s="222"/>
      <c r="J335" s="223">
        <f>ROUND(I335*H335,2)</f>
        <v>0</v>
      </c>
      <c r="K335" s="219" t="s">
        <v>521</v>
      </c>
      <c r="L335" s="44"/>
      <c r="M335" s="224" t="s">
        <v>19</v>
      </c>
      <c r="N335" s="225" t="s">
        <v>44</v>
      </c>
      <c r="O335" s="80"/>
      <c r="P335" s="226">
        <f>O335*H335</f>
        <v>0</v>
      </c>
      <c r="Q335" s="226">
        <v>0</v>
      </c>
      <c r="R335" s="226">
        <f>Q335*H335</f>
        <v>0</v>
      </c>
      <c r="S335" s="226">
        <v>0</v>
      </c>
      <c r="T335" s="227">
        <f>S335*H335</f>
        <v>0</v>
      </c>
      <c r="AR335" s="18" t="s">
        <v>101</v>
      </c>
      <c r="AT335" s="18" t="s">
        <v>185</v>
      </c>
      <c r="AU335" s="18" t="s">
        <v>82</v>
      </c>
      <c r="AY335" s="18" t="s">
        <v>183</v>
      </c>
      <c r="BE335" s="228">
        <f>IF(N335="základní",J335,0)</f>
        <v>0</v>
      </c>
      <c r="BF335" s="228">
        <f>IF(N335="snížená",J335,0)</f>
        <v>0</v>
      </c>
      <c r="BG335" s="228">
        <f>IF(N335="zákl. přenesená",J335,0)</f>
        <v>0</v>
      </c>
      <c r="BH335" s="228">
        <f>IF(N335="sníž. přenesená",J335,0)</f>
        <v>0</v>
      </c>
      <c r="BI335" s="228">
        <f>IF(N335="nulová",J335,0)</f>
        <v>0</v>
      </c>
      <c r="BJ335" s="18" t="s">
        <v>80</v>
      </c>
      <c r="BK335" s="228">
        <f>ROUND(I335*H335,2)</f>
        <v>0</v>
      </c>
      <c r="BL335" s="18" t="s">
        <v>101</v>
      </c>
      <c r="BM335" s="18" t="s">
        <v>1157</v>
      </c>
    </row>
    <row r="336" spans="2:63" s="11" customFormat="1" ht="22.8" customHeight="1">
      <c r="B336" s="201"/>
      <c r="C336" s="202"/>
      <c r="D336" s="203" t="s">
        <v>72</v>
      </c>
      <c r="E336" s="215" t="s">
        <v>1158</v>
      </c>
      <c r="F336" s="215" t="s">
        <v>1159</v>
      </c>
      <c r="G336" s="202"/>
      <c r="H336" s="202"/>
      <c r="I336" s="205"/>
      <c r="J336" s="216">
        <f>BK336</f>
        <v>0</v>
      </c>
      <c r="K336" s="202"/>
      <c r="L336" s="207"/>
      <c r="M336" s="208"/>
      <c r="N336" s="209"/>
      <c r="O336" s="209"/>
      <c r="P336" s="210">
        <f>SUM(P337:P338)</f>
        <v>0</v>
      </c>
      <c r="Q336" s="209"/>
      <c r="R336" s="210">
        <f>SUM(R337:R338)</f>
        <v>0</v>
      </c>
      <c r="S336" s="209"/>
      <c r="T336" s="211">
        <f>SUM(T337:T338)</f>
        <v>0</v>
      </c>
      <c r="AR336" s="212" t="s">
        <v>80</v>
      </c>
      <c r="AT336" s="213" t="s">
        <v>72</v>
      </c>
      <c r="AU336" s="213" t="s">
        <v>80</v>
      </c>
      <c r="AY336" s="212" t="s">
        <v>183</v>
      </c>
      <c r="BK336" s="214">
        <f>SUM(BK337:BK338)</f>
        <v>0</v>
      </c>
    </row>
    <row r="337" spans="2:65" s="1" customFormat="1" ht="22.5" customHeight="1">
      <c r="B337" s="39"/>
      <c r="C337" s="217" t="s">
        <v>1160</v>
      </c>
      <c r="D337" s="217" t="s">
        <v>185</v>
      </c>
      <c r="E337" s="218" t="s">
        <v>1161</v>
      </c>
      <c r="F337" s="219" t="s">
        <v>1162</v>
      </c>
      <c r="G337" s="220" t="s">
        <v>208</v>
      </c>
      <c r="H337" s="221">
        <v>157.775</v>
      </c>
      <c r="I337" s="222"/>
      <c r="J337" s="223">
        <f>ROUND(I337*H337,2)</f>
        <v>0</v>
      </c>
      <c r="K337" s="219" t="s">
        <v>521</v>
      </c>
      <c r="L337" s="44"/>
      <c r="M337" s="224" t="s">
        <v>19</v>
      </c>
      <c r="N337" s="225" t="s">
        <v>44</v>
      </c>
      <c r="O337" s="80"/>
      <c r="P337" s="226">
        <f>O337*H337</f>
        <v>0</v>
      </c>
      <c r="Q337" s="226">
        <v>0</v>
      </c>
      <c r="R337" s="226">
        <f>Q337*H337</f>
        <v>0</v>
      </c>
      <c r="S337" s="226">
        <v>0</v>
      </c>
      <c r="T337" s="227">
        <f>S337*H337</f>
        <v>0</v>
      </c>
      <c r="AR337" s="18" t="s">
        <v>101</v>
      </c>
      <c r="AT337" s="18" t="s">
        <v>185</v>
      </c>
      <c r="AU337" s="18" t="s">
        <v>82</v>
      </c>
      <c r="AY337" s="18" t="s">
        <v>183</v>
      </c>
      <c r="BE337" s="228">
        <f>IF(N337="základní",J337,0)</f>
        <v>0</v>
      </c>
      <c r="BF337" s="228">
        <f>IF(N337="snížená",J337,0)</f>
        <v>0</v>
      </c>
      <c r="BG337" s="228">
        <f>IF(N337="zákl. přenesená",J337,0)</f>
        <v>0</v>
      </c>
      <c r="BH337" s="228">
        <f>IF(N337="sníž. přenesená",J337,0)</f>
        <v>0</v>
      </c>
      <c r="BI337" s="228">
        <f>IF(N337="nulová",J337,0)</f>
        <v>0</v>
      </c>
      <c r="BJ337" s="18" t="s">
        <v>80</v>
      </c>
      <c r="BK337" s="228">
        <f>ROUND(I337*H337,2)</f>
        <v>0</v>
      </c>
      <c r="BL337" s="18" t="s">
        <v>101</v>
      </c>
      <c r="BM337" s="18" t="s">
        <v>1163</v>
      </c>
    </row>
    <row r="338" spans="2:47" s="1" customFormat="1" ht="12">
      <c r="B338" s="39"/>
      <c r="C338" s="40"/>
      <c r="D338" s="229" t="s">
        <v>213</v>
      </c>
      <c r="E338" s="40"/>
      <c r="F338" s="230" t="s">
        <v>1164</v>
      </c>
      <c r="G338" s="40"/>
      <c r="H338" s="40"/>
      <c r="I338" s="144"/>
      <c r="J338" s="40"/>
      <c r="K338" s="40"/>
      <c r="L338" s="44"/>
      <c r="M338" s="231"/>
      <c r="N338" s="80"/>
      <c r="O338" s="80"/>
      <c r="P338" s="80"/>
      <c r="Q338" s="80"/>
      <c r="R338" s="80"/>
      <c r="S338" s="80"/>
      <c r="T338" s="81"/>
      <c r="AT338" s="18" t="s">
        <v>213</v>
      </c>
      <c r="AU338" s="18" t="s">
        <v>82</v>
      </c>
    </row>
    <row r="339" spans="2:63" s="11" customFormat="1" ht="25.9" customHeight="1">
      <c r="B339" s="201"/>
      <c r="C339" s="202"/>
      <c r="D339" s="203" t="s">
        <v>72</v>
      </c>
      <c r="E339" s="204" t="s">
        <v>1165</v>
      </c>
      <c r="F339" s="204" t="s">
        <v>1166</v>
      </c>
      <c r="G339" s="202"/>
      <c r="H339" s="202"/>
      <c r="I339" s="205"/>
      <c r="J339" s="206">
        <f>BK339</f>
        <v>0</v>
      </c>
      <c r="K339" s="202"/>
      <c r="L339" s="207"/>
      <c r="M339" s="208"/>
      <c r="N339" s="209"/>
      <c r="O339" s="209"/>
      <c r="P339" s="210">
        <f>P340+P349+P353</f>
        <v>0</v>
      </c>
      <c r="Q339" s="209"/>
      <c r="R339" s="210">
        <f>R340+R349+R353</f>
        <v>0.023459740000000003</v>
      </c>
      <c r="S339" s="209"/>
      <c r="T339" s="211">
        <f>T340+T349+T353</f>
        <v>0</v>
      </c>
      <c r="AR339" s="212" t="s">
        <v>82</v>
      </c>
      <c r="AT339" s="213" t="s">
        <v>72</v>
      </c>
      <c r="AU339" s="213" t="s">
        <v>73</v>
      </c>
      <c r="AY339" s="212" t="s">
        <v>183</v>
      </c>
      <c r="BK339" s="214">
        <f>BK340+BK349+BK353</f>
        <v>0</v>
      </c>
    </row>
    <row r="340" spans="2:63" s="11" customFormat="1" ht="22.8" customHeight="1">
      <c r="B340" s="201"/>
      <c r="C340" s="202"/>
      <c r="D340" s="203" t="s">
        <v>72</v>
      </c>
      <c r="E340" s="215" t="s">
        <v>1167</v>
      </c>
      <c r="F340" s="215" t="s">
        <v>1168</v>
      </c>
      <c r="G340" s="202"/>
      <c r="H340" s="202"/>
      <c r="I340" s="205"/>
      <c r="J340" s="216">
        <f>BK340</f>
        <v>0</v>
      </c>
      <c r="K340" s="202"/>
      <c r="L340" s="207"/>
      <c r="M340" s="208"/>
      <c r="N340" s="209"/>
      <c r="O340" s="209"/>
      <c r="P340" s="210">
        <f>SUM(P341:P348)</f>
        <v>0</v>
      </c>
      <c r="Q340" s="209"/>
      <c r="R340" s="210">
        <f>SUM(R341:R348)</f>
        <v>0</v>
      </c>
      <c r="S340" s="209"/>
      <c r="T340" s="211">
        <f>SUM(T341:T348)</f>
        <v>0</v>
      </c>
      <c r="AR340" s="212" t="s">
        <v>82</v>
      </c>
      <c r="AT340" s="213" t="s">
        <v>72</v>
      </c>
      <c r="AU340" s="213" t="s">
        <v>80</v>
      </c>
      <c r="AY340" s="212" t="s">
        <v>183</v>
      </c>
      <c r="BK340" s="214">
        <f>SUM(BK341:BK348)</f>
        <v>0</v>
      </c>
    </row>
    <row r="341" spans="2:65" s="1" customFormat="1" ht="16.5" customHeight="1">
      <c r="B341" s="39"/>
      <c r="C341" s="217" t="s">
        <v>1169</v>
      </c>
      <c r="D341" s="217" t="s">
        <v>185</v>
      </c>
      <c r="E341" s="218" t="s">
        <v>1170</v>
      </c>
      <c r="F341" s="219" t="s">
        <v>1171</v>
      </c>
      <c r="G341" s="220" t="s">
        <v>324</v>
      </c>
      <c r="H341" s="221">
        <v>75.92</v>
      </c>
      <c r="I341" s="222"/>
      <c r="J341" s="223">
        <f>ROUND(I341*H341,2)</f>
        <v>0</v>
      </c>
      <c r="K341" s="219" t="s">
        <v>19</v>
      </c>
      <c r="L341" s="44"/>
      <c r="M341" s="224" t="s">
        <v>19</v>
      </c>
      <c r="N341" s="225" t="s">
        <v>44</v>
      </c>
      <c r="O341" s="80"/>
      <c r="P341" s="226">
        <f>O341*H341</f>
        <v>0</v>
      </c>
      <c r="Q341" s="226">
        <v>0</v>
      </c>
      <c r="R341" s="226">
        <f>Q341*H341</f>
        <v>0</v>
      </c>
      <c r="S341" s="226">
        <v>0</v>
      </c>
      <c r="T341" s="227">
        <f>S341*H341</f>
        <v>0</v>
      </c>
      <c r="AR341" s="18" t="s">
        <v>101</v>
      </c>
      <c r="AT341" s="18" t="s">
        <v>185</v>
      </c>
      <c r="AU341" s="18" t="s">
        <v>82</v>
      </c>
      <c r="AY341" s="18" t="s">
        <v>183</v>
      </c>
      <c r="BE341" s="228">
        <f>IF(N341="základní",J341,0)</f>
        <v>0</v>
      </c>
      <c r="BF341" s="228">
        <f>IF(N341="snížená",J341,0)</f>
        <v>0</v>
      </c>
      <c r="BG341" s="228">
        <f>IF(N341="zákl. přenesená",J341,0)</f>
        <v>0</v>
      </c>
      <c r="BH341" s="228">
        <f>IF(N341="sníž. přenesená",J341,0)</f>
        <v>0</v>
      </c>
      <c r="BI341" s="228">
        <f>IF(N341="nulová",J341,0)</f>
        <v>0</v>
      </c>
      <c r="BJ341" s="18" t="s">
        <v>80</v>
      </c>
      <c r="BK341" s="228">
        <f>ROUND(I341*H341,2)</f>
        <v>0</v>
      </c>
      <c r="BL341" s="18" t="s">
        <v>101</v>
      </c>
      <c r="BM341" s="18" t="s">
        <v>1172</v>
      </c>
    </row>
    <row r="342" spans="2:51" s="12" customFormat="1" ht="12">
      <c r="B342" s="232"/>
      <c r="C342" s="233"/>
      <c r="D342" s="229" t="s">
        <v>193</v>
      </c>
      <c r="E342" s="234" t="s">
        <v>19</v>
      </c>
      <c r="F342" s="235" t="s">
        <v>1173</v>
      </c>
      <c r="G342" s="233"/>
      <c r="H342" s="234" t="s">
        <v>19</v>
      </c>
      <c r="I342" s="236"/>
      <c r="J342" s="233"/>
      <c r="K342" s="233"/>
      <c r="L342" s="237"/>
      <c r="M342" s="238"/>
      <c r="N342" s="239"/>
      <c r="O342" s="239"/>
      <c r="P342" s="239"/>
      <c r="Q342" s="239"/>
      <c r="R342" s="239"/>
      <c r="S342" s="239"/>
      <c r="T342" s="240"/>
      <c r="AT342" s="241" t="s">
        <v>193</v>
      </c>
      <c r="AU342" s="241" t="s">
        <v>82</v>
      </c>
      <c r="AV342" s="12" t="s">
        <v>80</v>
      </c>
      <c r="AW342" s="12" t="s">
        <v>35</v>
      </c>
      <c r="AX342" s="12" t="s">
        <v>73</v>
      </c>
      <c r="AY342" s="241" t="s">
        <v>183</v>
      </c>
    </row>
    <row r="343" spans="2:51" s="13" customFormat="1" ht="12">
      <c r="B343" s="242"/>
      <c r="C343" s="243"/>
      <c r="D343" s="229" t="s">
        <v>193</v>
      </c>
      <c r="E343" s="244" t="s">
        <v>19</v>
      </c>
      <c r="F343" s="245" t="s">
        <v>1174</v>
      </c>
      <c r="G343" s="243"/>
      <c r="H343" s="246">
        <v>75.92</v>
      </c>
      <c r="I343" s="247"/>
      <c r="J343" s="243"/>
      <c r="K343" s="243"/>
      <c r="L343" s="248"/>
      <c r="M343" s="249"/>
      <c r="N343" s="250"/>
      <c r="O343" s="250"/>
      <c r="P343" s="250"/>
      <c r="Q343" s="250"/>
      <c r="R343" s="250"/>
      <c r="S343" s="250"/>
      <c r="T343" s="251"/>
      <c r="AT343" s="252" t="s">
        <v>193</v>
      </c>
      <c r="AU343" s="252" t="s">
        <v>82</v>
      </c>
      <c r="AV343" s="13" t="s">
        <v>82</v>
      </c>
      <c r="AW343" s="13" t="s">
        <v>35</v>
      </c>
      <c r="AX343" s="13" t="s">
        <v>80</v>
      </c>
      <c r="AY343" s="252" t="s">
        <v>183</v>
      </c>
    </row>
    <row r="344" spans="2:65" s="1" customFormat="1" ht="16.5" customHeight="1">
      <c r="B344" s="39"/>
      <c r="C344" s="217" t="s">
        <v>1175</v>
      </c>
      <c r="D344" s="217" t="s">
        <v>185</v>
      </c>
      <c r="E344" s="218" t="s">
        <v>1176</v>
      </c>
      <c r="F344" s="219" t="s">
        <v>1177</v>
      </c>
      <c r="G344" s="220" t="s">
        <v>188</v>
      </c>
      <c r="H344" s="221">
        <v>6.85</v>
      </c>
      <c r="I344" s="222"/>
      <c r="J344" s="223">
        <f>ROUND(I344*H344,2)</f>
        <v>0</v>
      </c>
      <c r="K344" s="219" t="s">
        <v>19</v>
      </c>
      <c r="L344" s="44"/>
      <c r="M344" s="224" t="s">
        <v>19</v>
      </c>
      <c r="N344" s="225" t="s">
        <v>44</v>
      </c>
      <c r="O344" s="80"/>
      <c r="P344" s="226">
        <f>O344*H344</f>
        <v>0</v>
      </c>
      <c r="Q344" s="226">
        <v>0</v>
      </c>
      <c r="R344" s="226">
        <f>Q344*H344</f>
        <v>0</v>
      </c>
      <c r="S344" s="226">
        <v>0</v>
      </c>
      <c r="T344" s="227">
        <f>S344*H344</f>
        <v>0</v>
      </c>
      <c r="AR344" s="18" t="s">
        <v>101</v>
      </c>
      <c r="AT344" s="18" t="s">
        <v>185</v>
      </c>
      <c r="AU344" s="18" t="s">
        <v>82</v>
      </c>
      <c r="AY344" s="18" t="s">
        <v>183</v>
      </c>
      <c r="BE344" s="228">
        <f>IF(N344="základní",J344,0)</f>
        <v>0</v>
      </c>
      <c r="BF344" s="228">
        <f>IF(N344="snížená",J344,0)</f>
        <v>0</v>
      </c>
      <c r="BG344" s="228">
        <f>IF(N344="zákl. přenesená",J344,0)</f>
        <v>0</v>
      </c>
      <c r="BH344" s="228">
        <f>IF(N344="sníž. přenesená",J344,0)</f>
        <v>0</v>
      </c>
      <c r="BI344" s="228">
        <f>IF(N344="nulová",J344,0)</f>
        <v>0</v>
      </c>
      <c r="BJ344" s="18" t="s">
        <v>80</v>
      </c>
      <c r="BK344" s="228">
        <f>ROUND(I344*H344,2)</f>
        <v>0</v>
      </c>
      <c r="BL344" s="18" t="s">
        <v>101</v>
      </c>
      <c r="BM344" s="18" t="s">
        <v>1178</v>
      </c>
    </row>
    <row r="345" spans="2:51" s="12" customFormat="1" ht="12">
      <c r="B345" s="232"/>
      <c r="C345" s="233"/>
      <c r="D345" s="229" t="s">
        <v>193</v>
      </c>
      <c r="E345" s="234" t="s">
        <v>19</v>
      </c>
      <c r="F345" s="235" t="s">
        <v>1179</v>
      </c>
      <c r="G345" s="233"/>
      <c r="H345" s="234" t="s">
        <v>19</v>
      </c>
      <c r="I345" s="236"/>
      <c r="J345" s="233"/>
      <c r="K345" s="233"/>
      <c r="L345" s="237"/>
      <c r="M345" s="238"/>
      <c r="N345" s="239"/>
      <c r="O345" s="239"/>
      <c r="P345" s="239"/>
      <c r="Q345" s="239"/>
      <c r="R345" s="239"/>
      <c r="S345" s="239"/>
      <c r="T345" s="240"/>
      <c r="AT345" s="241" t="s">
        <v>193</v>
      </c>
      <c r="AU345" s="241" t="s">
        <v>82</v>
      </c>
      <c r="AV345" s="12" t="s">
        <v>80</v>
      </c>
      <c r="AW345" s="12" t="s">
        <v>35</v>
      </c>
      <c r="AX345" s="12" t="s">
        <v>73</v>
      </c>
      <c r="AY345" s="241" t="s">
        <v>183</v>
      </c>
    </row>
    <row r="346" spans="2:51" s="13" customFormat="1" ht="12">
      <c r="B346" s="242"/>
      <c r="C346" s="243"/>
      <c r="D346" s="229" t="s">
        <v>193</v>
      </c>
      <c r="E346" s="244" t="s">
        <v>19</v>
      </c>
      <c r="F346" s="245" t="s">
        <v>1180</v>
      </c>
      <c r="G346" s="243"/>
      <c r="H346" s="246">
        <v>6.85</v>
      </c>
      <c r="I346" s="247"/>
      <c r="J346" s="243"/>
      <c r="K346" s="243"/>
      <c r="L346" s="248"/>
      <c r="M346" s="249"/>
      <c r="N346" s="250"/>
      <c r="O346" s="250"/>
      <c r="P346" s="250"/>
      <c r="Q346" s="250"/>
      <c r="R346" s="250"/>
      <c r="S346" s="250"/>
      <c r="T346" s="251"/>
      <c r="AT346" s="252" t="s">
        <v>193</v>
      </c>
      <c r="AU346" s="252" t="s">
        <v>82</v>
      </c>
      <c r="AV346" s="13" t="s">
        <v>82</v>
      </c>
      <c r="AW346" s="13" t="s">
        <v>35</v>
      </c>
      <c r="AX346" s="13" t="s">
        <v>80</v>
      </c>
      <c r="AY346" s="252" t="s">
        <v>183</v>
      </c>
    </row>
    <row r="347" spans="2:65" s="1" customFormat="1" ht="22.5" customHeight="1">
      <c r="B347" s="39"/>
      <c r="C347" s="217" t="s">
        <v>1181</v>
      </c>
      <c r="D347" s="217" t="s">
        <v>185</v>
      </c>
      <c r="E347" s="218" t="s">
        <v>1182</v>
      </c>
      <c r="F347" s="219" t="s">
        <v>1183</v>
      </c>
      <c r="G347" s="220" t="s">
        <v>1184</v>
      </c>
      <c r="H347" s="296"/>
      <c r="I347" s="222"/>
      <c r="J347" s="223">
        <f>ROUND(I347*H347,2)</f>
        <v>0</v>
      </c>
      <c r="K347" s="219" t="s">
        <v>521</v>
      </c>
      <c r="L347" s="44"/>
      <c r="M347" s="224" t="s">
        <v>19</v>
      </c>
      <c r="N347" s="225" t="s">
        <v>44</v>
      </c>
      <c r="O347" s="80"/>
      <c r="P347" s="226">
        <f>O347*H347</f>
        <v>0</v>
      </c>
      <c r="Q347" s="226">
        <v>0</v>
      </c>
      <c r="R347" s="226">
        <f>Q347*H347</f>
        <v>0</v>
      </c>
      <c r="S347" s="226">
        <v>0</v>
      </c>
      <c r="T347" s="227">
        <f>S347*H347</f>
        <v>0</v>
      </c>
      <c r="AR347" s="18" t="s">
        <v>276</v>
      </c>
      <c r="AT347" s="18" t="s">
        <v>185</v>
      </c>
      <c r="AU347" s="18" t="s">
        <v>82</v>
      </c>
      <c r="AY347" s="18" t="s">
        <v>183</v>
      </c>
      <c r="BE347" s="228">
        <f>IF(N347="základní",J347,0)</f>
        <v>0</v>
      </c>
      <c r="BF347" s="228">
        <f>IF(N347="snížená",J347,0)</f>
        <v>0</v>
      </c>
      <c r="BG347" s="228">
        <f>IF(N347="zákl. přenesená",J347,0)</f>
        <v>0</v>
      </c>
      <c r="BH347" s="228">
        <f>IF(N347="sníž. přenesená",J347,0)</f>
        <v>0</v>
      </c>
      <c r="BI347" s="228">
        <f>IF(N347="nulová",J347,0)</f>
        <v>0</v>
      </c>
      <c r="BJ347" s="18" t="s">
        <v>80</v>
      </c>
      <c r="BK347" s="228">
        <f>ROUND(I347*H347,2)</f>
        <v>0</v>
      </c>
      <c r="BL347" s="18" t="s">
        <v>276</v>
      </c>
      <c r="BM347" s="18" t="s">
        <v>1185</v>
      </c>
    </row>
    <row r="348" spans="2:47" s="1" customFormat="1" ht="12">
      <c r="B348" s="39"/>
      <c r="C348" s="40"/>
      <c r="D348" s="229" t="s">
        <v>213</v>
      </c>
      <c r="E348" s="40"/>
      <c r="F348" s="230" t="s">
        <v>1186</v>
      </c>
      <c r="G348" s="40"/>
      <c r="H348" s="40"/>
      <c r="I348" s="144"/>
      <c r="J348" s="40"/>
      <c r="K348" s="40"/>
      <c r="L348" s="44"/>
      <c r="M348" s="231"/>
      <c r="N348" s="80"/>
      <c r="O348" s="80"/>
      <c r="P348" s="80"/>
      <c r="Q348" s="80"/>
      <c r="R348" s="80"/>
      <c r="S348" s="80"/>
      <c r="T348" s="81"/>
      <c r="AT348" s="18" t="s">
        <v>213</v>
      </c>
      <c r="AU348" s="18" t="s">
        <v>82</v>
      </c>
    </row>
    <row r="349" spans="2:63" s="11" customFormat="1" ht="22.8" customHeight="1">
      <c r="B349" s="201"/>
      <c r="C349" s="202"/>
      <c r="D349" s="203" t="s">
        <v>72</v>
      </c>
      <c r="E349" s="215" t="s">
        <v>1187</v>
      </c>
      <c r="F349" s="215" t="s">
        <v>1188</v>
      </c>
      <c r="G349" s="202"/>
      <c r="H349" s="202"/>
      <c r="I349" s="205"/>
      <c r="J349" s="216">
        <f>BK349</f>
        <v>0</v>
      </c>
      <c r="K349" s="202"/>
      <c r="L349" s="207"/>
      <c r="M349" s="208"/>
      <c r="N349" s="209"/>
      <c r="O349" s="209"/>
      <c r="P349" s="210">
        <f>SUM(P350:P352)</f>
        <v>0</v>
      </c>
      <c r="Q349" s="209"/>
      <c r="R349" s="210">
        <f>SUM(R350:R352)</f>
        <v>0.023413740000000002</v>
      </c>
      <c r="S349" s="209"/>
      <c r="T349" s="211">
        <f>SUM(T350:T352)</f>
        <v>0</v>
      </c>
      <c r="AR349" s="212" t="s">
        <v>82</v>
      </c>
      <c r="AT349" s="213" t="s">
        <v>72</v>
      </c>
      <c r="AU349" s="213" t="s">
        <v>80</v>
      </c>
      <c r="AY349" s="212" t="s">
        <v>183</v>
      </c>
      <c r="BK349" s="214">
        <f>SUM(BK350:BK352)</f>
        <v>0</v>
      </c>
    </row>
    <row r="350" spans="2:65" s="1" customFormat="1" ht="16.5" customHeight="1">
      <c r="B350" s="39"/>
      <c r="C350" s="217" t="s">
        <v>529</v>
      </c>
      <c r="D350" s="217" t="s">
        <v>185</v>
      </c>
      <c r="E350" s="218" t="s">
        <v>1189</v>
      </c>
      <c r="F350" s="219" t="s">
        <v>1190</v>
      </c>
      <c r="G350" s="220" t="s">
        <v>324</v>
      </c>
      <c r="H350" s="221">
        <v>111.494</v>
      </c>
      <c r="I350" s="222"/>
      <c r="J350" s="223">
        <f>ROUND(I350*H350,2)</f>
        <v>0</v>
      </c>
      <c r="K350" s="219" t="s">
        <v>521</v>
      </c>
      <c r="L350" s="44"/>
      <c r="M350" s="224" t="s">
        <v>19</v>
      </c>
      <c r="N350" s="225" t="s">
        <v>44</v>
      </c>
      <c r="O350" s="80"/>
      <c r="P350" s="226">
        <f>O350*H350</f>
        <v>0</v>
      </c>
      <c r="Q350" s="226">
        <v>0.00021</v>
      </c>
      <c r="R350" s="226">
        <f>Q350*H350</f>
        <v>0.023413740000000002</v>
      </c>
      <c r="S350" s="226">
        <v>0</v>
      </c>
      <c r="T350" s="227">
        <f>S350*H350</f>
        <v>0</v>
      </c>
      <c r="AR350" s="18" t="s">
        <v>276</v>
      </c>
      <c r="AT350" s="18" t="s">
        <v>185</v>
      </c>
      <c r="AU350" s="18" t="s">
        <v>82</v>
      </c>
      <c r="AY350" s="18" t="s">
        <v>183</v>
      </c>
      <c r="BE350" s="228">
        <f>IF(N350="základní",J350,0)</f>
        <v>0</v>
      </c>
      <c r="BF350" s="228">
        <f>IF(N350="snížená",J350,0)</f>
        <v>0</v>
      </c>
      <c r="BG350" s="228">
        <f>IF(N350="zákl. přenesená",J350,0)</f>
        <v>0</v>
      </c>
      <c r="BH350" s="228">
        <f>IF(N350="sníž. přenesená",J350,0)</f>
        <v>0</v>
      </c>
      <c r="BI350" s="228">
        <f>IF(N350="nulová",J350,0)</f>
        <v>0</v>
      </c>
      <c r="BJ350" s="18" t="s">
        <v>80</v>
      </c>
      <c r="BK350" s="228">
        <f>ROUND(I350*H350,2)</f>
        <v>0</v>
      </c>
      <c r="BL350" s="18" t="s">
        <v>276</v>
      </c>
      <c r="BM350" s="18" t="s">
        <v>1191</v>
      </c>
    </row>
    <row r="351" spans="2:51" s="12" customFormat="1" ht="12">
      <c r="B351" s="232"/>
      <c r="C351" s="233"/>
      <c r="D351" s="229" t="s">
        <v>193</v>
      </c>
      <c r="E351" s="234" t="s">
        <v>19</v>
      </c>
      <c r="F351" s="235" t="s">
        <v>1192</v>
      </c>
      <c r="G351" s="233"/>
      <c r="H351" s="234" t="s">
        <v>19</v>
      </c>
      <c r="I351" s="236"/>
      <c r="J351" s="233"/>
      <c r="K351" s="233"/>
      <c r="L351" s="237"/>
      <c r="M351" s="238"/>
      <c r="N351" s="239"/>
      <c r="O351" s="239"/>
      <c r="P351" s="239"/>
      <c r="Q351" s="239"/>
      <c r="R351" s="239"/>
      <c r="S351" s="239"/>
      <c r="T351" s="240"/>
      <c r="AT351" s="241" t="s">
        <v>193</v>
      </c>
      <c r="AU351" s="241" t="s">
        <v>82</v>
      </c>
      <c r="AV351" s="12" t="s">
        <v>80</v>
      </c>
      <c r="AW351" s="12" t="s">
        <v>35</v>
      </c>
      <c r="AX351" s="12" t="s">
        <v>73</v>
      </c>
      <c r="AY351" s="241" t="s">
        <v>183</v>
      </c>
    </row>
    <row r="352" spans="2:51" s="13" customFormat="1" ht="12">
      <c r="B352" s="242"/>
      <c r="C352" s="243"/>
      <c r="D352" s="229" t="s">
        <v>193</v>
      </c>
      <c r="E352" s="244" t="s">
        <v>19</v>
      </c>
      <c r="F352" s="245" t="s">
        <v>1193</v>
      </c>
      <c r="G352" s="243"/>
      <c r="H352" s="246">
        <v>111.494</v>
      </c>
      <c r="I352" s="247"/>
      <c r="J352" s="243"/>
      <c r="K352" s="243"/>
      <c r="L352" s="248"/>
      <c r="M352" s="249"/>
      <c r="N352" s="250"/>
      <c r="O352" s="250"/>
      <c r="P352" s="250"/>
      <c r="Q352" s="250"/>
      <c r="R352" s="250"/>
      <c r="S352" s="250"/>
      <c r="T352" s="251"/>
      <c r="AT352" s="252" t="s">
        <v>193</v>
      </c>
      <c r="AU352" s="252" t="s">
        <v>82</v>
      </c>
      <c r="AV352" s="13" t="s">
        <v>82</v>
      </c>
      <c r="AW352" s="13" t="s">
        <v>35</v>
      </c>
      <c r="AX352" s="13" t="s">
        <v>80</v>
      </c>
      <c r="AY352" s="252" t="s">
        <v>183</v>
      </c>
    </row>
    <row r="353" spans="2:63" s="11" customFormat="1" ht="22.8" customHeight="1">
      <c r="B353" s="201"/>
      <c r="C353" s="202"/>
      <c r="D353" s="203" t="s">
        <v>72</v>
      </c>
      <c r="E353" s="215" t="s">
        <v>1194</v>
      </c>
      <c r="F353" s="215" t="s">
        <v>1195</v>
      </c>
      <c r="G353" s="202"/>
      <c r="H353" s="202"/>
      <c r="I353" s="205"/>
      <c r="J353" s="216">
        <f>BK353</f>
        <v>0</v>
      </c>
      <c r="K353" s="202"/>
      <c r="L353" s="207"/>
      <c r="M353" s="208"/>
      <c r="N353" s="209"/>
      <c r="O353" s="209"/>
      <c r="P353" s="210">
        <f>SUM(P354:P365)</f>
        <v>0</v>
      </c>
      <c r="Q353" s="209"/>
      <c r="R353" s="210">
        <f>SUM(R354:R365)</f>
        <v>4.6E-05</v>
      </c>
      <c r="S353" s="209"/>
      <c r="T353" s="211">
        <f>SUM(T354:T365)</f>
        <v>0</v>
      </c>
      <c r="AR353" s="212" t="s">
        <v>82</v>
      </c>
      <c r="AT353" s="213" t="s">
        <v>72</v>
      </c>
      <c r="AU353" s="213" t="s">
        <v>80</v>
      </c>
      <c r="AY353" s="212" t="s">
        <v>183</v>
      </c>
      <c r="BK353" s="214">
        <f>SUM(BK354:BK365)</f>
        <v>0</v>
      </c>
    </row>
    <row r="354" spans="2:65" s="1" customFormat="1" ht="16.5" customHeight="1">
      <c r="B354" s="39"/>
      <c r="C354" s="217" t="s">
        <v>1196</v>
      </c>
      <c r="D354" s="217" t="s">
        <v>185</v>
      </c>
      <c r="E354" s="218" t="s">
        <v>1197</v>
      </c>
      <c r="F354" s="219" t="s">
        <v>1198</v>
      </c>
      <c r="G354" s="220" t="s">
        <v>324</v>
      </c>
      <c r="H354" s="221">
        <v>14.816</v>
      </c>
      <c r="I354" s="222"/>
      <c r="J354" s="223">
        <f>ROUND(I354*H354,2)</f>
        <v>0</v>
      </c>
      <c r="K354" s="219" t="s">
        <v>521</v>
      </c>
      <c r="L354" s="44"/>
      <c r="M354" s="224" t="s">
        <v>19</v>
      </c>
      <c r="N354" s="225" t="s">
        <v>44</v>
      </c>
      <c r="O354" s="80"/>
      <c r="P354" s="226">
        <f>O354*H354</f>
        <v>0</v>
      </c>
      <c r="Q354" s="226">
        <v>0</v>
      </c>
      <c r="R354" s="226">
        <f>Q354*H354</f>
        <v>0</v>
      </c>
      <c r="S354" s="226">
        <v>0</v>
      </c>
      <c r="T354" s="227">
        <f>S354*H354</f>
        <v>0</v>
      </c>
      <c r="AR354" s="18" t="s">
        <v>276</v>
      </c>
      <c r="AT354" s="18" t="s">
        <v>185</v>
      </c>
      <c r="AU354" s="18" t="s">
        <v>82</v>
      </c>
      <c r="AY354" s="18" t="s">
        <v>183</v>
      </c>
      <c r="BE354" s="228">
        <f>IF(N354="základní",J354,0)</f>
        <v>0</v>
      </c>
      <c r="BF354" s="228">
        <f>IF(N354="snížená",J354,0)</f>
        <v>0</v>
      </c>
      <c r="BG354" s="228">
        <f>IF(N354="zákl. přenesená",J354,0)</f>
        <v>0</v>
      </c>
      <c r="BH354" s="228">
        <f>IF(N354="sníž. přenesená",J354,0)</f>
        <v>0</v>
      </c>
      <c r="BI354" s="228">
        <f>IF(N354="nulová",J354,0)</f>
        <v>0</v>
      </c>
      <c r="BJ354" s="18" t="s">
        <v>80</v>
      </c>
      <c r="BK354" s="228">
        <f>ROUND(I354*H354,2)</f>
        <v>0</v>
      </c>
      <c r="BL354" s="18" t="s">
        <v>276</v>
      </c>
      <c r="BM354" s="18" t="s">
        <v>1199</v>
      </c>
    </row>
    <row r="355" spans="2:47" s="1" customFormat="1" ht="12">
      <c r="B355" s="39"/>
      <c r="C355" s="40"/>
      <c r="D355" s="229" t="s">
        <v>191</v>
      </c>
      <c r="E355" s="40"/>
      <c r="F355" s="230" t="s">
        <v>1200</v>
      </c>
      <c r="G355" s="40"/>
      <c r="H355" s="40"/>
      <c r="I355" s="144"/>
      <c r="J355" s="40"/>
      <c r="K355" s="40"/>
      <c r="L355" s="44"/>
      <c r="M355" s="231"/>
      <c r="N355" s="80"/>
      <c r="O355" s="80"/>
      <c r="P355" s="80"/>
      <c r="Q355" s="80"/>
      <c r="R355" s="80"/>
      <c r="S355" s="80"/>
      <c r="T355" s="81"/>
      <c r="AT355" s="18" t="s">
        <v>191</v>
      </c>
      <c r="AU355" s="18" t="s">
        <v>82</v>
      </c>
    </row>
    <row r="356" spans="2:65" s="1" customFormat="1" ht="16.5" customHeight="1">
      <c r="B356" s="39"/>
      <c r="C356" s="217" t="s">
        <v>252</v>
      </c>
      <c r="D356" s="217" t="s">
        <v>185</v>
      </c>
      <c r="E356" s="218" t="s">
        <v>1201</v>
      </c>
      <c r="F356" s="219" t="s">
        <v>1202</v>
      </c>
      <c r="G356" s="220" t="s">
        <v>324</v>
      </c>
      <c r="H356" s="221">
        <v>0.154</v>
      </c>
      <c r="I356" s="222"/>
      <c r="J356" s="223">
        <f>ROUND(I356*H356,2)</f>
        <v>0</v>
      </c>
      <c r="K356" s="219" t="s">
        <v>1203</v>
      </c>
      <c r="L356" s="44"/>
      <c r="M356" s="224" t="s">
        <v>19</v>
      </c>
      <c r="N356" s="225" t="s">
        <v>44</v>
      </c>
      <c r="O356" s="80"/>
      <c r="P356" s="226">
        <f>O356*H356</f>
        <v>0</v>
      </c>
      <c r="Q356" s="226">
        <v>0</v>
      </c>
      <c r="R356" s="226">
        <f>Q356*H356</f>
        <v>0</v>
      </c>
      <c r="S356" s="226">
        <v>0</v>
      </c>
      <c r="T356" s="227">
        <f>S356*H356</f>
        <v>0</v>
      </c>
      <c r="AR356" s="18" t="s">
        <v>276</v>
      </c>
      <c r="AT356" s="18" t="s">
        <v>185</v>
      </c>
      <c r="AU356" s="18" t="s">
        <v>82</v>
      </c>
      <c r="AY356" s="18" t="s">
        <v>183</v>
      </c>
      <c r="BE356" s="228">
        <f>IF(N356="základní",J356,0)</f>
        <v>0</v>
      </c>
      <c r="BF356" s="228">
        <f>IF(N356="snížená",J356,0)</f>
        <v>0</v>
      </c>
      <c r="BG356" s="228">
        <f>IF(N356="zákl. přenesená",J356,0)</f>
        <v>0</v>
      </c>
      <c r="BH356" s="228">
        <f>IF(N356="sníž. přenesená",J356,0)</f>
        <v>0</v>
      </c>
      <c r="BI356" s="228">
        <f>IF(N356="nulová",J356,0)</f>
        <v>0</v>
      </c>
      <c r="BJ356" s="18" t="s">
        <v>80</v>
      </c>
      <c r="BK356" s="228">
        <f>ROUND(I356*H356,2)</f>
        <v>0</v>
      </c>
      <c r="BL356" s="18" t="s">
        <v>276</v>
      </c>
      <c r="BM356" s="18" t="s">
        <v>1204</v>
      </c>
    </row>
    <row r="357" spans="2:47" s="1" customFormat="1" ht="12">
      <c r="B357" s="39"/>
      <c r="C357" s="40"/>
      <c r="D357" s="229" t="s">
        <v>191</v>
      </c>
      <c r="E357" s="40"/>
      <c r="F357" s="230" t="s">
        <v>1205</v>
      </c>
      <c r="G357" s="40"/>
      <c r="H357" s="40"/>
      <c r="I357" s="144"/>
      <c r="J357" s="40"/>
      <c r="K357" s="40"/>
      <c r="L357" s="44"/>
      <c r="M357" s="231"/>
      <c r="N357" s="80"/>
      <c r="O357" s="80"/>
      <c r="P357" s="80"/>
      <c r="Q357" s="80"/>
      <c r="R357" s="80"/>
      <c r="S357" s="80"/>
      <c r="T357" s="81"/>
      <c r="AT357" s="18" t="s">
        <v>191</v>
      </c>
      <c r="AU357" s="18" t="s">
        <v>82</v>
      </c>
    </row>
    <row r="358" spans="2:51" s="12" customFormat="1" ht="12">
      <c r="B358" s="232"/>
      <c r="C358" s="233"/>
      <c r="D358" s="229" t="s">
        <v>193</v>
      </c>
      <c r="E358" s="234" t="s">
        <v>19</v>
      </c>
      <c r="F358" s="235" t="s">
        <v>1206</v>
      </c>
      <c r="G358" s="233"/>
      <c r="H358" s="234" t="s">
        <v>19</v>
      </c>
      <c r="I358" s="236"/>
      <c r="J358" s="233"/>
      <c r="K358" s="233"/>
      <c r="L358" s="237"/>
      <c r="M358" s="238"/>
      <c r="N358" s="239"/>
      <c r="O358" s="239"/>
      <c r="P358" s="239"/>
      <c r="Q358" s="239"/>
      <c r="R358" s="239"/>
      <c r="S358" s="239"/>
      <c r="T358" s="240"/>
      <c r="AT358" s="241" t="s">
        <v>193</v>
      </c>
      <c r="AU358" s="241" t="s">
        <v>82</v>
      </c>
      <c r="AV358" s="12" t="s">
        <v>80</v>
      </c>
      <c r="AW358" s="12" t="s">
        <v>35</v>
      </c>
      <c r="AX358" s="12" t="s">
        <v>73</v>
      </c>
      <c r="AY358" s="241" t="s">
        <v>183</v>
      </c>
    </row>
    <row r="359" spans="2:51" s="13" customFormat="1" ht="12">
      <c r="B359" s="242"/>
      <c r="C359" s="243"/>
      <c r="D359" s="229" t="s">
        <v>193</v>
      </c>
      <c r="E359" s="244" t="s">
        <v>19</v>
      </c>
      <c r="F359" s="245" t="s">
        <v>1207</v>
      </c>
      <c r="G359" s="243"/>
      <c r="H359" s="246">
        <v>0.154</v>
      </c>
      <c r="I359" s="247"/>
      <c r="J359" s="243"/>
      <c r="K359" s="243"/>
      <c r="L359" s="248"/>
      <c r="M359" s="249"/>
      <c r="N359" s="250"/>
      <c r="O359" s="250"/>
      <c r="P359" s="250"/>
      <c r="Q359" s="250"/>
      <c r="R359" s="250"/>
      <c r="S359" s="250"/>
      <c r="T359" s="251"/>
      <c r="AT359" s="252" t="s">
        <v>193</v>
      </c>
      <c r="AU359" s="252" t="s">
        <v>82</v>
      </c>
      <c r="AV359" s="13" t="s">
        <v>82</v>
      </c>
      <c r="AW359" s="13" t="s">
        <v>35</v>
      </c>
      <c r="AX359" s="13" t="s">
        <v>80</v>
      </c>
      <c r="AY359" s="252" t="s">
        <v>183</v>
      </c>
    </row>
    <row r="360" spans="2:65" s="1" customFormat="1" ht="16.5" customHeight="1">
      <c r="B360" s="39"/>
      <c r="C360" s="264" t="s">
        <v>1208</v>
      </c>
      <c r="D360" s="264" t="s">
        <v>233</v>
      </c>
      <c r="E360" s="265" t="s">
        <v>1209</v>
      </c>
      <c r="F360" s="266" t="s">
        <v>1210</v>
      </c>
      <c r="G360" s="267" t="s">
        <v>588</v>
      </c>
      <c r="H360" s="268">
        <v>0.023</v>
      </c>
      <c r="I360" s="269"/>
      <c r="J360" s="270">
        <f>ROUND(I360*H360,2)</f>
        <v>0</v>
      </c>
      <c r="K360" s="266" t="s">
        <v>1211</v>
      </c>
      <c r="L360" s="271"/>
      <c r="M360" s="272" t="s">
        <v>19</v>
      </c>
      <c r="N360" s="273" t="s">
        <v>44</v>
      </c>
      <c r="O360" s="80"/>
      <c r="P360" s="226">
        <f>O360*H360</f>
        <v>0</v>
      </c>
      <c r="Q360" s="226">
        <v>0.001</v>
      </c>
      <c r="R360" s="226">
        <f>Q360*H360</f>
        <v>2.3E-05</v>
      </c>
      <c r="S360" s="226">
        <v>0</v>
      </c>
      <c r="T360" s="227">
        <f>S360*H360</f>
        <v>0</v>
      </c>
      <c r="AR360" s="18" t="s">
        <v>349</v>
      </c>
      <c r="AT360" s="18" t="s">
        <v>233</v>
      </c>
      <c r="AU360" s="18" t="s">
        <v>82</v>
      </c>
      <c r="AY360" s="18" t="s">
        <v>183</v>
      </c>
      <c r="BE360" s="228">
        <f>IF(N360="základní",J360,0)</f>
        <v>0</v>
      </c>
      <c r="BF360" s="228">
        <f>IF(N360="snížená",J360,0)</f>
        <v>0</v>
      </c>
      <c r="BG360" s="228">
        <f>IF(N360="zákl. přenesená",J360,0)</f>
        <v>0</v>
      </c>
      <c r="BH360" s="228">
        <f>IF(N360="sníž. přenesená",J360,0)</f>
        <v>0</v>
      </c>
      <c r="BI360" s="228">
        <f>IF(N360="nulová",J360,0)</f>
        <v>0</v>
      </c>
      <c r="BJ360" s="18" t="s">
        <v>80</v>
      </c>
      <c r="BK360" s="228">
        <f>ROUND(I360*H360,2)</f>
        <v>0</v>
      </c>
      <c r="BL360" s="18" t="s">
        <v>276</v>
      </c>
      <c r="BM360" s="18" t="s">
        <v>1212</v>
      </c>
    </row>
    <row r="361" spans="2:47" s="1" customFormat="1" ht="12">
      <c r="B361" s="39"/>
      <c r="C361" s="40"/>
      <c r="D361" s="229" t="s">
        <v>191</v>
      </c>
      <c r="E361" s="40"/>
      <c r="F361" s="230" t="s">
        <v>1213</v>
      </c>
      <c r="G361" s="40"/>
      <c r="H361" s="40"/>
      <c r="I361" s="144"/>
      <c r="J361" s="40"/>
      <c r="K361" s="40"/>
      <c r="L361" s="44"/>
      <c r="M361" s="231"/>
      <c r="N361" s="80"/>
      <c r="O361" s="80"/>
      <c r="P361" s="80"/>
      <c r="Q361" s="80"/>
      <c r="R361" s="80"/>
      <c r="S361" s="80"/>
      <c r="T361" s="81"/>
      <c r="AT361" s="18" t="s">
        <v>191</v>
      </c>
      <c r="AU361" s="18" t="s">
        <v>82</v>
      </c>
    </row>
    <row r="362" spans="2:51" s="13" customFormat="1" ht="12">
      <c r="B362" s="242"/>
      <c r="C362" s="243"/>
      <c r="D362" s="229" t="s">
        <v>193</v>
      </c>
      <c r="E362" s="244" t="s">
        <v>19</v>
      </c>
      <c r="F362" s="245" t="s">
        <v>1214</v>
      </c>
      <c r="G362" s="243"/>
      <c r="H362" s="246">
        <v>0.023</v>
      </c>
      <c r="I362" s="247"/>
      <c r="J362" s="243"/>
      <c r="K362" s="243"/>
      <c r="L362" s="248"/>
      <c r="M362" s="249"/>
      <c r="N362" s="250"/>
      <c r="O362" s="250"/>
      <c r="P362" s="250"/>
      <c r="Q362" s="250"/>
      <c r="R362" s="250"/>
      <c r="S362" s="250"/>
      <c r="T362" s="251"/>
      <c r="AT362" s="252" t="s">
        <v>193</v>
      </c>
      <c r="AU362" s="252" t="s">
        <v>82</v>
      </c>
      <c r="AV362" s="13" t="s">
        <v>82</v>
      </c>
      <c r="AW362" s="13" t="s">
        <v>35</v>
      </c>
      <c r="AX362" s="13" t="s">
        <v>80</v>
      </c>
      <c r="AY362" s="252" t="s">
        <v>183</v>
      </c>
    </row>
    <row r="363" spans="2:65" s="1" customFormat="1" ht="16.5" customHeight="1">
      <c r="B363" s="39"/>
      <c r="C363" s="264" t="s">
        <v>1215</v>
      </c>
      <c r="D363" s="264" t="s">
        <v>233</v>
      </c>
      <c r="E363" s="265" t="s">
        <v>1216</v>
      </c>
      <c r="F363" s="266" t="s">
        <v>1217</v>
      </c>
      <c r="G363" s="267" t="s">
        <v>588</v>
      </c>
      <c r="H363" s="268">
        <v>0.023</v>
      </c>
      <c r="I363" s="269"/>
      <c r="J363" s="270">
        <f>ROUND(I363*H363,2)</f>
        <v>0</v>
      </c>
      <c r="K363" s="266" t="s">
        <v>1211</v>
      </c>
      <c r="L363" s="271"/>
      <c r="M363" s="272" t="s">
        <v>19</v>
      </c>
      <c r="N363" s="273" t="s">
        <v>44</v>
      </c>
      <c r="O363" s="80"/>
      <c r="P363" s="226">
        <f>O363*H363</f>
        <v>0</v>
      </c>
      <c r="Q363" s="226">
        <v>0.001</v>
      </c>
      <c r="R363" s="226">
        <f>Q363*H363</f>
        <v>2.3E-05</v>
      </c>
      <c r="S363" s="226">
        <v>0</v>
      </c>
      <c r="T363" s="227">
        <f>S363*H363</f>
        <v>0</v>
      </c>
      <c r="AR363" s="18" t="s">
        <v>349</v>
      </c>
      <c r="AT363" s="18" t="s">
        <v>233</v>
      </c>
      <c r="AU363" s="18" t="s">
        <v>82</v>
      </c>
      <c r="AY363" s="18" t="s">
        <v>183</v>
      </c>
      <c r="BE363" s="228">
        <f>IF(N363="základní",J363,0)</f>
        <v>0</v>
      </c>
      <c r="BF363" s="228">
        <f>IF(N363="snížená",J363,0)</f>
        <v>0</v>
      </c>
      <c r="BG363" s="228">
        <f>IF(N363="zákl. přenesená",J363,0)</f>
        <v>0</v>
      </c>
      <c r="BH363" s="228">
        <f>IF(N363="sníž. přenesená",J363,0)</f>
        <v>0</v>
      </c>
      <c r="BI363" s="228">
        <f>IF(N363="nulová",J363,0)</f>
        <v>0</v>
      </c>
      <c r="BJ363" s="18" t="s">
        <v>80</v>
      </c>
      <c r="BK363" s="228">
        <f>ROUND(I363*H363,2)</f>
        <v>0</v>
      </c>
      <c r="BL363" s="18" t="s">
        <v>276</v>
      </c>
      <c r="BM363" s="18" t="s">
        <v>1218</v>
      </c>
    </row>
    <row r="364" spans="2:47" s="1" customFormat="1" ht="12">
      <c r="B364" s="39"/>
      <c r="C364" s="40"/>
      <c r="D364" s="229" t="s">
        <v>191</v>
      </c>
      <c r="E364" s="40"/>
      <c r="F364" s="230" t="s">
        <v>1213</v>
      </c>
      <c r="G364" s="40"/>
      <c r="H364" s="40"/>
      <c r="I364" s="144"/>
      <c r="J364" s="40"/>
      <c r="K364" s="40"/>
      <c r="L364" s="44"/>
      <c r="M364" s="231"/>
      <c r="N364" s="80"/>
      <c r="O364" s="80"/>
      <c r="P364" s="80"/>
      <c r="Q364" s="80"/>
      <c r="R364" s="80"/>
      <c r="S364" s="80"/>
      <c r="T364" s="81"/>
      <c r="AT364" s="18" t="s">
        <v>191</v>
      </c>
      <c r="AU364" s="18" t="s">
        <v>82</v>
      </c>
    </row>
    <row r="365" spans="2:51" s="13" customFormat="1" ht="12">
      <c r="B365" s="242"/>
      <c r="C365" s="243"/>
      <c r="D365" s="229" t="s">
        <v>193</v>
      </c>
      <c r="E365" s="244" t="s">
        <v>19</v>
      </c>
      <c r="F365" s="245" t="s">
        <v>1214</v>
      </c>
      <c r="G365" s="243"/>
      <c r="H365" s="246">
        <v>0.023</v>
      </c>
      <c r="I365" s="247"/>
      <c r="J365" s="243"/>
      <c r="K365" s="243"/>
      <c r="L365" s="248"/>
      <c r="M365" s="274"/>
      <c r="N365" s="275"/>
      <c r="O365" s="275"/>
      <c r="P365" s="275"/>
      <c r="Q365" s="275"/>
      <c r="R365" s="275"/>
      <c r="S365" s="275"/>
      <c r="T365" s="276"/>
      <c r="AT365" s="252" t="s">
        <v>193</v>
      </c>
      <c r="AU365" s="252" t="s">
        <v>82</v>
      </c>
      <c r="AV365" s="13" t="s">
        <v>82</v>
      </c>
      <c r="AW365" s="13" t="s">
        <v>35</v>
      </c>
      <c r="AX365" s="13" t="s">
        <v>80</v>
      </c>
      <c r="AY365" s="252" t="s">
        <v>183</v>
      </c>
    </row>
    <row r="366" spans="2:12" s="1" customFormat="1" ht="6.95" customHeight="1">
      <c r="B366" s="58"/>
      <c r="C366" s="59"/>
      <c r="D366" s="59"/>
      <c r="E366" s="59"/>
      <c r="F366" s="59"/>
      <c r="G366" s="59"/>
      <c r="H366" s="59"/>
      <c r="I366" s="168"/>
      <c r="J366" s="59"/>
      <c r="K366" s="59"/>
      <c r="L366" s="44"/>
    </row>
  </sheetData>
  <sheetProtection password="CC35" sheet="1" objects="1" scenarios="1" formatColumns="0" formatRows="0" autoFilter="0"/>
  <autoFilter ref="C103:K365"/>
  <mergeCells count="15">
    <mergeCell ref="E7:H7"/>
    <mergeCell ref="E11:H11"/>
    <mergeCell ref="E9:H9"/>
    <mergeCell ref="E13:H13"/>
    <mergeCell ref="E22:H22"/>
    <mergeCell ref="E31:H31"/>
    <mergeCell ref="E52:H52"/>
    <mergeCell ref="E56:H56"/>
    <mergeCell ref="E54:H54"/>
    <mergeCell ref="E58:H58"/>
    <mergeCell ref="E90:H90"/>
    <mergeCell ref="E94:H94"/>
    <mergeCell ref="E92:H92"/>
    <mergeCell ref="E96:H9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BM14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124</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ht="12">
      <c r="B8" s="21"/>
      <c r="D8" s="142" t="s">
        <v>158</v>
      </c>
      <c r="L8" s="21"/>
    </row>
    <row r="9" spans="2:12" ht="16.5" customHeight="1">
      <c r="B9" s="21"/>
      <c r="E9" s="143" t="s">
        <v>833</v>
      </c>
      <c r="L9" s="21"/>
    </row>
    <row r="10" spans="2:12" ht="12" customHeight="1">
      <c r="B10" s="21"/>
      <c r="D10" s="142" t="s">
        <v>160</v>
      </c>
      <c r="L10" s="21"/>
    </row>
    <row r="11" spans="2:12" s="1" customFormat="1" ht="16.5" customHeight="1">
      <c r="B11" s="44"/>
      <c r="E11" s="142" t="s">
        <v>834</v>
      </c>
      <c r="F11" s="1"/>
      <c r="G11" s="1"/>
      <c r="H11" s="1"/>
      <c r="I11" s="144"/>
      <c r="L11" s="44"/>
    </row>
    <row r="12" spans="2:12" s="1" customFormat="1" ht="12" customHeight="1">
      <c r="B12" s="44"/>
      <c r="D12" s="142" t="s">
        <v>555</v>
      </c>
      <c r="I12" s="144"/>
      <c r="L12" s="44"/>
    </row>
    <row r="13" spans="2:12" s="1" customFormat="1" ht="36.95" customHeight="1">
      <c r="B13" s="44"/>
      <c r="E13" s="145" t="s">
        <v>1219</v>
      </c>
      <c r="F13" s="1"/>
      <c r="G13" s="1"/>
      <c r="H13" s="1"/>
      <c r="I13" s="144"/>
      <c r="L13" s="44"/>
    </row>
    <row r="14" spans="2:12" s="1" customFormat="1" ht="12">
      <c r="B14" s="44"/>
      <c r="I14" s="144"/>
      <c r="L14" s="44"/>
    </row>
    <row r="15" spans="2:12" s="1" customFormat="1" ht="12" customHeight="1">
      <c r="B15" s="44"/>
      <c r="D15" s="142" t="s">
        <v>18</v>
      </c>
      <c r="F15" s="18" t="s">
        <v>19</v>
      </c>
      <c r="I15" s="146" t="s">
        <v>20</v>
      </c>
      <c r="J15" s="18" t="s">
        <v>19</v>
      </c>
      <c r="L15" s="44"/>
    </row>
    <row r="16" spans="2:12" s="1" customFormat="1" ht="12" customHeight="1">
      <c r="B16" s="44"/>
      <c r="D16" s="142" t="s">
        <v>21</v>
      </c>
      <c r="F16" s="18" t="s">
        <v>22</v>
      </c>
      <c r="I16" s="146" t="s">
        <v>23</v>
      </c>
      <c r="J16" s="147" t="str">
        <f>'Rekapitulace stavby'!AN8</f>
        <v>7. 6. 2019</v>
      </c>
      <c r="L16" s="44"/>
    </row>
    <row r="17" spans="2:12" s="1" customFormat="1" ht="10.8" customHeight="1">
      <c r="B17" s="44"/>
      <c r="I17" s="144"/>
      <c r="L17" s="44"/>
    </row>
    <row r="18" spans="2:12" s="1" customFormat="1" ht="12" customHeight="1">
      <c r="B18" s="44"/>
      <c r="D18" s="142" t="s">
        <v>25</v>
      </c>
      <c r="I18" s="146" t="s">
        <v>26</v>
      </c>
      <c r="J18" s="18" t="s">
        <v>27</v>
      </c>
      <c r="L18" s="44"/>
    </row>
    <row r="19" spans="2:12" s="1" customFormat="1" ht="18" customHeight="1">
      <c r="B19" s="44"/>
      <c r="E19" s="18" t="s">
        <v>28</v>
      </c>
      <c r="I19" s="146" t="s">
        <v>29</v>
      </c>
      <c r="J19" s="18" t="s">
        <v>30</v>
      </c>
      <c r="L19" s="44"/>
    </row>
    <row r="20" spans="2:12" s="1" customFormat="1" ht="6.95" customHeight="1">
      <c r="B20" s="44"/>
      <c r="I20" s="144"/>
      <c r="L20" s="44"/>
    </row>
    <row r="21" spans="2:12" s="1" customFormat="1" ht="12" customHeight="1">
      <c r="B21" s="44"/>
      <c r="D21" s="142" t="s">
        <v>31</v>
      </c>
      <c r="I21" s="146" t="s">
        <v>26</v>
      </c>
      <c r="J21" s="34" t="str">
        <f>'Rekapitulace stavby'!AN13</f>
        <v>Vyplň údaj</v>
      </c>
      <c r="L21" s="44"/>
    </row>
    <row r="22" spans="2:12" s="1" customFormat="1" ht="18" customHeight="1">
      <c r="B22" s="44"/>
      <c r="E22" s="34" t="str">
        <f>'Rekapitulace stavby'!E14</f>
        <v>Vyplň údaj</v>
      </c>
      <c r="F22" s="18"/>
      <c r="G22" s="18"/>
      <c r="H22" s="18"/>
      <c r="I22" s="146" t="s">
        <v>29</v>
      </c>
      <c r="J22" s="34" t="str">
        <f>'Rekapitulace stavby'!AN14</f>
        <v>Vyplň údaj</v>
      </c>
      <c r="L22" s="44"/>
    </row>
    <row r="23" spans="2:12" s="1" customFormat="1" ht="6.95" customHeight="1">
      <c r="B23" s="44"/>
      <c r="I23" s="144"/>
      <c r="L23" s="44"/>
    </row>
    <row r="24" spans="2:12" s="1" customFormat="1" ht="12" customHeight="1">
      <c r="B24" s="44"/>
      <c r="D24" s="142" t="s">
        <v>33</v>
      </c>
      <c r="I24" s="146" t="s">
        <v>26</v>
      </c>
      <c r="J24" s="18" t="s">
        <v>19</v>
      </c>
      <c r="L24" s="44"/>
    </row>
    <row r="25" spans="2:12" s="1" customFormat="1" ht="18" customHeight="1">
      <c r="B25" s="44"/>
      <c r="E25" s="18" t="s">
        <v>34</v>
      </c>
      <c r="I25" s="146" t="s">
        <v>29</v>
      </c>
      <c r="J25" s="18" t="s">
        <v>19</v>
      </c>
      <c r="L25" s="44"/>
    </row>
    <row r="26" spans="2:12" s="1" customFormat="1" ht="6.95" customHeight="1">
      <c r="B26" s="44"/>
      <c r="I26" s="144"/>
      <c r="L26" s="44"/>
    </row>
    <row r="27" spans="2:12" s="1" customFormat="1" ht="12" customHeight="1">
      <c r="B27" s="44"/>
      <c r="D27" s="142" t="s">
        <v>36</v>
      </c>
      <c r="I27" s="146" t="s">
        <v>26</v>
      </c>
      <c r="J27" s="18" t="s">
        <v>19</v>
      </c>
      <c r="L27" s="44"/>
    </row>
    <row r="28" spans="2:12" s="1" customFormat="1" ht="18" customHeight="1">
      <c r="B28" s="44"/>
      <c r="E28" s="18" t="s">
        <v>34</v>
      </c>
      <c r="I28" s="146" t="s">
        <v>29</v>
      </c>
      <c r="J28" s="18" t="s">
        <v>19</v>
      </c>
      <c r="L28" s="44"/>
    </row>
    <row r="29" spans="2:12" s="1" customFormat="1" ht="6.95" customHeight="1">
      <c r="B29" s="44"/>
      <c r="I29" s="144"/>
      <c r="L29" s="44"/>
    </row>
    <row r="30" spans="2:12" s="1" customFormat="1" ht="12" customHeight="1">
      <c r="B30" s="44"/>
      <c r="D30" s="142" t="s">
        <v>37</v>
      </c>
      <c r="I30" s="144"/>
      <c r="L30" s="44"/>
    </row>
    <row r="31" spans="2:12" s="7" customFormat="1" ht="45" customHeight="1">
      <c r="B31" s="148"/>
      <c r="E31" s="149" t="s">
        <v>38</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39</v>
      </c>
      <c r="I34" s="144"/>
      <c r="J34" s="153">
        <f>ROUND(J94,2)</f>
        <v>0</v>
      </c>
      <c r="L34" s="44"/>
    </row>
    <row r="35" spans="2:12" s="1" customFormat="1" ht="6.95" customHeight="1">
      <c r="B35" s="44"/>
      <c r="D35" s="72"/>
      <c r="E35" s="72"/>
      <c r="F35" s="72"/>
      <c r="G35" s="72"/>
      <c r="H35" s="72"/>
      <c r="I35" s="151"/>
      <c r="J35" s="72"/>
      <c r="K35" s="72"/>
      <c r="L35" s="44"/>
    </row>
    <row r="36" spans="2:12" s="1" customFormat="1" ht="14.4" customHeight="1">
      <c r="B36" s="44"/>
      <c r="F36" s="154" t="s">
        <v>41</v>
      </c>
      <c r="I36" s="155" t="s">
        <v>40</v>
      </c>
      <c r="J36" s="154" t="s">
        <v>42</v>
      </c>
      <c r="L36" s="44"/>
    </row>
    <row r="37" spans="2:12" s="1" customFormat="1" ht="14.4" customHeight="1">
      <c r="B37" s="44"/>
      <c r="D37" s="142" t="s">
        <v>43</v>
      </c>
      <c r="E37" s="142" t="s">
        <v>44</v>
      </c>
      <c r="F37" s="156">
        <f>ROUND((SUM(BE94:BE142)),2)</f>
        <v>0</v>
      </c>
      <c r="I37" s="157">
        <v>0.21</v>
      </c>
      <c r="J37" s="156">
        <f>ROUND(((SUM(BE94:BE142))*I37),2)</f>
        <v>0</v>
      </c>
      <c r="L37" s="44"/>
    </row>
    <row r="38" spans="2:12" s="1" customFormat="1" ht="14.4" customHeight="1">
      <c r="B38" s="44"/>
      <c r="E38" s="142" t="s">
        <v>45</v>
      </c>
      <c r="F38" s="156">
        <f>ROUND((SUM(BF94:BF142)),2)</f>
        <v>0</v>
      </c>
      <c r="I38" s="157">
        <v>0.15</v>
      </c>
      <c r="J38" s="156">
        <f>ROUND(((SUM(BF94:BF142))*I38),2)</f>
        <v>0</v>
      </c>
      <c r="L38" s="44"/>
    </row>
    <row r="39" spans="2:12" s="1" customFormat="1" ht="14.4" customHeight="1" hidden="1">
      <c r="B39" s="44"/>
      <c r="E39" s="142" t="s">
        <v>46</v>
      </c>
      <c r="F39" s="156">
        <f>ROUND((SUM(BG94:BG142)),2)</f>
        <v>0</v>
      </c>
      <c r="I39" s="157">
        <v>0.21</v>
      </c>
      <c r="J39" s="156">
        <f>0</f>
        <v>0</v>
      </c>
      <c r="L39" s="44"/>
    </row>
    <row r="40" spans="2:12" s="1" customFormat="1" ht="14.4" customHeight="1" hidden="1">
      <c r="B40" s="44"/>
      <c r="E40" s="142" t="s">
        <v>47</v>
      </c>
      <c r="F40" s="156">
        <f>ROUND((SUM(BH94:BH142)),2)</f>
        <v>0</v>
      </c>
      <c r="I40" s="157">
        <v>0.15</v>
      </c>
      <c r="J40" s="156">
        <f>0</f>
        <v>0</v>
      </c>
      <c r="L40" s="44"/>
    </row>
    <row r="41" spans="2:12" s="1" customFormat="1" ht="14.4" customHeight="1" hidden="1">
      <c r="B41" s="44"/>
      <c r="E41" s="142" t="s">
        <v>48</v>
      </c>
      <c r="F41" s="156">
        <f>ROUND((SUM(BI94:BI142)),2)</f>
        <v>0</v>
      </c>
      <c r="I41" s="157">
        <v>0</v>
      </c>
      <c r="J41" s="156">
        <f>0</f>
        <v>0</v>
      </c>
      <c r="L41" s="44"/>
    </row>
    <row r="42" spans="2:12" s="1" customFormat="1" ht="6.95" customHeight="1">
      <c r="B42" s="44"/>
      <c r="I42" s="144"/>
      <c r="L42" s="44"/>
    </row>
    <row r="43" spans="2:12" s="1" customFormat="1" ht="25.4" customHeight="1">
      <c r="B43" s="44"/>
      <c r="C43" s="158"/>
      <c r="D43" s="159" t="s">
        <v>49</v>
      </c>
      <c r="E43" s="160"/>
      <c r="F43" s="160"/>
      <c r="G43" s="161" t="s">
        <v>50</v>
      </c>
      <c r="H43" s="162" t="s">
        <v>51</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162</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Výměna pražců a kolejnic ve 2.TK v úseku V.Březno - Boletice n.L. v km 443,320 – 448,400_OPRAVA Č. 1</v>
      </c>
      <c r="F52" s="33"/>
      <c r="G52" s="33"/>
      <c r="H52" s="33"/>
      <c r="I52" s="144"/>
      <c r="J52" s="40"/>
      <c r="K52" s="40"/>
      <c r="L52" s="44"/>
    </row>
    <row r="53" spans="2:12" ht="12" customHeight="1">
      <c r="B53" s="22"/>
      <c r="C53" s="33" t="s">
        <v>158</v>
      </c>
      <c r="D53" s="23"/>
      <c r="E53" s="23"/>
      <c r="F53" s="23"/>
      <c r="G53" s="23"/>
      <c r="H53" s="23"/>
      <c r="I53" s="137"/>
      <c r="J53" s="23"/>
      <c r="K53" s="23"/>
      <c r="L53" s="21"/>
    </row>
    <row r="54" spans="2:12" ht="16.5" customHeight="1">
      <c r="B54" s="22"/>
      <c r="C54" s="23"/>
      <c r="D54" s="23"/>
      <c r="E54" s="172" t="s">
        <v>833</v>
      </c>
      <c r="F54" s="23"/>
      <c r="G54" s="23"/>
      <c r="H54" s="23"/>
      <c r="I54" s="137"/>
      <c r="J54" s="23"/>
      <c r="K54" s="23"/>
      <c r="L54" s="21"/>
    </row>
    <row r="55" spans="2:12" ht="12" customHeight="1">
      <c r="B55" s="22"/>
      <c r="C55" s="33" t="s">
        <v>160</v>
      </c>
      <c r="D55" s="23"/>
      <c r="E55" s="23"/>
      <c r="F55" s="23"/>
      <c r="G55" s="23"/>
      <c r="H55" s="23"/>
      <c r="I55" s="137"/>
      <c r="J55" s="23"/>
      <c r="K55" s="23"/>
      <c r="L55" s="21"/>
    </row>
    <row r="56" spans="2:12" s="1" customFormat="1" ht="16.5" customHeight="1">
      <c r="B56" s="39"/>
      <c r="C56" s="40"/>
      <c r="D56" s="40"/>
      <c r="E56" s="33" t="s">
        <v>834</v>
      </c>
      <c r="F56" s="40"/>
      <c r="G56" s="40"/>
      <c r="H56" s="40"/>
      <c r="I56" s="144"/>
      <c r="J56" s="40"/>
      <c r="K56" s="40"/>
      <c r="L56" s="44"/>
    </row>
    <row r="57" spans="2:12" s="1" customFormat="1" ht="12" customHeight="1">
      <c r="B57" s="39"/>
      <c r="C57" s="33" t="s">
        <v>555</v>
      </c>
      <c r="D57" s="40"/>
      <c r="E57" s="40"/>
      <c r="F57" s="40"/>
      <c r="G57" s="40"/>
      <c r="H57" s="40"/>
      <c r="I57" s="144"/>
      <c r="J57" s="40"/>
      <c r="K57" s="40"/>
      <c r="L57" s="44"/>
    </row>
    <row r="58" spans="2:12" s="1" customFormat="1" ht="16.5" customHeight="1">
      <c r="B58" s="39"/>
      <c r="C58" s="40"/>
      <c r="D58" s="40"/>
      <c r="E58" s="65" t="str">
        <f>E13</f>
        <v>002 - km 444,985 - svršek</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21</v>
      </c>
      <c r="D60" s="40"/>
      <c r="E60" s="40"/>
      <c r="F60" s="28" t="str">
        <f>F16</f>
        <v>trať 073</v>
      </c>
      <c r="G60" s="40"/>
      <c r="H60" s="40"/>
      <c r="I60" s="146" t="s">
        <v>23</v>
      </c>
      <c r="J60" s="68" t="str">
        <f>IF(J16="","",J16)</f>
        <v>7. 6. 2019</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25</v>
      </c>
      <c r="D62" s="40"/>
      <c r="E62" s="40"/>
      <c r="F62" s="28" t="str">
        <f>E19</f>
        <v>SŽDC s.o., OŘ Ústí n.L., ST Ústí n.L.</v>
      </c>
      <c r="G62" s="40"/>
      <c r="H62" s="40"/>
      <c r="I62" s="146" t="s">
        <v>33</v>
      </c>
      <c r="J62" s="37" t="str">
        <f>E25</f>
        <v xml:space="preserve"> </v>
      </c>
      <c r="K62" s="40"/>
      <c r="L62" s="44"/>
    </row>
    <row r="63" spans="2:12" s="1" customFormat="1" ht="13.65" customHeight="1">
      <c r="B63" s="39"/>
      <c r="C63" s="33" t="s">
        <v>31</v>
      </c>
      <c r="D63" s="40"/>
      <c r="E63" s="40"/>
      <c r="F63" s="28" t="str">
        <f>IF(E22="","",E22)</f>
        <v>Vyplň údaj</v>
      </c>
      <c r="G63" s="40"/>
      <c r="H63" s="40"/>
      <c r="I63" s="146" t="s">
        <v>36</v>
      </c>
      <c r="J63" s="37" t="str">
        <f>E28</f>
        <v xml:space="preserve"> </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163</v>
      </c>
      <c r="D65" s="174"/>
      <c r="E65" s="174"/>
      <c r="F65" s="174"/>
      <c r="G65" s="174"/>
      <c r="H65" s="174"/>
      <c r="I65" s="175"/>
      <c r="J65" s="176" t="s">
        <v>164</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71</v>
      </c>
      <c r="D67" s="40"/>
      <c r="E67" s="40"/>
      <c r="F67" s="40"/>
      <c r="G67" s="40"/>
      <c r="H67" s="40"/>
      <c r="I67" s="144"/>
      <c r="J67" s="98">
        <f>J94</f>
        <v>0</v>
      </c>
      <c r="K67" s="40"/>
      <c r="L67" s="44"/>
      <c r="AU67" s="18" t="s">
        <v>165</v>
      </c>
    </row>
    <row r="68" spans="2:12" s="8" customFormat="1" ht="24.95" customHeight="1">
      <c r="B68" s="178"/>
      <c r="C68" s="179"/>
      <c r="D68" s="180" t="s">
        <v>166</v>
      </c>
      <c r="E68" s="181"/>
      <c r="F68" s="181"/>
      <c r="G68" s="181"/>
      <c r="H68" s="181"/>
      <c r="I68" s="182"/>
      <c r="J68" s="183">
        <f>J95</f>
        <v>0</v>
      </c>
      <c r="K68" s="179"/>
      <c r="L68" s="184"/>
    </row>
    <row r="69" spans="2:12" s="9" customFormat="1" ht="19.9" customHeight="1">
      <c r="B69" s="185"/>
      <c r="C69" s="122"/>
      <c r="D69" s="186" t="s">
        <v>1220</v>
      </c>
      <c r="E69" s="187"/>
      <c r="F69" s="187"/>
      <c r="G69" s="187"/>
      <c r="H69" s="187"/>
      <c r="I69" s="188"/>
      <c r="J69" s="189">
        <f>J96</f>
        <v>0</v>
      </c>
      <c r="K69" s="122"/>
      <c r="L69" s="190"/>
    </row>
    <row r="70" spans="2:12" s="8" customFormat="1" ht="24.95" customHeight="1">
      <c r="B70" s="178"/>
      <c r="C70" s="179"/>
      <c r="D70" s="180" t="s">
        <v>557</v>
      </c>
      <c r="E70" s="181"/>
      <c r="F70" s="181"/>
      <c r="G70" s="181"/>
      <c r="H70" s="181"/>
      <c r="I70" s="182"/>
      <c r="J70" s="183">
        <f>J138</f>
        <v>0</v>
      </c>
      <c r="K70" s="179"/>
      <c r="L70" s="184"/>
    </row>
    <row r="71" spans="2:12" s="1" customFormat="1" ht="21.8" customHeight="1">
      <c r="B71" s="39"/>
      <c r="C71" s="40"/>
      <c r="D71" s="40"/>
      <c r="E71" s="40"/>
      <c r="F71" s="40"/>
      <c r="G71" s="40"/>
      <c r="H71" s="40"/>
      <c r="I71" s="144"/>
      <c r="J71" s="40"/>
      <c r="K71" s="40"/>
      <c r="L71" s="44"/>
    </row>
    <row r="72" spans="2:12" s="1" customFormat="1" ht="6.95" customHeight="1">
      <c r="B72" s="58"/>
      <c r="C72" s="59"/>
      <c r="D72" s="59"/>
      <c r="E72" s="59"/>
      <c r="F72" s="59"/>
      <c r="G72" s="59"/>
      <c r="H72" s="59"/>
      <c r="I72" s="168"/>
      <c r="J72" s="59"/>
      <c r="K72" s="59"/>
      <c r="L72" s="44"/>
    </row>
    <row r="76" spans="2:12" s="1" customFormat="1" ht="6.95" customHeight="1">
      <c r="B76" s="60"/>
      <c r="C76" s="61"/>
      <c r="D76" s="61"/>
      <c r="E76" s="61"/>
      <c r="F76" s="61"/>
      <c r="G76" s="61"/>
      <c r="H76" s="61"/>
      <c r="I76" s="171"/>
      <c r="J76" s="61"/>
      <c r="K76" s="61"/>
      <c r="L76" s="44"/>
    </row>
    <row r="77" spans="2:12" s="1" customFormat="1" ht="24.95" customHeight="1">
      <c r="B77" s="39"/>
      <c r="C77" s="24" t="s">
        <v>168</v>
      </c>
      <c r="D77" s="40"/>
      <c r="E77" s="40"/>
      <c r="F77" s="40"/>
      <c r="G77" s="40"/>
      <c r="H77" s="40"/>
      <c r="I77" s="144"/>
      <c r="J77" s="40"/>
      <c r="K77" s="40"/>
      <c r="L77" s="44"/>
    </row>
    <row r="78" spans="2:12" s="1" customFormat="1" ht="6.95" customHeight="1">
      <c r="B78" s="39"/>
      <c r="C78" s="40"/>
      <c r="D78" s="40"/>
      <c r="E78" s="40"/>
      <c r="F78" s="40"/>
      <c r="G78" s="40"/>
      <c r="H78" s="40"/>
      <c r="I78" s="144"/>
      <c r="J78" s="40"/>
      <c r="K78" s="40"/>
      <c r="L78" s="44"/>
    </row>
    <row r="79" spans="2:12" s="1" customFormat="1" ht="12" customHeight="1">
      <c r="B79" s="39"/>
      <c r="C79" s="33" t="s">
        <v>16</v>
      </c>
      <c r="D79" s="40"/>
      <c r="E79" s="40"/>
      <c r="F79" s="40"/>
      <c r="G79" s="40"/>
      <c r="H79" s="40"/>
      <c r="I79" s="144"/>
      <c r="J79" s="40"/>
      <c r="K79" s="40"/>
      <c r="L79" s="44"/>
    </row>
    <row r="80" spans="2:12" s="1" customFormat="1" ht="16.5" customHeight="1">
      <c r="B80" s="39"/>
      <c r="C80" s="40"/>
      <c r="D80" s="40"/>
      <c r="E80" s="172" t="str">
        <f>E7</f>
        <v>Výměna pražců a kolejnic ve 2.TK v úseku V.Březno - Boletice n.L. v km 443,320 – 448,400_OPRAVA Č. 1</v>
      </c>
      <c r="F80" s="33"/>
      <c r="G80" s="33"/>
      <c r="H80" s="33"/>
      <c r="I80" s="144"/>
      <c r="J80" s="40"/>
      <c r="K80" s="40"/>
      <c r="L80" s="44"/>
    </row>
    <row r="81" spans="2:12" ht="12" customHeight="1">
      <c r="B81" s="22"/>
      <c r="C81" s="33" t="s">
        <v>158</v>
      </c>
      <c r="D81" s="23"/>
      <c r="E81" s="23"/>
      <c r="F81" s="23"/>
      <c r="G81" s="23"/>
      <c r="H81" s="23"/>
      <c r="I81" s="137"/>
      <c r="J81" s="23"/>
      <c r="K81" s="23"/>
      <c r="L81" s="21"/>
    </row>
    <row r="82" spans="2:12" ht="16.5" customHeight="1">
      <c r="B82" s="22"/>
      <c r="C82" s="23"/>
      <c r="D82" s="23"/>
      <c r="E82" s="172" t="s">
        <v>833</v>
      </c>
      <c r="F82" s="23"/>
      <c r="G82" s="23"/>
      <c r="H82" s="23"/>
      <c r="I82" s="137"/>
      <c r="J82" s="23"/>
      <c r="K82" s="23"/>
      <c r="L82" s="21"/>
    </row>
    <row r="83" spans="2:12" ht="12" customHeight="1">
      <c r="B83" s="22"/>
      <c r="C83" s="33" t="s">
        <v>160</v>
      </c>
      <c r="D83" s="23"/>
      <c r="E83" s="23"/>
      <c r="F83" s="23"/>
      <c r="G83" s="23"/>
      <c r="H83" s="23"/>
      <c r="I83" s="137"/>
      <c r="J83" s="23"/>
      <c r="K83" s="23"/>
      <c r="L83" s="21"/>
    </row>
    <row r="84" spans="2:12" s="1" customFormat="1" ht="16.5" customHeight="1">
      <c r="B84" s="39"/>
      <c r="C84" s="40"/>
      <c r="D84" s="40"/>
      <c r="E84" s="33" t="s">
        <v>834</v>
      </c>
      <c r="F84" s="40"/>
      <c r="G84" s="40"/>
      <c r="H84" s="40"/>
      <c r="I84" s="144"/>
      <c r="J84" s="40"/>
      <c r="K84" s="40"/>
      <c r="L84" s="44"/>
    </row>
    <row r="85" spans="2:12" s="1" customFormat="1" ht="12" customHeight="1">
      <c r="B85" s="39"/>
      <c r="C85" s="33" t="s">
        <v>555</v>
      </c>
      <c r="D85" s="40"/>
      <c r="E85" s="40"/>
      <c r="F85" s="40"/>
      <c r="G85" s="40"/>
      <c r="H85" s="40"/>
      <c r="I85" s="144"/>
      <c r="J85" s="40"/>
      <c r="K85" s="40"/>
      <c r="L85" s="44"/>
    </row>
    <row r="86" spans="2:12" s="1" customFormat="1" ht="16.5" customHeight="1">
      <c r="B86" s="39"/>
      <c r="C86" s="40"/>
      <c r="D86" s="40"/>
      <c r="E86" s="65" t="str">
        <f>E13</f>
        <v>002 - km 444,985 - svršek</v>
      </c>
      <c r="F86" s="40"/>
      <c r="G86" s="40"/>
      <c r="H86" s="40"/>
      <c r="I86" s="144"/>
      <c r="J86" s="40"/>
      <c r="K86" s="40"/>
      <c r="L86" s="44"/>
    </row>
    <row r="87" spans="2:12" s="1" customFormat="1" ht="6.95" customHeight="1">
      <c r="B87" s="39"/>
      <c r="C87" s="40"/>
      <c r="D87" s="40"/>
      <c r="E87" s="40"/>
      <c r="F87" s="40"/>
      <c r="G87" s="40"/>
      <c r="H87" s="40"/>
      <c r="I87" s="144"/>
      <c r="J87" s="40"/>
      <c r="K87" s="40"/>
      <c r="L87" s="44"/>
    </row>
    <row r="88" spans="2:12" s="1" customFormat="1" ht="12" customHeight="1">
      <c r="B88" s="39"/>
      <c r="C88" s="33" t="s">
        <v>21</v>
      </c>
      <c r="D88" s="40"/>
      <c r="E88" s="40"/>
      <c r="F88" s="28" t="str">
        <f>F16</f>
        <v>trať 073</v>
      </c>
      <c r="G88" s="40"/>
      <c r="H88" s="40"/>
      <c r="I88" s="146" t="s">
        <v>23</v>
      </c>
      <c r="J88" s="68" t="str">
        <f>IF(J16="","",J16)</f>
        <v>7. 6. 2019</v>
      </c>
      <c r="K88" s="40"/>
      <c r="L88" s="44"/>
    </row>
    <row r="89" spans="2:12" s="1" customFormat="1" ht="6.95" customHeight="1">
      <c r="B89" s="39"/>
      <c r="C89" s="40"/>
      <c r="D89" s="40"/>
      <c r="E89" s="40"/>
      <c r="F89" s="40"/>
      <c r="G89" s="40"/>
      <c r="H89" s="40"/>
      <c r="I89" s="144"/>
      <c r="J89" s="40"/>
      <c r="K89" s="40"/>
      <c r="L89" s="44"/>
    </row>
    <row r="90" spans="2:12" s="1" customFormat="1" ht="13.65" customHeight="1">
      <c r="B90" s="39"/>
      <c r="C90" s="33" t="s">
        <v>25</v>
      </c>
      <c r="D90" s="40"/>
      <c r="E90" s="40"/>
      <c r="F90" s="28" t="str">
        <f>E19</f>
        <v>SŽDC s.o., OŘ Ústí n.L., ST Ústí n.L.</v>
      </c>
      <c r="G90" s="40"/>
      <c r="H90" s="40"/>
      <c r="I90" s="146" t="s">
        <v>33</v>
      </c>
      <c r="J90" s="37" t="str">
        <f>E25</f>
        <v xml:space="preserve"> </v>
      </c>
      <c r="K90" s="40"/>
      <c r="L90" s="44"/>
    </row>
    <row r="91" spans="2:12" s="1" customFormat="1" ht="13.65" customHeight="1">
      <c r="B91" s="39"/>
      <c r="C91" s="33" t="s">
        <v>31</v>
      </c>
      <c r="D91" s="40"/>
      <c r="E91" s="40"/>
      <c r="F91" s="28" t="str">
        <f>IF(E22="","",E22)</f>
        <v>Vyplň údaj</v>
      </c>
      <c r="G91" s="40"/>
      <c r="H91" s="40"/>
      <c r="I91" s="146" t="s">
        <v>36</v>
      </c>
      <c r="J91" s="37" t="str">
        <f>E28</f>
        <v xml:space="preserve"> </v>
      </c>
      <c r="K91" s="40"/>
      <c r="L91" s="44"/>
    </row>
    <row r="92" spans="2:12" s="1" customFormat="1" ht="10.3" customHeight="1">
      <c r="B92" s="39"/>
      <c r="C92" s="40"/>
      <c r="D92" s="40"/>
      <c r="E92" s="40"/>
      <c r="F92" s="40"/>
      <c r="G92" s="40"/>
      <c r="H92" s="40"/>
      <c r="I92" s="144"/>
      <c r="J92" s="40"/>
      <c r="K92" s="40"/>
      <c r="L92" s="44"/>
    </row>
    <row r="93" spans="2:20" s="10" customFormat="1" ht="29.25" customHeight="1">
      <c r="B93" s="191"/>
      <c r="C93" s="192" t="s">
        <v>169</v>
      </c>
      <c r="D93" s="193" t="s">
        <v>58</v>
      </c>
      <c r="E93" s="193" t="s">
        <v>54</v>
      </c>
      <c r="F93" s="193" t="s">
        <v>55</v>
      </c>
      <c r="G93" s="193" t="s">
        <v>170</v>
      </c>
      <c r="H93" s="193" t="s">
        <v>171</v>
      </c>
      <c r="I93" s="194" t="s">
        <v>172</v>
      </c>
      <c r="J93" s="193" t="s">
        <v>164</v>
      </c>
      <c r="K93" s="195" t="s">
        <v>173</v>
      </c>
      <c r="L93" s="196"/>
      <c r="M93" s="88" t="s">
        <v>19</v>
      </c>
      <c r="N93" s="89" t="s">
        <v>43</v>
      </c>
      <c r="O93" s="89" t="s">
        <v>174</v>
      </c>
      <c r="P93" s="89" t="s">
        <v>175</v>
      </c>
      <c r="Q93" s="89" t="s">
        <v>176</v>
      </c>
      <c r="R93" s="89" t="s">
        <v>177</v>
      </c>
      <c r="S93" s="89" t="s">
        <v>178</v>
      </c>
      <c r="T93" s="90" t="s">
        <v>179</v>
      </c>
    </row>
    <row r="94" spans="2:63" s="1" customFormat="1" ht="22.8" customHeight="1">
      <c r="B94" s="39"/>
      <c r="C94" s="95" t="s">
        <v>180</v>
      </c>
      <c r="D94" s="40"/>
      <c r="E94" s="40"/>
      <c r="F94" s="40"/>
      <c r="G94" s="40"/>
      <c r="H94" s="40"/>
      <c r="I94" s="144"/>
      <c r="J94" s="197">
        <f>BK94</f>
        <v>0</v>
      </c>
      <c r="K94" s="40"/>
      <c r="L94" s="44"/>
      <c r="M94" s="91"/>
      <c r="N94" s="92"/>
      <c r="O94" s="92"/>
      <c r="P94" s="198">
        <f>P95+P138</f>
        <v>0</v>
      </c>
      <c r="Q94" s="92"/>
      <c r="R94" s="198">
        <f>R95+R138</f>
        <v>46.56</v>
      </c>
      <c r="S94" s="92"/>
      <c r="T94" s="199">
        <f>T95+T138</f>
        <v>0</v>
      </c>
      <c r="AT94" s="18" t="s">
        <v>72</v>
      </c>
      <c r="AU94" s="18" t="s">
        <v>165</v>
      </c>
      <c r="BK94" s="200">
        <f>BK95+BK138</f>
        <v>0</v>
      </c>
    </row>
    <row r="95" spans="2:63" s="11" customFormat="1" ht="25.9" customHeight="1">
      <c r="B95" s="201"/>
      <c r="C95" s="202"/>
      <c r="D95" s="203" t="s">
        <v>72</v>
      </c>
      <c r="E95" s="204" t="s">
        <v>181</v>
      </c>
      <c r="F95" s="204" t="s">
        <v>182</v>
      </c>
      <c r="G95" s="202"/>
      <c r="H95" s="202"/>
      <c r="I95" s="205"/>
      <c r="J95" s="206">
        <f>BK95</f>
        <v>0</v>
      </c>
      <c r="K95" s="202"/>
      <c r="L95" s="207"/>
      <c r="M95" s="208"/>
      <c r="N95" s="209"/>
      <c r="O95" s="209"/>
      <c r="P95" s="210">
        <f>P96</f>
        <v>0</v>
      </c>
      <c r="Q95" s="209"/>
      <c r="R95" s="210">
        <f>R96</f>
        <v>46.56</v>
      </c>
      <c r="S95" s="209"/>
      <c r="T95" s="211">
        <f>T96</f>
        <v>0</v>
      </c>
      <c r="AR95" s="212" t="s">
        <v>80</v>
      </c>
      <c r="AT95" s="213" t="s">
        <v>72</v>
      </c>
      <c r="AU95" s="213" t="s">
        <v>73</v>
      </c>
      <c r="AY95" s="212" t="s">
        <v>183</v>
      </c>
      <c r="BK95" s="214">
        <f>BK96</f>
        <v>0</v>
      </c>
    </row>
    <row r="96" spans="2:63" s="11" customFormat="1" ht="22.8" customHeight="1">
      <c r="B96" s="201"/>
      <c r="C96" s="202"/>
      <c r="D96" s="203" t="s">
        <v>72</v>
      </c>
      <c r="E96" s="215" t="s">
        <v>104</v>
      </c>
      <c r="F96" s="215" t="s">
        <v>1221</v>
      </c>
      <c r="G96" s="202"/>
      <c r="H96" s="202"/>
      <c r="I96" s="205"/>
      <c r="J96" s="216">
        <f>BK96</f>
        <v>0</v>
      </c>
      <c r="K96" s="202"/>
      <c r="L96" s="207"/>
      <c r="M96" s="208"/>
      <c r="N96" s="209"/>
      <c r="O96" s="209"/>
      <c r="P96" s="210">
        <f>SUM(P97:P137)</f>
        <v>0</v>
      </c>
      <c r="Q96" s="209"/>
      <c r="R96" s="210">
        <f>SUM(R97:R137)</f>
        <v>46.56</v>
      </c>
      <c r="S96" s="209"/>
      <c r="T96" s="211">
        <f>SUM(T97:T137)</f>
        <v>0</v>
      </c>
      <c r="AR96" s="212" t="s">
        <v>80</v>
      </c>
      <c r="AT96" s="213" t="s">
        <v>72</v>
      </c>
      <c r="AU96" s="213" t="s">
        <v>80</v>
      </c>
      <c r="AY96" s="212" t="s">
        <v>183</v>
      </c>
      <c r="BK96" s="214">
        <f>SUM(BK97:BK137)</f>
        <v>0</v>
      </c>
    </row>
    <row r="97" spans="2:65" s="1" customFormat="1" ht="33.75" customHeight="1">
      <c r="B97" s="39"/>
      <c r="C97" s="217" t="s">
        <v>80</v>
      </c>
      <c r="D97" s="217" t="s">
        <v>185</v>
      </c>
      <c r="E97" s="218" t="s">
        <v>1222</v>
      </c>
      <c r="F97" s="219" t="s">
        <v>1223</v>
      </c>
      <c r="G97" s="220" t="s">
        <v>225</v>
      </c>
      <c r="H97" s="221">
        <v>40.013</v>
      </c>
      <c r="I97" s="222"/>
      <c r="J97" s="223">
        <f>ROUND(I97*H97,2)</f>
        <v>0</v>
      </c>
      <c r="K97" s="219" t="s">
        <v>189</v>
      </c>
      <c r="L97" s="44"/>
      <c r="M97" s="224" t="s">
        <v>19</v>
      </c>
      <c r="N97" s="225" t="s">
        <v>44</v>
      </c>
      <c r="O97" s="80"/>
      <c r="P97" s="226">
        <f>O97*H97</f>
        <v>0</v>
      </c>
      <c r="Q97" s="226">
        <v>0</v>
      </c>
      <c r="R97" s="226">
        <f>Q97*H97</f>
        <v>0</v>
      </c>
      <c r="S97" s="226">
        <v>0</v>
      </c>
      <c r="T97" s="227">
        <f>S97*H97</f>
        <v>0</v>
      </c>
      <c r="AR97" s="18" t="s">
        <v>101</v>
      </c>
      <c r="AT97" s="18" t="s">
        <v>185</v>
      </c>
      <c r="AU97" s="18" t="s">
        <v>82</v>
      </c>
      <c r="AY97" s="18" t="s">
        <v>183</v>
      </c>
      <c r="BE97" s="228">
        <f>IF(N97="základní",J97,0)</f>
        <v>0</v>
      </c>
      <c r="BF97" s="228">
        <f>IF(N97="snížená",J97,0)</f>
        <v>0</v>
      </c>
      <c r="BG97" s="228">
        <f>IF(N97="zákl. přenesená",J97,0)</f>
        <v>0</v>
      </c>
      <c r="BH97" s="228">
        <f>IF(N97="sníž. přenesená",J97,0)</f>
        <v>0</v>
      </c>
      <c r="BI97" s="228">
        <f>IF(N97="nulová",J97,0)</f>
        <v>0</v>
      </c>
      <c r="BJ97" s="18" t="s">
        <v>80</v>
      </c>
      <c r="BK97" s="228">
        <f>ROUND(I97*H97,2)</f>
        <v>0</v>
      </c>
      <c r="BL97" s="18" t="s">
        <v>101</v>
      </c>
      <c r="BM97" s="18" t="s">
        <v>1224</v>
      </c>
    </row>
    <row r="98" spans="2:47" s="1" customFormat="1" ht="12">
      <c r="B98" s="39"/>
      <c r="C98" s="40"/>
      <c r="D98" s="229" t="s">
        <v>213</v>
      </c>
      <c r="E98" s="40"/>
      <c r="F98" s="230" t="s">
        <v>1225</v>
      </c>
      <c r="G98" s="40"/>
      <c r="H98" s="40"/>
      <c r="I98" s="144"/>
      <c r="J98" s="40"/>
      <c r="K98" s="40"/>
      <c r="L98" s="44"/>
      <c r="M98" s="231"/>
      <c r="N98" s="80"/>
      <c r="O98" s="80"/>
      <c r="P98" s="80"/>
      <c r="Q98" s="80"/>
      <c r="R98" s="80"/>
      <c r="S98" s="80"/>
      <c r="T98" s="81"/>
      <c r="AT98" s="18" t="s">
        <v>213</v>
      </c>
      <c r="AU98" s="18" t="s">
        <v>82</v>
      </c>
    </row>
    <row r="99" spans="2:47" s="1" customFormat="1" ht="12">
      <c r="B99" s="39"/>
      <c r="C99" s="40"/>
      <c r="D99" s="229" t="s">
        <v>191</v>
      </c>
      <c r="E99" s="40"/>
      <c r="F99" s="230" t="s">
        <v>1226</v>
      </c>
      <c r="G99" s="40"/>
      <c r="H99" s="40"/>
      <c r="I99" s="144"/>
      <c r="J99" s="40"/>
      <c r="K99" s="40"/>
      <c r="L99" s="44"/>
      <c r="M99" s="231"/>
      <c r="N99" s="80"/>
      <c r="O99" s="80"/>
      <c r="P99" s="80"/>
      <c r="Q99" s="80"/>
      <c r="R99" s="80"/>
      <c r="S99" s="80"/>
      <c r="T99" s="81"/>
      <c r="AT99" s="18" t="s">
        <v>191</v>
      </c>
      <c r="AU99" s="18" t="s">
        <v>82</v>
      </c>
    </row>
    <row r="100" spans="2:51" s="12" customFormat="1" ht="12">
      <c r="B100" s="232"/>
      <c r="C100" s="233"/>
      <c r="D100" s="229" t="s">
        <v>193</v>
      </c>
      <c r="E100" s="234" t="s">
        <v>19</v>
      </c>
      <c r="F100" s="235" t="s">
        <v>1227</v>
      </c>
      <c r="G100" s="233"/>
      <c r="H100" s="234" t="s">
        <v>19</v>
      </c>
      <c r="I100" s="236"/>
      <c r="J100" s="233"/>
      <c r="K100" s="233"/>
      <c r="L100" s="237"/>
      <c r="M100" s="238"/>
      <c r="N100" s="239"/>
      <c r="O100" s="239"/>
      <c r="P100" s="239"/>
      <c r="Q100" s="239"/>
      <c r="R100" s="239"/>
      <c r="S100" s="239"/>
      <c r="T100" s="240"/>
      <c r="AT100" s="241" t="s">
        <v>193</v>
      </c>
      <c r="AU100" s="241" t="s">
        <v>82</v>
      </c>
      <c r="AV100" s="12" t="s">
        <v>80</v>
      </c>
      <c r="AW100" s="12" t="s">
        <v>35</v>
      </c>
      <c r="AX100" s="12" t="s">
        <v>73</v>
      </c>
      <c r="AY100" s="241" t="s">
        <v>183</v>
      </c>
    </row>
    <row r="101" spans="2:51" s="13" customFormat="1" ht="12">
      <c r="B101" s="242"/>
      <c r="C101" s="243"/>
      <c r="D101" s="229" t="s">
        <v>193</v>
      </c>
      <c r="E101" s="244" t="s">
        <v>19</v>
      </c>
      <c r="F101" s="245" t="s">
        <v>1228</v>
      </c>
      <c r="G101" s="243"/>
      <c r="H101" s="246">
        <v>40.013</v>
      </c>
      <c r="I101" s="247"/>
      <c r="J101" s="243"/>
      <c r="K101" s="243"/>
      <c r="L101" s="248"/>
      <c r="M101" s="249"/>
      <c r="N101" s="250"/>
      <c r="O101" s="250"/>
      <c r="P101" s="250"/>
      <c r="Q101" s="250"/>
      <c r="R101" s="250"/>
      <c r="S101" s="250"/>
      <c r="T101" s="251"/>
      <c r="AT101" s="252" t="s">
        <v>193</v>
      </c>
      <c r="AU101" s="252" t="s">
        <v>82</v>
      </c>
      <c r="AV101" s="13" t="s">
        <v>82</v>
      </c>
      <c r="AW101" s="13" t="s">
        <v>35</v>
      </c>
      <c r="AX101" s="13" t="s">
        <v>80</v>
      </c>
      <c r="AY101" s="252" t="s">
        <v>183</v>
      </c>
    </row>
    <row r="102" spans="2:65" s="1" customFormat="1" ht="45" customHeight="1">
      <c r="B102" s="39"/>
      <c r="C102" s="217" t="s">
        <v>82</v>
      </c>
      <c r="D102" s="217" t="s">
        <v>185</v>
      </c>
      <c r="E102" s="218" t="s">
        <v>1229</v>
      </c>
      <c r="F102" s="219" t="s">
        <v>1230</v>
      </c>
      <c r="G102" s="220" t="s">
        <v>225</v>
      </c>
      <c r="H102" s="221">
        <v>29.1</v>
      </c>
      <c r="I102" s="222"/>
      <c r="J102" s="223">
        <f>ROUND(I102*H102,2)</f>
        <v>0</v>
      </c>
      <c r="K102" s="219" t="s">
        <v>189</v>
      </c>
      <c r="L102" s="44"/>
      <c r="M102" s="224" t="s">
        <v>19</v>
      </c>
      <c r="N102" s="225" t="s">
        <v>44</v>
      </c>
      <c r="O102" s="80"/>
      <c r="P102" s="226">
        <f>O102*H102</f>
        <v>0</v>
      </c>
      <c r="Q102" s="226">
        <v>0</v>
      </c>
      <c r="R102" s="226">
        <f>Q102*H102</f>
        <v>0</v>
      </c>
      <c r="S102" s="226">
        <v>0</v>
      </c>
      <c r="T102" s="227">
        <f>S102*H102</f>
        <v>0</v>
      </c>
      <c r="AR102" s="18" t="s">
        <v>101</v>
      </c>
      <c r="AT102" s="18" t="s">
        <v>185</v>
      </c>
      <c r="AU102" s="18" t="s">
        <v>82</v>
      </c>
      <c r="AY102" s="18" t="s">
        <v>183</v>
      </c>
      <c r="BE102" s="228">
        <f>IF(N102="základní",J102,0)</f>
        <v>0</v>
      </c>
      <c r="BF102" s="228">
        <f>IF(N102="snížená",J102,0)</f>
        <v>0</v>
      </c>
      <c r="BG102" s="228">
        <f>IF(N102="zákl. přenesená",J102,0)</f>
        <v>0</v>
      </c>
      <c r="BH102" s="228">
        <f>IF(N102="sníž. přenesená",J102,0)</f>
        <v>0</v>
      </c>
      <c r="BI102" s="228">
        <f>IF(N102="nulová",J102,0)</f>
        <v>0</v>
      </c>
      <c r="BJ102" s="18" t="s">
        <v>80</v>
      </c>
      <c r="BK102" s="228">
        <f>ROUND(I102*H102,2)</f>
        <v>0</v>
      </c>
      <c r="BL102" s="18" t="s">
        <v>101</v>
      </c>
      <c r="BM102" s="18" t="s">
        <v>1231</v>
      </c>
    </row>
    <row r="103" spans="2:47" s="1" customFormat="1" ht="12">
      <c r="B103" s="39"/>
      <c r="C103" s="40"/>
      <c r="D103" s="229" t="s">
        <v>213</v>
      </c>
      <c r="E103" s="40"/>
      <c r="F103" s="230" t="s">
        <v>1232</v>
      </c>
      <c r="G103" s="40"/>
      <c r="H103" s="40"/>
      <c r="I103" s="144"/>
      <c r="J103" s="40"/>
      <c r="K103" s="40"/>
      <c r="L103" s="44"/>
      <c r="M103" s="231"/>
      <c r="N103" s="80"/>
      <c r="O103" s="80"/>
      <c r="P103" s="80"/>
      <c r="Q103" s="80"/>
      <c r="R103" s="80"/>
      <c r="S103" s="80"/>
      <c r="T103" s="81"/>
      <c r="AT103" s="18" t="s">
        <v>213</v>
      </c>
      <c r="AU103" s="18" t="s">
        <v>82</v>
      </c>
    </row>
    <row r="104" spans="2:47" s="1" customFormat="1" ht="12">
      <c r="B104" s="39"/>
      <c r="C104" s="40"/>
      <c r="D104" s="229" t="s">
        <v>191</v>
      </c>
      <c r="E104" s="40"/>
      <c r="F104" s="230" t="s">
        <v>1233</v>
      </c>
      <c r="G104" s="40"/>
      <c r="H104" s="40"/>
      <c r="I104" s="144"/>
      <c r="J104" s="40"/>
      <c r="K104" s="40"/>
      <c r="L104" s="44"/>
      <c r="M104" s="231"/>
      <c r="N104" s="80"/>
      <c r="O104" s="80"/>
      <c r="P104" s="80"/>
      <c r="Q104" s="80"/>
      <c r="R104" s="80"/>
      <c r="S104" s="80"/>
      <c r="T104" s="81"/>
      <c r="AT104" s="18" t="s">
        <v>191</v>
      </c>
      <c r="AU104" s="18" t="s">
        <v>82</v>
      </c>
    </row>
    <row r="105" spans="2:51" s="12" customFormat="1" ht="12">
      <c r="B105" s="232"/>
      <c r="C105" s="233"/>
      <c r="D105" s="229" t="s">
        <v>193</v>
      </c>
      <c r="E105" s="234" t="s">
        <v>19</v>
      </c>
      <c r="F105" s="235" t="s">
        <v>1234</v>
      </c>
      <c r="G105" s="233"/>
      <c r="H105" s="234" t="s">
        <v>19</v>
      </c>
      <c r="I105" s="236"/>
      <c r="J105" s="233"/>
      <c r="K105" s="233"/>
      <c r="L105" s="237"/>
      <c r="M105" s="238"/>
      <c r="N105" s="239"/>
      <c r="O105" s="239"/>
      <c r="P105" s="239"/>
      <c r="Q105" s="239"/>
      <c r="R105" s="239"/>
      <c r="S105" s="239"/>
      <c r="T105" s="240"/>
      <c r="AT105" s="241" t="s">
        <v>193</v>
      </c>
      <c r="AU105" s="241" t="s">
        <v>82</v>
      </c>
      <c r="AV105" s="12" t="s">
        <v>80</v>
      </c>
      <c r="AW105" s="12" t="s">
        <v>35</v>
      </c>
      <c r="AX105" s="12" t="s">
        <v>73</v>
      </c>
      <c r="AY105" s="241" t="s">
        <v>183</v>
      </c>
    </row>
    <row r="106" spans="2:51" s="13" customFormat="1" ht="12">
      <c r="B106" s="242"/>
      <c r="C106" s="243"/>
      <c r="D106" s="229" t="s">
        <v>193</v>
      </c>
      <c r="E106" s="244" t="s">
        <v>19</v>
      </c>
      <c r="F106" s="245" t="s">
        <v>1235</v>
      </c>
      <c r="G106" s="243"/>
      <c r="H106" s="246">
        <v>29.1</v>
      </c>
      <c r="I106" s="247"/>
      <c r="J106" s="243"/>
      <c r="K106" s="243"/>
      <c r="L106" s="248"/>
      <c r="M106" s="249"/>
      <c r="N106" s="250"/>
      <c r="O106" s="250"/>
      <c r="P106" s="250"/>
      <c r="Q106" s="250"/>
      <c r="R106" s="250"/>
      <c r="S106" s="250"/>
      <c r="T106" s="251"/>
      <c r="AT106" s="252" t="s">
        <v>193</v>
      </c>
      <c r="AU106" s="252" t="s">
        <v>82</v>
      </c>
      <c r="AV106" s="13" t="s">
        <v>82</v>
      </c>
      <c r="AW106" s="13" t="s">
        <v>35</v>
      </c>
      <c r="AX106" s="13" t="s">
        <v>80</v>
      </c>
      <c r="AY106" s="252" t="s">
        <v>183</v>
      </c>
    </row>
    <row r="107" spans="2:65" s="1" customFormat="1" ht="22.5" customHeight="1">
      <c r="B107" s="39"/>
      <c r="C107" s="264" t="s">
        <v>95</v>
      </c>
      <c r="D107" s="264" t="s">
        <v>233</v>
      </c>
      <c r="E107" s="265" t="s">
        <v>234</v>
      </c>
      <c r="F107" s="266" t="s">
        <v>235</v>
      </c>
      <c r="G107" s="267" t="s">
        <v>208</v>
      </c>
      <c r="H107" s="268">
        <v>46.56</v>
      </c>
      <c r="I107" s="269"/>
      <c r="J107" s="270">
        <f>ROUND(I107*H107,2)</f>
        <v>0</v>
      </c>
      <c r="K107" s="266" t="s">
        <v>189</v>
      </c>
      <c r="L107" s="271"/>
      <c r="M107" s="272" t="s">
        <v>19</v>
      </c>
      <c r="N107" s="273" t="s">
        <v>44</v>
      </c>
      <c r="O107" s="80"/>
      <c r="P107" s="226">
        <f>O107*H107</f>
        <v>0</v>
      </c>
      <c r="Q107" s="226">
        <v>1</v>
      </c>
      <c r="R107" s="226">
        <f>Q107*H107</f>
        <v>46.56</v>
      </c>
      <c r="S107" s="226">
        <v>0</v>
      </c>
      <c r="T107" s="227">
        <f>S107*H107</f>
        <v>0</v>
      </c>
      <c r="AR107" s="18" t="s">
        <v>232</v>
      </c>
      <c r="AT107" s="18" t="s">
        <v>233</v>
      </c>
      <c r="AU107" s="18" t="s">
        <v>82</v>
      </c>
      <c r="AY107" s="18" t="s">
        <v>183</v>
      </c>
      <c r="BE107" s="228">
        <f>IF(N107="základní",J107,0)</f>
        <v>0</v>
      </c>
      <c r="BF107" s="228">
        <f>IF(N107="snížená",J107,0)</f>
        <v>0</v>
      </c>
      <c r="BG107" s="228">
        <f>IF(N107="zákl. přenesená",J107,0)</f>
        <v>0</v>
      </c>
      <c r="BH107" s="228">
        <f>IF(N107="sníž. přenesená",J107,0)</f>
        <v>0</v>
      </c>
      <c r="BI107" s="228">
        <f>IF(N107="nulová",J107,0)</f>
        <v>0</v>
      </c>
      <c r="BJ107" s="18" t="s">
        <v>80</v>
      </c>
      <c r="BK107" s="228">
        <f>ROUND(I107*H107,2)</f>
        <v>0</v>
      </c>
      <c r="BL107" s="18" t="s">
        <v>101</v>
      </c>
      <c r="BM107" s="18" t="s">
        <v>1236</v>
      </c>
    </row>
    <row r="108" spans="2:51" s="13" customFormat="1" ht="12">
      <c r="B108" s="242"/>
      <c r="C108" s="243"/>
      <c r="D108" s="229" t="s">
        <v>193</v>
      </c>
      <c r="E108" s="244" t="s">
        <v>19</v>
      </c>
      <c r="F108" s="245" t="s">
        <v>1237</v>
      </c>
      <c r="G108" s="243"/>
      <c r="H108" s="246">
        <v>46.56</v>
      </c>
      <c r="I108" s="247"/>
      <c r="J108" s="243"/>
      <c r="K108" s="243"/>
      <c r="L108" s="248"/>
      <c r="M108" s="249"/>
      <c r="N108" s="250"/>
      <c r="O108" s="250"/>
      <c r="P108" s="250"/>
      <c r="Q108" s="250"/>
      <c r="R108" s="250"/>
      <c r="S108" s="250"/>
      <c r="T108" s="251"/>
      <c r="AT108" s="252" t="s">
        <v>193</v>
      </c>
      <c r="AU108" s="252" t="s">
        <v>82</v>
      </c>
      <c r="AV108" s="13" t="s">
        <v>82</v>
      </c>
      <c r="AW108" s="13" t="s">
        <v>35</v>
      </c>
      <c r="AX108" s="13" t="s">
        <v>80</v>
      </c>
      <c r="AY108" s="252" t="s">
        <v>183</v>
      </c>
    </row>
    <row r="109" spans="2:65" s="1" customFormat="1" ht="33.75" customHeight="1">
      <c r="B109" s="39"/>
      <c r="C109" s="217" t="s">
        <v>101</v>
      </c>
      <c r="D109" s="217" t="s">
        <v>185</v>
      </c>
      <c r="E109" s="218" t="s">
        <v>1238</v>
      </c>
      <c r="F109" s="219" t="s">
        <v>1239</v>
      </c>
      <c r="G109" s="220" t="s">
        <v>219</v>
      </c>
      <c r="H109" s="221">
        <v>0.02</v>
      </c>
      <c r="I109" s="222"/>
      <c r="J109" s="223">
        <f>ROUND(I109*H109,2)</f>
        <v>0</v>
      </c>
      <c r="K109" s="219" t="s">
        <v>189</v>
      </c>
      <c r="L109" s="44"/>
      <c r="M109" s="224" t="s">
        <v>19</v>
      </c>
      <c r="N109" s="225" t="s">
        <v>44</v>
      </c>
      <c r="O109" s="80"/>
      <c r="P109" s="226">
        <f>O109*H109</f>
        <v>0</v>
      </c>
      <c r="Q109" s="226">
        <v>0</v>
      </c>
      <c r="R109" s="226">
        <f>Q109*H109</f>
        <v>0</v>
      </c>
      <c r="S109" s="226">
        <v>0</v>
      </c>
      <c r="T109" s="227">
        <f>S109*H109</f>
        <v>0</v>
      </c>
      <c r="AR109" s="18" t="s">
        <v>101</v>
      </c>
      <c r="AT109" s="18" t="s">
        <v>185</v>
      </c>
      <c r="AU109" s="18" t="s">
        <v>82</v>
      </c>
      <c r="AY109" s="18" t="s">
        <v>183</v>
      </c>
      <c r="BE109" s="228">
        <f>IF(N109="základní",J109,0)</f>
        <v>0</v>
      </c>
      <c r="BF109" s="228">
        <f>IF(N109="snížená",J109,0)</f>
        <v>0</v>
      </c>
      <c r="BG109" s="228">
        <f>IF(N109="zákl. přenesená",J109,0)</f>
        <v>0</v>
      </c>
      <c r="BH109" s="228">
        <f>IF(N109="sníž. přenesená",J109,0)</f>
        <v>0</v>
      </c>
      <c r="BI109" s="228">
        <f>IF(N109="nulová",J109,0)</f>
        <v>0</v>
      </c>
      <c r="BJ109" s="18" t="s">
        <v>80</v>
      </c>
      <c r="BK109" s="228">
        <f>ROUND(I109*H109,2)</f>
        <v>0</v>
      </c>
      <c r="BL109" s="18" t="s">
        <v>101</v>
      </c>
      <c r="BM109" s="18" t="s">
        <v>1240</v>
      </c>
    </row>
    <row r="110" spans="2:47" s="1" customFormat="1" ht="12">
      <c r="B110" s="39"/>
      <c r="C110" s="40"/>
      <c r="D110" s="229" t="s">
        <v>213</v>
      </c>
      <c r="E110" s="40"/>
      <c r="F110" s="230" t="s">
        <v>1241</v>
      </c>
      <c r="G110" s="40"/>
      <c r="H110" s="40"/>
      <c r="I110" s="144"/>
      <c r="J110" s="40"/>
      <c r="K110" s="40"/>
      <c r="L110" s="44"/>
      <c r="M110" s="231"/>
      <c r="N110" s="80"/>
      <c r="O110" s="80"/>
      <c r="P110" s="80"/>
      <c r="Q110" s="80"/>
      <c r="R110" s="80"/>
      <c r="S110" s="80"/>
      <c r="T110" s="81"/>
      <c r="AT110" s="18" t="s">
        <v>213</v>
      </c>
      <c r="AU110" s="18" t="s">
        <v>82</v>
      </c>
    </row>
    <row r="111" spans="2:47" s="1" customFormat="1" ht="12">
      <c r="B111" s="39"/>
      <c r="C111" s="40"/>
      <c r="D111" s="229" t="s">
        <v>191</v>
      </c>
      <c r="E111" s="40"/>
      <c r="F111" s="230" t="s">
        <v>1242</v>
      </c>
      <c r="G111" s="40"/>
      <c r="H111" s="40"/>
      <c r="I111" s="144"/>
      <c r="J111" s="40"/>
      <c r="K111" s="40"/>
      <c r="L111" s="44"/>
      <c r="M111" s="231"/>
      <c r="N111" s="80"/>
      <c r="O111" s="80"/>
      <c r="P111" s="80"/>
      <c r="Q111" s="80"/>
      <c r="R111" s="80"/>
      <c r="S111" s="80"/>
      <c r="T111" s="81"/>
      <c r="AT111" s="18" t="s">
        <v>191</v>
      </c>
      <c r="AU111" s="18" t="s">
        <v>82</v>
      </c>
    </row>
    <row r="112" spans="2:51" s="12" customFormat="1" ht="12">
      <c r="B112" s="232"/>
      <c r="C112" s="233"/>
      <c r="D112" s="229" t="s">
        <v>193</v>
      </c>
      <c r="E112" s="234" t="s">
        <v>19</v>
      </c>
      <c r="F112" s="235" t="s">
        <v>1243</v>
      </c>
      <c r="G112" s="233"/>
      <c r="H112" s="234" t="s">
        <v>19</v>
      </c>
      <c r="I112" s="236"/>
      <c r="J112" s="233"/>
      <c r="K112" s="233"/>
      <c r="L112" s="237"/>
      <c r="M112" s="238"/>
      <c r="N112" s="239"/>
      <c r="O112" s="239"/>
      <c r="P112" s="239"/>
      <c r="Q112" s="239"/>
      <c r="R112" s="239"/>
      <c r="S112" s="239"/>
      <c r="T112" s="240"/>
      <c r="AT112" s="241" t="s">
        <v>193</v>
      </c>
      <c r="AU112" s="241" t="s">
        <v>82</v>
      </c>
      <c r="AV112" s="12" t="s">
        <v>80</v>
      </c>
      <c r="AW112" s="12" t="s">
        <v>35</v>
      </c>
      <c r="AX112" s="12" t="s">
        <v>73</v>
      </c>
      <c r="AY112" s="241" t="s">
        <v>183</v>
      </c>
    </row>
    <row r="113" spans="2:51" s="13" customFormat="1" ht="12">
      <c r="B113" s="242"/>
      <c r="C113" s="243"/>
      <c r="D113" s="229" t="s">
        <v>193</v>
      </c>
      <c r="E113" s="244" t="s">
        <v>19</v>
      </c>
      <c r="F113" s="245" t="s">
        <v>1244</v>
      </c>
      <c r="G113" s="243"/>
      <c r="H113" s="246">
        <v>0.02</v>
      </c>
      <c r="I113" s="247"/>
      <c r="J113" s="243"/>
      <c r="K113" s="243"/>
      <c r="L113" s="248"/>
      <c r="M113" s="249"/>
      <c r="N113" s="250"/>
      <c r="O113" s="250"/>
      <c r="P113" s="250"/>
      <c r="Q113" s="250"/>
      <c r="R113" s="250"/>
      <c r="S113" s="250"/>
      <c r="T113" s="251"/>
      <c r="AT113" s="252" t="s">
        <v>193</v>
      </c>
      <c r="AU113" s="252" t="s">
        <v>82</v>
      </c>
      <c r="AV113" s="13" t="s">
        <v>82</v>
      </c>
      <c r="AW113" s="13" t="s">
        <v>35</v>
      </c>
      <c r="AX113" s="13" t="s">
        <v>80</v>
      </c>
      <c r="AY113" s="252" t="s">
        <v>183</v>
      </c>
    </row>
    <row r="114" spans="2:65" s="1" customFormat="1" ht="33.75" customHeight="1">
      <c r="B114" s="39"/>
      <c r="C114" s="217" t="s">
        <v>104</v>
      </c>
      <c r="D114" s="217" t="s">
        <v>185</v>
      </c>
      <c r="E114" s="218" t="s">
        <v>1245</v>
      </c>
      <c r="F114" s="219" t="s">
        <v>1246</v>
      </c>
      <c r="G114" s="220" t="s">
        <v>219</v>
      </c>
      <c r="H114" s="221">
        <v>0.02</v>
      </c>
      <c r="I114" s="222"/>
      <c r="J114" s="223">
        <f>ROUND(I114*H114,2)</f>
        <v>0</v>
      </c>
      <c r="K114" s="219" t="s">
        <v>189</v>
      </c>
      <c r="L114" s="44"/>
      <c r="M114" s="224" t="s">
        <v>19</v>
      </c>
      <c r="N114" s="225" t="s">
        <v>44</v>
      </c>
      <c r="O114" s="80"/>
      <c r="P114" s="226">
        <f>O114*H114</f>
        <v>0</v>
      </c>
      <c r="Q114" s="226">
        <v>0</v>
      </c>
      <c r="R114" s="226">
        <f>Q114*H114</f>
        <v>0</v>
      </c>
      <c r="S114" s="226">
        <v>0</v>
      </c>
      <c r="T114" s="227">
        <f>S114*H114</f>
        <v>0</v>
      </c>
      <c r="AR114" s="18" t="s">
        <v>101</v>
      </c>
      <c r="AT114" s="18" t="s">
        <v>185</v>
      </c>
      <c r="AU114" s="18" t="s">
        <v>82</v>
      </c>
      <c r="AY114" s="18" t="s">
        <v>183</v>
      </c>
      <c r="BE114" s="228">
        <f>IF(N114="základní",J114,0)</f>
        <v>0</v>
      </c>
      <c r="BF114" s="228">
        <f>IF(N114="snížená",J114,0)</f>
        <v>0</v>
      </c>
      <c r="BG114" s="228">
        <f>IF(N114="zákl. přenesená",J114,0)</f>
        <v>0</v>
      </c>
      <c r="BH114" s="228">
        <f>IF(N114="sníž. přenesená",J114,0)</f>
        <v>0</v>
      </c>
      <c r="BI114" s="228">
        <f>IF(N114="nulová",J114,0)</f>
        <v>0</v>
      </c>
      <c r="BJ114" s="18" t="s">
        <v>80</v>
      </c>
      <c r="BK114" s="228">
        <f>ROUND(I114*H114,2)</f>
        <v>0</v>
      </c>
      <c r="BL114" s="18" t="s">
        <v>101</v>
      </c>
      <c r="BM114" s="18" t="s">
        <v>1247</v>
      </c>
    </row>
    <row r="115" spans="2:47" s="1" customFormat="1" ht="12">
      <c r="B115" s="39"/>
      <c r="C115" s="40"/>
      <c r="D115" s="229" t="s">
        <v>213</v>
      </c>
      <c r="E115" s="40"/>
      <c r="F115" s="230" t="s">
        <v>1248</v>
      </c>
      <c r="G115" s="40"/>
      <c r="H115" s="40"/>
      <c r="I115" s="144"/>
      <c r="J115" s="40"/>
      <c r="K115" s="40"/>
      <c r="L115" s="44"/>
      <c r="M115" s="231"/>
      <c r="N115" s="80"/>
      <c r="O115" s="80"/>
      <c r="P115" s="80"/>
      <c r="Q115" s="80"/>
      <c r="R115" s="80"/>
      <c r="S115" s="80"/>
      <c r="T115" s="81"/>
      <c r="AT115" s="18" t="s">
        <v>213</v>
      </c>
      <c r="AU115" s="18" t="s">
        <v>82</v>
      </c>
    </row>
    <row r="116" spans="2:51" s="12" customFormat="1" ht="12">
      <c r="B116" s="232"/>
      <c r="C116" s="233"/>
      <c r="D116" s="229" t="s">
        <v>193</v>
      </c>
      <c r="E116" s="234" t="s">
        <v>19</v>
      </c>
      <c r="F116" s="235" t="s">
        <v>1243</v>
      </c>
      <c r="G116" s="233"/>
      <c r="H116" s="234" t="s">
        <v>19</v>
      </c>
      <c r="I116" s="236"/>
      <c r="J116" s="233"/>
      <c r="K116" s="233"/>
      <c r="L116" s="237"/>
      <c r="M116" s="238"/>
      <c r="N116" s="239"/>
      <c r="O116" s="239"/>
      <c r="P116" s="239"/>
      <c r="Q116" s="239"/>
      <c r="R116" s="239"/>
      <c r="S116" s="239"/>
      <c r="T116" s="240"/>
      <c r="AT116" s="241" t="s">
        <v>193</v>
      </c>
      <c r="AU116" s="241" t="s">
        <v>82</v>
      </c>
      <c r="AV116" s="12" t="s">
        <v>80</v>
      </c>
      <c r="AW116" s="12" t="s">
        <v>35</v>
      </c>
      <c r="AX116" s="12" t="s">
        <v>73</v>
      </c>
      <c r="AY116" s="241" t="s">
        <v>183</v>
      </c>
    </row>
    <row r="117" spans="2:51" s="13" customFormat="1" ht="12">
      <c r="B117" s="242"/>
      <c r="C117" s="243"/>
      <c r="D117" s="229" t="s">
        <v>193</v>
      </c>
      <c r="E117" s="244" t="s">
        <v>19</v>
      </c>
      <c r="F117" s="245" t="s">
        <v>1244</v>
      </c>
      <c r="G117" s="243"/>
      <c r="H117" s="246">
        <v>0.02</v>
      </c>
      <c r="I117" s="247"/>
      <c r="J117" s="243"/>
      <c r="K117" s="243"/>
      <c r="L117" s="248"/>
      <c r="M117" s="249"/>
      <c r="N117" s="250"/>
      <c r="O117" s="250"/>
      <c r="P117" s="250"/>
      <c r="Q117" s="250"/>
      <c r="R117" s="250"/>
      <c r="S117" s="250"/>
      <c r="T117" s="251"/>
      <c r="AT117" s="252" t="s">
        <v>193</v>
      </c>
      <c r="AU117" s="252" t="s">
        <v>82</v>
      </c>
      <c r="AV117" s="13" t="s">
        <v>82</v>
      </c>
      <c r="AW117" s="13" t="s">
        <v>35</v>
      </c>
      <c r="AX117" s="13" t="s">
        <v>80</v>
      </c>
      <c r="AY117" s="252" t="s">
        <v>183</v>
      </c>
    </row>
    <row r="118" spans="2:65" s="1" customFormat="1" ht="22.5" customHeight="1">
      <c r="B118" s="39"/>
      <c r="C118" s="217" t="s">
        <v>216</v>
      </c>
      <c r="D118" s="217" t="s">
        <v>185</v>
      </c>
      <c r="E118" s="218" t="s">
        <v>269</v>
      </c>
      <c r="F118" s="219" t="s">
        <v>270</v>
      </c>
      <c r="G118" s="220" t="s">
        <v>198</v>
      </c>
      <c r="H118" s="221">
        <v>4</v>
      </c>
      <c r="I118" s="222"/>
      <c r="J118" s="223">
        <f>ROUND(I118*H118,2)</f>
        <v>0</v>
      </c>
      <c r="K118" s="219" t="s">
        <v>189</v>
      </c>
      <c r="L118" s="44"/>
      <c r="M118" s="224" t="s">
        <v>19</v>
      </c>
      <c r="N118" s="225" t="s">
        <v>44</v>
      </c>
      <c r="O118" s="80"/>
      <c r="P118" s="226">
        <f>O118*H118</f>
        <v>0</v>
      </c>
      <c r="Q118" s="226">
        <v>0</v>
      </c>
      <c r="R118" s="226">
        <f>Q118*H118</f>
        <v>0</v>
      </c>
      <c r="S118" s="226">
        <v>0</v>
      </c>
      <c r="T118" s="227">
        <f>S118*H118</f>
        <v>0</v>
      </c>
      <c r="AR118" s="18" t="s">
        <v>101</v>
      </c>
      <c r="AT118" s="18" t="s">
        <v>185</v>
      </c>
      <c r="AU118" s="18" t="s">
        <v>82</v>
      </c>
      <c r="AY118" s="18" t="s">
        <v>183</v>
      </c>
      <c r="BE118" s="228">
        <f>IF(N118="základní",J118,0)</f>
        <v>0</v>
      </c>
      <c r="BF118" s="228">
        <f>IF(N118="snížená",J118,0)</f>
        <v>0</v>
      </c>
      <c r="BG118" s="228">
        <f>IF(N118="zákl. přenesená",J118,0)</f>
        <v>0</v>
      </c>
      <c r="BH118" s="228">
        <f>IF(N118="sníž. přenesená",J118,0)</f>
        <v>0</v>
      </c>
      <c r="BI118" s="228">
        <f>IF(N118="nulová",J118,0)</f>
        <v>0</v>
      </c>
      <c r="BJ118" s="18" t="s">
        <v>80</v>
      </c>
      <c r="BK118" s="228">
        <f>ROUND(I118*H118,2)</f>
        <v>0</v>
      </c>
      <c r="BL118" s="18" t="s">
        <v>101</v>
      </c>
      <c r="BM118" s="18" t="s">
        <v>1249</v>
      </c>
    </row>
    <row r="119" spans="2:47" s="1" customFormat="1" ht="12">
      <c r="B119" s="39"/>
      <c r="C119" s="40"/>
      <c r="D119" s="229" t="s">
        <v>213</v>
      </c>
      <c r="E119" s="40"/>
      <c r="F119" s="230" t="s">
        <v>1250</v>
      </c>
      <c r="G119" s="40"/>
      <c r="H119" s="40"/>
      <c r="I119" s="144"/>
      <c r="J119" s="40"/>
      <c r="K119" s="40"/>
      <c r="L119" s="44"/>
      <c r="M119" s="231"/>
      <c r="N119" s="80"/>
      <c r="O119" s="80"/>
      <c r="P119" s="80"/>
      <c r="Q119" s="80"/>
      <c r="R119" s="80"/>
      <c r="S119" s="80"/>
      <c r="T119" s="81"/>
      <c r="AT119" s="18" t="s">
        <v>213</v>
      </c>
      <c r="AU119" s="18" t="s">
        <v>82</v>
      </c>
    </row>
    <row r="120" spans="2:47" s="1" customFormat="1" ht="12">
      <c r="B120" s="39"/>
      <c r="C120" s="40"/>
      <c r="D120" s="229" t="s">
        <v>191</v>
      </c>
      <c r="E120" s="40"/>
      <c r="F120" s="230" t="s">
        <v>1251</v>
      </c>
      <c r="G120" s="40"/>
      <c r="H120" s="40"/>
      <c r="I120" s="144"/>
      <c r="J120" s="40"/>
      <c r="K120" s="40"/>
      <c r="L120" s="44"/>
      <c r="M120" s="231"/>
      <c r="N120" s="80"/>
      <c r="O120" s="80"/>
      <c r="P120" s="80"/>
      <c r="Q120" s="80"/>
      <c r="R120" s="80"/>
      <c r="S120" s="80"/>
      <c r="T120" s="81"/>
      <c r="AT120" s="18" t="s">
        <v>191</v>
      </c>
      <c r="AU120" s="18" t="s">
        <v>82</v>
      </c>
    </row>
    <row r="121" spans="2:51" s="12" customFormat="1" ht="12">
      <c r="B121" s="232"/>
      <c r="C121" s="233"/>
      <c r="D121" s="229" t="s">
        <v>193</v>
      </c>
      <c r="E121" s="234" t="s">
        <v>19</v>
      </c>
      <c r="F121" s="235" t="s">
        <v>1252</v>
      </c>
      <c r="G121" s="233"/>
      <c r="H121" s="234" t="s">
        <v>19</v>
      </c>
      <c r="I121" s="236"/>
      <c r="J121" s="233"/>
      <c r="K121" s="233"/>
      <c r="L121" s="237"/>
      <c r="M121" s="238"/>
      <c r="N121" s="239"/>
      <c r="O121" s="239"/>
      <c r="P121" s="239"/>
      <c r="Q121" s="239"/>
      <c r="R121" s="239"/>
      <c r="S121" s="239"/>
      <c r="T121" s="240"/>
      <c r="AT121" s="241" t="s">
        <v>193</v>
      </c>
      <c r="AU121" s="241" t="s">
        <v>82</v>
      </c>
      <c r="AV121" s="12" t="s">
        <v>80</v>
      </c>
      <c r="AW121" s="12" t="s">
        <v>35</v>
      </c>
      <c r="AX121" s="12" t="s">
        <v>73</v>
      </c>
      <c r="AY121" s="241" t="s">
        <v>183</v>
      </c>
    </row>
    <row r="122" spans="2:51" s="13" customFormat="1" ht="12">
      <c r="B122" s="242"/>
      <c r="C122" s="243"/>
      <c r="D122" s="229" t="s">
        <v>193</v>
      </c>
      <c r="E122" s="244" t="s">
        <v>19</v>
      </c>
      <c r="F122" s="245" t="s">
        <v>82</v>
      </c>
      <c r="G122" s="243"/>
      <c r="H122" s="246">
        <v>2</v>
      </c>
      <c r="I122" s="247"/>
      <c r="J122" s="243"/>
      <c r="K122" s="243"/>
      <c r="L122" s="248"/>
      <c r="M122" s="249"/>
      <c r="N122" s="250"/>
      <c r="O122" s="250"/>
      <c r="P122" s="250"/>
      <c r="Q122" s="250"/>
      <c r="R122" s="250"/>
      <c r="S122" s="250"/>
      <c r="T122" s="251"/>
      <c r="AT122" s="252" t="s">
        <v>193</v>
      </c>
      <c r="AU122" s="252" t="s">
        <v>82</v>
      </c>
      <c r="AV122" s="13" t="s">
        <v>82</v>
      </c>
      <c r="AW122" s="13" t="s">
        <v>35</v>
      </c>
      <c r="AX122" s="13" t="s">
        <v>73</v>
      </c>
      <c r="AY122" s="252" t="s">
        <v>183</v>
      </c>
    </row>
    <row r="123" spans="2:51" s="12" customFormat="1" ht="12">
      <c r="B123" s="232"/>
      <c r="C123" s="233"/>
      <c r="D123" s="229" t="s">
        <v>193</v>
      </c>
      <c r="E123" s="234" t="s">
        <v>19</v>
      </c>
      <c r="F123" s="235" t="s">
        <v>1253</v>
      </c>
      <c r="G123" s="233"/>
      <c r="H123" s="234" t="s">
        <v>19</v>
      </c>
      <c r="I123" s="236"/>
      <c r="J123" s="233"/>
      <c r="K123" s="233"/>
      <c r="L123" s="237"/>
      <c r="M123" s="238"/>
      <c r="N123" s="239"/>
      <c r="O123" s="239"/>
      <c r="P123" s="239"/>
      <c r="Q123" s="239"/>
      <c r="R123" s="239"/>
      <c r="S123" s="239"/>
      <c r="T123" s="240"/>
      <c r="AT123" s="241" t="s">
        <v>193</v>
      </c>
      <c r="AU123" s="241" t="s">
        <v>82</v>
      </c>
      <c r="AV123" s="12" t="s">
        <v>80</v>
      </c>
      <c r="AW123" s="12" t="s">
        <v>35</v>
      </c>
      <c r="AX123" s="12" t="s">
        <v>73</v>
      </c>
      <c r="AY123" s="241" t="s">
        <v>183</v>
      </c>
    </row>
    <row r="124" spans="2:51" s="13" customFormat="1" ht="12">
      <c r="B124" s="242"/>
      <c r="C124" s="243"/>
      <c r="D124" s="229" t="s">
        <v>193</v>
      </c>
      <c r="E124" s="244" t="s">
        <v>19</v>
      </c>
      <c r="F124" s="245" t="s">
        <v>82</v>
      </c>
      <c r="G124" s="243"/>
      <c r="H124" s="246">
        <v>2</v>
      </c>
      <c r="I124" s="247"/>
      <c r="J124" s="243"/>
      <c r="K124" s="243"/>
      <c r="L124" s="248"/>
      <c r="M124" s="249"/>
      <c r="N124" s="250"/>
      <c r="O124" s="250"/>
      <c r="P124" s="250"/>
      <c r="Q124" s="250"/>
      <c r="R124" s="250"/>
      <c r="S124" s="250"/>
      <c r="T124" s="251"/>
      <c r="AT124" s="252" t="s">
        <v>193</v>
      </c>
      <c r="AU124" s="252" t="s">
        <v>82</v>
      </c>
      <c r="AV124" s="13" t="s">
        <v>82</v>
      </c>
      <c r="AW124" s="13" t="s">
        <v>35</v>
      </c>
      <c r="AX124" s="13" t="s">
        <v>73</v>
      </c>
      <c r="AY124" s="252" t="s">
        <v>183</v>
      </c>
    </row>
    <row r="125" spans="2:51" s="14" customFormat="1" ht="12">
      <c r="B125" s="253"/>
      <c r="C125" s="254"/>
      <c r="D125" s="229" t="s">
        <v>193</v>
      </c>
      <c r="E125" s="255" t="s">
        <v>19</v>
      </c>
      <c r="F125" s="256" t="s">
        <v>231</v>
      </c>
      <c r="G125" s="254"/>
      <c r="H125" s="257">
        <v>4</v>
      </c>
      <c r="I125" s="258"/>
      <c r="J125" s="254"/>
      <c r="K125" s="254"/>
      <c r="L125" s="259"/>
      <c r="M125" s="260"/>
      <c r="N125" s="261"/>
      <c r="O125" s="261"/>
      <c r="P125" s="261"/>
      <c r="Q125" s="261"/>
      <c r="R125" s="261"/>
      <c r="S125" s="261"/>
      <c r="T125" s="262"/>
      <c r="AT125" s="263" t="s">
        <v>193</v>
      </c>
      <c r="AU125" s="263" t="s">
        <v>82</v>
      </c>
      <c r="AV125" s="14" t="s">
        <v>101</v>
      </c>
      <c r="AW125" s="14" t="s">
        <v>35</v>
      </c>
      <c r="AX125" s="14" t="s">
        <v>80</v>
      </c>
      <c r="AY125" s="263" t="s">
        <v>183</v>
      </c>
    </row>
    <row r="126" spans="2:65" s="1" customFormat="1" ht="33.75" customHeight="1">
      <c r="B126" s="39"/>
      <c r="C126" s="217" t="s">
        <v>222</v>
      </c>
      <c r="D126" s="217" t="s">
        <v>185</v>
      </c>
      <c r="E126" s="218" t="s">
        <v>1254</v>
      </c>
      <c r="F126" s="219" t="s">
        <v>1255</v>
      </c>
      <c r="G126" s="220" t="s">
        <v>198</v>
      </c>
      <c r="H126" s="221">
        <v>8</v>
      </c>
      <c r="I126" s="222"/>
      <c r="J126" s="223">
        <f>ROUND(I126*H126,2)</f>
        <v>0</v>
      </c>
      <c r="K126" s="219" t="s">
        <v>189</v>
      </c>
      <c r="L126" s="44"/>
      <c r="M126" s="224" t="s">
        <v>19</v>
      </c>
      <c r="N126" s="225" t="s">
        <v>44</v>
      </c>
      <c r="O126" s="80"/>
      <c r="P126" s="226">
        <f>O126*H126</f>
        <v>0</v>
      </c>
      <c r="Q126" s="226">
        <v>0</v>
      </c>
      <c r="R126" s="226">
        <f>Q126*H126</f>
        <v>0</v>
      </c>
      <c r="S126" s="226">
        <v>0</v>
      </c>
      <c r="T126" s="227">
        <f>S126*H126</f>
        <v>0</v>
      </c>
      <c r="AR126" s="18" t="s">
        <v>101</v>
      </c>
      <c r="AT126" s="18" t="s">
        <v>185</v>
      </c>
      <c r="AU126" s="18" t="s">
        <v>82</v>
      </c>
      <c r="AY126" s="18" t="s">
        <v>183</v>
      </c>
      <c r="BE126" s="228">
        <f>IF(N126="základní",J126,0)</f>
        <v>0</v>
      </c>
      <c r="BF126" s="228">
        <f>IF(N126="snížená",J126,0)</f>
        <v>0</v>
      </c>
      <c r="BG126" s="228">
        <f>IF(N126="zákl. přenesená",J126,0)</f>
        <v>0</v>
      </c>
      <c r="BH126" s="228">
        <f>IF(N126="sníž. přenesená",J126,0)</f>
        <v>0</v>
      </c>
      <c r="BI126" s="228">
        <f>IF(N126="nulová",J126,0)</f>
        <v>0</v>
      </c>
      <c r="BJ126" s="18" t="s">
        <v>80</v>
      </c>
      <c r="BK126" s="228">
        <f>ROUND(I126*H126,2)</f>
        <v>0</v>
      </c>
      <c r="BL126" s="18" t="s">
        <v>101</v>
      </c>
      <c r="BM126" s="18" t="s">
        <v>1256</v>
      </c>
    </row>
    <row r="127" spans="2:47" s="1" customFormat="1" ht="12">
      <c r="B127" s="39"/>
      <c r="C127" s="40"/>
      <c r="D127" s="229" t="s">
        <v>213</v>
      </c>
      <c r="E127" s="40"/>
      <c r="F127" s="230" t="s">
        <v>1257</v>
      </c>
      <c r="G127" s="40"/>
      <c r="H127" s="40"/>
      <c r="I127" s="144"/>
      <c r="J127" s="40"/>
      <c r="K127" s="40"/>
      <c r="L127" s="44"/>
      <c r="M127" s="231"/>
      <c r="N127" s="80"/>
      <c r="O127" s="80"/>
      <c r="P127" s="80"/>
      <c r="Q127" s="80"/>
      <c r="R127" s="80"/>
      <c r="S127" s="80"/>
      <c r="T127" s="81"/>
      <c r="AT127" s="18" t="s">
        <v>213</v>
      </c>
      <c r="AU127" s="18" t="s">
        <v>82</v>
      </c>
    </row>
    <row r="128" spans="2:47" s="1" customFormat="1" ht="12">
      <c r="B128" s="39"/>
      <c r="C128" s="40"/>
      <c r="D128" s="229" t="s">
        <v>191</v>
      </c>
      <c r="E128" s="40"/>
      <c r="F128" s="230" t="s">
        <v>1258</v>
      </c>
      <c r="G128" s="40"/>
      <c r="H128" s="40"/>
      <c r="I128" s="144"/>
      <c r="J128" s="40"/>
      <c r="K128" s="40"/>
      <c r="L128" s="44"/>
      <c r="M128" s="231"/>
      <c r="N128" s="80"/>
      <c r="O128" s="80"/>
      <c r="P128" s="80"/>
      <c r="Q128" s="80"/>
      <c r="R128" s="80"/>
      <c r="S128" s="80"/>
      <c r="T128" s="81"/>
      <c r="AT128" s="18" t="s">
        <v>191</v>
      </c>
      <c r="AU128" s="18" t="s">
        <v>82</v>
      </c>
    </row>
    <row r="129" spans="2:51" s="12" customFormat="1" ht="12">
      <c r="B129" s="232"/>
      <c r="C129" s="233"/>
      <c r="D129" s="229" t="s">
        <v>193</v>
      </c>
      <c r="E129" s="234" t="s">
        <v>19</v>
      </c>
      <c r="F129" s="235" t="s">
        <v>1252</v>
      </c>
      <c r="G129" s="233"/>
      <c r="H129" s="234" t="s">
        <v>19</v>
      </c>
      <c r="I129" s="236"/>
      <c r="J129" s="233"/>
      <c r="K129" s="233"/>
      <c r="L129" s="237"/>
      <c r="M129" s="238"/>
      <c r="N129" s="239"/>
      <c r="O129" s="239"/>
      <c r="P129" s="239"/>
      <c r="Q129" s="239"/>
      <c r="R129" s="239"/>
      <c r="S129" s="239"/>
      <c r="T129" s="240"/>
      <c r="AT129" s="241" t="s">
        <v>193</v>
      </c>
      <c r="AU129" s="241" t="s">
        <v>82</v>
      </c>
      <c r="AV129" s="12" t="s">
        <v>80</v>
      </c>
      <c r="AW129" s="12" t="s">
        <v>35</v>
      </c>
      <c r="AX129" s="12" t="s">
        <v>73</v>
      </c>
      <c r="AY129" s="241" t="s">
        <v>183</v>
      </c>
    </row>
    <row r="130" spans="2:51" s="13" customFormat="1" ht="12">
      <c r="B130" s="242"/>
      <c r="C130" s="243"/>
      <c r="D130" s="229" t="s">
        <v>193</v>
      </c>
      <c r="E130" s="244" t="s">
        <v>19</v>
      </c>
      <c r="F130" s="245" t="s">
        <v>1259</v>
      </c>
      <c r="G130" s="243"/>
      <c r="H130" s="246">
        <v>4</v>
      </c>
      <c r="I130" s="247"/>
      <c r="J130" s="243"/>
      <c r="K130" s="243"/>
      <c r="L130" s="248"/>
      <c r="M130" s="249"/>
      <c r="N130" s="250"/>
      <c r="O130" s="250"/>
      <c r="P130" s="250"/>
      <c r="Q130" s="250"/>
      <c r="R130" s="250"/>
      <c r="S130" s="250"/>
      <c r="T130" s="251"/>
      <c r="AT130" s="252" t="s">
        <v>193</v>
      </c>
      <c r="AU130" s="252" t="s">
        <v>82</v>
      </c>
      <c r="AV130" s="13" t="s">
        <v>82</v>
      </c>
      <c r="AW130" s="13" t="s">
        <v>35</v>
      </c>
      <c r="AX130" s="13" t="s">
        <v>73</v>
      </c>
      <c r="AY130" s="252" t="s">
        <v>183</v>
      </c>
    </row>
    <row r="131" spans="2:51" s="12" customFormat="1" ht="12">
      <c r="B131" s="232"/>
      <c r="C131" s="233"/>
      <c r="D131" s="229" t="s">
        <v>193</v>
      </c>
      <c r="E131" s="234" t="s">
        <v>19</v>
      </c>
      <c r="F131" s="235" t="s">
        <v>1253</v>
      </c>
      <c r="G131" s="233"/>
      <c r="H131" s="234" t="s">
        <v>19</v>
      </c>
      <c r="I131" s="236"/>
      <c r="J131" s="233"/>
      <c r="K131" s="233"/>
      <c r="L131" s="237"/>
      <c r="M131" s="238"/>
      <c r="N131" s="239"/>
      <c r="O131" s="239"/>
      <c r="P131" s="239"/>
      <c r="Q131" s="239"/>
      <c r="R131" s="239"/>
      <c r="S131" s="239"/>
      <c r="T131" s="240"/>
      <c r="AT131" s="241" t="s">
        <v>193</v>
      </c>
      <c r="AU131" s="241" t="s">
        <v>82</v>
      </c>
      <c r="AV131" s="12" t="s">
        <v>80</v>
      </c>
      <c r="AW131" s="12" t="s">
        <v>35</v>
      </c>
      <c r="AX131" s="12" t="s">
        <v>73</v>
      </c>
      <c r="AY131" s="241" t="s">
        <v>183</v>
      </c>
    </row>
    <row r="132" spans="2:51" s="13" customFormat="1" ht="12">
      <c r="B132" s="242"/>
      <c r="C132" s="243"/>
      <c r="D132" s="229" t="s">
        <v>193</v>
      </c>
      <c r="E132" s="244" t="s">
        <v>19</v>
      </c>
      <c r="F132" s="245" t="s">
        <v>1259</v>
      </c>
      <c r="G132" s="243"/>
      <c r="H132" s="246">
        <v>4</v>
      </c>
      <c r="I132" s="247"/>
      <c r="J132" s="243"/>
      <c r="K132" s="243"/>
      <c r="L132" s="248"/>
      <c r="M132" s="249"/>
      <c r="N132" s="250"/>
      <c r="O132" s="250"/>
      <c r="P132" s="250"/>
      <c r="Q132" s="250"/>
      <c r="R132" s="250"/>
      <c r="S132" s="250"/>
      <c r="T132" s="251"/>
      <c r="AT132" s="252" t="s">
        <v>193</v>
      </c>
      <c r="AU132" s="252" t="s">
        <v>82</v>
      </c>
      <c r="AV132" s="13" t="s">
        <v>82</v>
      </c>
      <c r="AW132" s="13" t="s">
        <v>35</v>
      </c>
      <c r="AX132" s="13" t="s">
        <v>73</v>
      </c>
      <c r="AY132" s="252" t="s">
        <v>183</v>
      </c>
    </row>
    <row r="133" spans="2:51" s="14" customFormat="1" ht="12">
      <c r="B133" s="253"/>
      <c r="C133" s="254"/>
      <c r="D133" s="229" t="s">
        <v>193</v>
      </c>
      <c r="E133" s="255" t="s">
        <v>19</v>
      </c>
      <c r="F133" s="256" t="s">
        <v>231</v>
      </c>
      <c r="G133" s="254"/>
      <c r="H133" s="257">
        <v>8</v>
      </c>
      <c r="I133" s="258"/>
      <c r="J133" s="254"/>
      <c r="K133" s="254"/>
      <c r="L133" s="259"/>
      <c r="M133" s="260"/>
      <c r="N133" s="261"/>
      <c r="O133" s="261"/>
      <c r="P133" s="261"/>
      <c r="Q133" s="261"/>
      <c r="R133" s="261"/>
      <c r="S133" s="261"/>
      <c r="T133" s="262"/>
      <c r="AT133" s="263" t="s">
        <v>193</v>
      </c>
      <c r="AU133" s="263" t="s">
        <v>82</v>
      </c>
      <c r="AV133" s="14" t="s">
        <v>101</v>
      </c>
      <c r="AW133" s="14" t="s">
        <v>35</v>
      </c>
      <c r="AX133" s="14" t="s">
        <v>80</v>
      </c>
      <c r="AY133" s="263" t="s">
        <v>183</v>
      </c>
    </row>
    <row r="134" spans="2:65" s="1" customFormat="1" ht="22.5" customHeight="1">
      <c r="B134" s="39"/>
      <c r="C134" s="217" t="s">
        <v>232</v>
      </c>
      <c r="D134" s="217" t="s">
        <v>185</v>
      </c>
      <c r="E134" s="218" t="s">
        <v>1260</v>
      </c>
      <c r="F134" s="219" t="s">
        <v>1261</v>
      </c>
      <c r="G134" s="220" t="s">
        <v>324</v>
      </c>
      <c r="H134" s="221">
        <v>266.753</v>
      </c>
      <c r="I134" s="222"/>
      <c r="J134" s="223">
        <f>ROUND(I134*H134,2)</f>
        <v>0</v>
      </c>
      <c r="K134" s="219" t="s">
        <v>189</v>
      </c>
      <c r="L134" s="44"/>
      <c r="M134" s="224" t="s">
        <v>19</v>
      </c>
      <c r="N134" s="225" t="s">
        <v>44</v>
      </c>
      <c r="O134" s="80"/>
      <c r="P134" s="226">
        <f>O134*H134</f>
        <v>0</v>
      </c>
      <c r="Q134" s="226">
        <v>0</v>
      </c>
      <c r="R134" s="226">
        <f>Q134*H134</f>
        <v>0</v>
      </c>
      <c r="S134" s="226">
        <v>0</v>
      </c>
      <c r="T134" s="227">
        <f>S134*H134</f>
        <v>0</v>
      </c>
      <c r="AR134" s="18" t="s">
        <v>597</v>
      </c>
      <c r="AT134" s="18" t="s">
        <v>185</v>
      </c>
      <c r="AU134" s="18" t="s">
        <v>82</v>
      </c>
      <c r="AY134" s="18" t="s">
        <v>183</v>
      </c>
      <c r="BE134" s="228">
        <f>IF(N134="základní",J134,0)</f>
        <v>0</v>
      </c>
      <c r="BF134" s="228">
        <f>IF(N134="snížená",J134,0)</f>
        <v>0</v>
      </c>
      <c r="BG134" s="228">
        <f>IF(N134="zákl. přenesená",J134,0)</f>
        <v>0</v>
      </c>
      <c r="BH134" s="228">
        <f>IF(N134="sníž. přenesená",J134,0)</f>
        <v>0</v>
      </c>
      <c r="BI134" s="228">
        <f>IF(N134="nulová",J134,0)</f>
        <v>0</v>
      </c>
      <c r="BJ134" s="18" t="s">
        <v>80</v>
      </c>
      <c r="BK134" s="228">
        <f>ROUND(I134*H134,2)</f>
        <v>0</v>
      </c>
      <c r="BL134" s="18" t="s">
        <v>597</v>
      </c>
      <c r="BM134" s="18" t="s">
        <v>1262</v>
      </c>
    </row>
    <row r="135" spans="2:47" s="1" customFormat="1" ht="12">
      <c r="B135" s="39"/>
      <c r="C135" s="40"/>
      <c r="D135" s="229" t="s">
        <v>213</v>
      </c>
      <c r="E135" s="40"/>
      <c r="F135" s="230" t="s">
        <v>1263</v>
      </c>
      <c r="G135" s="40"/>
      <c r="H135" s="40"/>
      <c r="I135" s="144"/>
      <c r="J135" s="40"/>
      <c r="K135" s="40"/>
      <c r="L135" s="44"/>
      <c r="M135" s="231"/>
      <c r="N135" s="80"/>
      <c r="O135" s="80"/>
      <c r="P135" s="80"/>
      <c r="Q135" s="80"/>
      <c r="R135" s="80"/>
      <c r="S135" s="80"/>
      <c r="T135" s="81"/>
      <c r="AT135" s="18" t="s">
        <v>213</v>
      </c>
      <c r="AU135" s="18" t="s">
        <v>82</v>
      </c>
    </row>
    <row r="136" spans="2:51" s="12" customFormat="1" ht="12">
      <c r="B136" s="232"/>
      <c r="C136" s="233"/>
      <c r="D136" s="229" t="s">
        <v>193</v>
      </c>
      <c r="E136" s="234" t="s">
        <v>19</v>
      </c>
      <c r="F136" s="235" t="s">
        <v>1264</v>
      </c>
      <c r="G136" s="233"/>
      <c r="H136" s="234" t="s">
        <v>19</v>
      </c>
      <c r="I136" s="236"/>
      <c r="J136" s="233"/>
      <c r="K136" s="233"/>
      <c r="L136" s="237"/>
      <c r="M136" s="238"/>
      <c r="N136" s="239"/>
      <c r="O136" s="239"/>
      <c r="P136" s="239"/>
      <c r="Q136" s="239"/>
      <c r="R136" s="239"/>
      <c r="S136" s="239"/>
      <c r="T136" s="240"/>
      <c r="AT136" s="241" t="s">
        <v>193</v>
      </c>
      <c r="AU136" s="241" t="s">
        <v>82</v>
      </c>
      <c r="AV136" s="12" t="s">
        <v>80</v>
      </c>
      <c r="AW136" s="12" t="s">
        <v>35</v>
      </c>
      <c r="AX136" s="12" t="s">
        <v>73</v>
      </c>
      <c r="AY136" s="241" t="s">
        <v>183</v>
      </c>
    </row>
    <row r="137" spans="2:51" s="13" customFormat="1" ht="12">
      <c r="B137" s="242"/>
      <c r="C137" s="243"/>
      <c r="D137" s="229" t="s">
        <v>193</v>
      </c>
      <c r="E137" s="244" t="s">
        <v>19</v>
      </c>
      <c r="F137" s="245" t="s">
        <v>1265</v>
      </c>
      <c r="G137" s="243"/>
      <c r="H137" s="246">
        <v>266.753</v>
      </c>
      <c r="I137" s="247"/>
      <c r="J137" s="243"/>
      <c r="K137" s="243"/>
      <c r="L137" s="248"/>
      <c r="M137" s="249"/>
      <c r="N137" s="250"/>
      <c r="O137" s="250"/>
      <c r="P137" s="250"/>
      <c r="Q137" s="250"/>
      <c r="R137" s="250"/>
      <c r="S137" s="250"/>
      <c r="T137" s="251"/>
      <c r="AT137" s="252" t="s">
        <v>193</v>
      </c>
      <c r="AU137" s="252" t="s">
        <v>82</v>
      </c>
      <c r="AV137" s="13" t="s">
        <v>82</v>
      </c>
      <c r="AW137" s="13" t="s">
        <v>35</v>
      </c>
      <c r="AX137" s="13" t="s">
        <v>80</v>
      </c>
      <c r="AY137" s="252" t="s">
        <v>183</v>
      </c>
    </row>
    <row r="138" spans="2:63" s="11" customFormat="1" ht="25.9" customHeight="1">
      <c r="B138" s="201"/>
      <c r="C138" s="202"/>
      <c r="D138" s="203" t="s">
        <v>72</v>
      </c>
      <c r="E138" s="204" t="s">
        <v>593</v>
      </c>
      <c r="F138" s="204" t="s">
        <v>594</v>
      </c>
      <c r="G138" s="202"/>
      <c r="H138" s="202"/>
      <c r="I138" s="205"/>
      <c r="J138" s="206">
        <f>BK138</f>
        <v>0</v>
      </c>
      <c r="K138" s="202"/>
      <c r="L138" s="207"/>
      <c r="M138" s="208"/>
      <c r="N138" s="209"/>
      <c r="O138" s="209"/>
      <c r="P138" s="210">
        <f>SUM(P139:P142)</f>
        <v>0</v>
      </c>
      <c r="Q138" s="209"/>
      <c r="R138" s="210">
        <f>SUM(R139:R142)</f>
        <v>0</v>
      </c>
      <c r="S138" s="209"/>
      <c r="T138" s="211">
        <f>SUM(T139:T142)</f>
        <v>0</v>
      </c>
      <c r="AR138" s="212" t="s">
        <v>101</v>
      </c>
      <c r="AT138" s="213" t="s">
        <v>72</v>
      </c>
      <c r="AU138" s="213" t="s">
        <v>73</v>
      </c>
      <c r="AY138" s="212" t="s">
        <v>183</v>
      </c>
      <c r="BK138" s="214">
        <f>SUM(BK139:BK142)</f>
        <v>0</v>
      </c>
    </row>
    <row r="139" spans="2:65" s="1" customFormat="1" ht="78.75" customHeight="1">
      <c r="B139" s="39"/>
      <c r="C139" s="217" t="s">
        <v>238</v>
      </c>
      <c r="D139" s="217" t="s">
        <v>185</v>
      </c>
      <c r="E139" s="218" t="s">
        <v>530</v>
      </c>
      <c r="F139" s="219" t="s">
        <v>531</v>
      </c>
      <c r="G139" s="220" t="s">
        <v>208</v>
      </c>
      <c r="H139" s="221">
        <v>46.56</v>
      </c>
      <c r="I139" s="222"/>
      <c r="J139" s="223">
        <f>ROUND(I139*H139,2)</f>
        <v>0</v>
      </c>
      <c r="K139" s="219" t="s">
        <v>189</v>
      </c>
      <c r="L139" s="44"/>
      <c r="M139" s="224" t="s">
        <v>19</v>
      </c>
      <c r="N139" s="225" t="s">
        <v>44</v>
      </c>
      <c r="O139" s="80"/>
      <c r="P139" s="226">
        <f>O139*H139</f>
        <v>0</v>
      </c>
      <c r="Q139" s="226">
        <v>0</v>
      </c>
      <c r="R139" s="226">
        <f>Q139*H139</f>
        <v>0</v>
      </c>
      <c r="S139" s="226">
        <v>0</v>
      </c>
      <c r="T139" s="227">
        <f>S139*H139</f>
        <v>0</v>
      </c>
      <c r="AR139" s="18" t="s">
        <v>597</v>
      </c>
      <c r="AT139" s="18" t="s">
        <v>185</v>
      </c>
      <c r="AU139" s="18" t="s">
        <v>80</v>
      </c>
      <c r="AY139" s="18" t="s">
        <v>183</v>
      </c>
      <c r="BE139" s="228">
        <f>IF(N139="základní",J139,0)</f>
        <v>0</v>
      </c>
      <c r="BF139" s="228">
        <f>IF(N139="snížená",J139,0)</f>
        <v>0</v>
      </c>
      <c r="BG139" s="228">
        <f>IF(N139="zákl. přenesená",J139,0)</f>
        <v>0</v>
      </c>
      <c r="BH139" s="228">
        <f>IF(N139="sníž. přenesená",J139,0)</f>
        <v>0</v>
      </c>
      <c r="BI139" s="228">
        <f>IF(N139="nulová",J139,0)</f>
        <v>0</v>
      </c>
      <c r="BJ139" s="18" t="s">
        <v>80</v>
      </c>
      <c r="BK139" s="228">
        <f>ROUND(I139*H139,2)</f>
        <v>0</v>
      </c>
      <c r="BL139" s="18" t="s">
        <v>597</v>
      </c>
      <c r="BM139" s="18" t="s">
        <v>1266</v>
      </c>
    </row>
    <row r="140" spans="2:47" s="1" customFormat="1" ht="12">
      <c r="B140" s="39"/>
      <c r="C140" s="40"/>
      <c r="D140" s="229" t="s">
        <v>213</v>
      </c>
      <c r="E140" s="40"/>
      <c r="F140" s="230" t="s">
        <v>402</v>
      </c>
      <c r="G140" s="40"/>
      <c r="H140" s="40"/>
      <c r="I140" s="144"/>
      <c r="J140" s="40"/>
      <c r="K140" s="40"/>
      <c r="L140" s="44"/>
      <c r="M140" s="231"/>
      <c r="N140" s="80"/>
      <c r="O140" s="80"/>
      <c r="P140" s="80"/>
      <c r="Q140" s="80"/>
      <c r="R140" s="80"/>
      <c r="S140" s="80"/>
      <c r="T140" s="81"/>
      <c r="AT140" s="18" t="s">
        <v>213</v>
      </c>
      <c r="AU140" s="18" t="s">
        <v>80</v>
      </c>
    </row>
    <row r="141" spans="2:51" s="12" customFormat="1" ht="12">
      <c r="B141" s="232"/>
      <c r="C141" s="233"/>
      <c r="D141" s="229" t="s">
        <v>193</v>
      </c>
      <c r="E141" s="234" t="s">
        <v>19</v>
      </c>
      <c r="F141" s="235" t="s">
        <v>1267</v>
      </c>
      <c r="G141" s="233"/>
      <c r="H141" s="234" t="s">
        <v>19</v>
      </c>
      <c r="I141" s="236"/>
      <c r="J141" s="233"/>
      <c r="K141" s="233"/>
      <c r="L141" s="237"/>
      <c r="M141" s="238"/>
      <c r="N141" s="239"/>
      <c r="O141" s="239"/>
      <c r="P141" s="239"/>
      <c r="Q141" s="239"/>
      <c r="R141" s="239"/>
      <c r="S141" s="239"/>
      <c r="T141" s="240"/>
      <c r="AT141" s="241" t="s">
        <v>193</v>
      </c>
      <c r="AU141" s="241" t="s">
        <v>80</v>
      </c>
      <c r="AV141" s="12" t="s">
        <v>80</v>
      </c>
      <c r="AW141" s="12" t="s">
        <v>35</v>
      </c>
      <c r="AX141" s="12" t="s">
        <v>73</v>
      </c>
      <c r="AY141" s="241" t="s">
        <v>183</v>
      </c>
    </row>
    <row r="142" spans="2:51" s="13" customFormat="1" ht="12">
      <c r="B142" s="242"/>
      <c r="C142" s="243"/>
      <c r="D142" s="229" t="s">
        <v>193</v>
      </c>
      <c r="E142" s="244" t="s">
        <v>19</v>
      </c>
      <c r="F142" s="245" t="s">
        <v>1268</v>
      </c>
      <c r="G142" s="243"/>
      <c r="H142" s="246">
        <v>46.56</v>
      </c>
      <c r="I142" s="247"/>
      <c r="J142" s="243"/>
      <c r="K142" s="243"/>
      <c r="L142" s="248"/>
      <c r="M142" s="274"/>
      <c r="N142" s="275"/>
      <c r="O142" s="275"/>
      <c r="P142" s="275"/>
      <c r="Q142" s="275"/>
      <c r="R142" s="275"/>
      <c r="S142" s="275"/>
      <c r="T142" s="276"/>
      <c r="AT142" s="252" t="s">
        <v>193</v>
      </c>
      <c r="AU142" s="252" t="s">
        <v>80</v>
      </c>
      <c r="AV142" s="13" t="s">
        <v>82</v>
      </c>
      <c r="AW142" s="13" t="s">
        <v>35</v>
      </c>
      <c r="AX142" s="13" t="s">
        <v>80</v>
      </c>
      <c r="AY142" s="252" t="s">
        <v>183</v>
      </c>
    </row>
    <row r="143" spans="2:12" s="1" customFormat="1" ht="6.95" customHeight="1">
      <c r="B143" s="58"/>
      <c r="C143" s="59"/>
      <c r="D143" s="59"/>
      <c r="E143" s="59"/>
      <c r="F143" s="59"/>
      <c r="G143" s="59"/>
      <c r="H143" s="59"/>
      <c r="I143" s="168"/>
      <c r="J143" s="59"/>
      <c r="K143" s="59"/>
      <c r="L143" s="44"/>
    </row>
  </sheetData>
  <sheetProtection password="CC35" sheet="1" objects="1" scenarios="1" formatColumns="0" formatRows="0" autoFilter="0"/>
  <autoFilter ref="C93:K142"/>
  <mergeCells count="15">
    <mergeCell ref="E7:H7"/>
    <mergeCell ref="E11:H11"/>
    <mergeCell ref="E9:H9"/>
    <mergeCell ref="E13:H13"/>
    <mergeCell ref="E22:H22"/>
    <mergeCell ref="E31:H31"/>
    <mergeCell ref="E52:H52"/>
    <mergeCell ref="E56:H56"/>
    <mergeCell ref="E54:H54"/>
    <mergeCell ref="E58:H58"/>
    <mergeCell ref="E80:H80"/>
    <mergeCell ref="E84:H84"/>
    <mergeCell ref="E82:H82"/>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BM44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128</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ht="12">
      <c r="B8" s="21"/>
      <c r="D8" s="142" t="s">
        <v>158</v>
      </c>
      <c r="L8" s="21"/>
    </row>
    <row r="9" spans="2:12" ht="16.5" customHeight="1">
      <c r="B9" s="21"/>
      <c r="E9" s="143" t="s">
        <v>833</v>
      </c>
      <c r="L9" s="21"/>
    </row>
    <row r="10" spans="2:12" ht="12" customHeight="1">
      <c r="B10" s="21"/>
      <c r="D10" s="142" t="s">
        <v>160</v>
      </c>
      <c r="L10" s="21"/>
    </row>
    <row r="11" spans="2:12" s="1" customFormat="1" ht="16.5" customHeight="1">
      <c r="B11" s="44"/>
      <c r="E11" s="142" t="s">
        <v>1269</v>
      </c>
      <c r="F11" s="1"/>
      <c r="G11" s="1"/>
      <c r="H11" s="1"/>
      <c r="I11" s="144"/>
      <c r="L11" s="44"/>
    </row>
    <row r="12" spans="2:12" s="1" customFormat="1" ht="12" customHeight="1">
      <c r="B12" s="44"/>
      <c r="D12" s="142" t="s">
        <v>555</v>
      </c>
      <c r="I12" s="144"/>
      <c r="L12" s="44"/>
    </row>
    <row r="13" spans="2:12" s="1" customFormat="1" ht="36.95" customHeight="1">
      <c r="B13" s="44"/>
      <c r="E13" s="145" t="s">
        <v>1270</v>
      </c>
      <c r="F13" s="1"/>
      <c r="G13" s="1"/>
      <c r="H13" s="1"/>
      <c r="I13" s="144"/>
      <c r="L13" s="44"/>
    </row>
    <row r="14" spans="2:12" s="1" customFormat="1" ht="12">
      <c r="B14" s="44"/>
      <c r="I14" s="144"/>
      <c r="L14" s="44"/>
    </row>
    <row r="15" spans="2:12" s="1" customFormat="1" ht="12" customHeight="1">
      <c r="B15" s="44"/>
      <c r="D15" s="142" t="s">
        <v>18</v>
      </c>
      <c r="F15" s="18" t="s">
        <v>19</v>
      </c>
      <c r="I15" s="146" t="s">
        <v>20</v>
      </c>
      <c r="J15" s="18" t="s">
        <v>19</v>
      </c>
      <c r="L15" s="44"/>
    </row>
    <row r="16" spans="2:12" s="1" customFormat="1" ht="12" customHeight="1">
      <c r="B16" s="44"/>
      <c r="D16" s="142" t="s">
        <v>21</v>
      </c>
      <c r="F16" s="18" t="s">
        <v>22</v>
      </c>
      <c r="I16" s="146" t="s">
        <v>23</v>
      </c>
      <c r="J16" s="147" t="str">
        <f>'Rekapitulace stavby'!AN8</f>
        <v>7. 6. 2019</v>
      </c>
      <c r="L16" s="44"/>
    </row>
    <row r="17" spans="2:12" s="1" customFormat="1" ht="10.8" customHeight="1">
      <c r="B17" s="44"/>
      <c r="I17" s="144"/>
      <c r="L17" s="44"/>
    </row>
    <row r="18" spans="2:12" s="1" customFormat="1" ht="12" customHeight="1">
      <c r="B18" s="44"/>
      <c r="D18" s="142" t="s">
        <v>25</v>
      </c>
      <c r="I18" s="146" t="s">
        <v>26</v>
      </c>
      <c r="J18" s="18" t="s">
        <v>27</v>
      </c>
      <c r="L18" s="44"/>
    </row>
    <row r="19" spans="2:12" s="1" customFormat="1" ht="18" customHeight="1">
      <c r="B19" s="44"/>
      <c r="E19" s="18" t="s">
        <v>28</v>
      </c>
      <c r="I19" s="146" t="s">
        <v>29</v>
      </c>
      <c r="J19" s="18" t="s">
        <v>30</v>
      </c>
      <c r="L19" s="44"/>
    </row>
    <row r="20" spans="2:12" s="1" customFormat="1" ht="6.95" customHeight="1">
      <c r="B20" s="44"/>
      <c r="I20" s="144"/>
      <c r="L20" s="44"/>
    </row>
    <row r="21" spans="2:12" s="1" customFormat="1" ht="12" customHeight="1">
      <c r="B21" s="44"/>
      <c r="D21" s="142" t="s">
        <v>31</v>
      </c>
      <c r="I21" s="146" t="s">
        <v>26</v>
      </c>
      <c r="J21" s="34" t="str">
        <f>'Rekapitulace stavby'!AN13</f>
        <v>Vyplň údaj</v>
      </c>
      <c r="L21" s="44"/>
    </row>
    <row r="22" spans="2:12" s="1" customFormat="1" ht="18" customHeight="1">
      <c r="B22" s="44"/>
      <c r="E22" s="34" t="str">
        <f>'Rekapitulace stavby'!E14</f>
        <v>Vyplň údaj</v>
      </c>
      <c r="F22" s="18"/>
      <c r="G22" s="18"/>
      <c r="H22" s="18"/>
      <c r="I22" s="146" t="s">
        <v>29</v>
      </c>
      <c r="J22" s="34" t="str">
        <f>'Rekapitulace stavby'!AN14</f>
        <v>Vyplň údaj</v>
      </c>
      <c r="L22" s="44"/>
    </row>
    <row r="23" spans="2:12" s="1" customFormat="1" ht="6.95" customHeight="1">
      <c r="B23" s="44"/>
      <c r="I23" s="144"/>
      <c r="L23" s="44"/>
    </row>
    <row r="24" spans="2:12" s="1" customFormat="1" ht="12" customHeight="1">
      <c r="B24" s="44"/>
      <c r="D24" s="142" t="s">
        <v>33</v>
      </c>
      <c r="I24" s="146" t="s">
        <v>26</v>
      </c>
      <c r="J24" s="18" t="s">
        <v>19</v>
      </c>
      <c r="L24" s="44"/>
    </row>
    <row r="25" spans="2:12" s="1" customFormat="1" ht="18" customHeight="1">
      <c r="B25" s="44"/>
      <c r="E25" s="18" t="s">
        <v>34</v>
      </c>
      <c r="I25" s="146" t="s">
        <v>29</v>
      </c>
      <c r="J25" s="18" t="s">
        <v>19</v>
      </c>
      <c r="L25" s="44"/>
    </row>
    <row r="26" spans="2:12" s="1" customFormat="1" ht="6.95" customHeight="1">
      <c r="B26" s="44"/>
      <c r="I26" s="144"/>
      <c r="L26" s="44"/>
    </row>
    <row r="27" spans="2:12" s="1" customFormat="1" ht="12" customHeight="1">
      <c r="B27" s="44"/>
      <c r="D27" s="142" t="s">
        <v>36</v>
      </c>
      <c r="I27" s="146" t="s">
        <v>26</v>
      </c>
      <c r="J27" s="18" t="s">
        <v>19</v>
      </c>
      <c r="L27" s="44"/>
    </row>
    <row r="28" spans="2:12" s="1" customFormat="1" ht="18" customHeight="1">
      <c r="B28" s="44"/>
      <c r="E28" s="18" t="s">
        <v>34</v>
      </c>
      <c r="I28" s="146" t="s">
        <v>29</v>
      </c>
      <c r="J28" s="18" t="s">
        <v>19</v>
      </c>
      <c r="L28" s="44"/>
    </row>
    <row r="29" spans="2:12" s="1" customFormat="1" ht="6.95" customHeight="1">
      <c r="B29" s="44"/>
      <c r="I29" s="144"/>
      <c r="L29" s="44"/>
    </row>
    <row r="30" spans="2:12" s="1" customFormat="1" ht="12" customHeight="1">
      <c r="B30" s="44"/>
      <c r="D30" s="142" t="s">
        <v>37</v>
      </c>
      <c r="I30" s="144"/>
      <c r="L30" s="44"/>
    </row>
    <row r="31" spans="2:12" s="7" customFormat="1" ht="45" customHeight="1">
      <c r="B31" s="148"/>
      <c r="E31" s="149" t="s">
        <v>38</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39</v>
      </c>
      <c r="I34" s="144"/>
      <c r="J34" s="153">
        <f>ROUND(J104,2)</f>
        <v>0</v>
      </c>
      <c r="L34" s="44"/>
    </row>
    <row r="35" spans="2:12" s="1" customFormat="1" ht="6.95" customHeight="1">
      <c r="B35" s="44"/>
      <c r="D35" s="72"/>
      <c r="E35" s="72"/>
      <c r="F35" s="72"/>
      <c r="G35" s="72"/>
      <c r="H35" s="72"/>
      <c r="I35" s="151"/>
      <c r="J35" s="72"/>
      <c r="K35" s="72"/>
      <c r="L35" s="44"/>
    </row>
    <row r="36" spans="2:12" s="1" customFormat="1" ht="14.4" customHeight="1">
      <c r="B36" s="44"/>
      <c r="F36" s="154" t="s">
        <v>41</v>
      </c>
      <c r="I36" s="155" t="s">
        <v>40</v>
      </c>
      <c r="J36" s="154" t="s">
        <v>42</v>
      </c>
      <c r="L36" s="44"/>
    </row>
    <row r="37" spans="2:12" s="1" customFormat="1" ht="14.4" customHeight="1">
      <c r="B37" s="44"/>
      <c r="D37" s="142" t="s">
        <v>43</v>
      </c>
      <c r="E37" s="142" t="s">
        <v>44</v>
      </c>
      <c r="F37" s="156">
        <f>ROUND((SUM(BE104:BE442)),2)</f>
        <v>0</v>
      </c>
      <c r="I37" s="157">
        <v>0.21</v>
      </c>
      <c r="J37" s="156">
        <f>ROUND(((SUM(BE104:BE442))*I37),2)</f>
        <v>0</v>
      </c>
      <c r="L37" s="44"/>
    </row>
    <row r="38" spans="2:12" s="1" customFormat="1" ht="14.4" customHeight="1">
      <c r="B38" s="44"/>
      <c r="E38" s="142" t="s">
        <v>45</v>
      </c>
      <c r="F38" s="156">
        <f>ROUND((SUM(BF104:BF442)),2)</f>
        <v>0</v>
      </c>
      <c r="I38" s="157">
        <v>0.15</v>
      </c>
      <c r="J38" s="156">
        <f>ROUND(((SUM(BF104:BF442))*I38),2)</f>
        <v>0</v>
      </c>
      <c r="L38" s="44"/>
    </row>
    <row r="39" spans="2:12" s="1" customFormat="1" ht="14.4" customHeight="1" hidden="1">
      <c r="B39" s="44"/>
      <c r="E39" s="142" t="s">
        <v>46</v>
      </c>
      <c r="F39" s="156">
        <f>ROUND((SUM(BG104:BG442)),2)</f>
        <v>0</v>
      </c>
      <c r="I39" s="157">
        <v>0.21</v>
      </c>
      <c r="J39" s="156">
        <f>0</f>
        <v>0</v>
      </c>
      <c r="L39" s="44"/>
    </row>
    <row r="40" spans="2:12" s="1" customFormat="1" ht="14.4" customHeight="1" hidden="1">
      <c r="B40" s="44"/>
      <c r="E40" s="142" t="s">
        <v>47</v>
      </c>
      <c r="F40" s="156">
        <f>ROUND((SUM(BH104:BH442)),2)</f>
        <v>0</v>
      </c>
      <c r="I40" s="157">
        <v>0.15</v>
      </c>
      <c r="J40" s="156">
        <f>0</f>
        <v>0</v>
      </c>
      <c r="L40" s="44"/>
    </row>
    <row r="41" spans="2:12" s="1" customFormat="1" ht="14.4" customHeight="1" hidden="1">
      <c r="B41" s="44"/>
      <c r="E41" s="142" t="s">
        <v>48</v>
      </c>
      <c r="F41" s="156">
        <f>ROUND((SUM(BI104:BI442)),2)</f>
        <v>0</v>
      </c>
      <c r="I41" s="157">
        <v>0</v>
      </c>
      <c r="J41" s="156">
        <f>0</f>
        <v>0</v>
      </c>
      <c r="L41" s="44"/>
    </row>
    <row r="42" spans="2:12" s="1" customFormat="1" ht="6.95" customHeight="1">
      <c r="B42" s="44"/>
      <c r="I42" s="144"/>
      <c r="L42" s="44"/>
    </row>
    <row r="43" spans="2:12" s="1" customFormat="1" ht="25.4" customHeight="1">
      <c r="B43" s="44"/>
      <c r="C43" s="158"/>
      <c r="D43" s="159" t="s">
        <v>49</v>
      </c>
      <c r="E43" s="160"/>
      <c r="F43" s="160"/>
      <c r="G43" s="161" t="s">
        <v>50</v>
      </c>
      <c r="H43" s="162" t="s">
        <v>51</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162</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Výměna pražců a kolejnic ve 2.TK v úseku V.Březno - Boletice n.L. v km 443,320 – 448,400_OPRAVA Č. 1</v>
      </c>
      <c r="F52" s="33"/>
      <c r="G52" s="33"/>
      <c r="H52" s="33"/>
      <c r="I52" s="144"/>
      <c r="J52" s="40"/>
      <c r="K52" s="40"/>
      <c r="L52" s="44"/>
    </row>
    <row r="53" spans="2:12" ht="12" customHeight="1">
      <c r="B53" s="22"/>
      <c r="C53" s="33" t="s">
        <v>158</v>
      </c>
      <c r="D53" s="23"/>
      <c r="E53" s="23"/>
      <c r="F53" s="23"/>
      <c r="G53" s="23"/>
      <c r="H53" s="23"/>
      <c r="I53" s="137"/>
      <c r="J53" s="23"/>
      <c r="K53" s="23"/>
      <c r="L53" s="21"/>
    </row>
    <row r="54" spans="2:12" ht="16.5" customHeight="1">
      <c r="B54" s="22"/>
      <c r="C54" s="23"/>
      <c r="D54" s="23"/>
      <c r="E54" s="172" t="s">
        <v>833</v>
      </c>
      <c r="F54" s="23"/>
      <c r="G54" s="23"/>
      <c r="H54" s="23"/>
      <c r="I54" s="137"/>
      <c r="J54" s="23"/>
      <c r="K54" s="23"/>
      <c r="L54" s="21"/>
    </row>
    <row r="55" spans="2:12" ht="12" customHeight="1">
      <c r="B55" s="22"/>
      <c r="C55" s="33" t="s">
        <v>160</v>
      </c>
      <c r="D55" s="23"/>
      <c r="E55" s="23"/>
      <c r="F55" s="23"/>
      <c r="G55" s="23"/>
      <c r="H55" s="23"/>
      <c r="I55" s="137"/>
      <c r="J55" s="23"/>
      <c r="K55" s="23"/>
      <c r="L55" s="21"/>
    </row>
    <row r="56" spans="2:12" s="1" customFormat="1" ht="16.5" customHeight="1">
      <c r="B56" s="39"/>
      <c r="C56" s="40"/>
      <c r="D56" s="40"/>
      <c r="E56" s="33" t="s">
        <v>1269</v>
      </c>
      <c r="F56" s="40"/>
      <c r="G56" s="40"/>
      <c r="H56" s="40"/>
      <c r="I56" s="144"/>
      <c r="J56" s="40"/>
      <c r="K56" s="40"/>
      <c r="L56" s="44"/>
    </row>
    <row r="57" spans="2:12" s="1" customFormat="1" ht="12" customHeight="1">
      <c r="B57" s="39"/>
      <c r="C57" s="33" t="s">
        <v>555</v>
      </c>
      <c r="D57" s="40"/>
      <c r="E57" s="40"/>
      <c r="F57" s="40"/>
      <c r="G57" s="40"/>
      <c r="H57" s="40"/>
      <c r="I57" s="144"/>
      <c r="J57" s="40"/>
      <c r="K57" s="40"/>
      <c r="L57" s="44"/>
    </row>
    <row r="58" spans="2:12" s="1" customFormat="1" ht="16.5" customHeight="1">
      <c r="B58" s="39"/>
      <c r="C58" s="40"/>
      <c r="D58" s="40"/>
      <c r="E58" s="65" t="str">
        <f>E13</f>
        <v>001 - km 445,446 - most</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21</v>
      </c>
      <c r="D60" s="40"/>
      <c r="E60" s="40"/>
      <c r="F60" s="28" t="str">
        <f>F16</f>
        <v>trať 073</v>
      </c>
      <c r="G60" s="40"/>
      <c r="H60" s="40"/>
      <c r="I60" s="146" t="s">
        <v>23</v>
      </c>
      <c r="J60" s="68" t="str">
        <f>IF(J16="","",J16)</f>
        <v>7. 6. 2019</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25</v>
      </c>
      <c r="D62" s="40"/>
      <c r="E62" s="40"/>
      <c r="F62" s="28" t="str">
        <f>E19</f>
        <v>SŽDC s.o., OŘ Ústí n.L., ST Ústí n.L.</v>
      </c>
      <c r="G62" s="40"/>
      <c r="H62" s="40"/>
      <c r="I62" s="146" t="s">
        <v>33</v>
      </c>
      <c r="J62" s="37" t="str">
        <f>E25</f>
        <v xml:space="preserve"> </v>
      </c>
      <c r="K62" s="40"/>
      <c r="L62" s="44"/>
    </row>
    <row r="63" spans="2:12" s="1" customFormat="1" ht="13.65" customHeight="1">
      <c r="B63" s="39"/>
      <c r="C63" s="33" t="s">
        <v>31</v>
      </c>
      <c r="D63" s="40"/>
      <c r="E63" s="40"/>
      <c r="F63" s="28" t="str">
        <f>IF(E22="","",E22)</f>
        <v>Vyplň údaj</v>
      </c>
      <c r="G63" s="40"/>
      <c r="H63" s="40"/>
      <c r="I63" s="146" t="s">
        <v>36</v>
      </c>
      <c r="J63" s="37" t="str">
        <f>E28</f>
        <v xml:space="preserve"> </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163</v>
      </c>
      <c r="D65" s="174"/>
      <c r="E65" s="174"/>
      <c r="F65" s="174"/>
      <c r="G65" s="174"/>
      <c r="H65" s="174"/>
      <c r="I65" s="175"/>
      <c r="J65" s="176" t="s">
        <v>164</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71</v>
      </c>
      <c r="D67" s="40"/>
      <c r="E67" s="40"/>
      <c r="F67" s="40"/>
      <c r="G67" s="40"/>
      <c r="H67" s="40"/>
      <c r="I67" s="144"/>
      <c r="J67" s="98">
        <f>J104</f>
        <v>0</v>
      </c>
      <c r="K67" s="40"/>
      <c r="L67" s="44"/>
      <c r="AU67" s="18" t="s">
        <v>165</v>
      </c>
    </row>
    <row r="68" spans="2:12" s="8" customFormat="1" ht="24.95" customHeight="1">
      <c r="B68" s="178"/>
      <c r="C68" s="179"/>
      <c r="D68" s="180" t="s">
        <v>166</v>
      </c>
      <c r="E68" s="181"/>
      <c r="F68" s="181"/>
      <c r="G68" s="181"/>
      <c r="H68" s="181"/>
      <c r="I68" s="182"/>
      <c r="J68" s="183">
        <f>J105</f>
        <v>0</v>
      </c>
      <c r="K68" s="179"/>
      <c r="L68" s="184"/>
    </row>
    <row r="69" spans="2:12" s="9" customFormat="1" ht="19.9" customHeight="1">
      <c r="B69" s="185"/>
      <c r="C69" s="122"/>
      <c r="D69" s="186" t="s">
        <v>836</v>
      </c>
      <c r="E69" s="187"/>
      <c r="F69" s="187"/>
      <c r="G69" s="187"/>
      <c r="H69" s="187"/>
      <c r="I69" s="188"/>
      <c r="J69" s="189">
        <f>J106</f>
        <v>0</v>
      </c>
      <c r="K69" s="122"/>
      <c r="L69" s="190"/>
    </row>
    <row r="70" spans="2:12" s="9" customFormat="1" ht="19.9" customHeight="1">
      <c r="B70" s="185"/>
      <c r="C70" s="122"/>
      <c r="D70" s="186" t="s">
        <v>837</v>
      </c>
      <c r="E70" s="187"/>
      <c r="F70" s="187"/>
      <c r="G70" s="187"/>
      <c r="H70" s="187"/>
      <c r="I70" s="188"/>
      <c r="J70" s="189">
        <f>J187</f>
        <v>0</v>
      </c>
      <c r="K70" s="122"/>
      <c r="L70" s="190"/>
    </row>
    <row r="71" spans="2:12" s="9" customFormat="1" ht="19.9" customHeight="1">
      <c r="B71" s="185"/>
      <c r="C71" s="122"/>
      <c r="D71" s="186" t="s">
        <v>838</v>
      </c>
      <c r="E71" s="187"/>
      <c r="F71" s="187"/>
      <c r="G71" s="187"/>
      <c r="H71" s="187"/>
      <c r="I71" s="188"/>
      <c r="J71" s="189">
        <f>J200</f>
        <v>0</v>
      </c>
      <c r="K71" s="122"/>
      <c r="L71" s="190"/>
    </row>
    <row r="72" spans="2:12" s="9" customFormat="1" ht="19.9" customHeight="1">
      <c r="B72" s="185"/>
      <c r="C72" s="122"/>
      <c r="D72" s="186" t="s">
        <v>839</v>
      </c>
      <c r="E72" s="187"/>
      <c r="F72" s="187"/>
      <c r="G72" s="187"/>
      <c r="H72" s="187"/>
      <c r="I72" s="188"/>
      <c r="J72" s="189">
        <f>J214</f>
        <v>0</v>
      </c>
      <c r="K72" s="122"/>
      <c r="L72" s="190"/>
    </row>
    <row r="73" spans="2:12" s="9" customFormat="1" ht="19.9" customHeight="1">
      <c r="B73" s="185"/>
      <c r="C73" s="122"/>
      <c r="D73" s="186" t="s">
        <v>841</v>
      </c>
      <c r="E73" s="187"/>
      <c r="F73" s="187"/>
      <c r="G73" s="187"/>
      <c r="H73" s="187"/>
      <c r="I73" s="188"/>
      <c r="J73" s="189">
        <f>J246</f>
        <v>0</v>
      </c>
      <c r="K73" s="122"/>
      <c r="L73" s="190"/>
    </row>
    <row r="74" spans="2:12" s="9" customFormat="1" ht="19.9" customHeight="1">
      <c r="B74" s="185"/>
      <c r="C74" s="122"/>
      <c r="D74" s="186" t="s">
        <v>842</v>
      </c>
      <c r="E74" s="187"/>
      <c r="F74" s="187"/>
      <c r="G74" s="187"/>
      <c r="H74" s="187"/>
      <c r="I74" s="188"/>
      <c r="J74" s="189">
        <f>J374</f>
        <v>0</v>
      </c>
      <c r="K74" s="122"/>
      <c r="L74" s="190"/>
    </row>
    <row r="75" spans="2:12" s="9" customFormat="1" ht="19.9" customHeight="1">
      <c r="B75" s="185"/>
      <c r="C75" s="122"/>
      <c r="D75" s="186" t="s">
        <v>843</v>
      </c>
      <c r="E75" s="187"/>
      <c r="F75" s="187"/>
      <c r="G75" s="187"/>
      <c r="H75" s="187"/>
      <c r="I75" s="188"/>
      <c r="J75" s="189">
        <f>J393</f>
        <v>0</v>
      </c>
      <c r="K75" s="122"/>
      <c r="L75" s="190"/>
    </row>
    <row r="76" spans="2:12" s="9" customFormat="1" ht="19.9" customHeight="1">
      <c r="B76" s="185"/>
      <c r="C76" s="122"/>
      <c r="D76" s="186" t="s">
        <v>840</v>
      </c>
      <c r="E76" s="187"/>
      <c r="F76" s="187"/>
      <c r="G76" s="187"/>
      <c r="H76" s="187"/>
      <c r="I76" s="188"/>
      <c r="J76" s="189">
        <f>J397</f>
        <v>0</v>
      </c>
      <c r="K76" s="122"/>
      <c r="L76" s="190"/>
    </row>
    <row r="77" spans="2:12" s="8" customFormat="1" ht="24.95" customHeight="1">
      <c r="B77" s="178"/>
      <c r="C77" s="179"/>
      <c r="D77" s="180" t="s">
        <v>844</v>
      </c>
      <c r="E77" s="181"/>
      <c r="F77" s="181"/>
      <c r="G77" s="181"/>
      <c r="H77" s="181"/>
      <c r="I77" s="182"/>
      <c r="J77" s="183">
        <f>J419</f>
        <v>0</v>
      </c>
      <c r="K77" s="179"/>
      <c r="L77" s="184"/>
    </row>
    <row r="78" spans="2:12" s="9" customFormat="1" ht="19.9" customHeight="1">
      <c r="B78" s="185"/>
      <c r="C78" s="122"/>
      <c r="D78" s="186" t="s">
        <v>845</v>
      </c>
      <c r="E78" s="187"/>
      <c r="F78" s="187"/>
      <c r="G78" s="187"/>
      <c r="H78" s="187"/>
      <c r="I78" s="188"/>
      <c r="J78" s="189">
        <f>J420</f>
        <v>0</v>
      </c>
      <c r="K78" s="122"/>
      <c r="L78" s="190"/>
    </row>
    <row r="79" spans="2:12" s="9" customFormat="1" ht="19.9" customHeight="1">
      <c r="B79" s="185"/>
      <c r="C79" s="122"/>
      <c r="D79" s="186" t="s">
        <v>846</v>
      </c>
      <c r="E79" s="187"/>
      <c r="F79" s="187"/>
      <c r="G79" s="187"/>
      <c r="H79" s="187"/>
      <c r="I79" s="188"/>
      <c r="J79" s="189">
        <f>J430</f>
        <v>0</v>
      </c>
      <c r="K79" s="122"/>
      <c r="L79" s="190"/>
    </row>
    <row r="80" spans="2:12" s="9" customFormat="1" ht="19.9" customHeight="1">
      <c r="B80" s="185"/>
      <c r="C80" s="122"/>
      <c r="D80" s="186" t="s">
        <v>847</v>
      </c>
      <c r="E80" s="187"/>
      <c r="F80" s="187"/>
      <c r="G80" s="187"/>
      <c r="H80" s="187"/>
      <c r="I80" s="188"/>
      <c r="J80" s="189">
        <f>J434</f>
        <v>0</v>
      </c>
      <c r="K80" s="122"/>
      <c r="L80" s="190"/>
    </row>
    <row r="81" spans="2:12" s="1" customFormat="1" ht="21.8" customHeight="1">
      <c r="B81" s="39"/>
      <c r="C81" s="40"/>
      <c r="D81" s="40"/>
      <c r="E81" s="40"/>
      <c r="F81" s="40"/>
      <c r="G81" s="40"/>
      <c r="H81" s="40"/>
      <c r="I81" s="144"/>
      <c r="J81" s="40"/>
      <c r="K81" s="40"/>
      <c r="L81" s="44"/>
    </row>
    <row r="82" spans="2:12" s="1" customFormat="1" ht="6.95" customHeight="1">
      <c r="B82" s="58"/>
      <c r="C82" s="59"/>
      <c r="D82" s="59"/>
      <c r="E82" s="59"/>
      <c r="F82" s="59"/>
      <c r="G82" s="59"/>
      <c r="H82" s="59"/>
      <c r="I82" s="168"/>
      <c r="J82" s="59"/>
      <c r="K82" s="59"/>
      <c r="L82" s="44"/>
    </row>
    <row r="86" spans="2:12" s="1" customFormat="1" ht="6.95" customHeight="1">
      <c r="B86" s="60"/>
      <c r="C86" s="61"/>
      <c r="D86" s="61"/>
      <c r="E86" s="61"/>
      <c r="F86" s="61"/>
      <c r="G86" s="61"/>
      <c r="H86" s="61"/>
      <c r="I86" s="171"/>
      <c r="J86" s="61"/>
      <c r="K86" s="61"/>
      <c r="L86" s="44"/>
    </row>
    <row r="87" spans="2:12" s="1" customFormat="1" ht="24.95" customHeight="1">
      <c r="B87" s="39"/>
      <c r="C87" s="24" t="s">
        <v>168</v>
      </c>
      <c r="D87" s="40"/>
      <c r="E87" s="40"/>
      <c r="F87" s="40"/>
      <c r="G87" s="40"/>
      <c r="H87" s="40"/>
      <c r="I87" s="144"/>
      <c r="J87" s="40"/>
      <c r="K87" s="40"/>
      <c r="L87" s="44"/>
    </row>
    <row r="88" spans="2:12" s="1" customFormat="1" ht="6.95" customHeight="1">
      <c r="B88" s="39"/>
      <c r="C88" s="40"/>
      <c r="D88" s="40"/>
      <c r="E88" s="40"/>
      <c r="F88" s="40"/>
      <c r="G88" s="40"/>
      <c r="H88" s="40"/>
      <c r="I88" s="144"/>
      <c r="J88" s="40"/>
      <c r="K88" s="40"/>
      <c r="L88" s="44"/>
    </row>
    <row r="89" spans="2:12" s="1" customFormat="1" ht="12" customHeight="1">
      <c r="B89" s="39"/>
      <c r="C89" s="33" t="s">
        <v>16</v>
      </c>
      <c r="D89" s="40"/>
      <c r="E89" s="40"/>
      <c r="F89" s="40"/>
      <c r="G89" s="40"/>
      <c r="H89" s="40"/>
      <c r="I89" s="144"/>
      <c r="J89" s="40"/>
      <c r="K89" s="40"/>
      <c r="L89" s="44"/>
    </row>
    <row r="90" spans="2:12" s="1" customFormat="1" ht="16.5" customHeight="1">
      <c r="B90" s="39"/>
      <c r="C90" s="40"/>
      <c r="D90" s="40"/>
      <c r="E90" s="172" t="str">
        <f>E7</f>
        <v>Výměna pražců a kolejnic ve 2.TK v úseku V.Březno - Boletice n.L. v km 443,320 – 448,400_OPRAVA Č. 1</v>
      </c>
      <c r="F90" s="33"/>
      <c r="G90" s="33"/>
      <c r="H90" s="33"/>
      <c r="I90" s="144"/>
      <c r="J90" s="40"/>
      <c r="K90" s="40"/>
      <c r="L90" s="44"/>
    </row>
    <row r="91" spans="2:12" ht="12" customHeight="1">
      <c r="B91" s="22"/>
      <c r="C91" s="33" t="s">
        <v>158</v>
      </c>
      <c r="D91" s="23"/>
      <c r="E91" s="23"/>
      <c r="F91" s="23"/>
      <c r="G91" s="23"/>
      <c r="H91" s="23"/>
      <c r="I91" s="137"/>
      <c r="J91" s="23"/>
      <c r="K91" s="23"/>
      <c r="L91" s="21"/>
    </row>
    <row r="92" spans="2:12" ht="16.5" customHeight="1">
      <c r="B92" s="22"/>
      <c r="C92" s="23"/>
      <c r="D92" s="23"/>
      <c r="E92" s="172" t="s">
        <v>833</v>
      </c>
      <c r="F92" s="23"/>
      <c r="G92" s="23"/>
      <c r="H92" s="23"/>
      <c r="I92" s="137"/>
      <c r="J92" s="23"/>
      <c r="K92" s="23"/>
      <c r="L92" s="21"/>
    </row>
    <row r="93" spans="2:12" ht="12" customHeight="1">
      <c r="B93" s="22"/>
      <c r="C93" s="33" t="s">
        <v>160</v>
      </c>
      <c r="D93" s="23"/>
      <c r="E93" s="23"/>
      <c r="F93" s="23"/>
      <c r="G93" s="23"/>
      <c r="H93" s="23"/>
      <c r="I93" s="137"/>
      <c r="J93" s="23"/>
      <c r="K93" s="23"/>
      <c r="L93" s="21"/>
    </row>
    <row r="94" spans="2:12" s="1" customFormat="1" ht="16.5" customHeight="1">
      <c r="B94" s="39"/>
      <c r="C94" s="40"/>
      <c r="D94" s="40"/>
      <c r="E94" s="33" t="s">
        <v>1269</v>
      </c>
      <c r="F94" s="40"/>
      <c r="G94" s="40"/>
      <c r="H94" s="40"/>
      <c r="I94" s="144"/>
      <c r="J94" s="40"/>
      <c r="K94" s="40"/>
      <c r="L94" s="44"/>
    </row>
    <row r="95" spans="2:12" s="1" customFormat="1" ht="12" customHeight="1">
      <c r="B95" s="39"/>
      <c r="C95" s="33" t="s">
        <v>555</v>
      </c>
      <c r="D95" s="40"/>
      <c r="E95" s="40"/>
      <c r="F95" s="40"/>
      <c r="G95" s="40"/>
      <c r="H95" s="40"/>
      <c r="I95" s="144"/>
      <c r="J95" s="40"/>
      <c r="K95" s="40"/>
      <c r="L95" s="44"/>
    </row>
    <row r="96" spans="2:12" s="1" customFormat="1" ht="16.5" customHeight="1">
      <c r="B96" s="39"/>
      <c r="C96" s="40"/>
      <c r="D96" s="40"/>
      <c r="E96" s="65" t="str">
        <f>E13</f>
        <v>001 - km 445,446 - most</v>
      </c>
      <c r="F96" s="40"/>
      <c r="G96" s="40"/>
      <c r="H96" s="40"/>
      <c r="I96" s="144"/>
      <c r="J96" s="40"/>
      <c r="K96" s="40"/>
      <c r="L96" s="44"/>
    </row>
    <row r="97" spans="2:12" s="1" customFormat="1" ht="6.95" customHeight="1">
      <c r="B97" s="39"/>
      <c r="C97" s="40"/>
      <c r="D97" s="40"/>
      <c r="E97" s="40"/>
      <c r="F97" s="40"/>
      <c r="G97" s="40"/>
      <c r="H97" s="40"/>
      <c r="I97" s="144"/>
      <c r="J97" s="40"/>
      <c r="K97" s="40"/>
      <c r="L97" s="44"/>
    </row>
    <row r="98" spans="2:12" s="1" customFormat="1" ht="12" customHeight="1">
      <c r="B98" s="39"/>
      <c r="C98" s="33" t="s">
        <v>21</v>
      </c>
      <c r="D98" s="40"/>
      <c r="E98" s="40"/>
      <c r="F98" s="28" t="str">
        <f>F16</f>
        <v>trať 073</v>
      </c>
      <c r="G98" s="40"/>
      <c r="H98" s="40"/>
      <c r="I98" s="146" t="s">
        <v>23</v>
      </c>
      <c r="J98" s="68" t="str">
        <f>IF(J16="","",J16)</f>
        <v>7. 6. 2019</v>
      </c>
      <c r="K98" s="40"/>
      <c r="L98" s="44"/>
    </row>
    <row r="99" spans="2:12" s="1" customFormat="1" ht="6.95" customHeight="1">
      <c r="B99" s="39"/>
      <c r="C99" s="40"/>
      <c r="D99" s="40"/>
      <c r="E99" s="40"/>
      <c r="F99" s="40"/>
      <c r="G99" s="40"/>
      <c r="H99" s="40"/>
      <c r="I99" s="144"/>
      <c r="J99" s="40"/>
      <c r="K99" s="40"/>
      <c r="L99" s="44"/>
    </row>
    <row r="100" spans="2:12" s="1" customFormat="1" ht="13.65" customHeight="1">
      <c r="B100" s="39"/>
      <c r="C100" s="33" t="s">
        <v>25</v>
      </c>
      <c r="D100" s="40"/>
      <c r="E100" s="40"/>
      <c r="F100" s="28" t="str">
        <f>E19</f>
        <v>SŽDC s.o., OŘ Ústí n.L., ST Ústí n.L.</v>
      </c>
      <c r="G100" s="40"/>
      <c r="H100" s="40"/>
      <c r="I100" s="146" t="s">
        <v>33</v>
      </c>
      <c r="J100" s="37" t="str">
        <f>E25</f>
        <v xml:space="preserve"> </v>
      </c>
      <c r="K100" s="40"/>
      <c r="L100" s="44"/>
    </row>
    <row r="101" spans="2:12" s="1" customFormat="1" ht="13.65" customHeight="1">
      <c r="B101" s="39"/>
      <c r="C101" s="33" t="s">
        <v>31</v>
      </c>
      <c r="D101" s="40"/>
      <c r="E101" s="40"/>
      <c r="F101" s="28" t="str">
        <f>IF(E22="","",E22)</f>
        <v>Vyplň údaj</v>
      </c>
      <c r="G101" s="40"/>
      <c r="H101" s="40"/>
      <c r="I101" s="146" t="s">
        <v>36</v>
      </c>
      <c r="J101" s="37" t="str">
        <f>E28</f>
        <v xml:space="preserve"> </v>
      </c>
      <c r="K101" s="40"/>
      <c r="L101" s="44"/>
    </row>
    <row r="102" spans="2:12" s="1" customFormat="1" ht="10.3" customHeight="1">
      <c r="B102" s="39"/>
      <c r="C102" s="40"/>
      <c r="D102" s="40"/>
      <c r="E102" s="40"/>
      <c r="F102" s="40"/>
      <c r="G102" s="40"/>
      <c r="H102" s="40"/>
      <c r="I102" s="144"/>
      <c r="J102" s="40"/>
      <c r="K102" s="40"/>
      <c r="L102" s="44"/>
    </row>
    <row r="103" spans="2:20" s="10" customFormat="1" ht="29.25" customHeight="1">
      <c r="B103" s="191"/>
      <c r="C103" s="192" t="s">
        <v>169</v>
      </c>
      <c r="D103" s="193" t="s">
        <v>58</v>
      </c>
      <c r="E103" s="193" t="s">
        <v>54</v>
      </c>
      <c r="F103" s="193" t="s">
        <v>55</v>
      </c>
      <c r="G103" s="193" t="s">
        <v>170</v>
      </c>
      <c r="H103" s="193" t="s">
        <v>171</v>
      </c>
      <c r="I103" s="194" t="s">
        <v>172</v>
      </c>
      <c r="J103" s="193" t="s">
        <v>164</v>
      </c>
      <c r="K103" s="195" t="s">
        <v>173</v>
      </c>
      <c r="L103" s="196"/>
      <c r="M103" s="88" t="s">
        <v>19</v>
      </c>
      <c r="N103" s="89" t="s">
        <v>43</v>
      </c>
      <c r="O103" s="89" t="s">
        <v>174</v>
      </c>
      <c r="P103" s="89" t="s">
        <v>175</v>
      </c>
      <c r="Q103" s="89" t="s">
        <v>176</v>
      </c>
      <c r="R103" s="89" t="s">
        <v>177</v>
      </c>
      <c r="S103" s="89" t="s">
        <v>178</v>
      </c>
      <c r="T103" s="90" t="s">
        <v>179</v>
      </c>
    </row>
    <row r="104" spans="2:63" s="1" customFormat="1" ht="22.8" customHeight="1">
      <c r="B104" s="39"/>
      <c r="C104" s="95" t="s">
        <v>180</v>
      </c>
      <c r="D104" s="40"/>
      <c r="E104" s="40"/>
      <c r="F104" s="40"/>
      <c r="G104" s="40"/>
      <c r="H104" s="40"/>
      <c r="I104" s="144"/>
      <c r="J104" s="197">
        <f>BK104</f>
        <v>0</v>
      </c>
      <c r="K104" s="40"/>
      <c r="L104" s="44"/>
      <c r="M104" s="91"/>
      <c r="N104" s="92"/>
      <c r="O104" s="92"/>
      <c r="P104" s="198">
        <f>P105+P419</f>
        <v>0</v>
      </c>
      <c r="Q104" s="92"/>
      <c r="R104" s="198">
        <f>R105+R419</f>
        <v>658.3046279831519</v>
      </c>
      <c r="S104" s="92"/>
      <c r="T104" s="199">
        <f>T105+T419</f>
        <v>74.94775160000002</v>
      </c>
      <c r="AT104" s="18" t="s">
        <v>72</v>
      </c>
      <c r="AU104" s="18" t="s">
        <v>165</v>
      </c>
      <c r="BK104" s="200">
        <f>BK105+BK419</f>
        <v>0</v>
      </c>
    </row>
    <row r="105" spans="2:63" s="11" customFormat="1" ht="25.9" customHeight="1">
      <c r="B105" s="201"/>
      <c r="C105" s="202"/>
      <c r="D105" s="203" t="s">
        <v>72</v>
      </c>
      <c r="E105" s="204" t="s">
        <v>181</v>
      </c>
      <c r="F105" s="204" t="s">
        <v>182</v>
      </c>
      <c r="G105" s="202"/>
      <c r="H105" s="202"/>
      <c r="I105" s="205"/>
      <c r="J105" s="206">
        <f>BK105</f>
        <v>0</v>
      </c>
      <c r="K105" s="202"/>
      <c r="L105" s="207"/>
      <c r="M105" s="208"/>
      <c r="N105" s="209"/>
      <c r="O105" s="209"/>
      <c r="P105" s="210">
        <f>P106+P187+P200+P214+P246+P374+P393+P397</f>
        <v>0</v>
      </c>
      <c r="Q105" s="209"/>
      <c r="R105" s="210">
        <f>R106+R187+R200+R214+R246+R374+R393+R397</f>
        <v>658.230867163152</v>
      </c>
      <c r="S105" s="209"/>
      <c r="T105" s="211">
        <f>T106+T187+T200+T214+T246+T374+T393+T397</f>
        <v>74.94775160000002</v>
      </c>
      <c r="AR105" s="212" t="s">
        <v>80</v>
      </c>
      <c r="AT105" s="213" t="s">
        <v>72</v>
      </c>
      <c r="AU105" s="213" t="s">
        <v>73</v>
      </c>
      <c r="AY105" s="212" t="s">
        <v>183</v>
      </c>
      <c r="BK105" s="214">
        <f>BK106+BK187+BK200+BK214+BK246+BK374+BK393+BK397</f>
        <v>0</v>
      </c>
    </row>
    <row r="106" spans="2:63" s="11" customFormat="1" ht="22.8" customHeight="1">
      <c r="B106" s="201"/>
      <c r="C106" s="202"/>
      <c r="D106" s="203" t="s">
        <v>72</v>
      </c>
      <c r="E106" s="215" t="s">
        <v>80</v>
      </c>
      <c r="F106" s="215" t="s">
        <v>848</v>
      </c>
      <c r="G106" s="202"/>
      <c r="H106" s="202"/>
      <c r="I106" s="205"/>
      <c r="J106" s="216">
        <f>BK106</f>
        <v>0</v>
      </c>
      <c r="K106" s="202"/>
      <c r="L106" s="207"/>
      <c r="M106" s="208"/>
      <c r="N106" s="209"/>
      <c r="O106" s="209"/>
      <c r="P106" s="210">
        <f>SUM(P107:P186)</f>
        <v>0</v>
      </c>
      <c r="Q106" s="209"/>
      <c r="R106" s="210">
        <f>SUM(R107:R186)</f>
        <v>462.988476988</v>
      </c>
      <c r="S106" s="209"/>
      <c r="T106" s="211">
        <f>SUM(T107:T186)</f>
        <v>0</v>
      </c>
      <c r="AR106" s="212" t="s">
        <v>80</v>
      </c>
      <c r="AT106" s="213" t="s">
        <v>72</v>
      </c>
      <c r="AU106" s="213" t="s">
        <v>80</v>
      </c>
      <c r="AY106" s="212" t="s">
        <v>183</v>
      </c>
      <c r="BK106" s="214">
        <f>SUM(BK107:BK186)</f>
        <v>0</v>
      </c>
    </row>
    <row r="107" spans="2:65" s="1" customFormat="1" ht="22.5" customHeight="1">
      <c r="B107" s="39"/>
      <c r="C107" s="217" t="s">
        <v>80</v>
      </c>
      <c r="D107" s="217" t="s">
        <v>185</v>
      </c>
      <c r="E107" s="218" t="s">
        <v>849</v>
      </c>
      <c r="F107" s="219" t="s">
        <v>850</v>
      </c>
      <c r="G107" s="220" t="s">
        <v>324</v>
      </c>
      <c r="H107" s="221">
        <v>42.4</v>
      </c>
      <c r="I107" s="222"/>
      <c r="J107" s="223">
        <f>ROUND(I107*H107,2)</f>
        <v>0</v>
      </c>
      <c r="K107" s="219" t="s">
        <v>521</v>
      </c>
      <c r="L107" s="44"/>
      <c r="M107" s="224" t="s">
        <v>19</v>
      </c>
      <c r="N107" s="225" t="s">
        <v>44</v>
      </c>
      <c r="O107" s="80"/>
      <c r="P107" s="226">
        <f>O107*H107</f>
        <v>0</v>
      </c>
      <c r="Q107" s="226">
        <v>0</v>
      </c>
      <c r="R107" s="226">
        <f>Q107*H107</f>
        <v>0</v>
      </c>
      <c r="S107" s="226">
        <v>0</v>
      </c>
      <c r="T107" s="227">
        <f>S107*H107</f>
        <v>0</v>
      </c>
      <c r="AR107" s="18" t="s">
        <v>101</v>
      </c>
      <c r="AT107" s="18" t="s">
        <v>185</v>
      </c>
      <c r="AU107" s="18" t="s">
        <v>82</v>
      </c>
      <c r="AY107" s="18" t="s">
        <v>183</v>
      </c>
      <c r="BE107" s="228">
        <f>IF(N107="základní",J107,0)</f>
        <v>0</v>
      </c>
      <c r="BF107" s="228">
        <f>IF(N107="snížená",J107,0)</f>
        <v>0</v>
      </c>
      <c r="BG107" s="228">
        <f>IF(N107="zákl. přenesená",J107,0)</f>
        <v>0</v>
      </c>
      <c r="BH107" s="228">
        <f>IF(N107="sníž. přenesená",J107,0)</f>
        <v>0</v>
      </c>
      <c r="BI107" s="228">
        <f>IF(N107="nulová",J107,0)</f>
        <v>0</v>
      </c>
      <c r="BJ107" s="18" t="s">
        <v>80</v>
      </c>
      <c r="BK107" s="228">
        <f>ROUND(I107*H107,2)</f>
        <v>0</v>
      </c>
      <c r="BL107" s="18" t="s">
        <v>101</v>
      </c>
      <c r="BM107" s="18" t="s">
        <v>1271</v>
      </c>
    </row>
    <row r="108" spans="2:47" s="1" customFormat="1" ht="12">
      <c r="B108" s="39"/>
      <c r="C108" s="40"/>
      <c r="D108" s="229" t="s">
        <v>213</v>
      </c>
      <c r="E108" s="40"/>
      <c r="F108" s="230" t="s">
        <v>852</v>
      </c>
      <c r="G108" s="40"/>
      <c r="H108" s="40"/>
      <c r="I108" s="144"/>
      <c r="J108" s="40"/>
      <c r="K108" s="40"/>
      <c r="L108" s="44"/>
      <c r="M108" s="231"/>
      <c r="N108" s="80"/>
      <c r="O108" s="80"/>
      <c r="P108" s="80"/>
      <c r="Q108" s="80"/>
      <c r="R108" s="80"/>
      <c r="S108" s="80"/>
      <c r="T108" s="81"/>
      <c r="AT108" s="18" t="s">
        <v>213</v>
      </c>
      <c r="AU108" s="18" t="s">
        <v>82</v>
      </c>
    </row>
    <row r="109" spans="2:51" s="12" customFormat="1" ht="12">
      <c r="B109" s="232"/>
      <c r="C109" s="233"/>
      <c r="D109" s="229" t="s">
        <v>193</v>
      </c>
      <c r="E109" s="234" t="s">
        <v>19</v>
      </c>
      <c r="F109" s="235" t="s">
        <v>853</v>
      </c>
      <c r="G109" s="233"/>
      <c r="H109" s="234" t="s">
        <v>19</v>
      </c>
      <c r="I109" s="236"/>
      <c r="J109" s="233"/>
      <c r="K109" s="233"/>
      <c r="L109" s="237"/>
      <c r="M109" s="238"/>
      <c r="N109" s="239"/>
      <c r="O109" s="239"/>
      <c r="P109" s="239"/>
      <c r="Q109" s="239"/>
      <c r="R109" s="239"/>
      <c r="S109" s="239"/>
      <c r="T109" s="240"/>
      <c r="AT109" s="241" t="s">
        <v>193</v>
      </c>
      <c r="AU109" s="241" t="s">
        <v>82</v>
      </c>
      <c r="AV109" s="12" t="s">
        <v>80</v>
      </c>
      <c r="AW109" s="12" t="s">
        <v>35</v>
      </c>
      <c r="AX109" s="12" t="s">
        <v>73</v>
      </c>
      <c r="AY109" s="241" t="s">
        <v>183</v>
      </c>
    </row>
    <row r="110" spans="2:51" s="13" customFormat="1" ht="12">
      <c r="B110" s="242"/>
      <c r="C110" s="243"/>
      <c r="D110" s="229" t="s">
        <v>193</v>
      </c>
      <c r="E110" s="244" t="s">
        <v>19</v>
      </c>
      <c r="F110" s="245" t="s">
        <v>1272</v>
      </c>
      <c r="G110" s="243"/>
      <c r="H110" s="246">
        <v>42.4</v>
      </c>
      <c r="I110" s="247"/>
      <c r="J110" s="243"/>
      <c r="K110" s="243"/>
      <c r="L110" s="248"/>
      <c r="M110" s="249"/>
      <c r="N110" s="250"/>
      <c r="O110" s="250"/>
      <c r="P110" s="250"/>
      <c r="Q110" s="250"/>
      <c r="R110" s="250"/>
      <c r="S110" s="250"/>
      <c r="T110" s="251"/>
      <c r="AT110" s="252" t="s">
        <v>193</v>
      </c>
      <c r="AU110" s="252" t="s">
        <v>82</v>
      </c>
      <c r="AV110" s="13" t="s">
        <v>82</v>
      </c>
      <c r="AW110" s="13" t="s">
        <v>35</v>
      </c>
      <c r="AX110" s="13" t="s">
        <v>80</v>
      </c>
      <c r="AY110" s="252" t="s">
        <v>183</v>
      </c>
    </row>
    <row r="111" spans="2:65" s="1" customFormat="1" ht="16.5" customHeight="1">
      <c r="B111" s="39"/>
      <c r="C111" s="217" t="s">
        <v>82</v>
      </c>
      <c r="D111" s="217" t="s">
        <v>185</v>
      </c>
      <c r="E111" s="218" t="s">
        <v>857</v>
      </c>
      <c r="F111" s="219" t="s">
        <v>858</v>
      </c>
      <c r="G111" s="220" t="s">
        <v>225</v>
      </c>
      <c r="H111" s="221">
        <v>0.848</v>
      </c>
      <c r="I111" s="222"/>
      <c r="J111" s="223">
        <f>ROUND(I111*H111,2)</f>
        <v>0</v>
      </c>
      <c r="K111" s="219" t="s">
        <v>521</v>
      </c>
      <c r="L111" s="44"/>
      <c r="M111" s="224" t="s">
        <v>19</v>
      </c>
      <c r="N111" s="225" t="s">
        <v>44</v>
      </c>
      <c r="O111" s="80"/>
      <c r="P111" s="226">
        <f>O111*H111</f>
        <v>0</v>
      </c>
      <c r="Q111" s="226">
        <v>0</v>
      </c>
      <c r="R111" s="226">
        <f>Q111*H111</f>
        <v>0</v>
      </c>
      <c r="S111" s="226">
        <v>0</v>
      </c>
      <c r="T111" s="227">
        <f>S111*H111</f>
        <v>0</v>
      </c>
      <c r="AR111" s="18" t="s">
        <v>101</v>
      </c>
      <c r="AT111" s="18" t="s">
        <v>185</v>
      </c>
      <c r="AU111" s="18" t="s">
        <v>82</v>
      </c>
      <c r="AY111" s="18" t="s">
        <v>183</v>
      </c>
      <c r="BE111" s="228">
        <f>IF(N111="základní",J111,0)</f>
        <v>0</v>
      </c>
      <c r="BF111" s="228">
        <f>IF(N111="snížená",J111,0)</f>
        <v>0</v>
      </c>
      <c r="BG111" s="228">
        <f>IF(N111="zákl. přenesená",J111,0)</f>
        <v>0</v>
      </c>
      <c r="BH111" s="228">
        <f>IF(N111="sníž. přenesená",J111,0)</f>
        <v>0</v>
      </c>
      <c r="BI111" s="228">
        <f>IF(N111="nulová",J111,0)</f>
        <v>0</v>
      </c>
      <c r="BJ111" s="18" t="s">
        <v>80</v>
      </c>
      <c r="BK111" s="228">
        <f>ROUND(I111*H111,2)</f>
        <v>0</v>
      </c>
      <c r="BL111" s="18" t="s">
        <v>101</v>
      </c>
      <c r="BM111" s="18" t="s">
        <v>1273</v>
      </c>
    </row>
    <row r="112" spans="2:47" s="1" customFormat="1" ht="12">
      <c r="B112" s="39"/>
      <c r="C112" s="40"/>
      <c r="D112" s="229" t="s">
        <v>213</v>
      </c>
      <c r="E112" s="40"/>
      <c r="F112" s="230" t="s">
        <v>860</v>
      </c>
      <c r="G112" s="40"/>
      <c r="H112" s="40"/>
      <c r="I112" s="144"/>
      <c r="J112" s="40"/>
      <c r="K112" s="40"/>
      <c r="L112" s="44"/>
      <c r="M112" s="231"/>
      <c r="N112" s="80"/>
      <c r="O112" s="80"/>
      <c r="P112" s="80"/>
      <c r="Q112" s="80"/>
      <c r="R112" s="80"/>
      <c r="S112" s="80"/>
      <c r="T112" s="81"/>
      <c r="AT112" s="18" t="s">
        <v>213</v>
      </c>
      <c r="AU112" s="18" t="s">
        <v>82</v>
      </c>
    </row>
    <row r="113" spans="2:51" s="13" customFormat="1" ht="12">
      <c r="B113" s="242"/>
      <c r="C113" s="243"/>
      <c r="D113" s="229" t="s">
        <v>193</v>
      </c>
      <c r="E113" s="244" t="s">
        <v>19</v>
      </c>
      <c r="F113" s="245" t="s">
        <v>1274</v>
      </c>
      <c r="G113" s="243"/>
      <c r="H113" s="246">
        <v>0.848</v>
      </c>
      <c r="I113" s="247"/>
      <c r="J113" s="243"/>
      <c r="K113" s="243"/>
      <c r="L113" s="248"/>
      <c r="M113" s="249"/>
      <c r="N113" s="250"/>
      <c r="O113" s="250"/>
      <c r="P113" s="250"/>
      <c r="Q113" s="250"/>
      <c r="R113" s="250"/>
      <c r="S113" s="250"/>
      <c r="T113" s="251"/>
      <c r="AT113" s="252" t="s">
        <v>193</v>
      </c>
      <c r="AU113" s="252" t="s">
        <v>82</v>
      </c>
      <c r="AV113" s="13" t="s">
        <v>82</v>
      </c>
      <c r="AW113" s="13" t="s">
        <v>35</v>
      </c>
      <c r="AX113" s="13" t="s">
        <v>80</v>
      </c>
      <c r="AY113" s="252" t="s">
        <v>183</v>
      </c>
    </row>
    <row r="114" spans="2:65" s="1" customFormat="1" ht="33.75" customHeight="1">
      <c r="B114" s="39"/>
      <c r="C114" s="217" t="s">
        <v>95</v>
      </c>
      <c r="D114" s="217" t="s">
        <v>185</v>
      </c>
      <c r="E114" s="218" t="s">
        <v>862</v>
      </c>
      <c r="F114" s="219" t="s">
        <v>863</v>
      </c>
      <c r="G114" s="220" t="s">
        <v>188</v>
      </c>
      <c r="H114" s="221">
        <v>120</v>
      </c>
      <c r="I114" s="222"/>
      <c r="J114" s="223">
        <f>ROUND(I114*H114,2)</f>
        <v>0</v>
      </c>
      <c r="K114" s="219" t="s">
        <v>521</v>
      </c>
      <c r="L114" s="44"/>
      <c r="M114" s="224" t="s">
        <v>19</v>
      </c>
      <c r="N114" s="225" t="s">
        <v>44</v>
      </c>
      <c r="O114" s="80"/>
      <c r="P114" s="226">
        <f>O114*H114</f>
        <v>0</v>
      </c>
      <c r="Q114" s="226">
        <v>0.0369043</v>
      </c>
      <c r="R114" s="226">
        <f>Q114*H114</f>
        <v>4.428516</v>
      </c>
      <c r="S114" s="226">
        <v>0</v>
      </c>
      <c r="T114" s="227">
        <f>S114*H114</f>
        <v>0</v>
      </c>
      <c r="AR114" s="18" t="s">
        <v>101</v>
      </c>
      <c r="AT114" s="18" t="s">
        <v>185</v>
      </c>
      <c r="AU114" s="18" t="s">
        <v>82</v>
      </c>
      <c r="AY114" s="18" t="s">
        <v>183</v>
      </c>
      <c r="BE114" s="228">
        <f>IF(N114="základní",J114,0)</f>
        <v>0</v>
      </c>
      <c r="BF114" s="228">
        <f>IF(N114="snížená",J114,0)</f>
        <v>0</v>
      </c>
      <c r="BG114" s="228">
        <f>IF(N114="zákl. přenesená",J114,0)</f>
        <v>0</v>
      </c>
      <c r="BH114" s="228">
        <f>IF(N114="sníž. přenesená",J114,0)</f>
        <v>0</v>
      </c>
      <c r="BI114" s="228">
        <f>IF(N114="nulová",J114,0)</f>
        <v>0</v>
      </c>
      <c r="BJ114" s="18" t="s">
        <v>80</v>
      </c>
      <c r="BK114" s="228">
        <f>ROUND(I114*H114,2)</f>
        <v>0</v>
      </c>
      <c r="BL114" s="18" t="s">
        <v>101</v>
      </c>
      <c r="BM114" s="18" t="s">
        <v>1275</v>
      </c>
    </row>
    <row r="115" spans="2:47" s="1" customFormat="1" ht="12">
      <c r="B115" s="39"/>
      <c r="C115" s="40"/>
      <c r="D115" s="229" t="s">
        <v>213</v>
      </c>
      <c r="E115" s="40"/>
      <c r="F115" s="230" t="s">
        <v>865</v>
      </c>
      <c r="G115" s="40"/>
      <c r="H115" s="40"/>
      <c r="I115" s="144"/>
      <c r="J115" s="40"/>
      <c r="K115" s="40"/>
      <c r="L115" s="44"/>
      <c r="M115" s="231"/>
      <c r="N115" s="80"/>
      <c r="O115" s="80"/>
      <c r="P115" s="80"/>
      <c r="Q115" s="80"/>
      <c r="R115" s="80"/>
      <c r="S115" s="80"/>
      <c r="T115" s="81"/>
      <c r="AT115" s="18" t="s">
        <v>213</v>
      </c>
      <c r="AU115" s="18" t="s">
        <v>82</v>
      </c>
    </row>
    <row r="116" spans="2:47" s="1" customFormat="1" ht="12">
      <c r="B116" s="39"/>
      <c r="C116" s="40"/>
      <c r="D116" s="229" t="s">
        <v>191</v>
      </c>
      <c r="E116" s="40"/>
      <c r="F116" s="230" t="s">
        <v>866</v>
      </c>
      <c r="G116" s="40"/>
      <c r="H116" s="40"/>
      <c r="I116" s="144"/>
      <c r="J116" s="40"/>
      <c r="K116" s="40"/>
      <c r="L116" s="44"/>
      <c r="M116" s="231"/>
      <c r="N116" s="80"/>
      <c r="O116" s="80"/>
      <c r="P116" s="80"/>
      <c r="Q116" s="80"/>
      <c r="R116" s="80"/>
      <c r="S116" s="80"/>
      <c r="T116" s="81"/>
      <c r="AT116" s="18" t="s">
        <v>191</v>
      </c>
      <c r="AU116" s="18" t="s">
        <v>82</v>
      </c>
    </row>
    <row r="117" spans="2:51" s="12" customFormat="1" ht="12">
      <c r="B117" s="232"/>
      <c r="C117" s="233"/>
      <c r="D117" s="229" t="s">
        <v>193</v>
      </c>
      <c r="E117" s="234" t="s">
        <v>19</v>
      </c>
      <c r="F117" s="235" t="s">
        <v>1276</v>
      </c>
      <c r="G117" s="233"/>
      <c r="H117" s="234" t="s">
        <v>19</v>
      </c>
      <c r="I117" s="236"/>
      <c r="J117" s="233"/>
      <c r="K117" s="233"/>
      <c r="L117" s="237"/>
      <c r="M117" s="238"/>
      <c r="N117" s="239"/>
      <c r="O117" s="239"/>
      <c r="P117" s="239"/>
      <c r="Q117" s="239"/>
      <c r="R117" s="239"/>
      <c r="S117" s="239"/>
      <c r="T117" s="240"/>
      <c r="AT117" s="241" t="s">
        <v>193</v>
      </c>
      <c r="AU117" s="241" t="s">
        <v>82</v>
      </c>
      <c r="AV117" s="12" t="s">
        <v>80</v>
      </c>
      <c r="AW117" s="12" t="s">
        <v>35</v>
      </c>
      <c r="AX117" s="12" t="s">
        <v>73</v>
      </c>
      <c r="AY117" s="241" t="s">
        <v>183</v>
      </c>
    </row>
    <row r="118" spans="2:51" s="13" customFormat="1" ht="12">
      <c r="B118" s="242"/>
      <c r="C118" s="243"/>
      <c r="D118" s="229" t="s">
        <v>193</v>
      </c>
      <c r="E118" s="244" t="s">
        <v>19</v>
      </c>
      <c r="F118" s="245" t="s">
        <v>1277</v>
      </c>
      <c r="G118" s="243"/>
      <c r="H118" s="246">
        <v>120</v>
      </c>
      <c r="I118" s="247"/>
      <c r="J118" s="243"/>
      <c r="K118" s="243"/>
      <c r="L118" s="248"/>
      <c r="M118" s="249"/>
      <c r="N118" s="250"/>
      <c r="O118" s="250"/>
      <c r="P118" s="250"/>
      <c r="Q118" s="250"/>
      <c r="R118" s="250"/>
      <c r="S118" s="250"/>
      <c r="T118" s="251"/>
      <c r="AT118" s="252" t="s">
        <v>193</v>
      </c>
      <c r="AU118" s="252" t="s">
        <v>82</v>
      </c>
      <c r="AV118" s="13" t="s">
        <v>82</v>
      </c>
      <c r="AW118" s="13" t="s">
        <v>35</v>
      </c>
      <c r="AX118" s="13" t="s">
        <v>80</v>
      </c>
      <c r="AY118" s="252" t="s">
        <v>183</v>
      </c>
    </row>
    <row r="119" spans="2:65" s="1" customFormat="1" ht="22.5" customHeight="1">
      <c r="B119" s="39"/>
      <c r="C119" s="217" t="s">
        <v>101</v>
      </c>
      <c r="D119" s="217" t="s">
        <v>185</v>
      </c>
      <c r="E119" s="218" t="s">
        <v>868</v>
      </c>
      <c r="F119" s="219" t="s">
        <v>869</v>
      </c>
      <c r="G119" s="220" t="s">
        <v>225</v>
      </c>
      <c r="H119" s="221">
        <v>12.48</v>
      </c>
      <c r="I119" s="222"/>
      <c r="J119" s="223">
        <f>ROUND(I119*H119,2)</f>
        <v>0</v>
      </c>
      <c r="K119" s="219" t="s">
        <v>521</v>
      </c>
      <c r="L119" s="44"/>
      <c r="M119" s="224" t="s">
        <v>19</v>
      </c>
      <c r="N119" s="225" t="s">
        <v>44</v>
      </c>
      <c r="O119" s="80"/>
      <c r="P119" s="226">
        <f>O119*H119</f>
        <v>0</v>
      </c>
      <c r="Q119" s="226">
        <v>0</v>
      </c>
      <c r="R119" s="226">
        <f>Q119*H119</f>
        <v>0</v>
      </c>
      <c r="S119" s="226">
        <v>0</v>
      </c>
      <c r="T119" s="227">
        <f>S119*H119</f>
        <v>0</v>
      </c>
      <c r="AR119" s="18" t="s">
        <v>101</v>
      </c>
      <c r="AT119" s="18" t="s">
        <v>185</v>
      </c>
      <c r="AU119" s="18" t="s">
        <v>82</v>
      </c>
      <c r="AY119" s="18" t="s">
        <v>183</v>
      </c>
      <c r="BE119" s="228">
        <f>IF(N119="základní",J119,0)</f>
        <v>0</v>
      </c>
      <c r="BF119" s="228">
        <f>IF(N119="snížená",J119,0)</f>
        <v>0</v>
      </c>
      <c r="BG119" s="228">
        <f>IF(N119="zákl. přenesená",J119,0)</f>
        <v>0</v>
      </c>
      <c r="BH119" s="228">
        <f>IF(N119="sníž. přenesená",J119,0)</f>
        <v>0</v>
      </c>
      <c r="BI119" s="228">
        <f>IF(N119="nulová",J119,0)</f>
        <v>0</v>
      </c>
      <c r="BJ119" s="18" t="s">
        <v>80</v>
      </c>
      <c r="BK119" s="228">
        <f>ROUND(I119*H119,2)</f>
        <v>0</v>
      </c>
      <c r="BL119" s="18" t="s">
        <v>101</v>
      </c>
      <c r="BM119" s="18" t="s">
        <v>1278</v>
      </c>
    </row>
    <row r="120" spans="2:47" s="1" customFormat="1" ht="12">
      <c r="B120" s="39"/>
      <c r="C120" s="40"/>
      <c r="D120" s="229" t="s">
        <v>213</v>
      </c>
      <c r="E120" s="40"/>
      <c r="F120" s="230" t="s">
        <v>871</v>
      </c>
      <c r="G120" s="40"/>
      <c r="H120" s="40"/>
      <c r="I120" s="144"/>
      <c r="J120" s="40"/>
      <c r="K120" s="40"/>
      <c r="L120" s="44"/>
      <c r="M120" s="231"/>
      <c r="N120" s="80"/>
      <c r="O120" s="80"/>
      <c r="P120" s="80"/>
      <c r="Q120" s="80"/>
      <c r="R120" s="80"/>
      <c r="S120" s="80"/>
      <c r="T120" s="81"/>
      <c r="AT120" s="18" t="s">
        <v>213</v>
      </c>
      <c r="AU120" s="18" t="s">
        <v>82</v>
      </c>
    </row>
    <row r="121" spans="2:47" s="1" customFormat="1" ht="12">
      <c r="B121" s="39"/>
      <c r="C121" s="40"/>
      <c r="D121" s="229" t="s">
        <v>191</v>
      </c>
      <c r="E121" s="40"/>
      <c r="F121" s="230" t="s">
        <v>872</v>
      </c>
      <c r="G121" s="40"/>
      <c r="H121" s="40"/>
      <c r="I121" s="144"/>
      <c r="J121" s="40"/>
      <c r="K121" s="40"/>
      <c r="L121" s="44"/>
      <c r="M121" s="231"/>
      <c r="N121" s="80"/>
      <c r="O121" s="80"/>
      <c r="P121" s="80"/>
      <c r="Q121" s="80"/>
      <c r="R121" s="80"/>
      <c r="S121" s="80"/>
      <c r="T121" s="81"/>
      <c r="AT121" s="18" t="s">
        <v>191</v>
      </c>
      <c r="AU121" s="18" t="s">
        <v>82</v>
      </c>
    </row>
    <row r="122" spans="2:51" s="12" customFormat="1" ht="12">
      <c r="B122" s="232"/>
      <c r="C122" s="233"/>
      <c r="D122" s="229" t="s">
        <v>193</v>
      </c>
      <c r="E122" s="234" t="s">
        <v>19</v>
      </c>
      <c r="F122" s="235" t="s">
        <v>1279</v>
      </c>
      <c r="G122" s="233"/>
      <c r="H122" s="234" t="s">
        <v>19</v>
      </c>
      <c r="I122" s="236"/>
      <c r="J122" s="233"/>
      <c r="K122" s="233"/>
      <c r="L122" s="237"/>
      <c r="M122" s="238"/>
      <c r="N122" s="239"/>
      <c r="O122" s="239"/>
      <c r="P122" s="239"/>
      <c r="Q122" s="239"/>
      <c r="R122" s="239"/>
      <c r="S122" s="239"/>
      <c r="T122" s="240"/>
      <c r="AT122" s="241" t="s">
        <v>193</v>
      </c>
      <c r="AU122" s="241" t="s">
        <v>82</v>
      </c>
      <c r="AV122" s="12" t="s">
        <v>80</v>
      </c>
      <c r="AW122" s="12" t="s">
        <v>35</v>
      </c>
      <c r="AX122" s="12" t="s">
        <v>73</v>
      </c>
      <c r="AY122" s="241" t="s">
        <v>183</v>
      </c>
    </row>
    <row r="123" spans="2:51" s="13" customFormat="1" ht="12">
      <c r="B123" s="242"/>
      <c r="C123" s="243"/>
      <c r="D123" s="229" t="s">
        <v>193</v>
      </c>
      <c r="E123" s="244" t="s">
        <v>19</v>
      </c>
      <c r="F123" s="245" t="s">
        <v>1280</v>
      </c>
      <c r="G123" s="243"/>
      <c r="H123" s="246">
        <v>10.5</v>
      </c>
      <c r="I123" s="247"/>
      <c r="J123" s="243"/>
      <c r="K123" s="243"/>
      <c r="L123" s="248"/>
      <c r="M123" s="249"/>
      <c r="N123" s="250"/>
      <c r="O123" s="250"/>
      <c r="P123" s="250"/>
      <c r="Q123" s="250"/>
      <c r="R123" s="250"/>
      <c r="S123" s="250"/>
      <c r="T123" s="251"/>
      <c r="AT123" s="252" t="s">
        <v>193</v>
      </c>
      <c r="AU123" s="252" t="s">
        <v>82</v>
      </c>
      <c r="AV123" s="13" t="s">
        <v>82</v>
      </c>
      <c r="AW123" s="13" t="s">
        <v>35</v>
      </c>
      <c r="AX123" s="13" t="s">
        <v>73</v>
      </c>
      <c r="AY123" s="252" t="s">
        <v>183</v>
      </c>
    </row>
    <row r="124" spans="2:51" s="12" customFormat="1" ht="12">
      <c r="B124" s="232"/>
      <c r="C124" s="233"/>
      <c r="D124" s="229" t="s">
        <v>193</v>
      </c>
      <c r="E124" s="234" t="s">
        <v>19</v>
      </c>
      <c r="F124" s="235" t="s">
        <v>1281</v>
      </c>
      <c r="G124" s="233"/>
      <c r="H124" s="234" t="s">
        <v>19</v>
      </c>
      <c r="I124" s="236"/>
      <c r="J124" s="233"/>
      <c r="K124" s="233"/>
      <c r="L124" s="237"/>
      <c r="M124" s="238"/>
      <c r="N124" s="239"/>
      <c r="O124" s="239"/>
      <c r="P124" s="239"/>
      <c r="Q124" s="239"/>
      <c r="R124" s="239"/>
      <c r="S124" s="239"/>
      <c r="T124" s="240"/>
      <c r="AT124" s="241" t="s">
        <v>193</v>
      </c>
      <c r="AU124" s="241" t="s">
        <v>82</v>
      </c>
      <c r="AV124" s="12" t="s">
        <v>80</v>
      </c>
      <c r="AW124" s="12" t="s">
        <v>35</v>
      </c>
      <c r="AX124" s="12" t="s">
        <v>73</v>
      </c>
      <c r="AY124" s="241" t="s">
        <v>183</v>
      </c>
    </row>
    <row r="125" spans="2:51" s="13" customFormat="1" ht="12">
      <c r="B125" s="242"/>
      <c r="C125" s="243"/>
      <c r="D125" s="229" t="s">
        <v>193</v>
      </c>
      <c r="E125" s="244" t="s">
        <v>19</v>
      </c>
      <c r="F125" s="245" t="s">
        <v>1282</v>
      </c>
      <c r="G125" s="243"/>
      <c r="H125" s="246">
        <v>1.98</v>
      </c>
      <c r="I125" s="247"/>
      <c r="J125" s="243"/>
      <c r="K125" s="243"/>
      <c r="L125" s="248"/>
      <c r="M125" s="249"/>
      <c r="N125" s="250"/>
      <c r="O125" s="250"/>
      <c r="P125" s="250"/>
      <c r="Q125" s="250"/>
      <c r="R125" s="250"/>
      <c r="S125" s="250"/>
      <c r="T125" s="251"/>
      <c r="AT125" s="252" t="s">
        <v>193</v>
      </c>
      <c r="AU125" s="252" t="s">
        <v>82</v>
      </c>
      <c r="AV125" s="13" t="s">
        <v>82</v>
      </c>
      <c r="AW125" s="13" t="s">
        <v>35</v>
      </c>
      <c r="AX125" s="13" t="s">
        <v>73</v>
      </c>
      <c r="AY125" s="252" t="s">
        <v>183</v>
      </c>
    </row>
    <row r="126" spans="2:51" s="14" customFormat="1" ht="12">
      <c r="B126" s="253"/>
      <c r="C126" s="254"/>
      <c r="D126" s="229" t="s">
        <v>193</v>
      </c>
      <c r="E126" s="255" t="s">
        <v>19</v>
      </c>
      <c r="F126" s="256" t="s">
        <v>231</v>
      </c>
      <c r="G126" s="254"/>
      <c r="H126" s="257">
        <v>12.48</v>
      </c>
      <c r="I126" s="258"/>
      <c r="J126" s="254"/>
      <c r="K126" s="254"/>
      <c r="L126" s="259"/>
      <c r="M126" s="260"/>
      <c r="N126" s="261"/>
      <c r="O126" s="261"/>
      <c r="P126" s="261"/>
      <c r="Q126" s="261"/>
      <c r="R126" s="261"/>
      <c r="S126" s="261"/>
      <c r="T126" s="262"/>
      <c r="AT126" s="263" t="s">
        <v>193</v>
      </c>
      <c r="AU126" s="263" t="s">
        <v>82</v>
      </c>
      <c r="AV126" s="14" t="s">
        <v>101</v>
      </c>
      <c r="AW126" s="14" t="s">
        <v>35</v>
      </c>
      <c r="AX126" s="14" t="s">
        <v>80</v>
      </c>
      <c r="AY126" s="263" t="s">
        <v>183</v>
      </c>
    </row>
    <row r="127" spans="2:65" s="1" customFormat="1" ht="22.5" customHeight="1">
      <c r="B127" s="39"/>
      <c r="C127" s="217" t="s">
        <v>104</v>
      </c>
      <c r="D127" s="217" t="s">
        <v>185</v>
      </c>
      <c r="E127" s="218" t="s">
        <v>1283</v>
      </c>
      <c r="F127" s="219" t="s">
        <v>1284</v>
      </c>
      <c r="G127" s="220" t="s">
        <v>225</v>
      </c>
      <c r="H127" s="221">
        <v>331.2</v>
      </c>
      <c r="I127" s="222"/>
      <c r="J127" s="223">
        <f>ROUND(I127*H127,2)</f>
        <v>0</v>
      </c>
      <c r="K127" s="219" t="s">
        <v>521</v>
      </c>
      <c r="L127" s="44"/>
      <c r="M127" s="224" t="s">
        <v>19</v>
      </c>
      <c r="N127" s="225" t="s">
        <v>44</v>
      </c>
      <c r="O127" s="80"/>
      <c r="P127" s="226">
        <f>O127*H127</f>
        <v>0</v>
      </c>
      <c r="Q127" s="226">
        <v>0</v>
      </c>
      <c r="R127" s="226">
        <f>Q127*H127</f>
        <v>0</v>
      </c>
      <c r="S127" s="226">
        <v>0</v>
      </c>
      <c r="T127" s="227">
        <f>S127*H127</f>
        <v>0</v>
      </c>
      <c r="AR127" s="18" t="s">
        <v>101</v>
      </c>
      <c r="AT127" s="18" t="s">
        <v>185</v>
      </c>
      <c r="AU127" s="18" t="s">
        <v>82</v>
      </c>
      <c r="AY127" s="18" t="s">
        <v>183</v>
      </c>
      <c r="BE127" s="228">
        <f>IF(N127="základní",J127,0)</f>
        <v>0</v>
      </c>
      <c r="BF127" s="228">
        <f>IF(N127="snížená",J127,0)</f>
        <v>0</v>
      </c>
      <c r="BG127" s="228">
        <f>IF(N127="zákl. přenesená",J127,0)</f>
        <v>0</v>
      </c>
      <c r="BH127" s="228">
        <f>IF(N127="sníž. přenesená",J127,0)</f>
        <v>0</v>
      </c>
      <c r="BI127" s="228">
        <f>IF(N127="nulová",J127,0)</f>
        <v>0</v>
      </c>
      <c r="BJ127" s="18" t="s">
        <v>80</v>
      </c>
      <c r="BK127" s="228">
        <f>ROUND(I127*H127,2)</f>
        <v>0</v>
      </c>
      <c r="BL127" s="18" t="s">
        <v>101</v>
      </c>
      <c r="BM127" s="18" t="s">
        <v>1285</v>
      </c>
    </row>
    <row r="128" spans="2:47" s="1" customFormat="1" ht="12">
      <c r="B128" s="39"/>
      <c r="C128" s="40"/>
      <c r="D128" s="229" t="s">
        <v>213</v>
      </c>
      <c r="E128" s="40"/>
      <c r="F128" s="230" t="s">
        <v>878</v>
      </c>
      <c r="G128" s="40"/>
      <c r="H128" s="40"/>
      <c r="I128" s="144"/>
      <c r="J128" s="40"/>
      <c r="K128" s="40"/>
      <c r="L128" s="44"/>
      <c r="M128" s="231"/>
      <c r="N128" s="80"/>
      <c r="O128" s="80"/>
      <c r="P128" s="80"/>
      <c r="Q128" s="80"/>
      <c r="R128" s="80"/>
      <c r="S128" s="80"/>
      <c r="T128" s="81"/>
      <c r="AT128" s="18" t="s">
        <v>213</v>
      </c>
      <c r="AU128" s="18" t="s">
        <v>82</v>
      </c>
    </row>
    <row r="129" spans="2:51" s="12" customFormat="1" ht="12">
      <c r="B129" s="232"/>
      <c r="C129" s="233"/>
      <c r="D129" s="229" t="s">
        <v>193</v>
      </c>
      <c r="E129" s="234" t="s">
        <v>19</v>
      </c>
      <c r="F129" s="235" t="s">
        <v>879</v>
      </c>
      <c r="G129" s="233"/>
      <c r="H129" s="234" t="s">
        <v>19</v>
      </c>
      <c r="I129" s="236"/>
      <c r="J129" s="233"/>
      <c r="K129" s="233"/>
      <c r="L129" s="237"/>
      <c r="M129" s="238"/>
      <c r="N129" s="239"/>
      <c r="O129" s="239"/>
      <c r="P129" s="239"/>
      <c r="Q129" s="239"/>
      <c r="R129" s="239"/>
      <c r="S129" s="239"/>
      <c r="T129" s="240"/>
      <c r="AT129" s="241" t="s">
        <v>193</v>
      </c>
      <c r="AU129" s="241" t="s">
        <v>82</v>
      </c>
      <c r="AV129" s="12" t="s">
        <v>80</v>
      </c>
      <c r="AW129" s="12" t="s">
        <v>35</v>
      </c>
      <c r="AX129" s="12" t="s">
        <v>73</v>
      </c>
      <c r="AY129" s="241" t="s">
        <v>183</v>
      </c>
    </row>
    <row r="130" spans="2:51" s="13" customFormat="1" ht="12">
      <c r="B130" s="242"/>
      <c r="C130" s="243"/>
      <c r="D130" s="229" t="s">
        <v>193</v>
      </c>
      <c r="E130" s="244" t="s">
        <v>19</v>
      </c>
      <c r="F130" s="245" t="s">
        <v>1286</v>
      </c>
      <c r="G130" s="243"/>
      <c r="H130" s="246">
        <v>160</v>
      </c>
      <c r="I130" s="247"/>
      <c r="J130" s="243"/>
      <c r="K130" s="243"/>
      <c r="L130" s="248"/>
      <c r="M130" s="249"/>
      <c r="N130" s="250"/>
      <c r="O130" s="250"/>
      <c r="P130" s="250"/>
      <c r="Q130" s="250"/>
      <c r="R130" s="250"/>
      <c r="S130" s="250"/>
      <c r="T130" s="251"/>
      <c r="AT130" s="252" t="s">
        <v>193</v>
      </c>
      <c r="AU130" s="252" t="s">
        <v>82</v>
      </c>
      <c r="AV130" s="13" t="s">
        <v>82</v>
      </c>
      <c r="AW130" s="13" t="s">
        <v>35</v>
      </c>
      <c r="AX130" s="13" t="s">
        <v>73</v>
      </c>
      <c r="AY130" s="252" t="s">
        <v>183</v>
      </c>
    </row>
    <row r="131" spans="2:51" s="15" customFormat="1" ht="12">
      <c r="B131" s="285"/>
      <c r="C131" s="286"/>
      <c r="D131" s="229" t="s">
        <v>193</v>
      </c>
      <c r="E131" s="287" t="s">
        <v>19</v>
      </c>
      <c r="F131" s="288" t="s">
        <v>882</v>
      </c>
      <c r="G131" s="286"/>
      <c r="H131" s="289">
        <v>160</v>
      </c>
      <c r="I131" s="290"/>
      <c r="J131" s="286"/>
      <c r="K131" s="286"/>
      <c r="L131" s="291"/>
      <c r="M131" s="292"/>
      <c r="N131" s="293"/>
      <c r="O131" s="293"/>
      <c r="P131" s="293"/>
      <c r="Q131" s="293"/>
      <c r="R131" s="293"/>
      <c r="S131" s="293"/>
      <c r="T131" s="294"/>
      <c r="AT131" s="295" t="s">
        <v>193</v>
      </c>
      <c r="AU131" s="295" t="s">
        <v>82</v>
      </c>
      <c r="AV131" s="15" t="s">
        <v>95</v>
      </c>
      <c r="AW131" s="15" t="s">
        <v>35</v>
      </c>
      <c r="AX131" s="15" t="s">
        <v>73</v>
      </c>
      <c r="AY131" s="295" t="s">
        <v>183</v>
      </c>
    </row>
    <row r="132" spans="2:51" s="12" customFormat="1" ht="12">
      <c r="B132" s="232"/>
      <c r="C132" s="233"/>
      <c r="D132" s="229" t="s">
        <v>193</v>
      </c>
      <c r="E132" s="234" t="s">
        <v>19</v>
      </c>
      <c r="F132" s="235" t="s">
        <v>1287</v>
      </c>
      <c r="G132" s="233"/>
      <c r="H132" s="234" t="s">
        <v>19</v>
      </c>
      <c r="I132" s="236"/>
      <c r="J132" s="233"/>
      <c r="K132" s="233"/>
      <c r="L132" s="237"/>
      <c r="M132" s="238"/>
      <c r="N132" s="239"/>
      <c r="O132" s="239"/>
      <c r="P132" s="239"/>
      <c r="Q132" s="239"/>
      <c r="R132" s="239"/>
      <c r="S132" s="239"/>
      <c r="T132" s="240"/>
      <c r="AT132" s="241" t="s">
        <v>193</v>
      </c>
      <c r="AU132" s="241" t="s">
        <v>82</v>
      </c>
      <c r="AV132" s="12" t="s">
        <v>80</v>
      </c>
      <c r="AW132" s="12" t="s">
        <v>35</v>
      </c>
      <c r="AX132" s="12" t="s">
        <v>73</v>
      </c>
      <c r="AY132" s="241" t="s">
        <v>183</v>
      </c>
    </row>
    <row r="133" spans="2:51" s="13" customFormat="1" ht="12">
      <c r="B133" s="242"/>
      <c r="C133" s="243"/>
      <c r="D133" s="229" t="s">
        <v>193</v>
      </c>
      <c r="E133" s="244" t="s">
        <v>19</v>
      </c>
      <c r="F133" s="245" t="s">
        <v>1288</v>
      </c>
      <c r="G133" s="243"/>
      <c r="H133" s="246">
        <v>171.2</v>
      </c>
      <c r="I133" s="247"/>
      <c r="J133" s="243"/>
      <c r="K133" s="243"/>
      <c r="L133" s="248"/>
      <c r="M133" s="249"/>
      <c r="N133" s="250"/>
      <c r="O133" s="250"/>
      <c r="P133" s="250"/>
      <c r="Q133" s="250"/>
      <c r="R133" s="250"/>
      <c r="S133" s="250"/>
      <c r="T133" s="251"/>
      <c r="AT133" s="252" t="s">
        <v>193</v>
      </c>
      <c r="AU133" s="252" t="s">
        <v>82</v>
      </c>
      <c r="AV133" s="13" t="s">
        <v>82</v>
      </c>
      <c r="AW133" s="13" t="s">
        <v>35</v>
      </c>
      <c r="AX133" s="13" t="s">
        <v>73</v>
      </c>
      <c r="AY133" s="252" t="s">
        <v>183</v>
      </c>
    </row>
    <row r="134" spans="2:51" s="15" customFormat="1" ht="12">
      <c r="B134" s="285"/>
      <c r="C134" s="286"/>
      <c r="D134" s="229" t="s">
        <v>193</v>
      </c>
      <c r="E134" s="287" t="s">
        <v>19</v>
      </c>
      <c r="F134" s="288" t="s">
        <v>882</v>
      </c>
      <c r="G134" s="286"/>
      <c r="H134" s="289">
        <v>171.2</v>
      </c>
      <c r="I134" s="290"/>
      <c r="J134" s="286"/>
      <c r="K134" s="286"/>
      <c r="L134" s="291"/>
      <c r="M134" s="292"/>
      <c r="N134" s="293"/>
      <c r="O134" s="293"/>
      <c r="P134" s="293"/>
      <c r="Q134" s="293"/>
      <c r="R134" s="293"/>
      <c r="S134" s="293"/>
      <c r="T134" s="294"/>
      <c r="AT134" s="295" t="s">
        <v>193</v>
      </c>
      <c r="AU134" s="295" t="s">
        <v>82</v>
      </c>
      <c r="AV134" s="15" t="s">
        <v>95</v>
      </c>
      <c r="AW134" s="15" t="s">
        <v>35</v>
      </c>
      <c r="AX134" s="15" t="s">
        <v>73</v>
      </c>
      <c r="AY134" s="295" t="s">
        <v>183</v>
      </c>
    </row>
    <row r="135" spans="2:51" s="14" customFormat="1" ht="12">
      <c r="B135" s="253"/>
      <c r="C135" s="254"/>
      <c r="D135" s="229" t="s">
        <v>193</v>
      </c>
      <c r="E135" s="255" t="s">
        <v>19</v>
      </c>
      <c r="F135" s="256" t="s">
        <v>231</v>
      </c>
      <c r="G135" s="254"/>
      <c r="H135" s="257">
        <v>331.2</v>
      </c>
      <c r="I135" s="258"/>
      <c r="J135" s="254"/>
      <c r="K135" s="254"/>
      <c r="L135" s="259"/>
      <c r="M135" s="260"/>
      <c r="N135" s="261"/>
      <c r="O135" s="261"/>
      <c r="P135" s="261"/>
      <c r="Q135" s="261"/>
      <c r="R135" s="261"/>
      <c r="S135" s="261"/>
      <c r="T135" s="262"/>
      <c r="AT135" s="263" t="s">
        <v>193</v>
      </c>
      <c r="AU135" s="263" t="s">
        <v>82</v>
      </c>
      <c r="AV135" s="14" t="s">
        <v>101</v>
      </c>
      <c r="AW135" s="14" t="s">
        <v>35</v>
      </c>
      <c r="AX135" s="14" t="s">
        <v>80</v>
      </c>
      <c r="AY135" s="263" t="s">
        <v>183</v>
      </c>
    </row>
    <row r="136" spans="2:65" s="1" customFormat="1" ht="22.5" customHeight="1">
      <c r="B136" s="39"/>
      <c r="C136" s="217" t="s">
        <v>216</v>
      </c>
      <c r="D136" s="217" t="s">
        <v>185</v>
      </c>
      <c r="E136" s="218" t="s">
        <v>885</v>
      </c>
      <c r="F136" s="219" t="s">
        <v>886</v>
      </c>
      <c r="G136" s="220" t="s">
        <v>225</v>
      </c>
      <c r="H136" s="221">
        <v>165.6</v>
      </c>
      <c r="I136" s="222"/>
      <c r="J136" s="223">
        <f>ROUND(I136*H136,2)</f>
        <v>0</v>
      </c>
      <c r="K136" s="219" t="s">
        <v>521</v>
      </c>
      <c r="L136" s="44"/>
      <c r="M136" s="224" t="s">
        <v>19</v>
      </c>
      <c r="N136" s="225" t="s">
        <v>44</v>
      </c>
      <c r="O136" s="80"/>
      <c r="P136" s="226">
        <f>O136*H136</f>
        <v>0</v>
      </c>
      <c r="Q136" s="226">
        <v>0</v>
      </c>
      <c r="R136" s="226">
        <f>Q136*H136</f>
        <v>0</v>
      </c>
      <c r="S136" s="226">
        <v>0</v>
      </c>
      <c r="T136" s="227">
        <f>S136*H136</f>
        <v>0</v>
      </c>
      <c r="AR136" s="18" t="s">
        <v>101</v>
      </c>
      <c r="AT136" s="18" t="s">
        <v>185</v>
      </c>
      <c r="AU136" s="18" t="s">
        <v>82</v>
      </c>
      <c r="AY136" s="18" t="s">
        <v>183</v>
      </c>
      <c r="BE136" s="228">
        <f>IF(N136="základní",J136,0)</f>
        <v>0</v>
      </c>
      <c r="BF136" s="228">
        <f>IF(N136="snížená",J136,0)</f>
        <v>0</v>
      </c>
      <c r="BG136" s="228">
        <f>IF(N136="zákl. přenesená",J136,0)</f>
        <v>0</v>
      </c>
      <c r="BH136" s="228">
        <f>IF(N136="sníž. přenesená",J136,0)</f>
        <v>0</v>
      </c>
      <c r="BI136" s="228">
        <f>IF(N136="nulová",J136,0)</f>
        <v>0</v>
      </c>
      <c r="BJ136" s="18" t="s">
        <v>80</v>
      </c>
      <c r="BK136" s="228">
        <f>ROUND(I136*H136,2)</f>
        <v>0</v>
      </c>
      <c r="BL136" s="18" t="s">
        <v>101</v>
      </c>
      <c r="BM136" s="18" t="s">
        <v>1289</v>
      </c>
    </row>
    <row r="137" spans="2:47" s="1" customFormat="1" ht="12">
      <c r="B137" s="39"/>
      <c r="C137" s="40"/>
      <c r="D137" s="229" t="s">
        <v>213</v>
      </c>
      <c r="E137" s="40"/>
      <c r="F137" s="230" t="s">
        <v>878</v>
      </c>
      <c r="G137" s="40"/>
      <c r="H137" s="40"/>
      <c r="I137" s="144"/>
      <c r="J137" s="40"/>
      <c r="K137" s="40"/>
      <c r="L137" s="44"/>
      <c r="M137" s="231"/>
      <c r="N137" s="80"/>
      <c r="O137" s="80"/>
      <c r="P137" s="80"/>
      <c r="Q137" s="80"/>
      <c r="R137" s="80"/>
      <c r="S137" s="80"/>
      <c r="T137" s="81"/>
      <c r="AT137" s="18" t="s">
        <v>213</v>
      </c>
      <c r="AU137" s="18" t="s">
        <v>82</v>
      </c>
    </row>
    <row r="138" spans="2:51" s="13" customFormat="1" ht="12">
      <c r="B138" s="242"/>
      <c r="C138" s="243"/>
      <c r="D138" s="229" t="s">
        <v>193</v>
      </c>
      <c r="E138" s="244" t="s">
        <v>19</v>
      </c>
      <c r="F138" s="245" t="s">
        <v>1290</v>
      </c>
      <c r="G138" s="243"/>
      <c r="H138" s="246">
        <v>165.6</v>
      </c>
      <c r="I138" s="247"/>
      <c r="J138" s="243"/>
      <c r="K138" s="243"/>
      <c r="L138" s="248"/>
      <c r="M138" s="249"/>
      <c r="N138" s="250"/>
      <c r="O138" s="250"/>
      <c r="P138" s="250"/>
      <c r="Q138" s="250"/>
      <c r="R138" s="250"/>
      <c r="S138" s="250"/>
      <c r="T138" s="251"/>
      <c r="AT138" s="252" t="s">
        <v>193</v>
      </c>
      <c r="AU138" s="252" t="s">
        <v>82</v>
      </c>
      <c r="AV138" s="13" t="s">
        <v>82</v>
      </c>
      <c r="AW138" s="13" t="s">
        <v>35</v>
      </c>
      <c r="AX138" s="13" t="s">
        <v>80</v>
      </c>
      <c r="AY138" s="252" t="s">
        <v>183</v>
      </c>
    </row>
    <row r="139" spans="2:65" s="1" customFormat="1" ht="22.5" customHeight="1">
      <c r="B139" s="39"/>
      <c r="C139" s="217" t="s">
        <v>222</v>
      </c>
      <c r="D139" s="217" t="s">
        <v>185</v>
      </c>
      <c r="E139" s="218" t="s">
        <v>889</v>
      </c>
      <c r="F139" s="219" t="s">
        <v>890</v>
      </c>
      <c r="G139" s="220" t="s">
        <v>225</v>
      </c>
      <c r="H139" s="221">
        <v>120</v>
      </c>
      <c r="I139" s="222"/>
      <c r="J139" s="223">
        <f>ROUND(I139*H139,2)</f>
        <v>0</v>
      </c>
      <c r="K139" s="219" t="s">
        <v>521</v>
      </c>
      <c r="L139" s="44"/>
      <c r="M139" s="224" t="s">
        <v>19</v>
      </c>
      <c r="N139" s="225" t="s">
        <v>44</v>
      </c>
      <c r="O139" s="80"/>
      <c r="P139" s="226">
        <f>O139*H139</f>
        <v>0</v>
      </c>
      <c r="Q139" s="226">
        <v>0</v>
      </c>
      <c r="R139" s="226">
        <f>Q139*H139</f>
        <v>0</v>
      </c>
      <c r="S139" s="226">
        <v>0</v>
      </c>
      <c r="T139" s="227">
        <f>S139*H139</f>
        <v>0</v>
      </c>
      <c r="AR139" s="18" t="s">
        <v>101</v>
      </c>
      <c r="AT139" s="18" t="s">
        <v>185</v>
      </c>
      <c r="AU139" s="18" t="s">
        <v>82</v>
      </c>
      <c r="AY139" s="18" t="s">
        <v>183</v>
      </c>
      <c r="BE139" s="228">
        <f>IF(N139="základní",J139,0)</f>
        <v>0</v>
      </c>
      <c r="BF139" s="228">
        <f>IF(N139="snížená",J139,0)</f>
        <v>0</v>
      </c>
      <c r="BG139" s="228">
        <f>IF(N139="zákl. přenesená",J139,0)</f>
        <v>0</v>
      </c>
      <c r="BH139" s="228">
        <f>IF(N139="sníž. přenesená",J139,0)</f>
        <v>0</v>
      </c>
      <c r="BI139" s="228">
        <f>IF(N139="nulová",J139,0)</f>
        <v>0</v>
      </c>
      <c r="BJ139" s="18" t="s">
        <v>80</v>
      </c>
      <c r="BK139" s="228">
        <f>ROUND(I139*H139,2)</f>
        <v>0</v>
      </c>
      <c r="BL139" s="18" t="s">
        <v>101</v>
      </c>
      <c r="BM139" s="18" t="s">
        <v>1291</v>
      </c>
    </row>
    <row r="140" spans="2:47" s="1" customFormat="1" ht="12">
      <c r="B140" s="39"/>
      <c r="C140" s="40"/>
      <c r="D140" s="229" t="s">
        <v>213</v>
      </c>
      <c r="E140" s="40"/>
      <c r="F140" s="230" t="s">
        <v>892</v>
      </c>
      <c r="G140" s="40"/>
      <c r="H140" s="40"/>
      <c r="I140" s="144"/>
      <c r="J140" s="40"/>
      <c r="K140" s="40"/>
      <c r="L140" s="44"/>
      <c r="M140" s="231"/>
      <c r="N140" s="80"/>
      <c r="O140" s="80"/>
      <c r="P140" s="80"/>
      <c r="Q140" s="80"/>
      <c r="R140" s="80"/>
      <c r="S140" s="80"/>
      <c r="T140" s="81"/>
      <c r="AT140" s="18" t="s">
        <v>213</v>
      </c>
      <c r="AU140" s="18" t="s">
        <v>82</v>
      </c>
    </row>
    <row r="141" spans="2:51" s="12" customFormat="1" ht="12">
      <c r="B141" s="232"/>
      <c r="C141" s="233"/>
      <c r="D141" s="229" t="s">
        <v>193</v>
      </c>
      <c r="E141" s="234" t="s">
        <v>19</v>
      </c>
      <c r="F141" s="235" t="s">
        <v>1292</v>
      </c>
      <c r="G141" s="233"/>
      <c r="H141" s="234" t="s">
        <v>19</v>
      </c>
      <c r="I141" s="236"/>
      <c r="J141" s="233"/>
      <c r="K141" s="233"/>
      <c r="L141" s="237"/>
      <c r="M141" s="238"/>
      <c r="N141" s="239"/>
      <c r="O141" s="239"/>
      <c r="P141" s="239"/>
      <c r="Q141" s="239"/>
      <c r="R141" s="239"/>
      <c r="S141" s="239"/>
      <c r="T141" s="240"/>
      <c r="AT141" s="241" t="s">
        <v>193</v>
      </c>
      <c r="AU141" s="241" t="s">
        <v>82</v>
      </c>
      <c r="AV141" s="12" t="s">
        <v>80</v>
      </c>
      <c r="AW141" s="12" t="s">
        <v>35</v>
      </c>
      <c r="AX141" s="12" t="s">
        <v>73</v>
      </c>
      <c r="AY141" s="241" t="s">
        <v>183</v>
      </c>
    </row>
    <row r="142" spans="2:51" s="13" customFormat="1" ht="12">
      <c r="B142" s="242"/>
      <c r="C142" s="243"/>
      <c r="D142" s="229" t="s">
        <v>193</v>
      </c>
      <c r="E142" s="244" t="s">
        <v>19</v>
      </c>
      <c r="F142" s="245" t="s">
        <v>1293</v>
      </c>
      <c r="G142" s="243"/>
      <c r="H142" s="246">
        <v>120</v>
      </c>
      <c r="I142" s="247"/>
      <c r="J142" s="243"/>
      <c r="K142" s="243"/>
      <c r="L142" s="248"/>
      <c r="M142" s="249"/>
      <c r="N142" s="250"/>
      <c r="O142" s="250"/>
      <c r="P142" s="250"/>
      <c r="Q142" s="250"/>
      <c r="R142" s="250"/>
      <c r="S142" s="250"/>
      <c r="T142" s="251"/>
      <c r="AT142" s="252" t="s">
        <v>193</v>
      </c>
      <c r="AU142" s="252" t="s">
        <v>82</v>
      </c>
      <c r="AV142" s="13" t="s">
        <v>82</v>
      </c>
      <c r="AW142" s="13" t="s">
        <v>35</v>
      </c>
      <c r="AX142" s="13" t="s">
        <v>80</v>
      </c>
      <c r="AY142" s="252" t="s">
        <v>183</v>
      </c>
    </row>
    <row r="143" spans="2:65" s="1" customFormat="1" ht="16.5" customHeight="1">
      <c r="B143" s="39"/>
      <c r="C143" s="217" t="s">
        <v>232</v>
      </c>
      <c r="D143" s="217" t="s">
        <v>185</v>
      </c>
      <c r="E143" s="218" t="s">
        <v>1294</v>
      </c>
      <c r="F143" s="219" t="s">
        <v>1295</v>
      </c>
      <c r="G143" s="220" t="s">
        <v>225</v>
      </c>
      <c r="H143" s="221">
        <v>1.98</v>
      </c>
      <c r="I143" s="222"/>
      <c r="J143" s="223">
        <f>ROUND(I143*H143,2)</f>
        <v>0</v>
      </c>
      <c r="K143" s="219" t="s">
        <v>521</v>
      </c>
      <c r="L143" s="44"/>
      <c r="M143" s="224" t="s">
        <v>19</v>
      </c>
      <c r="N143" s="225" t="s">
        <v>44</v>
      </c>
      <c r="O143" s="80"/>
      <c r="P143" s="226">
        <f>O143*H143</f>
        <v>0</v>
      </c>
      <c r="Q143" s="226">
        <v>0</v>
      </c>
      <c r="R143" s="226">
        <f>Q143*H143</f>
        <v>0</v>
      </c>
      <c r="S143" s="226">
        <v>0</v>
      </c>
      <c r="T143" s="227">
        <f>S143*H143</f>
        <v>0</v>
      </c>
      <c r="AR143" s="18" t="s">
        <v>101</v>
      </c>
      <c r="AT143" s="18" t="s">
        <v>185</v>
      </c>
      <c r="AU143" s="18" t="s">
        <v>82</v>
      </c>
      <c r="AY143" s="18" t="s">
        <v>183</v>
      </c>
      <c r="BE143" s="228">
        <f>IF(N143="základní",J143,0)</f>
        <v>0</v>
      </c>
      <c r="BF143" s="228">
        <f>IF(N143="snížená",J143,0)</f>
        <v>0</v>
      </c>
      <c r="BG143" s="228">
        <f>IF(N143="zákl. přenesená",J143,0)</f>
        <v>0</v>
      </c>
      <c r="BH143" s="228">
        <f>IF(N143="sníž. přenesená",J143,0)</f>
        <v>0</v>
      </c>
      <c r="BI143" s="228">
        <f>IF(N143="nulová",J143,0)</f>
        <v>0</v>
      </c>
      <c r="BJ143" s="18" t="s">
        <v>80</v>
      </c>
      <c r="BK143" s="228">
        <f>ROUND(I143*H143,2)</f>
        <v>0</v>
      </c>
      <c r="BL143" s="18" t="s">
        <v>101</v>
      </c>
      <c r="BM143" s="18" t="s">
        <v>1296</v>
      </c>
    </row>
    <row r="144" spans="2:47" s="1" customFormat="1" ht="12">
      <c r="B144" s="39"/>
      <c r="C144" s="40"/>
      <c r="D144" s="229" t="s">
        <v>213</v>
      </c>
      <c r="E144" s="40"/>
      <c r="F144" s="230" t="s">
        <v>1297</v>
      </c>
      <c r="G144" s="40"/>
      <c r="H144" s="40"/>
      <c r="I144" s="144"/>
      <c r="J144" s="40"/>
      <c r="K144" s="40"/>
      <c r="L144" s="44"/>
      <c r="M144" s="231"/>
      <c r="N144" s="80"/>
      <c r="O144" s="80"/>
      <c r="P144" s="80"/>
      <c r="Q144" s="80"/>
      <c r="R144" s="80"/>
      <c r="S144" s="80"/>
      <c r="T144" s="81"/>
      <c r="AT144" s="18" t="s">
        <v>213</v>
      </c>
      <c r="AU144" s="18" t="s">
        <v>82</v>
      </c>
    </row>
    <row r="145" spans="2:51" s="12" customFormat="1" ht="12">
      <c r="B145" s="232"/>
      <c r="C145" s="233"/>
      <c r="D145" s="229" t="s">
        <v>193</v>
      </c>
      <c r="E145" s="234" t="s">
        <v>19</v>
      </c>
      <c r="F145" s="235" t="s">
        <v>1281</v>
      </c>
      <c r="G145" s="233"/>
      <c r="H145" s="234" t="s">
        <v>19</v>
      </c>
      <c r="I145" s="236"/>
      <c r="J145" s="233"/>
      <c r="K145" s="233"/>
      <c r="L145" s="237"/>
      <c r="M145" s="238"/>
      <c r="N145" s="239"/>
      <c r="O145" s="239"/>
      <c r="P145" s="239"/>
      <c r="Q145" s="239"/>
      <c r="R145" s="239"/>
      <c r="S145" s="239"/>
      <c r="T145" s="240"/>
      <c r="AT145" s="241" t="s">
        <v>193</v>
      </c>
      <c r="AU145" s="241" t="s">
        <v>82</v>
      </c>
      <c r="AV145" s="12" t="s">
        <v>80</v>
      </c>
      <c r="AW145" s="12" t="s">
        <v>35</v>
      </c>
      <c r="AX145" s="12" t="s">
        <v>73</v>
      </c>
      <c r="AY145" s="241" t="s">
        <v>183</v>
      </c>
    </row>
    <row r="146" spans="2:51" s="13" customFormat="1" ht="12">
      <c r="B146" s="242"/>
      <c r="C146" s="243"/>
      <c r="D146" s="229" t="s">
        <v>193</v>
      </c>
      <c r="E146" s="244" t="s">
        <v>19</v>
      </c>
      <c r="F146" s="245" t="s">
        <v>1282</v>
      </c>
      <c r="G146" s="243"/>
      <c r="H146" s="246">
        <v>1.98</v>
      </c>
      <c r="I146" s="247"/>
      <c r="J146" s="243"/>
      <c r="K146" s="243"/>
      <c r="L146" s="248"/>
      <c r="M146" s="249"/>
      <c r="N146" s="250"/>
      <c r="O146" s="250"/>
      <c r="P146" s="250"/>
      <c r="Q146" s="250"/>
      <c r="R146" s="250"/>
      <c r="S146" s="250"/>
      <c r="T146" s="251"/>
      <c r="AT146" s="252" t="s">
        <v>193</v>
      </c>
      <c r="AU146" s="252" t="s">
        <v>82</v>
      </c>
      <c r="AV146" s="13" t="s">
        <v>82</v>
      </c>
      <c r="AW146" s="13" t="s">
        <v>35</v>
      </c>
      <c r="AX146" s="13" t="s">
        <v>80</v>
      </c>
      <c r="AY146" s="252" t="s">
        <v>183</v>
      </c>
    </row>
    <row r="147" spans="2:65" s="1" customFormat="1" ht="22.5" customHeight="1">
      <c r="B147" s="39"/>
      <c r="C147" s="217" t="s">
        <v>238</v>
      </c>
      <c r="D147" s="217" t="s">
        <v>185</v>
      </c>
      <c r="E147" s="218" t="s">
        <v>1298</v>
      </c>
      <c r="F147" s="219" t="s">
        <v>1299</v>
      </c>
      <c r="G147" s="220" t="s">
        <v>225</v>
      </c>
      <c r="H147" s="221">
        <v>0.99</v>
      </c>
      <c r="I147" s="222"/>
      <c r="J147" s="223">
        <f>ROUND(I147*H147,2)</f>
        <v>0</v>
      </c>
      <c r="K147" s="219" t="s">
        <v>521</v>
      </c>
      <c r="L147" s="44"/>
      <c r="M147" s="224" t="s">
        <v>19</v>
      </c>
      <c r="N147" s="225" t="s">
        <v>44</v>
      </c>
      <c r="O147" s="80"/>
      <c r="P147" s="226">
        <f>O147*H147</f>
        <v>0</v>
      </c>
      <c r="Q147" s="226">
        <v>0</v>
      </c>
      <c r="R147" s="226">
        <f>Q147*H147</f>
        <v>0</v>
      </c>
      <c r="S147" s="226">
        <v>0</v>
      </c>
      <c r="T147" s="227">
        <f>S147*H147</f>
        <v>0</v>
      </c>
      <c r="AR147" s="18" t="s">
        <v>101</v>
      </c>
      <c r="AT147" s="18" t="s">
        <v>185</v>
      </c>
      <c r="AU147" s="18" t="s">
        <v>82</v>
      </c>
      <c r="AY147" s="18" t="s">
        <v>183</v>
      </c>
      <c r="BE147" s="228">
        <f>IF(N147="základní",J147,0)</f>
        <v>0</v>
      </c>
      <c r="BF147" s="228">
        <f>IF(N147="snížená",J147,0)</f>
        <v>0</v>
      </c>
      <c r="BG147" s="228">
        <f>IF(N147="zákl. přenesená",J147,0)</f>
        <v>0</v>
      </c>
      <c r="BH147" s="228">
        <f>IF(N147="sníž. přenesená",J147,0)</f>
        <v>0</v>
      </c>
      <c r="BI147" s="228">
        <f>IF(N147="nulová",J147,0)</f>
        <v>0</v>
      </c>
      <c r="BJ147" s="18" t="s">
        <v>80</v>
      </c>
      <c r="BK147" s="228">
        <f>ROUND(I147*H147,2)</f>
        <v>0</v>
      </c>
      <c r="BL147" s="18" t="s">
        <v>101</v>
      </c>
      <c r="BM147" s="18" t="s">
        <v>1300</v>
      </c>
    </row>
    <row r="148" spans="2:47" s="1" customFormat="1" ht="12">
      <c r="B148" s="39"/>
      <c r="C148" s="40"/>
      <c r="D148" s="229" t="s">
        <v>213</v>
      </c>
      <c r="E148" s="40"/>
      <c r="F148" s="230" t="s">
        <v>1297</v>
      </c>
      <c r="G148" s="40"/>
      <c r="H148" s="40"/>
      <c r="I148" s="144"/>
      <c r="J148" s="40"/>
      <c r="K148" s="40"/>
      <c r="L148" s="44"/>
      <c r="M148" s="231"/>
      <c r="N148" s="80"/>
      <c r="O148" s="80"/>
      <c r="P148" s="80"/>
      <c r="Q148" s="80"/>
      <c r="R148" s="80"/>
      <c r="S148" s="80"/>
      <c r="T148" s="81"/>
      <c r="AT148" s="18" t="s">
        <v>213</v>
      </c>
      <c r="AU148" s="18" t="s">
        <v>82</v>
      </c>
    </row>
    <row r="149" spans="2:51" s="13" customFormat="1" ht="12">
      <c r="B149" s="242"/>
      <c r="C149" s="243"/>
      <c r="D149" s="229" t="s">
        <v>193</v>
      </c>
      <c r="E149" s="244" t="s">
        <v>19</v>
      </c>
      <c r="F149" s="245" t="s">
        <v>1301</v>
      </c>
      <c r="G149" s="243"/>
      <c r="H149" s="246">
        <v>0.99</v>
      </c>
      <c r="I149" s="247"/>
      <c r="J149" s="243"/>
      <c r="K149" s="243"/>
      <c r="L149" s="248"/>
      <c r="M149" s="249"/>
      <c r="N149" s="250"/>
      <c r="O149" s="250"/>
      <c r="P149" s="250"/>
      <c r="Q149" s="250"/>
      <c r="R149" s="250"/>
      <c r="S149" s="250"/>
      <c r="T149" s="251"/>
      <c r="AT149" s="252" t="s">
        <v>193</v>
      </c>
      <c r="AU149" s="252" t="s">
        <v>82</v>
      </c>
      <c r="AV149" s="13" t="s">
        <v>82</v>
      </c>
      <c r="AW149" s="13" t="s">
        <v>35</v>
      </c>
      <c r="AX149" s="13" t="s">
        <v>80</v>
      </c>
      <c r="AY149" s="252" t="s">
        <v>183</v>
      </c>
    </row>
    <row r="150" spans="2:65" s="1" customFormat="1" ht="16.5" customHeight="1">
      <c r="B150" s="39"/>
      <c r="C150" s="217" t="s">
        <v>247</v>
      </c>
      <c r="D150" s="217" t="s">
        <v>185</v>
      </c>
      <c r="E150" s="218" t="s">
        <v>893</v>
      </c>
      <c r="F150" s="219" t="s">
        <v>894</v>
      </c>
      <c r="G150" s="220" t="s">
        <v>324</v>
      </c>
      <c r="H150" s="221">
        <v>58.8</v>
      </c>
      <c r="I150" s="222"/>
      <c r="J150" s="223">
        <f>ROUND(I150*H150,2)</f>
        <v>0</v>
      </c>
      <c r="K150" s="219" t="s">
        <v>521</v>
      </c>
      <c r="L150" s="44"/>
      <c r="M150" s="224" t="s">
        <v>19</v>
      </c>
      <c r="N150" s="225" t="s">
        <v>44</v>
      </c>
      <c r="O150" s="80"/>
      <c r="P150" s="226">
        <f>O150*H150</f>
        <v>0</v>
      </c>
      <c r="Q150" s="226">
        <v>0.00199551</v>
      </c>
      <c r="R150" s="226">
        <f>Q150*H150</f>
        <v>0.11733598799999999</v>
      </c>
      <c r="S150" s="226">
        <v>0</v>
      </c>
      <c r="T150" s="227">
        <f>S150*H150</f>
        <v>0</v>
      </c>
      <c r="AR150" s="18" t="s">
        <v>101</v>
      </c>
      <c r="AT150" s="18" t="s">
        <v>185</v>
      </c>
      <c r="AU150" s="18" t="s">
        <v>82</v>
      </c>
      <c r="AY150" s="18" t="s">
        <v>183</v>
      </c>
      <c r="BE150" s="228">
        <f>IF(N150="základní",J150,0)</f>
        <v>0</v>
      </c>
      <c r="BF150" s="228">
        <f>IF(N150="snížená",J150,0)</f>
        <v>0</v>
      </c>
      <c r="BG150" s="228">
        <f>IF(N150="zákl. přenesená",J150,0)</f>
        <v>0</v>
      </c>
      <c r="BH150" s="228">
        <f>IF(N150="sníž. přenesená",J150,0)</f>
        <v>0</v>
      </c>
      <c r="BI150" s="228">
        <f>IF(N150="nulová",J150,0)</f>
        <v>0</v>
      </c>
      <c r="BJ150" s="18" t="s">
        <v>80</v>
      </c>
      <c r="BK150" s="228">
        <f>ROUND(I150*H150,2)</f>
        <v>0</v>
      </c>
      <c r="BL150" s="18" t="s">
        <v>101</v>
      </c>
      <c r="BM150" s="18" t="s">
        <v>1302</v>
      </c>
    </row>
    <row r="151" spans="2:47" s="1" customFormat="1" ht="12">
      <c r="B151" s="39"/>
      <c r="C151" s="40"/>
      <c r="D151" s="229" t="s">
        <v>213</v>
      </c>
      <c r="E151" s="40"/>
      <c r="F151" s="230" t="s">
        <v>896</v>
      </c>
      <c r="G151" s="40"/>
      <c r="H151" s="40"/>
      <c r="I151" s="144"/>
      <c r="J151" s="40"/>
      <c r="K151" s="40"/>
      <c r="L151" s="44"/>
      <c r="M151" s="231"/>
      <c r="N151" s="80"/>
      <c r="O151" s="80"/>
      <c r="P151" s="80"/>
      <c r="Q151" s="80"/>
      <c r="R151" s="80"/>
      <c r="S151" s="80"/>
      <c r="T151" s="81"/>
      <c r="AT151" s="18" t="s">
        <v>213</v>
      </c>
      <c r="AU151" s="18" t="s">
        <v>82</v>
      </c>
    </row>
    <row r="152" spans="2:47" s="1" customFormat="1" ht="12">
      <c r="B152" s="39"/>
      <c r="C152" s="40"/>
      <c r="D152" s="229" t="s">
        <v>191</v>
      </c>
      <c r="E152" s="40"/>
      <c r="F152" s="230" t="s">
        <v>897</v>
      </c>
      <c r="G152" s="40"/>
      <c r="H152" s="40"/>
      <c r="I152" s="144"/>
      <c r="J152" s="40"/>
      <c r="K152" s="40"/>
      <c r="L152" s="44"/>
      <c r="M152" s="231"/>
      <c r="N152" s="80"/>
      <c r="O152" s="80"/>
      <c r="P152" s="80"/>
      <c r="Q152" s="80"/>
      <c r="R152" s="80"/>
      <c r="S152" s="80"/>
      <c r="T152" s="81"/>
      <c r="AT152" s="18" t="s">
        <v>191</v>
      </c>
      <c r="AU152" s="18" t="s">
        <v>82</v>
      </c>
    </row>
    <row r="153" spans="2:51" s="12" customFormat="1" ht="12">
      <c r="B153" s="232"/>
      <c r="C153" s="233"/>
      <c r="D153" s="229" t="s">
        <v>193</v>
      </c>
      <c r="E153" s="234" t="s">
        <v>19</v>
      </c>
      <c r="F153" s="235" t="s">
        <v>898</v>
      </c>
      <c r="G153" s="233"/>
      <c r="H153" s="234" t="s">
        <v>19</v>
      </c>
      <c r="I153" s="236"/>
      <c r="J153" s="233"/>
      <c r="K153" s="233"/>
      <c r="L153" s="237"/>
      <c r="M153" s="238"/>
      <c r="N153" s="239"/>
      <c r="O153" s="239"/>
      <c r="P153" s="239"/>
      <c r="Q153" s="239"/>
      <c r="R153" s="239"/>
      <c r="S153" s="239"/>
      <c r="T153" s="240"/>
      <c r="AT153" s="241" t="s">
        <v>193</v>
      </c>
      <c r="AU153" s="241" t="s">
        <v>82</v>
      </c>
      <c r="AV153" s="12" t="s">
        <v>80</v>
      </c>
      <c r="AW153" s="12" t="s">
        <v>35</v>
      </c>
      <c r="AX153" s="12" t="s">
        <v>73</v>
      </c>
      <c r="AY153" s="241" t="s">
        <v>183</v>
      </c>
    </row>
    <row r="154" spans="2:51" s="13" customFormat="1" ht="12">
      <c r="B154" s="242"/>
      <c r="C154" s="243"/>
      <c r="D154" s="229" t="s">
        <v>193</v>
      </c>
      <c r="E154" s="244" t="s">
        <v>19</v>
      </c>
      <c r="F154" s="245" t="s">
        <v>1303</v>
      </c>
      <c r="G154" s="243"/>
      <c r="H154" s="246">
        <v>58.8</v>
      </c>
      <c r="I154" s="247"/>
      <c r="J154" s="243"/>
      <c r="K154" s="243"/>
      <c r="L154" s="248"/>
      <c r="M154" s="249"/>
      <c r="N154" s="250"/>
      <c r="O154" s="250"/>
      <c r="P154" s="250"/>
      <c r="Q154" s="250"/>
      <c r="R154" s="250"/>
      <c r="S154" s="250"/>
      <c r="T154" s="251"/>
      <c r="AT154" s="252" t="s">
        <v>193</v>
      </c>
      <c r="AU154" s="252" t="s">
        <v>82</v>
      </c>
      <c r="AV154" s="13" t="s">
        <v>82</v>
      </c>
      <c r="AW154" s="13" t="s">
        <v>35</v>
      </c>
      <c r="AX154" s="13" t="s">
        <v>80</v>
      </c>
      <c r="AY154" s="252" t="s">
        <v>183</v>
      </c>
    </row>
    <row r="155" spans="2:65" s="1" customFormat="1" ht="22.5" customHeight="1">
      <c r="B155" s="39"/>
      <c r="C155" s="217" t="s">
        <v>253</v>
      </c>
      <c r="D155" s="217" t="s">
        <v>185</v>
      </c>
      <c r="E155" s="218" t="s">
        <v>900</v>
      </c>
      <c r="F155" s="219" t="s">
        <v>901</v>
      </c>
      <c r="G155" s="220" t="s">
        <v>324</v>
      </c>
      <c r="H155" s="221">
        <v>58.8</v>
      </c>
      <c r="I155" s="222"/>
      <c r="J155" s="223">
        <f>ROUND(I155*H155,2)</f>
        <v>0</v>
      </c>
      <c r="K155" s="219" t="s">
        <v>521</v>
      </c>
      <c r="L155" s="44"/>
      <c r="M155" s="224" t="s">
        <v>19</v>
      </c>
      <c r="N155" s="225" t="s">
        <v>44</v>
      </c>
      <c r="O155" s="80"/>
      <c r="P155" s="226">
        <f>O155*H155</f>
        <v>0</v>
      </c>
      <c r="Q155" s="226">
        <v>0</v>
      </c>
      <c r="R155" s="226">
        <f>Q155*H155</f>
        <v>0</v>
      </c>
      <c r="S155" s="226">
        <v>0</v>
      </c>
      <c r="T155" s="227">
        <f>S155*H155</f>
        <v>0</v>
      </c>
      <c r="AR155" s="18" t="s">
        <v>101</v>
      </c>
      <c r="AT155" s="18" t="s">
        <v>185</v>
      </c>
      <c r="AU155" s="18" t="s">
        <v>82</v>
      </c>
      <c r="AY155" s="18" t="s">
        <v>183</v>
      </c>
      <c r="BE155" s="228">
        <f>IF(N155="základní",J155,0)</f>
        <v>0</v>
      </c>
      <c r="BF155" s="228">
        <f>IF(N155="snížená",J155,0)</f>
        <v>0</v>
      </c>
      <c r="BG155" s="228">
        <f>IF(N155="zákl. přenesená",J155,0)</f>
        <v>0</v>
      </c>
      <c r="BH155" s="228">
        <f>IF(N155="sníž. přenesená",J155,0)</f>
        <v>0</v>
      </c>
      <c r="BI155" s="228">
        <f>IF(N155="nulová",J155,0)</f>
        <v>0</v>
      </c>
      <c r="BJ155" s="18" t="s">
        <v>80</v>
      </c>
      <c r="BK155" s="228">
        <f>ROUND(I155*H155,2)</f>
        <v>0</v>
      </c>
      <c r="BL155" s="18" t="s">
        <v>101</v>
      </c>
      <c r="BM155" s="18" t="s">
        <v>1304</v>
      </c>
    </row>
    <row r="156" spans="2:65" s="1" customFormat="1" ht="22.5" customHeight="1">
      <c r="B156" s="39"/>
      <c r="C156" s="217" t="s">
        <v>257</v>
      </c>
      <c r="D156" s="217" t="s">
        <v>185</v>
      </c>
      <c r="E156" s="218" t="s">
        <v>903</v>
      </c>
      <c r="F156" s="219" t="s">
        <v>904</v>
      </c>
      <c r="G156" s="220" t="s">
        <v>225</v>
      </c>
      <c r="H156" s="221">
        <v>333.18</v>
      </c>
      <c r="I156" s="222"/>
      <c r="J156" s="223">
        <f>ROUND(I156*H156,2)</f>
        <v>0</v>
      </c>
      <c r="K156" s="219" t="s">
        <v>521</v>
      </c>
      <c r="L156" s="44"/>
      <c r="M156" s="224" t="s">
        <v>19</v>
      </c>
      <c r="N156" s="225" t="s">
        <v>44</v>
      </c>
      <c r="O156" s="80"/>
      <c r="P156" s="226">
        <f>O156*H156</f>
        <v>0</v>
      </c>
      <c r="Q156" s="226">
        <v>0</v>
      </c>
      <c r="R156" s="226">
        <f>Q156*H156</f>
        <v>0</v>
      </c>
      <c r="S156" s="226">
        <v>0</v>
      </c>
      <c r="T156" s="227">
        <f>S156*H156</f>
        <v>0</v>
      </c>
      <c r="AR156" s="18" t="s">
        <v>101</v>
      </c>
      <c r="AT156" s="18" t="s">
        <v>185</v>
      </c>
      <c r="AU156" s="18" t="s">
        <v>82</v>
      </c>
      <c r="AY156" s="18" t="s">
        <v>183</v>
      </c>
      <c r="BE156" s="228">
        <f>IF(N156="základní",J156,0)</f>
        <v>0</v>
      </c>
      <c r="BF156" s="228">
        <f>IF(N156="snížená",J156,0)</f>
        <v>0</v>
      </c>
      <c r="BG156" s="228">
        <f>IF(N156="zákl. přenesená",J156,0)</f>
        <v>0</v>
      </c>
      <c r="BH156" s="228">
        <f>IF(N156="sníž. přenesená",J156,0)</f>
        <v>0</v>
      </c>
      <c r="BI156" s="228">
        <f>IF(N156="nulová",J156,0)</f>
        <v>0</v>
      </c>
      <c r="BJ156" s="18" t="s">
        <v>80</v>
      </c>
      <c r="BK156" s="228">
        <f>ROUND(I156*H156,2)</f>
        <v>0</v>
      </c>
      <c r="BL156" s="18" t="s">
        <v>101</v>
      </c>
      <c r="BM156" s="18" t="s">
        <v>1305</v>
      </c>
    </row>
    <row r="157" spans="2:47" s="1" customFormat="1" ht="12">
      <c r="B157" s="39"/>
      <c r="C157" s="40"/>
      <c r="D157" s="229" t="s">
        <v>213</v>
      </c>
      <c r="E157" s="40"/>
      <c r="F157" s="230" t="s">
        <v>906</v>
      </c>
      <c r="G157" s="40"/>
      <c r="H157" s="40"/>
      <c r="I157" s="144"/>
      <c r="J157" s="40"/>
      <c r="K157" s="40"/>
      <c r="L157" s="44"/>
      <c r="M157" s="231"/>
      <c r="N157" s="80"/>
      <c r="O157" s="80"/>
      <c r="P157" s="80"/>
      <c r="Q157" s="80"/>
      <c r="R157" s="80"/>
      <c r="S157" s="80"/>
      <c r="T157" s="81"/>
      <c r="AT157" s="18" t="s">
        <v>213</v>
      </c>
      <c r="AU157" s="18" t="s">
        <v>82</v>
      </c>
    </row>
    <row r="158" spans="2:51" s="12" customFormat="1" ht="12">
      <c r="B158" s="232"/>
      <c r="C158" s="233"/>
      <c r="D158" s="229" t="s">
        <v>193</v>
      </c>
      <c r="E158" s="234" t="s">
        <v>19</v>
      </c>
      <c r="F158" s="235" t="s">
        <v>923</v>
      </c>
      <c r="G158" s="233"/>
      <c r="H158" s="234" t="s">
        <v>19</v>
      </c>
      <c r="I158" s="236"/>
      <c r="J158" s="233"/>
      <c r="K158" s="233"/>
      <c r="L158" s="237"/>
      <c r="M158" s="238"/>
      <c r="N158" s="239"/>
      <c r="O158" s="239"/>
      <c r="P158" s="239"/>
      <c r="Q158" s="239"/>
      <c r="R158" s="239"/>
      <c r="S158" s="239"/>
      <c r="T158" s="240"/>
      <c r="AT158" s="241" t="s">
        <v>193</v>
      </c>
      <c r="AU158" s="241" t="s">
        <v>82</v>
      </c>
      <c r="AV158" s="12" t="s">
        <v>80</v>
      </c>
      <c r="AW158" s="12" t="s">
        <v>35</v>
      </c>
      <c r="AX158" s="12" t="s">
        <v>73</v>
      </c>
      <c r="AY158" s="241" t="s">
        <v>183</v>
      </c>
    </row>
    <row r="159" spans="2:51" s="13" customFormat="1" ht="12">
      <c r="B159" s="242"/>
      <c r="C159" s="243"/>
      <c r="D159" s="229" t="s">
        <v>193</v>
      </c>
      <c r="E159" s="244" t="s">
        <v>19</v>
      </c>
      <c r="F159" s="245" t="s">
        <v>1306</v>
      </c>
      <c r="G159" s="243"/>
      <c r="H159" s="246">
        <v>333.18</v>
      </c>
      <c r="I159" s="247"/>
      <c r="J159" s="243"/>
      <c r="K159" s="243"/>
      <c r="L159" s="248"/>
      <c r="M159" s="249"/>
      <c r="N159" s="250"/>
      <c r="O159" s="250"/>
      <c r="P159" s="250"/>
      <c r="Q159" s="250"/>
      <c r="R159" s="250"/>
      <c r="S159" s="250"/>
      <c r="T159" s="251"/>
      <c r="AT159" s="252" t="s">
        <v>193</v>
      </c>
      <c r="AU159" s="252" t="s">
        <v>82</v>
      </c>
      <c r="AV159" s="13" t="s">
        <v>82</v>
      </c>
      <c r="AW159" s="13" t="s">
        <v>35</v>
      </c>
      <c r="AX159" s="13" t="s">
        <v>80</v>
      </c>
      <c r="AY159" s="252" t="s">
        <v>183</v>
      </c>
    </row>
    <row r="160" spans="2:65" s="1" customFormat="1" ht="22.5" customHeight="1">
      <c r="B160" s="39"/>
      <c r="C160" s="217" t="s">
        <v>262</v>
      </c>
      <c r="D160" s="217" t="s">
        <v>185</v>
      </c>
      <c r="E160" s="218" t="s">
        <v>907</v>
      </c>
      <c r="F160" s="219" t="s">
        <v>908</v>
      </c>
      <c r="G160" s="220" t="s">
        <v>225</v>
      </c>
      <c r="H160" s="221">
        <v>1999.08</v>
      </c>
      <c r="I160" s="222"/>
      <c r="J160" s="223">
        <f>ROUND(I160*H160,2)</f>
        <v>0</v>
      </c>
      <c r="K160" s="219" t="s">
        <v>521</v>
      </c>
      <c r="L160" s="44"/>
      <c r="M160" s="224" t="s">
        <v>19</v>
      </c>
      <c r="N160" s="225" t="s">
        <v>44</v>
      </c>
      <c r="O160" s="80"/>
      <c r="P160" s="226">
        <f>O160*H160</f>
        <v>0</v>
      </c>
      <c r="Q160" s="226">
        <v>0</v>
      </c>
      <c r="R160" s="226">
        <f>Q160*H160</f>
        <v>0</v>
      </c>
      <c r="S160" s="226">
        <v>0</v>
      </c>
      <c r="T160" s="227">
        <f>S160*H160</f>
        <v>0</v>
      </c>
      <c r="AR160" s="18" t="s">
        <v>101</v>
      </c>
      <c r="AT160" s="18" t="s">
        <v>185</v>
      </c>
      <c r="AU160" s="18" t="s">
        <v>82</v>
      </c>
      <c r="AY160" s="18" t="s">
        <v>183</v>
      </c>
      <c r="BE160" s="228">
        <f>IF(N160="základní",J160,0)</f>
        <v>0</v>
      </c>
      <c r="BF160" s="228">
        <f>IF(N160="snížená",J160,0)</f>
        <v>0</v>
      </c>
      <c r="BG160" s="228">
        <f>IF(N160="zákl. přenesená",J160,0)</f>
        <v>0</v>
      </c>
      <c r="BH160" s="228">
        <f>IF(N160="sníž. přenesená",J160,0)</f>
        <v>0</v>
      </c>
      <c r="BI160" s="228">
        <f>IF(N160="nulová",J160,0)</f>
        <v>0</v>
      </c>
      <c r="BJ160" s="18" t="s">
        <v>80</v>
      </c>
      <c r="BK160" s="228">
        <f>ROUND(I160*H160,2)</f>
        <v>0</v>
      </c>
      <c r="BL160" s="18" t="s">
        <v>101</v>
      </c>
      <c r="BM160" s="18" t="s">
        <v>1307</v>
      </c>
    </row>
    <row r="161" spans="2:47" s="1" customFormat="1" ht="12">
      <c r="B161" s="39"/>
      <c r="C161" s="40"/>
      <c r="D161" s="229" t="s">
        <v>213</v>
      </c>
      <c r="E161" s="40"/>
      <c r="F161" s="230" t="s">
        <v>906</v>
      </c>
      <c r="G161" s="40"/>
      <c r="H161" s="40"/>
      <c r="I161" s="144"/>
      <c r="J161" s="40"/>
      <c r="K161" s="40"/>
      <c r="L161" s="44"/>
      <c r="M161" s="231"/>
      <c r="N161" s="80"/>
      <c r="O161" s="80"/>
      <c r="P161" s="80"/>
      <c r="Q161" s="80"/>
      <c r="R161" s="80"/>
      <c r="S161" s="80"/>
      <c r="T161" s="81"/>
      <c r="AT161" s="18" t="s">
        <v>213</v>
      </c>
      <c r="AU161" s="18" t="s">
        <v>82</v>
      </c>
    </row>
    <row r="162" spans="2:47" s="1" customFormat="1" ht="12">
      <c r="B162" s="39"/>
      <c r="C162" s="40"/>
      <c r="D162" s="229" t="s">
        <v>191</v>
      </c>
      <c r="E162" s="40"/>
      <c r="F162" s="230" t="s">
        <v>1308</v>
      </c>
      <c r="G162" s="40"/>
      <c r="H162" s="40"/>
      <c r="I162" s="144"/>
      <c r="J162" s="40"/>
      <c r="K162" s="40"/>
      <c r="L162" s="44"/>
      <c r="M162" s="231"/>
      <c r="N162" s="80"/>
      <c r="O162" s="80"/>
      <c r="P162" s="80"/>
      <c r="Q162" s="80"/>
      <c r="R162" s="80"/>
      <c r="S162" s="80"/>
      <c r="T162" s="81"/>
      <c r="AT162" s="18" t="s">
        <v>191</v>
      </c>
      <c r="AU162" s="18" t="s">
        <v>82</v>
      </c>
    </row>
    <row r="163" spans="2:51" s="13" customFormat="1" ht="12">
      <c r="B163" s="242"/>
      <c r="C163" s="243"/>
      <c r="D163" s="229" t="s">
        <v>193</v>
      </c>
      <c r="E163" s="244" t="s">
        <v>19</v>
      </c>
      <c r="F163" s="245" t="s">
        <v>1309</v>
      </c>
      <c r="G163" s="243"/>
      <c r="H163" s="246">
        <v>1999.08</v>
      </c>
      <c r="I163" s="247"/>
      <c r="J163" s="243"/>
      <c r="K163" s="243"/>
      <c r="L163" s="248"/>
      <c r="M163" s="249"/>
      <c r="N163" s="250"/>
      <c r="O163" s="250"/>
      <c r="P163" s="250"/>
      <c r="Q163" s="250"/>
      <c r="R163" s="250"/>
      <c r="S163" s="250"/>
      <c r="T163" s="251"/>
      <c r="AT163" s="252" t="s">
        <v>193</v>
      </c>
      <c r="AU163" s="252" t="s">
        <v>82</v>
      </c>
      <c r="AV163" s="13" t="s">
        <v>82</v>
      </c>
      <c r="AW163" s="13" t="s">
        <v>35</v>
      </c>
      <c r="AX163" s="13" t="s">
        <v>80</v>
      </c>
      <c r="AY163" s="252" t="s">
        <v>183</v>
      </c>
    </row>
    <row r="164" spans="2:65" s="1" customFormat="1" ht="16.5" customHeight="1">
      <c r="B164" s="39"/>
      <c r="C164" s="217" t="s">
        <v>268</v>
      </c>
      <c r="D164" s="217" t="s">
        <v>185</v>
      </c>
      <c r="E164" s="218" t="s">
        <v>912</v>
      </c>
      <c r="F164" s="219" t="s">
        <v>913</v>
      </c>
      <c r="G164" s="220" t="s">
        <v>225</v>
      </c>
      <c r="H164" s="221">
        <v>12.4</v>
      </c>
      <c r="I164" s="222"/>
      <c r="J164" s="223">
        <f>ROUND(I164*H164,2)</f>
        <v>0</v>
      </c>
      <c r="K164" s="219" t="s">
        <v>521</v>
      </c>
      <c r="L164" s="44"/>
      <c r="M164" s="224" t="s">
        <v>19</v>
      </c>
      <c r="N164" s="225" t="s">
        <v>44</v>
      </c>
      <c r="O164" s="80"/>
      <c r="P164" s="226">
        <f>O164*H164</f>
        <v>0</v>
      </c>
      <c r="Q164" s="226">
        <v>0</v>
      </c>
      <c r="R164" s="226">
        <f>Q164*H164</f>
        <v>0</v>
      </c>
      <c r="S164" s="226">
        <v>0</v>
      </c>
      <c r="T164" s="227">
        <f>S164*H164</f>
        <v>0</v>
      </c>
      <c r="AR164" s="18" t="s">
        <v>101</v>
      </c>
      <c r="AT164" s="18" t="s">
        <v>185</v>
      </c>
      <c r="AU164" s="18" t="s">
        <v>82</v>
      </c>
      <c r="AY164" s="18" t="s">
        <v>183</v>
      </c>
      <c r="BE164" s="228">
        <f>IF(N164="základní",J164,0)</f>
        <v>0</v>
      </c>
      <c r="BF164" s="228">
        <f>IF(N164="snížená",J164,0)</f>
        <v>0</v>
      </c>
      <c r="BG164" s="228">
        <f>IF(N164="zákl. přenesená",J164,0)</f>
        <v>0</v>
      </c>
      <c r="BH164" s="228">
        <f>IF(N164="sníž. přenesená",J164,0)</f>
        <v>0</v>
      </c>
      <c r="BI164" s="228">
        <f>IF(N164="nulová",J164,0)</f>
        <v>0</v>
      </c>
      <c r="BJ164" s="18" t="s">
        <v>80</v>
      </c>
      <c r="BK164" s="228">
        <f>ROUND(I164*H164,2)</f>
        <v>0</v>
      </c>
      <c r="BL164" s="18" t="s">
        <v>101</v>
      </c>
      <c r="BM164" s="18" t="s">
        <v>1310</v>
      </c>
    </row>
    <row r="165" spans="2:47" s="1" customFormat="1" ht="12">
      <c r="B165" s="39"/>
      <c r="C165" s="40"/>
      <c r="D165" s="229" t="s">
        <v>213</v>
      </c>
      <c r="E165" s="40"/>
      <c r="F165" s="230" t="s">
        <v>915</v>
      </c>
      <c r="G165" s="40"/>
      <c r="H165" s="40"/>
      <c r="I165" s="144"/>
      <c r="J165" s="40"/>
      <c r="K165" s="40"/>
      <c r="L165" s="44"/>
      <c r="M165" s="231"/>
      <c r="N165" s="80"/>
      <c r="O165" s="80"/>
      <c r="P165" s="80"/>
      <c r="Q165" s="80"/>
      <c r="R165" s="80"/>
      <c r="S165" s="80"/>
      <c r="T165" s="81"/>
      <c r="AT165" s="18" t="s">
        <v>213</v>
      </c>
      <c r="AU165" s="18" t="s">
        <v>82</v>
      </c>
    </row>
    <row r="166" spans="2:47" s="1" customFormat="1" ht="12">
      <c r="B166" s="39"/>
      <c r="C166" s="40"/>
      <c r="D166" s="229" t="s">
        <v>191</v>
      </c>
      <c r="E166" s="40"/>
      <c r="F166" s="230" t="s">
        <v>916</v>
      </c>
      <c r="G166" s="40"/>
      <c r="H166" s="40"/>
      <c r="I166" s="144"/>
      <c r="J166" s="40"/>
      <c r="K166" s="40"/>
      <c r="L166" s="44"/>
      <c r="M166" s="231"/>
      <c r="N166" s="80"/>
      <c r="O166" s="80"/>
      <c r="P166" s="80"/>
      <c r="Q166" s="80"/>
      <c r="R166" s="80"/>
      <c r="S166" s="80"/>
      <c r="T166" s="81"/>
      <c r="AT166" s="18" t="s">
        <v>191</v>
      </c>
      <c r="AU166" s="18" t="s">
        <v>82</v>
      </c>
    </row>
    <row r="167" spans="2:51" s="12" customFormat="1" ht="12">
      <c r="B167" s="232"/>
      <c r="C167" s="233"/>
      <c r="D167" s="229" t="s">
        <v>193</v>
      </c>
      <c r="E167" s="234" t="s">
        <v>19</v>
      </c>
      <c r="F167" s="235" t="s">
        <v>917</v>
      </c>
      <c r="G167" s="233"/>
      <c r="H167" s="234" t="s">
        <v>19</v>
      </c>
      <c r="I167" s="236"/>
      <c r="J167" s="233"/>
      <c r="K167" s="233"/>
      <c r="L167" s="237"/>
      <c r="M167" s="238"/>
      <c r="N167" s="239"/>
      <c r="O167" s="239"/>
      <c r="P167" s="239"/>
      <c r="Q167" s="239"/>
      <c r="R167" s="239"/>
      <c r="S167" s="239"/>
      <c r="T167" s="240"/>
      <c r="AT167" s="241" t="s">
        <v>193</v>
      </c>
      <c r="AU167" s="241" t="s">
        <v>82</v>
      </c>
      <c r="AV167" s="12" t="s">
        <v>80</v>
      </c>
      <c r="AW167" s="12" t="s">
        <v>35</v>
      </c>
      <c r="AX167" s="12" t="s">
        <v>73</v>
      </c>
      <c r="AY167" s="241" t="s">
        <v>183</v>
      </c>
    </row>
    <row r="168" spans="2:51" s="13" customFormat="1" ht="12">
      <c r="B168" s="242"/>
      <c r="C168" s="243"/>
      <c r="D168" s="229" t="s">
        <v>193</v>
      </c>
      <c r="E168" s="244" t="s">
        <v>19</v>
      </c>
      <c r="F168" s="245" t="s">
        <v>1311</v>
      </c>
      <c r="G168" s="243"/>
      <c r="H168" s="246">
        <v>12.4</v>
      </c>
      <c r="I168" s="247"/>
      <c r="J168" s="243"/>
      <c r="K168" s="243"/>
      <c r="L168" s="248"/>
      <c r="M168" s="249"/>
      <c r="N168" s="250"/>
      <c r="O168" s="250"/>
      <c r="P168" s="250"/>
      <c r="Q168" s="250"/>
      <c r="R168" s="250"/>
      <c r="S168" s="250"/>
      <c r="T168" s="251"/>
      <c r="AT168" s="252" t="s">
        <v>193</v>
      </c>
      <c r="AU168" s="252" t="s">
        <v>82</v>
      </c>
      <c r="AV168" s="13" t="s">
        <v>82</v>
      </c>
      <c r="AW168" s="13" t="s">
        <v>35</v>
      </c>
      <c r="AX168" s="13" t="s">
        <v>80</v>
      </c>
      <c r="AY168" s="252" t="s">
        <v>183</v>
      </c>
    </row>
    <row r="169" spans="2:65" s="1" customFormat="1" ht="22.5" customHeight="1">
      <c r="B169" s="39"/>
      <c r="C169" s="217" t="s">
        <v>8</v>
      </c>
      <c r="D169" s="217" t="s">
        <v>185</v>
      </c>
      <c r="E169" s="218" t="s">
        <v>919</v>
      </c>
      <c r="F169" s="219" t="s">
        <v>920</v>
      </c>
      <c r="G169" s="220" t="s">
        <v>208</v>
      </c>
      <c r="H169" s="221">
        <v>666.36</v>
      </c>
      <c r="I169" s="222"/>
      <c r="J169" s="223">
        <f>ROUND(I169*H169,2)</f>
        <v>0</v>
      </c>
      <c r="K169" s="219" t="s">
        <v>521</v>
      </c>
      <c r="L169" s="44"/>
      <c r="M169" s="224" t="s">
        <v>19</v>
      </c>
      <c r="N169" s="225" t="s">
        <v>44</v>
      </c>
      <c r="O169" s="80"/>
      <c r="P169" s="226">
        <f>O169*H169</f>
        <v>0</v>
      </c>
      <c r="Q169" s="226">
        <v>0</v>
      </c>
      <c r="R169" s="226">
        <f>Q169*H169</f>
        <v>0</v>
      </c>
      <c r="S169" s="226">
        <v>0</v>
      </c>
      <c r="T169" s="227">
        <f>S169*H169</f>
        <v>0</v>
      </c>
      <c r="AR169" s="18" t="s">
        <v>101</v>
      </c>
      <c r="AT169" s="18" t="s">
        <v>185</v>
      </c>
      <c r="AU169" s="18" t="s">
        <v>82</v>
      </c>
      <c r="AY169" s="18" t="s">
        <v>183</v>
      </c>
      <c r="BE169" s="228">
        <f>IF(N169="základní",J169,0)</f>
        <v>0</v>
      </c>
      <c r="BF169" s="228">
        <f>IF(N169="snížená",J169,0)</f>
        <v>0</v>
      </c>
      <c r="BG169" s="228">
        <f>IF(N169="zákl. přenesená",J169,0)</f>
        <v>0</v>
      </c>
      <c r="BH169" s="228">
        <f>IF(N169="sníž. přenesená",J169,0)</f>
        <v>0</v>
      </c>
      <c r="BI169" s="228">
        <f>IF(N169="nulová",J169,0)</f>
        <v>0</v>
      </c>
      <c r="BJ169" s="18" t="s">
        <v>80</v>
      </c>
      <c r="BK169" s="228">
        <f>ROUND(I169*H169,2)</f>
        <v>0</v>
      </c>
      <c r="BL169" s="18" t="s">
        <v>101</v>
      </c>
      <c r="BM169" s="18" t="s">
        <v>1312</v>
      </c>
    </row>
    <row r="170" spans="2:47" s="1" customFormat="1" ht="12">
      <c r="B170" s="39"/>
      <c r="C170" s="40"/>
      <c r="D170" s="229" t="s">
        <v>213</v>
      </c>
      <c r="E170" s="40"/>
      <c r="F170" s="230" t="s">
        <v>922</v>
      </c>
      <c r="G170" s="40"/>
      <c r="H170" s="40"/>
      <c r="I170" s="144"/>
      <c r="J170" s="40"/>
      <c r="K170" s="40"/>
      <c r="L170" s="44"/>
      <c r="M170" s="231"/>
      <c r="N170" s="80"/>
      <c r="O170" s="80"/>
      <c r="P170" s="80"/>
      <c r="Q170" s="80"/>
      <c r="R170" s="80"/>
      <c r="S170" s="80"/>
      <c r="T170" s="81"/>
      <c r="AT170" s="18" t="s">
        <v>213</v>
      </c>
      <c r="AU170" s="18" t="s">
        <v>82</v>
      </c>
    </row>
    <row r="171" spans="2:51" s="12" customFormat="1" ht="12">
      <c r="B171" s="232"/>
      <c r="C171" s="233"/>
      <c r="D171" s="229" t="s">
        <v>193</v>
      </c>
      <c r="E171" s="234" t="s">
        <v>19</v>
      </c>
      <c r="F171" s="235" t="s">
        <v>923</v>
      </c>
      <c r="G171" s="233"/>
      <c r="H171" s="234" t="s">
        <v>19</v>
      </c>
      <c r="I171" s="236"/>
      <c r="J171" s="233"/>
      <c r="K171" s="233"/>
      <c r="L171" s="237"/>
      <c r="M171" s="238"/>
      <c r="N171" s="239"/>
      <c r="O171" s="239"/>
      <c r="P171" s="239"/>
      <c r="Q171" s="239"/>
      <c r="R171" s="239"/>
      <c r="S171" s="239"/>
      <c r="T171" s="240"/>
      <c r="AT171" s="241" t="s">
        <v>193</v>
      </c>
      <c r="AU171" s="241" t="s">
        <v>82</v>
      </c>
      <c r="AV171" s="12" t="s">
        <v>80</v>
      </c>
      <c r="AW171" s="12" t="s">
        <v>35</v>
      </c>
      <c r="AX171" s="12" t="s">
        <v>73</v>
      </c>
      <c r="AY171" s="241" t="s">
        <v>183</v>
      </c>
    </row>
    <row r="172" spans="2:51" s="13" customFormat="1" ht="12">
      <c r="B172" s="242"/>
      <c r="C172" s="243"/>
      <c r="D172" s="229" t="s">
        <v>193</v>
      </c>
      <c r="E172" s="244" t="s">
        <v>19</v>
      </c>
      <c r="F172" s="245" t="s">
        <v>1313</v>
      </c>
      <c r="G172" s="243"/>
      <c r="H172" s="246">
        <v>666.36</v>
      </c>
      <c r="I172" s="247"/>
      <c r="J172" s="243"/>
      <c r="K172" s="243"/>
      <c r="L172" s="248"/>
      <c r="M172" s="249"/>
      <c r="N172" s="250"/>
      <c r="O172" s="250"/>
      <c r="P172" s="250"/>
      <c r="Q172" s="250"/>
      <c r="R172" s="250"/>
      <c r="S172" s="250"/>
      <c r="T172" s="251"/>
      <c r="AT172" s="252" t="s">
        <v>193</v>
      </c>
      <c r="AU172" s="252" t="s">
        <v>82</v>
      </c>
      <c r="AV172" s="13" t="s">
        <v>82</v>
      </c>
      <c r="AW172" s="13" t="s">
        <v>35</v>
      </c>
      <c r="AX172" s="13" t="s">
        <v>80</v>
      </c>
      <c r="AY172" s="252" t="s">
        <v>183</v>
      </c>
    </row>
    <row r="173" spans="2:65" s="1" customFormat="1" ht="16.5" customHeight="1">
      <c r="B173" s="39"/>
      <c r="C173" s="217" t="s">
        <v>276</v>
      </c>
      <c r="D173" s="217" t="s">
        <v>185</v>
      </c>
      <c r="E173" s="218" t="s">
        <v>925</v>
      </c>
      <c r="F173" s="219" t="s">
        <v>926</v>
      </c>
      <c r="G173" s="220" t="s">
        <v>225</v>
      </c>
      <c r="H173" s="221">
        <v>229.22</v>
      </c>
      <c r="I173" s="222"/>
      <c r="J173" s="223">
        <f>ROUND(I173*H173,2)</f>
        <v>0</v>
      </c>
      <c r="K173" s="219" t="s">
        <v>521</v>
      </c>
      <c r="L173" s="44"/>
      <c r="M173" s="224" t="s">
        <v>19</v>
      </c>
      <c r="N173" s="225" t="s">
        <v>44</v>
      </c>
      <c r="O173" s="80"/>
      <c r="P173" s="226">
        <f>O173*H173</f>
        <v>0</v>
      </c>
      <c r="Q173" s="226">
        <v>0</v>
      </c>
      <c r="R173" s="226">
        <f>Q173*H173</f>
        <v>0</v>
      </c>
      <c r="S173" s="226">
        <v>0</v>
      </c>
      <c r="T173" s="227">
        <f>S173*H173</f>
        <v>0</v>
      </c>
      <c r="AR173" s="18" t="s">
        <v>101</v>
      </c>
      <c r="AT173" s="18" t="s">
        <v>185</v>
      </c>
      <c r="AU173" s="18" t="s">
        <v>82</v>
      </c>
      <c r="AY173" s="18" t="s">
        <v>183</v>
      </c>
      <c r="BE173" s="228">
        <f>IF(N173="základní",J173,0)</f>
        <v>0</v>
      </c>
      <c r="BF173" s="228">
        <f>IF(N173="snížená",J173,0)</f>
        <v>0</v>
      </c>
      <c r="BG173" s="228">
        <f>IF(N173="zákl. přenesená",J173,0)</f>
        <v>0</v>
      </c>
      <c r="BH173" s="228">
        <f>IF(N173="sníž. přenesená",J173,0)</f>
        <v>0</v>
      </c>
      <c r="BI173" s="228">
        <f>IF(N173="nulová",J173,0)</f>
        <v>0</v>
      </c>
      <c r="BJ173" s="18" t="s">
        <v>80</v>
      </c>
      <c r="BK173" s="228">
        <f>ROUND(I173*H173,2)</f>
        <v>0</v>
      </c>
      <c r="BL173" s="18" t="s">
        <v>101</v>
      </c>
      <c r="BM173" s="18" t="s">
        <v>1314</v>
      </c>
    </row>
    <row r="174" spans="2:47" s="1" customFormat="1" ht="12">
      <c r="B174" s="39"/>
      <c r="C174" s="40"/>
      <c r="D174" s="229" t="s">
        <v>213</v>
      </c>
      <c r="E174" s="40"/>
      <c r="F174" s="230" t="s">
        <v>928</v>
      </c>
      <c r="G174" s="40"/>
      <c r="H174" s="40"/>
      <c r="I174" s="144"/>
      <c r="J174" s="40"/>
      <c r="K174" s="40"/>
      <c r="L174" s="44"/>
      <c r="M174" s="231"/>
      <c r="N174" s="80"/>
      <c r="O174" s="80"/>
      <c r="P174" s="80"/>
      <c r="Q174" s="80"/>
      <c r="R174" s="80"/>
      <c r="S174" s="80"/>
      <c r="T174" s="81"/>
      <c r="AT174" s="18" t="s">
        <v>213</v>
      </c>
      <c r="AU174" s="18" t="s">
        <v>82</v>
      </c>
    </row>
    <row r="175" spans="2:47" s="1" customFormat="1" ht="12">
      <c r="B175" s="39"/>
      <c r="C175" s="40"/>
      <c r="D175" s="229" t="s">
        <v>191</v>
      </c>
      <c r="E175" s="40"/>
      <c r="F175" s="230" t="s">
        <v>1315</v>
      </c>
      <c r="G175" s="40"/>
      <c r="H175" s="40"/>
      <c r="I175" s="144"/>
      <c r="J175" s="40"/>
      <c r="K175" s="40"/>
      <c r="L175" s="44"/>
      <c r="M175" s="231"/>
      <c r="N175" s="80"/>
      <c r="O175" s="80"/>
      <c r="P175" s="80"/>
      <c r="Q175" s="80"/>
      <c r="R175" s="80"/>
      <c r="S175" s="80"/>
      <c r="T175" s="81"/>
      <c r="AT175" s="18" t="s">
        <v>191</v>
      </c>
      <c r="AU175" s="18" t="s">
        <v>82</v>
      </c>
    </row>
    <row r="176" spans="2:51" s="13" customFormat="1" ht="12">
      <c r="B176" s="242"/>
      <c r="C176" s="243"/>
      <c r="D176" s="229" t="s">
        <v>193</v>
      </c>
      <c r="E176" s="244" t="s">
        <v>19</v>
      </c>
      <c r="F176" s="245" t="s">
        <v>1316</v>
      </c>
      <c r="G176" s="243"/>
      <c r="H176" s="246">
        <v>229.22</v>
      </c>
      <c r="I176" s="247"/>
      <c r="J176" s="243"/>
      <c r="K176" s="243"/>
      <c r="L176" s="248"/>
      <c r="M176" s="249"/>
      <c r="N176" s="250"/>
      <c r="O176" s="250"/>
      <c r="P176" s="250"/>
      <c r="Q176" s="250"/>
      <c r="R176" s="250"/>
      <c r="S176" s="250"/>
      <c r="T176" s="251"/>
      <c r="AT176" s="252" t="s">
        <v>193</v>
      </c>
      <c r="AU176" s="252" t="s">
        <v>82</v>
      </c>
      <c r="AV176" s="13" t="s">
        <v>82</v>
      </c>
      <c r="AW176" s="13" t="s">
        <v>35</v>
      </c>
      <c r="AX176" s="13" t="s">
        <v>80</v>
      </c>
      <c r="AY176" s="252" t="s">
        <v>183</v>
      </c>
    </row>
    <row r="177" spans="2:65" s="1" customFormat="1" ht="16.5" customHeight="1">
      <c r="B177" s="39"/>
      <c r="C177" s="264" t="s">
        <v>282</v>
      </c>
      <c r="D177" s="264" t="s">
        <v>233</v>
      </c>
      <c r="E177" s="265" t="s">
        <v>932</v>
      </c>
      <c r="F177" s="266" t="s">
        <v>933</v>
      </c>
      <c r="G177" s="267" t="s">
        <v>208</v>
      </c>
      <c r="H177" s="268">
        <v>458.44</v>
      </c>
      <c r="I177" s="269"/>
      <c r="J177" s="270">
        <f>ROUND(I177*H177,2)</f>
        <v>0</v>
      </c>
      <c r="K177" s="266" t="s">
        <v>521</v>
      </c>
      <c r="L177" s="271"/>
      <c r="M177" s="272" t="s">
        <v>19</v>
      </c>
      <c r="N177" s="273" t="s">
        <v>44</v>
      </c>
      <c r="O177" s="80"/>
      <c r="P177" s="226">
        <f>O177*H177</f>
        <v>0</v>
      </c>
      <c r="Q177" s="226">
        <v>1</v>
      </c>
      <c r="R177" s="226">
        <f>Q177*H177</f>
        <v>458.44</v>
      </c>
      <c r="S177" s="226">
        <v>0</v>
      </c>
      <c r="T177" s="227">
        <f>S177*H177</f>
        <v>0</v>
      </c>
      <c r="AR177" s="18" t="s">
        <v>232</v>
      </c>
      <c r="AT177" s="18" t="s">
        <v>233</v>
      </c>
      <c r="AU177" s="18" t="s">
        <v>82</v>
      </c>
      <c r="AY177" s="18" t="s">
        <v>183</v>
      </c>
      <c r="BE177" s="228">
        <f>IF(N177="základní",J177,0)</f>
        <v>0</v>
      </c>
      <c r="BF177" s="228">
        <f>IF(N177="snížená",J177,0)</f>
        <v>0</v>
      </c>
      <c r="BG177" s="228">
        <f>IF(N177="zákl. přenesená",J177,0)</f>
        <v>0</v>
      </c>
      <c r="BH177" s="228">
        <f>IF(N177="sníž. přenesená",J177,0)</f>
        <v>0</v>
      </c>
      <c r="BI177" s="228">
        <f>IF(N177="nulová",J177,0)</f>
        <v>0</v>
      </c>
      <c r="BJ177" s="18" t="s">
        <v>80</v>
      </c>
      <c r="BK177" s="228">
        <f>ROUND(I177*H177,2)</f>
        <v>0</v>
      </c>
      <c r="BL177" s="18" t="s">
        <v>101</v>
      </c>
      <c r="BM177" s="18" t="s">
        <v>1317</v>
      </c>
    </row>
    <row r="178" spans="2:51" s="13" customFormat="1" ht="12">
      <c r="B178" s="242"/>
      <c r="C178" s="243"/>
      <c r="D178" s="229" t="s">
        <v>193</v>
      </c>
      <c r="E178" s="244" t="s">
        <v>19</v>
      </c>
      <c r="F178" s="245" t="s">
        <v>1318</v>
      </c>
      <c r="G178" s="243"/>
      <c r="H178" s="246">
        <v>458.44</v>
      </c>
      <c r="I178" s="247"/>
      <c r="J178" s="243"/>
      <c r="K178" s="243"/>
      <c r="L178" s="248"/>
      <c r="M178" s="249"/>
      <c r="N178" s="250"/>
      <c r="O178" s="250"/>
      <c r="P178" s="250"/>
      <c r="Q178" s="250"/>
      <c r="R178" s="250"/>
      <c r="S178" s="250"/>
      <c r="T178" s="251"/>
      <c r="AT178" s="252" t="s">
        <v>193</v>
      </c>
      <c r="AU178" s="252" t="s">
        <v>82</v>
      </c>
      <c r="AV178" s="13" t="s">
        <v>82</v>
      </c>
      <c r="AW178" s="13" t="s">
        <v>35</v>
      </c>
      <c r="AX178" s="13" t="s">
        <v>80</v>
      </c>
      <c r="AY178" s="252" t="s">
        <v>183</v>
      </c>
    </row>
    <row r="179" spans="2:65" s="1" customFormat="1" ht="22.5" customHeight="1">
      <c r="B179" s="39"/>
      <c r="C179" s="217" t="s">
        <v>287</v>
      </c>
      <c r="D179" s="217" t="s">
        <v>185</v>
      </c>
      <c r="E179" s="218" t="s">
        <v>1319</v>
      </c>
      <c r="F179" s="219" t="s">
        <v>1320</v>
      </c>
      <c r="G179" s="220" t="s">
        <v>324</v>
      </c>
      <c r="H179" s="221">
        <v>87.5</v>
      </c>
      <c r="I179" s="222"/>
      <c r="J179" s="223">
        <f>ROUND(I179*H179,2)</f>
        <v>0</v>
      </c>
      <c r="K179" s="219" t="s">
        <v>521</v>
      </c>
      <c r="L179" s="44"/>
      <c r="M179" s="224" t="s">
        <v>19</v>
      </c>
      <c r="N179" s="225" t="s">
        <v>44</v>
      </c>
      <c r="O179" s="80"/>
      <c r="P179" s="226">
        <f>O179*H179</f>
        <v>0</v>
      </c>
      <c r="Q179" s="226">
        <v>0</v>
      </c>
      <c r="R179" s="226">
        <f>Q179*H179</f>
        <v>0</v>
      </c>
      <c r="S179" s="226">
        <v>0</v>
      </c>
      <c r="T179" s="227">
        <f>S179*H179</f>
        <v>0</v>
      </c>
      <c r="AR179" s="18" t="s">
        <v>101</v>
      </c>
      <c r="AT179" s="18" t="s">
        <v>185</v>
      </c>
      <c r="AU179" s="18" t="s">
        <v>82</v>
      </c>
      <c r="AY179" s="18" t="s">
        <v>183</v>
      </c>
      <c r="BE179" s="228">
        <f>IF(N179="základní",J179,0)</f>
        <v>0</v>
      </c>
      <c r="BF179" s="228">
        <f>IF(N179="snížená",J179,0)</f>
        <v>0</v>
      </c>
      <c r="BG179" s="228">
        <f>IF(N179="zákl. přenesená",J179,0)</f>
        <v>0</v>
      </c>
      <c r="BH179" s="228">
        <f>IF(N179="sníž. přenesená",J179,0)</f>
        <v>0</v>
      </c>
      <c r="BI179" s="228">
        <f>IF(N179="nulová",J179,0)</f>
        <v>0</v>
      </c>
      <c r="BJ179" s="18" t="s">
        <v>80</v>
      </c>
      <c r="BK179" s="228">
        <f>ROUND(I179*H179,2)</f>
        <v>0</v>
      </c>
      <c r="BL179" s="18" t="s">
        <v>101</v>
      </c>
      <c r="BM179" s="18" t="s">
        <v>1321</v>
      </c>
    </row>
    <row r="180" spans="2:47" s="1" customFormat="1" ht="12">
      <c r="B180" s="39"/>
      <c r="C180" s="40"/>
      <c r="D180" s="229" t="s">
        <v>213</v>
      </c>
      <c r="E180" s="40"/>
      <c r="F180" s="230" t="s">
        <v>939</v>
      </c>
      <c r="G180" s="40"/>
      <c r="H180" s="40"/>
      <c r="I180" s="144"/>
      <c r="J180" s="40"/>
      <c r="K180" s="40"/>
      <c r="L180" s="44"/>
      <c r="M180" s="231"/>
      <c r="N180" s="80"/>
      <c r="O180" s="80"/>
      <c r="P180" s="80"/>
      <c r="Q180" s="80"/>
      <c r="R180" s="80"/>
      <c r="S180" s="80"/>
      <c r="T180" s="81"/>
      <c r="AT180" s="18" t="s">
        <v>213</v>
      </c>
      <c r="AU180" s="18" t="s">
        <v>82</v>
      </c>
    </row>
    <row r="181" spans="2:51" s="12" customFormat="1" ht="12">
      <c r="B181" s="232"/>
      <c r="C181" s="233"/>
      <c r="D181" s="229" t="s">
        <v>193</v>
      </c>
      <c r="E181" s="234" t="s">
        <v>19</v>
      </c>
      <c r="F181" s="235" t="s">
        <v>1322</v>
      </c>
      <c r="G181" s="233"/>
      <c r="H181" s="234" t="s">
        <v>19</v>
      </c>
      <c r="I181" s="236"/>
      <c r="J181" s="233"/>
      <c r="K181" s="233"/>
      <c r="L181" s="237"/>
      <c r="M181" s="238"/>
      <c r="N181" s="239"/>
      <c r="O181" s="239"/>
      <c r="P181" s="239"/>
      <c r="Q181" s="239"/>
      <c r="R181" s="239"/>
      <c r="S181" s="239"/>
      <c r="T181" s="240"/>
      <c r="AT181" s="241" t="s">
        <v>193</v>
      </c>
      <c r="AU181" s="241" t="s">
        <v>82</v>
      </c>
      <c r="AV181" s="12" t="s">
        <v>80</v>
      </c>
      <c r="AW181" s="12" t="s">
        <v>35</v>
      </c>
      <c r="AX181" s="12" t="s">
        <v>73</v>
      </c>
      <c r="AY181" s="241" t="s">
        <v>183</v>
      </c>
    </row>
    <row r="182" spans="2:51" s="13" customFormat="1" ht="12">
      <c r="B182" s="242"/>
      <c r="C182" s="243"/>
      <c r="D182" s="229" t="s">
        <v>193</v>
      </c>
      <c r="E182" s="244" t="s">
        <v>19</v>
      </c>
      <c r="F182" s="245" t="s">
        <v>1323</v>
      </c>
      <c r="G182" s="243"/>
      <c r="H182" s="246">
        <v>87.5</v>
      </c>
      <c r="I182" s="247"/>
      <c r="J182" s="243"/>
      <c r="K182" s="243"/>
      <c r="L182" s="248"/>
      <c r="M182" s="249"/>
      <c r="N182" s="250"/>
      <c r="O182" s="250"/>
      <c r="P182" s="250"/>
      <c r="Q182" s="250"/>
      <c r="R182" s="250"/>
      <c r="S182" s="250"/>
      <c r="T182" s="251"/>
      <c r="AT182" s="252" t="s">
        <v>193</v>
      </c>
      <c r="AU182" s="252" t="s">
        <v>82</v>
      </c>
      <c r="AV182" s="13" t="s">
        <v>82</v>
      </c>
      <c r="AW182" s="13" t="s">
        <v>35</v>
      </c>
      <c r="AX182" s="13" t="s">
        <v>80</v>
      </c>
      <c r="AY182" s="252" t="s">
        <v>183</v>
      </c>
    </row>
    <row r="183" spans="2:65" s="1" customFormat="1" ht="16.5" customHeight="1">
      <c r="B183" s="39"/>
      <c r="C183" s="217" t="s">
        <v>292</v>
      </c>
      <c r="D183" s="217" t="s">
        <v>185</v>
      </c>
      <c r="E183" s="218" t="s">
        <v>941</v>
      </c>
      <c r="F183" s="219" t="s">
        <v>942</v>
      </c>
      <c r="G183" s="220" t="s">
        <v>324</v>
      </c>
      <c r="H183" s="221">
        <v>87.53</v>
      </c>
      <c r="I183" s="222"/>
      <c r="J183" s="223">
        <f>ROUND(I183*H183,2)</f>
        <v>0</v>
      </c>
      <c r="K183" s="219" t="s">
        <v>521</v>
      </c>
      <c r="L183" s="44"/>
      <c r="M183" s="224" t="s">
        <v>19</v>
      </c>
      <c r="N183" s="225" t="s">
        <v>44</v>
      </c>
      <c r="O183" s="80"/>
      <c r="P183" s="226">
        <f>O183*H183</f>
        <v>0</v>
      </c>
      <c r="Q183" s="226">
        <v>0</v>
      </c>
      <c r="R183" s="226">
        <f>Q183*H183</f>
        <v>0</v>
      </c>
      <c r="S183" s="226">
        <v>0</v>
      </c>
      <c r="T183" s="227">
        <f>S183*H183</f>
        <v>0</v>
      </c>
      <c r="AR183" s="18" t="s">
        <v>101</v>
      </c>
      <c r="AT183" s="18" t="s">
        <v>185</v>
      </c>
      <c r="AU183" s="18" t="s">
        <v>82</v>
      </c>
      <c r="AY183" s="18" t="s">
        <v>183</v>
      </c>
      <c r="BE183" s="228">
        <f>IF(N183="základní",J183,0)</f>
        <v>0</v>
      </c>
      <c r="BF183" s="228">
        <f>IF(N183="snížená",J183,0)</f>
        <v>0</v>
      </c>
      <c r="BG183" s="228">
        <f>IF(N183="zákl. přenesená",J183,0)</f>
        <v>0</v>
      </c>
      <c r="BH183" s="228">
        <f>IF(N183="sníž. přenesená",J183,0)</f>
        <v>0</v>
      </c>
      <c r="BI183" s="228">
        <f>IF(N183="nulová",J183,0)</f>
        <v>0</v>
      </c>
      <c r="BJ183" s="18" t="s">
        <v>80</v>
      </c>
      <c r="BK183" s="228">
        <f>ROUND(I183*H183,2)</f>
        <v>0</v>
      </c>
      <c r="BL183" s="18" t="s">
        <v>101</v>
      </c>
      <c r="BM183" s="18" t="s">
        <v>1324</v>
      </c>
    </row>
    <row r="184" spans="2:47" s="1" customFormat="1" ht="12">
      <c r="B184" s="39"/>
      <c r="C184" s="40"/>
      <c r="D184" s="229" t="s">
        <v>213</v>
      </c>
      <c r="E184" s="40"/>
      <c r="F184" s="230" t="s">
        <v>944</v>
      </c>
      <c r="G184" s="40"/>
      <c r="H184" s="40"/>
      <c r="I184" s="144"/>
      <c r="J184" s="40"/>
      <c r="K184" s="40"/>
      <c r="L184" s="44"/>
      <c r="M184" s="231"/>
      <c r="N184" s="80"/>
      <c r="O184" s="80"/>
      <c r="P184" s="80"/>
      <c r="Q184" s="80"/>
      <c r="R184" s="80"/>
      <c r="S184" s="80"/>
      <c r="T184" s="81"/>
      <c r="AT184" s="18" t="s">
        <v>213</v>
      </c>
      <c r="AU184" s="18" t="s">
        <v>82</v>
      </c>
    </row>
    <row r="185" spans="2:65" s="1" customFormat="1" ht="16.5" customHeight="1">
      <c r="B185" s="39"/>
      <c r="C185" s="264" t="s">
        <v>296</v>
      </c>
      <c r="D185" s="264" t="s">
        <v>233</v>
      </c>
      <c r="E185" s="265" t="s">
        <v>945</v>
      </c>
      <c r="F185" s="266" t="s">
        <v>946</v>
      </c>
      <c r="G185" s="267" t="s">
        <v>588</v>
      </c>
      <c r="H185" s="268">
        <v>2.625</v>
      </c>
      <c r="I185" s="269"/>
      <c r="J185" s="270">
        <f>ROUND(I185*H185,2)</f>
        <v>0</v>
      </c>
      <c r="K185" s="266" t="s">
        <v>521</v>
      </c>
      <c r="L185" s="271"/>
      <c r="M185" s="272" t="s">
        <v>19</v>
      </c>
      <c r="N185" s="273" t="s">
        <v>44</v>
      </c>
      <c r="O185" s="80"/>
      <c r="P185" s="226">
        <f>O185*H185</f>
        <v>0</v>
      </c>
      <c r="Q185" s="226">
        <v>0.001</v>
      </c>
      <c r="R185" s="226">
        <f>Q185*H185</f>
        <v>0.002625</v>
      </c>
      <c r="S185" s="226">
        <v>0</v>
      </c>
      <c r="T185" s="227">
        <f>S185*H185</f>
        <v>0</v>
      </c>
      <c r="AR185" s="18" t="s">
        <v>232</v>
      </c>
      <c r="AT185" s="18" t="s">
        <v>233</v>
      </c>
      <c r="AU185" s="18" t="s">
        <v>82</v>
      </c>
      <c r="AY185" s="18" t="s">
        <v>183</v>
      </c>
      <c r="BE185" s="228">
        <f>IF(N185="základní",J185,0)</f>
        <v>0</v>
      </c>
      <c r="BF185" s="228">
        <f>IF(N185="snížená",J185,0)</f>
        <v>0</v>
      </c>
      <c r="BG185" s="228">
        <f>IF(N185="zákl. přenesená",J185,0)</f>
        <v>0</v>
      </c>
      <c r="BH185" s="228">
        <f>IF(N185="sníž. přenesená",J185,0)</f>
        <v>0</v>
      </c>
      <c r="BI185" s="228">
        <f>IF(N185="nulová",J185,0)</f>
        <v>0</v>
      </c>
      <c r="BJ185" s="18" t="s">
        <v>80</v>
      </c>
      <c r="BK185" s="228">
        <f>ROUND(I185*H185,2)</f>
        <v>0</v>
      </c>
      <c r="BL185" s="18" t="s">
        <v>101</v>
      </c>
      <c r="BM185" s="18" t="s">
        <v>1325</v>
      </c>
    </row>
    <row r="186" spans="2:51" s="13" customFormat="1" ht="12">
      <c r="B186" s="242"/>
      <c r="C186" s="243"/>
      <c r="D186" s="229" t="s">
        <v>193</v>
      </c>
      <c r="E186" s="244" t="s">
        <v>19</v>
      </c>
      <c r="F186" s="245" t="s">
        <v>1326</v>
      </c>
      <c r="G186" s="243"/>
      <c r="H186" s="246">
        <v>2.625</v>
      </c>
      <c r="I186" s="247"/>
      <c r="J186" s="243"/>
      <c r="K186" s="243"/>
      <c r="L186" s="248"/>
      <c r="M186" s="249"/>
      <c r="N186" s="250"/>
      <c r="O186" s="250"/>
      <c r="P186" s="250"/>
      <c r="Q186" s="250"/>
      <c r="R186" s="250"/>
      <c r="S186" s="250"/>
      <c r="T186" s="251"/>
      <c r="AT186" s="252" t="s">
        <v>193</v>
      </c>
      <c r="AU186" s="252" t="s">
        <v>82</v>
      </c>
      <c r="AV186" s="13" t="s">
        <v>82</v>
      </c>
      <c r="AW186" s="13" t="s">
        <v>35</v>
      </c>
      <c r="AX186" s="13" t="s">
        <v>80</v>
      </c>
      <c r="AY186" s="252" t="s">
        <v>183</v>
      </c>
    </row>
    <row r="187" spans="2:63" s="11" customFormat="1" ht="22.8" customHeight="1">
      <c r="B187" s="201"/>
      <c r="C187" s="202"/>
      <c r="D187" s="203" t="s">
        <v>72</v>
      </c>
      <c r="E187" s="215" t="s">
        <v>82</v>
      </c>
      <c r="F187" s="215" t="s">
        <v>949</v>
      </c>
      <c r="G187" s="202"/>
      <c r="H187" s="202"/>
      <c r="I187" s="205"/>
      <c r="J187" s="216">
        <f>BK187</f>
        <v>0</v>
      </c>
      <c r="K187" s="202"/>
      <c r="L187" s="207"/>
      <c r="M187" s="208"/>
      <c r="N187" s="209"/>
      <c r="O187" s="209"/>
      <c r="P187" s="210">
        <f>SUM(P188:P199)</f>
        <v>0</v>
      </c>
      <c r="Q187" s="209"/>
      <c r="R187" s="210">
        <f>SUM(R188:R199)</f>
        <v>33.519578271600004</v>
      </c>
      <c r="S187" s="209"/>
      <c r="T187" s="211">
        <f>SUM(T188:T199)</f>
        <v>0</v>
      </c>
      <c r="AR187" s="212" t="s">
        <v>80</v>
      </c>
      <c r="AT187" s="213" t="s">
        <v>72</v>
      </c>
      <c r="AU187" s="213" t="s">
        <v>80</v>
      </c>
      <c r="AY187" s="212" t="s">
        <v>183</v>
      </c>
      <c r="BK187" s="214">
        <f>SUM(BK188:BK199)</f>
        <v>0</v>
      </c>
    </row>
    <row r="188" spans="2:65" s="1" customFormat="1" ht="16.5" customHeight="1">
      <c r="B188" s="39"/>
      <c r="C188" s="217" t="s">
        <v>7</v>
      </c>
      <c r="D188" s="217" t="s">
        <v>185</v>
      </c>
      <c r="E188" s="218" t="s">
        <v>950</v>
      </c>
      <c r="F188" s="219" t="s">
        <v>951</v>
      </c>
      <c r="G188" s="220" t="s">
        <v>188</v>
      </c>
      <c r="H188" s="221">
        <v>21.98</v>
      </c>
      <c r="I188" s="222"/>
      <c r="J188" s="223">
        <f>ROUND(I188*H188,2)</f>
        <v>0</v>
      </c>
      <c r="K188" s="219" t="s">
        <v>521</v>
      </c>
      <c r="L188" s="44"/>
      <c r="M188" s="224" t="s">
        <v>19</v>
      </c>
      <c r="N188" s="225" t="s">
        <v>44</v>
      </c>
      <c r="O188" s="80"/>
      <c r="P188" s="226">
        <f>O188*H188</f>
        <v>0</v>
      </c>
      <c r="Q188" s="226">
        <v>1.524766</v>
      </c>
      <c r="R188" s="226">
        <f>Q188*H188</f>
        <v>33.51435668</v>
      </c>
      <c r="S188" s="226">
        <v>0</v>
      </c>
      <c r="T188" s="227">
        <f>S188*H188</f>
        <v>0</v>
      </c>
      <c r="AR188" s="18" t="s">
        <v>101</v>
      </c>
      <c r="AT188" s="18" t="s">
        <v>185</v>
      </c>
      <c r="AU188" s="18" t="s">
        <v>82</v>
      </c>
      <c r="AY188" s="18" t="s">
        <v>183</v>
      </c>
      <c r="BE188" s="228">
        <f>IF(N188="základní",J188,0)</f>
        <v>0</v>
      </c>
      <c r="BF188" s="228">
        <f>IF(N188="snížená",J188,0)</f>
        <v>0</v>
      </c>
      <c r="BG188" s="228">
        <f>IF(N188="zákl. přenesená",J188,0)</f>
        <v>0</v>
      </c>
      <c r="BH188" s="228">
        <f>IF(N188="sníž. přenesená",J188,0)</f>
        <v>0</v>
      </c>
      <c r="BI188" s="228">
        <f>IF(N188="nulová",J188,0)</f>
        <v>0</v>
      </c>
      <c r="BJ188" s="18" t="s">
        <v>80</v>
      </c>
      <c r="BK188" s="228">
        <f>ROUND(I188*H188,2)</f>
        <v>0</v>
      </c>
      <c r="BL188" s="18" t="s">
        <v>101</v>
      </c>
      <c r="BM188" s="18" t="s">
        <v>1327</v>
      </c>
    </row>
    <row r="189" spans="2:47" s="1" customFormat="1" ht="12">
      <c r="B189" s="39"/>
      <c r="C189" s="40"/>
      <c r="D189" s="229" t="s">
        <v>213</v>
      </c>
      <c r="E189" s="40"/>
      <c r="F189" s="230" t="s">
        <v>953</v>
      </c>
      <c r="G189" s="40"/>
      <c r="H189" s="40"/>
      <c r="I189" s="144"/>
      <c r="J189" s="40"/>
      <c r="K189" s="40"/>
      <c r="L189" s="44"/>
      <c r="M189" s="231"/>
      <c r="N189" s="80"/>
      <c r="O189" s="80"/>
      <c r="P189" s="80"/>
      <c r="Q189" s="80"/>
      <c r="R189" s="80"/>
      <c r="S189" s="80"/>
      <c r="T189" s="81"/>
      <c r="AT189" s="18" t="s">
        <v>213</v>
      </c>
      <c r="AU189" s="18" t="s">
        <v>82</v>
      </c>
    </row>
    <row r="190" spans="2:51" s="12" customFormat="1" ht="12">
      <c r="B190" s="232"/>
      <c r="C190" s="233"/>
      <c r="D190" s="229" t="s">
        <v>193</v>
      </c>
      <c r="E190" s="234" t="s">
        <v>19</v>
      </c>
      <c r="F190" s="235" t="s">
        <v>1328</v>
      </c>
      <c r="G190" s="233"/>
      <c r="H190" s="234" t="s">
        <v>19</v>
      </c>
      <c r="I190" s="236"/>
      <c r="J190" s="233"/>
      <c r="K190" s="233"/>
      <c r="L190" s="237"/>
      <c r="M190" s="238"/>
      <c r="N190" s="239"/>
      <c r="O190" s="239"/>
      <c r="P190" s="239"/>
      <c r="Q190" s="239"/>
      <c r="R190" s="239"/>
      <c r="S190" s="239"/>
      <c r="T190" s="240"/>
      <c r="AT190" s="241" t="s">
        <v>193</v>
      </c>
      <c r="AU190" s="241" t="s">
        <v>82</v>
      </c>
      <c r="AV190" s="12" t="s">
        <v>80</v>
      </c>
      <c r="AW190" s="12" t="s">
        <v>35</v>
      </c>
      <c r="AX190" s="12" t="s">
        <v>73</v>
      </c>
      <c r="AY190" s="241" t="s">
        <v>183</v>
      </c>
    </row>
    <row r="191" spans="2:51" s="13" customFormat="1" ht="12">
      <c r="B191" s="242"/>
      <c r="C191" s="243"/>
      <c r="D191" s="229" t="s">
        <v>193</v>
      </c>
      <c r="E191" s="244" t="s">
        <v>19</v>
      </c>
      <c r="F191" s="245" t="s">
        <v>1329</v>
      </c>
      <c r="G191" s="243"/>
      <c r="H191" s="246">
        <v>21.98</v>
      </c>
      <c r="I191" s="247"/>
      <c r="J191" s="243"/>
      <c r="K191" s="243"/>
      <c r="L191" s="248"/>
      <c r="M191" s="249"/>
      <c r="N191" s="250"/>
      <c r="O191" s="250"/>
      <c r="P191" s="250"/>
      <c r="Q191" s="250"/>
      <c r="R191" s="250"/>
      <c r="S191" s="250"/>
      <c r="T191" s="251"/>
      <c r="AT191" s="252" t="s">
        <v>193</v>
      </c>
      <c r="AU191" s="252" t="s">
        <v>82</v>
      </c>
      <c r="AV191" s="13" t="s">
        <v>82</v>
      </c>
      <c r="AW191" s="13" t="s">
        <v>35</v>
      </c>
      <c r="AX191" s="13" t="s">
        <v>80</v>
      </c>
      <c r="AY191" s="252" t="s">
        <v>183</v>
      </c>
    </row>
    <row r="192" spans="2:65" s="1" customFormat="1" ht="16.5" customHeight="1">
      <c r="B192" s="39"/>
      <c r="C192" s="217" t="s">
        <v>291</v>
      </c>
      <c r="D192" s="217" t="s">
        <v>185</v>
      </c>
      <c r="E192" s="218" t="s">
        <v>956</v>
      </c>
      <c r="F192" s="219" t="s">
        <v>957</v>
      </c>
      <c r="G192" s="220" t="s">
        <v>324</v>
      </c>
      <c r="H192" s="221">
        <v>3.548</v>
      </c>
      <c r="I192" s="222"/>
      <c r="J192" s="223">
        <f>ROUND(I192*H192,2)</f>
        <v>0</v>
      </c>
      <c r="K192" s="219" t="s">
        <v>521</v>
      </c>
      <c r="L192" s="44"/>
      <c r="M192" s="224" t="s">
        <v>19</v>
      </c>
      <c r="N192" s="225" t="s">
        <v>44</v>
      </c>
      <c r="O192" s="80"/>
      <c r="P192" s="226">
        <f>O192*H192</f>
        <v>0</v>
      </c>
      <c r="Q192" s="226">
        <v>0.0014357</v>
      </c>
      <c r="R192" s="226">
        <f>Q192*H192</f>
        <v>0.0050938636</v>
      </c>
      <c r="S192" s="226">
        <v>0</v>
      </c>
      <c r="T192" s="227">
        <f>S192*H192</f>
        <v>0</v>
      </c>
      <c r="AR192" s="18" t="s">
        <v>101</v>
      </c>
      <c r="AT192" s="18" t="s">
        <v>185</v>
      </c>
      <c r="AU192" s="18" t="s">
        <v>82</v>
      </c>
      <c r="AY192" s="18" t="s">
        <v>183</v>
      </c>
      <c r="BE192" s="228">
        <f>IF(N192="základní",J192,0)</f>
        <v>0</v>
      </c>
      <c r="BF192" s="228">
        <f>IF(N192="snížená",J192,0)</f>
        <v>0</v>
      </c>
      <c r="BG192" s="228">
        <f>IF(N192="zákl. přenesená",J192,0)</f>
        <v>0</v>
      </c>
      <c r="BH192" s="228">
        <f>IF(N192="sníž. přenesená",J192,0)</f>
        <v>0</v>
      </c>
      <c r="BI192" s="228">
        <f>IF(N192="nulová",J192,0)</f>
        <v>0</v>
      </c>
      <c r="BJ192" s="18" t="s">
        <v>80</v>
      </c>
      <c r="BK192" s="228">
        <f>ROUND(I192*H192,2)</f>
        <v>0</v>
      </c>
      <c r="BL192" s="18" t="s">
        <v>101</v>
      </c>
      <c r="BM192" s="18" t="s">
        <v>1330</v>
      </c>
    </row>
    <row r="193" spans="2:47" s="1" customFormat="1" ht="12">
      <c r="B193" s="39"/>
      <c r="C193" s="40"/>
      <c r="D193" s="229" t="s">
        <v>213</v>
      </c>
      <c r="E193" s="40"/>
      <c r="F193" s="230" t="s">
        <v>959</v>
      </c>
      <c r="G193" s="40"/>
      <c r="H193" s="40"/>
      <c r="I193" s="144"/>
      <c r="J193" s="40"/>
      <c r="K193" s="40"/>
      <c r="L193" s="44"/>
      <c r="M193" s="231"/>
      <c r="N193" s="80"/>
      <c r="O193" s="80"/>
      <c r="P193" s="80"/>
      <c r="Q193" s="80"/>
      <c r="R193" s="80"/>
      <c r="S193" s="80"/>
      <c r="T193" s="81"/>
      <c r="AT193" s="18" t="s">
        <v>213</v>
      </c>
      <c r="AU193" s="18" t="s">
        <v>82</v>
      </c>
    </row>
    <row r="194" spans="2:51" s="12" customFormat="1" ht="12">
      <c r="B194" s="232"/>
      <c r="C194" s="233"/>
      <c r="D194" s="229" t="s">
        <v>193</v>
      </c>
      <c r="E194" s="234" t="s">
        <v>19</v>
      </c>
      <c r="F194" s="235" t="s">
        <v>960</v>
      </c>
      <c r="G194" s="233"/>
      <c r="H194" s="234" t="s">
        <v>19</v>
      </c>
      <c r="I194" s="236"/>
      <c r="J194" s="233"/>
      <c r="K194" s="233"/>
      <c r="L194" s="237"/>
      <c r="M194" s="238"/>
      <c r="N194" s="239"/>
      <c r="O194" s="239"/>
      <c r="P194" s="239"/>
      <c r="Q194" s="239"/>
      <c r="R194" s="239"/>
      <c r="S194" s="239"/>
      <c r="T194" s="240"/>
      <c r="AT194" s="241" t="s">
        <v>193</v>
      </c>
      <c r="AU194" s="241" t="s">
        <v>82</v>
      </c>
      <c r="AV194" s="12" t="s">
        <v>80</v>
      </c>
      <c r="AW194" s="12" t="s">
        <v>35</v>
      </c>
      <c r="AX194" s="12" t="s">
        <v>73</v>
      </c>
      <c r="AY194" s="241" t="s">
        <v>183</v>
      </c>
    </row>
    <row r="195" spans="2:51" s="13" customFormat="1" ht="12">
      <c r="B195" s="242"/>
      <c r="C195" s="243"/>
      <c r="D195" s="229" t="s">
        <v>193</v>
      </c>
      <c r="E195" s="244" t="s">
        <v>19</v>
      </c>
      <c r="F195" s="245" t="s">
        <v>1331</v>
      </c>
      <c r="G195" s="243"/>
      <c r="H195" s="246">
        <v>3.035</v>
      </c>
      <c r="I195" s="247"/>
      <c r="J195" s="243"/>
      <c r="K195" s="243"/>
      <c r="L195" s="248"/>
      <c r="M195" s="249"/>
      <c r="N195" s="250"/>
      <c r="O195" s="250"/>
      <c r="P195" s="250"/>
      <c r="Q195" s="250"/>
      <c r="R195" s="250"/>
      <c r="S195" s="250"/>
      <c r="T195" s="251"/>
      <c r="AT195" s="252" t="s">
        <v>193</v>
      </c>
      <c r="AU195" s="252" t="s">
        <v>82</v>
      </c>
      <c r="AV195" s="13" t="s">
        <v>82</v>
      </c>
      <c r="AW195" s="13" t="s">
        <v>35</v>
      </c>
      <c r="AX195" s="13" t="s">
        <v>73</v>
      </c>
      <c r="AY195" s="252" t="s">
        <v>183</v>
      </c>
    </row>
    <row r="196" spans="2:51" s="13" customFormat="1" ht="12">
      <c r="B196" s="242"/>
      <c r="C196" s="243"/>
      <c r="D196" s="229" t="s">
        <v>193</v>
      </c>
      <c r="E196" s="244" t="s">
        <v>19</v>
      </c>
      <c r="F196" s="245" t="s">
        <v>1332</v>
      </c>
      <c r="G196" s="243"/>
      <c r="H196" s="246">
        <v>0.513</v>
      </c>
      <c r="I196" s="247"/>
      <c r="J196" s="243"/>
      <c r="K196" s="243"/>
      <c r="L196" s="248"/>
      <c r="M196" s="249"/>
      <c r="N196" s="250"/>
      <c r="O196" s="250"/>
      <c r="P196" s="250"/>
      <c r="Q196" s="250"/>
      <c r="R196" s="250"/>
      <c r="S196" s="250"/>
      <c r="T196" s="251"/>
      <c r="AT196" s="252" t="s">
        <v>193</v>
      </c>
      <c r="AU196" s="252" t="s">
        <v>82</v>
      </c>
      <c r="AV196" s="13" t="s">
        <v>82</v>
      </c>
      <c r="AW196" s="13" t="s">
        <v>35</v>
      </c>
      <c r="AX196" s="13" t="s">
        <v>73</v>
      </c>
      <c r="AY196" s="252" t="s">
        <v>183</v>
      </c>
    </row>
    <row r="197" spans="2:51" s="14" customFormat="1" ht="12">
      <c r="B197" s="253"/>
      <c r="C197" s="254"/>
      <c r="D197" s="229" t="s">
        <v>193</v>
      </c>
      <c r="E197" s="255" t="s">
        <v>19</v>
      </c>
      <c r="F197" s="256" t="s">
        <v>231</v>
      </c>
      <c r="G197" s="254"/>
      <c r="H197" s="257">
        <v>3.548</v>
      </c>
      <c r="I197" s="258"/>
      <c r="J197" s="254"/>
      <c r="K197" s="254"/>
      <c r="L197" s="259"/>
      <c r="M197" s="260"/>
      <c r="N197" s="261"/>
      <c r="O197" s="261"/>
      <c r="P197" s="261"/>
      <c r="Q197" s="261"/>
      <c r="R197" s="261"/>
      <c r="S197" s="261"/>
      <c r="T197" s="262"/>
      <c r="AT197" s="263" t="s">
        <v>193</v>
      </c>
      <c r="AU197" s="263" t="s">
        <v>82</v>
      </c>
      <c r="AV197" s="14" t="s">
        <v>101</v>
      </c>
      <c r="AW197" s="14" t="s">
        <v>35</v>
      </c>
      <c r="AX197" s="14" t="s">
        <v>80</v>
      </c>
      <c r="AY197" s="263" t="s">
        <v>183</v>
      </c>
    </row>
    <row r="198" spans="2:65" s="1" customFormat="1" ht="16.5" customHeight="1">
      <c r="B198" s="39"/>
      <c r="C198" s="217" t="s">
        <v>307</v>
      </c>
      <c r="D198" s="217" t="s">
        <v>185</v>
      </c>
      <c r="E198" s="218" t="s">
        <v>963</v>
      </c>
      <c r="F198" s="219" t="s">
        <v>964</v>
      </c>
      <c r="G198" s="220" t="s">
        <v>324</v>
      </c>
      <c r="H198" s="221">
        <v>3.548</v>
      </c>
      <c r="I198" s="222"/>
      <c r="J198" s="223">
        <f>ROUND(I198*H198,2)</f>
        <v>0</v>
      </c>
      <c r="K198" s="219" t="s">
        <v>521</v>
      </c>
      <c r="L198" s="44"/>
      <c r="M198" s="224" t="s">
        <v>19</v>
      </c>
      <c r="N198" s="225" t="s">
        <v>44</v>
      </c>
      <c r="O198" s="80"/>
      <c r="P198" s="226">
        <f>O198*H198</f>
        <v>0</v>
      </c>
      <c r="Q198" s="226">
        <v>3.6E-05</v>
      </c>
      <c r="R198" s="226">
        <f>Q198*H198</f>
        <v>0.000127728</v>
      </c>
      <c r="S198" s="226">
        <v>0</v>
      </c>
      <c r="T198" s="227">
        <f>S198*H198</f>
        <v>0</v>
      </c>
      <c r="AR198" s="18" t="s">
        <v>101</v>
      </c>
      <c r="AT198" s="18" t="s">
        <v>185</v>
      </c>
      <c r="AU198" s="18" t="s">
        <v>82</v>
      </c>
      <c r="AY198" s="18" t="s">
        <v>183</v>
      </c>
      <c r="BE198" s="228">
        <f>IF(N198="základní",J198,0)</f>
        <v>0</v>
      </c>
      <c r="BF198" s="228">
        <f>IF(N198="snížená",J198,0)</f>
        <v>0</v>
      </c>
      <c r="BG198" s="228">
        <f>IF(N198="zákl. přenesená",J198,0)</f>
        <v>0</v>
      </c>
      <c r="BH198" s="228">
        <f>IF(N198="sníž. přenesená",J198,0)</f>
        <v>0</v>
      </c>
      <c r="BI198" s="228">
        <f>IF(N198="nulová",J198,0)</f>
        <v>0</v>
      </c>
      <c r="BJ198" s="18" t="s">
        <v>80</v>
      </c>
      <c r="BK198" s="228">
        <f>ROUND(I198*H198,2)</f>
        <v>0</v>
      </c>
      <c r="BL198" s="18" t="s">
        <v>101</v>
      </c>
      <c r="BM198" s="18" t="s">
        <v>1333</v>
      </c>
    </row>
    <row r="199" spans="2:47" s="1" customFormat="1" ht="12">
      <c r="B199" s="39"/>
      <c r="C199" s="40"/>
      <c r="D199" s="229" t="s">
        <v>213</v>
      </c>
      <c r="E199" s="40"/>
      <c r="F199" s="230" t="s">
        <v>959</v>
      </c>
      <c r="G199" s="40"/>
      <c r="H199" s="40"/>
      <c r="I199" s="144"/>
      <c r="J199" s="40"/>
      <c r="K199" s="40"/>
      <c r="L199" s="44"/>
      <c r="M199" s="231"/>
      <c r="N199" s="80"/>
      <c r="O199" s="80"/>
      <c r="P199" s="80"/>
      <c r="Q199" s="80"/>
      <c r="R199" s="80"/>
      <c r="S199" s="80"/>
      <c r="T199" s="81"/>
      <c r="AT199" s="18" t="s">
        <v>213</v>
      </c>
      <c r="AU199" s="18" t="s">
        <v>82</v>
      </c>
    </row>
    <row r="200" spans="2:63" s="11" customFormat="1" ht="22.8" customHeight="1">
      <c r="B200" s="201"/>
      <c r="C200" s="202"/>
      <c r="D200" s="203" t="s">
        <v>72</v>
      </c>
      <c r="E200" s="215" t="s">
        <v>95</v>
      </c>
      <c r="F200" s="215" t="s">
        <v>966</v>
      </c>
      <c r="G200" s="202"/>
      <c r="H200" s="202"/>
      <c r="I200" s="205"/>
      <c r="J200" s="216">
        <f>BK200</f>
        <v>0</v>
      </c>
      <c r="K200" s="202"/>
      <c r="L200" s="207"/>
      <c r="M200" s="208"/>
      <c r="N200" s="209"/>
      <c r="O200" s="209"/>
      <c r="P200" s="210">
        <f>SUM(P201:P213)</f>
        <v>0</v>
      </c>
      <c r="Q200" s="209"/>
      <c r="R200" s="210">
        <f>SUM(R201:R213)</f>
        <v>4.414680988799999</v>
      </c>
      <c r="S200" s="209"/>
      <c r="T200" s="211">
        <f>SUM(T201:T213)</f>
        <v>0</v>
      </c>
      <c r="AR200" s="212" t="s">
        <v>80</v>
      </c>
      <c r="AT200" s="213" t="s">
        <v>72</v>
      </c>
      <c r="AU200" s="213" t="s">
        <v>80</v>
      </c>
      <c r="AY200" s="212" t="s">
        <v>183</v>
      </c>
      <c r="BK200" s="214">
        <f>SUM(BK201:BK213)</f>
        <v>0</v>
      </c>
    </row>
    <row r="201" spans="2:65" s="1" customFormat="1" ht="16.5" customHeight="1">
      <c r="B201" s="39"/>
      <c r="C201" s="217" t="s">
        <v>313</v>
      </c>
      <c r="D201" s="217" t="s">
        <v>185</v>
      </c>
      <c r="E201" s="218" t="s">
        <v>1334</v>
      </c>
      <c r="F201" s="219" t="s">
        <v>1335</v>
      </c>
      <c r="G201" s="220" t="s">
        <v>225</v>
      </c>
      <c r="H201" s="221">
        <v>7.371</v>
      </c>
      <c r="I201" s="222"/>
      <c r="J201" s="223">
        <f>ROUND(I201*H201,2)</f>
        <v>0</v>
      </c>
      <c r="K201" s="219" t="s">
        <v>521</v>
      </c>
      <c r="L201" s="44"/>
      <c r="M201" s="224" t="s">
        <v>19</v>
      </c>
      <c r="N201" s="225" t="s">
        <v>44</v>
      </c>
      <c r="O201" s="80"/>
      <c r="P201" s="226">
        <f>O201*H201</f>
        <v>0</v>
      </c>
      <c r="Q201" s="226">
        <v>0.03689</v>
      </c>
      <c r="R201" s="226">
        <f>Q201*H201</f>
        <v>0.27191619</v>
      </c>
      <c r="S201" s="226">
        <v>0</v>
      </c>
      <c r="T201" s="227">
        <f>S201*H201</f>
        <v>0</v>
      </c>
      <c r="AR201" s="18" t="s">
        <v>101</v>
      </c>
      <c r="AT201" s="18" t="s">
        <v>185</v>
      </c>
      <c r="AU201" s="18" t="s">
        <v>82</v>
      </c>
      <c r="AY201" s="18" t="s">
        <v>183</v>
      </c>
      <c r="BE201" s="228">
        <f>IF(N201="základní",J201,0)</f>
        <v>0</v>
      </c>
      <c r="BF201" s="228">
        <f>IF(N201="snížená",J201,0)</f>
        <v>0</v>
      </c>
      <c r="BG201" s="228">
        <f>IF(N201="zákl. přenesená",J201,0)</f>
        <v>0</v>
      </c>
      <c r="BH201" s="228">
        <f>IF(N201="sníž. přenesená",J201,0)</f>
        <v>0</v>
      </c>
      <c r="BI201" s="228">
        <f>IF(N201="nulová",J201,0)</f>
        <v>0</v>
      </c>
      <c r="BJ201" s="18" t="s">
        <v>80</v>
      </c>
      <c r="BK201" s="228">
        <f>ROUND(I201*H201,2)</f>
        <v>0</v>
      </c>
      <c r="BL201" s="18" t="s">
        <v>101</v>
      </c>
      <c r="BM201" s="18" t="s">
        <v>1336</v>
      </c>
    </row>
    <row r="202" spans="2:51" s="12" customFormat="1" ht="12">
      <c r="B202" s="232"/>
      <c r="C202" s="233"/>
      <c r="D202" s="229" t="s">
        <v>193</v>
      </c>
      <c r="E202" s="234" t="s">
        <v>19</v>
      </c>
      <c r="F202" s="235" t="s">
        <v>1337</v>
      </c>
      <c r="G202" s="233"/>
      <c r="H202" s="234" t="s">
        <v>19</v>
      </c>
      <c r="I202" s="236"/>
      <c r="J202" s="233"/>
      <c r="K202" s="233"/>
      <c r="L202" s="237"/>
      <c r="M202" s="238"/>
      <c r="N202" s="239"/>
      <c r="O202" s="239"/>
      <c r="P202" s="239"/>
      <c r="Q202" s="239"/>
      <c r="R202" s="239"/>
      <c r="S202" s="239"/>
      <c r="T202" s="240"/>
      <c r="AT202" s="241" t="s">
        <v>193</v>
      </c>
      <c r="AU202" s="241" t="s">
        <v>82</v>
      </c>
      <c r="AV202" s="12" t="s">
        <v>80</v>
      </c>
      <c r="AW202" s="12" t="s">
        <v>35</v>
      </c>
      <c r="AX202" s="12" t="s">
        <v>73</v>
      </c>
      <c r="AY202" s="241" t="s">
        <v>183</v>
      </c>
    </row>
    <row r="203" spans="2:51" s="13" customFormat="1" ht="12">
      <c r="B203" s="242"/>
      <c r="C203" s="243"/>
      <c r="D203" s="229" t="s">
        <v>193</v>
      </c>
      <c r="E203" s="244" t="s">
        <v>19</v>
      </c>
      <c r="F203" s="245" t="s">
        <v>1338</v>
      </c>
      <c r="G203" s="243"/>
      <c r="H203" s="246">
        <v>7.371</v>
      </c>
      <c r="I203" s="247"/>
      <c r="J203" s="243"/>
      <c r="K203" s="243"/>
      <c r="L203" s="248"/>
      <c r="M203" s="249"/>
      <c r="N203" s="250"/>
      <c r="O203" s="250"/>
      <c r="P203" s="250"/>
      <c r="Q203" s="250"/>
      <c r="R203" s="250"/>
      <c r="S203" s="250"/>
      <c r="T203" s="251"/>
      <c r="AT203" s="252" t="s">
        <v>193</v>
      </c>
      <c r="AU203" s="252" t="s">
        <v>82</v>
      </c>
      <c r="AV203" s="13" t="s">
        <v>82</v>
      </c>
      <c r="AW203" s="13" t="s">
        <v>35</v>
      </c>
      <c r="AX203" s="13" t="s">
        <v>80</v>
      </c>
      <c r="AY203" s="252" t="s">
        <v>183</v>
      </c>
    </row>
    <row r="204" spans="2:65" s="1" customFormat="1" ht="16.5" customHeight="1">
      <c r="B204" s="39"/>
      <c r="C204" s="264" t="s">
        <v>317</v>
      </c>
      <c r="D204" s="264" t="s">
        <v>233</v>
      </c>
      <c r="E204" s="265" t="s">
        <v>1339</v>
      </c>
      <c r="F204" s="266" t="s">
        <v>1340</v>
      </c>
      <c r="G204" s="267" t="s">
        <v>208</v>
      </c>
      <c r="H204" s="268">
        <v>3.276</v>
      </c>
      <c r="I204" s="269"/>
      <c r="J204" s="270">
        <f>ROUND(I204*H204,2)</f>
        <v>0</v>
      </c>
      <c r="K204" s="266" t="s">
        <v>521</v>
      </c>
      <c r="L204" s="271"/>
      <c r="M204" s="272" t="s">
        <v>19</v>
      </c>
      <c r="N204" s="273" t="s">
        <v>44</v>
      </c>
      <c r="O204" s="80"/>
      <c r="P204" s="226">
        <f>O204*H204</f>
        <v>0</v>
      </c>
      <c r="Q204" s="226">
        <v>1</v>
      </c>
      <c r="R204" s="226">
        <f>Q204*H204</f>
        <v>3.276</v>
      </c>
      <c r="S204" s="226">
        <v>0</v>
      </c>
      <c r="T204" s="227">
        <f>S204*H204</f>
        <v>0</v>
      </c>
      <c r="AR204" s="18" t="s">
        <v>232</v>
      </c>
      <c r="AT204" s="18" t="s">
        <v>233</v>
      </c>
      <c r="AU204" s="18" t="s">
        <v>82</v>
      </c>
      <c r="AY204" s="18" t="s">
        <v>183</v>
      </c>
      <c r="BE204" s="228">
        <f>IF(N204="základní",J204,0)</f>
        <v>0</v>
      </c>
      <c r="BF204" s="228">
        <f>IF(N204="snížená",J204,0)</f>
        <v>0</v>
      </c>
      <c r="BG204" s="228">
        <f>IF(N204="zákl. přenesená",J204,0)</f>
        <v>0</v>
      </c>
      <c r="BH204" s="228">
        <f>IF(N204="sníž. přenesená",J204,0)</f>
        <v>0</v>
      </c>
      <c r="BI204" s="228">
        <f>IF(N204="nulová",J204,0)</f>
        <v>0</v>
      </c>
      <c r="BJ204" s="18" t="s">
        <v>80</v>
      </c>
      <c r="BK204" s="228">
        <f>ROUND(I204*H204,2)</f>
        <v>0</v>
      </c>
      <c r="BL204" s="18" t="s">
        <v>101</v>
      </c>
      <c r="BM204" s="18" t="s">
        <v>1341</v>
      </c>
    </row>
    <row r="205" spans="2:51" s="12" customFormat="1" ht="12">
      <c r="B205" s="232"/>
      <c r="C205" s="233"/>
      <c r="D205" s="229" t="s">
        <v>193</v>
      </c>
      <c r="E205" s="234" t="s">
        <v>19</v>
      </c>
      <c r="F205" s="235" t="s">
        <v>1342</v>
      </c>
      <c r="G205" s="233"/>
      <c r="H205" s="234" t="s">
        <v>19</v>
      </c>
      <c r="I205" s="236"/>
      <c r="J205" s="233"/>
      <c r="K205" s="233"/>
      <c r="L205" s="237"/>
      <c r="M205" s="238"/>
      <c r="N205" s="239"/>
      <c r="O205" s="239"/>
      <c r="P205" s="239"/>
      <c r="Q205" s="239"/>
      <c r="R205" s="239"/>
      <c r="S205" s="239"/>
      <c r="T205" s="240"/>
      <c r="AT205" s="241" t="s">
        <v>193</v>
      </c>
      <c r="AU205" s="241" t="s">
        <v>82</v>
      </c>
      <c r="AV205" s="12" t="s">
        <v>80</v>
      </c>
      <c r="AW205" s="12" t="s">
        <v>35</v>
      </c>
      <c r="AX205" s="12" t="s">
        <v>73</v>
      </c>
      <c r="AY205" s="241" t="s">
        <v>183</v>
      </c>
    </row>
    <row r="206" spans="2:51" s="13" customFormat="1" ht="12">
      <c r="B206" s="242"/>
      <c r="C206" s="243"/>
      <c r="D206" s="229" t="s">
        <v>193</v>
      </c>
      <c r="E206" s="244" t="s">
        <v>19</v>
      </c>
      <c r="F206" s="245" t="s">
        <v>1343</v>
      </c>
      <c r="G206" s="243"/>
      <c r="H206" s="246">
        <v>3.276</v>
      </c>
      <c r="I206" s="247"/>
      <c r="J206" s="243"/>
      <c r="K206" s="243"/>
      <c r="L206" s="248"/>
      <c r="M206" s="249"/>
      <c r="N206" s="250"/>
      <c r="O206" s="250"/>
      <c r="P206" s="250"/>
      <c r="Q206" s="250"/>
      <c r="R206" s="250"/>
      <c r="S206" s="250"/>
      <c r="T206" s="251"/>
      <c r="AT206" s="252" t="s">
        <v>193</v>
      </c>
      <c r="AU206" s="252" t="s">
        <v>82</v>
      </c>
      <c r="AV206" s="13" t="s">
        <v>82</v>
      </c>
      <c r="AW206" s="13" t="s">
        <v>35</v>
      </c>
      <c r="AX206" s="13" t="s">
        <v>80</v>
      </c>
      <c r="AY206" s="252" t="s">
        <v>183</v>
      </c>
    </row>
    <row r="207" spans="2:65" s="1" customFormat="1" ht="16.5" customHeight="1">
      <c r="B207" s="39"/>
      <c r="C207" s="217" t="s">
        <v>321</v>
      </c>
      <c r="D207" s="217" t="s">
        <v>185</v>
      </c>
      <c r="E207" s="218" t="s">
        <v>1344</v>
      </c>
      <c r="F207" s="219" t="s">
        <v>1345</v>
      </c>
      <c r="G207" s="220" t="s">
        <v>208</v>
      </c>
      <c r="H207" s="221">
        <v>0.069</v>
      </c>
      <c r="I207" s="222"/>
      <c r="J207" s="223">
        <f>ROUND(I207*H207,2)</f>
        <v>0</v>
      </c>
      <c r="K207" s="219" t="s">
        <v>521</v>
      </c>
      <c r="L207" s="44"/>
      <c r="M207" s="224" t="s">
        <v>19</v>
      </c>
      <c r="N207" s="225" t="s">
        <v>44</v>
      </c>
      <c r="O207" s="80"/>
      <c r="P207" s="226">
        <f>O207*H207</f>
        <v>0</v>
      </c>
      <c r="Q207" s="226">
        <v>1.0487652</v>
      </c>
      <c r="R207" s="226">
        <f>Q207*H207</f>
        <v>0.0723647988</v>
      </c>
      <c r="S207" s="226">
        <v>0</v>
      </c>
      <c r="T207" s="227">
        <f>S207*H207</f>
        <v>0</v>
      </c>
      <c r="AR207" s="18" t="s">
        <v>101</v>
      </c>
      <c r="AT207" s="18" t="s">
        <v>185</v>
      </c>
      <c r="AU207" s="18" t="s">
        <v>82</v>
      </c>
      <c r="AY207" s="18" t="s">
        <v>183</v>
      </c>
      <c r="BE207" s="228">
        <f>IF(N207="základní",J207,0)</f>
        <v>0</v>
      </c>
      <c r="BF207" s="228">
        <f>IF(N207="snížená",J207,0)</f>
        <v>0</v>
      </c>
      <c r="BG207" s="228">
        <f>IF(N207="zákl. přenesená",J207,0)</f>
        <v>0</v>
      </c>
      <c r="BH207" s="228">
        <f>IF(N207="sníž. přenesená",J207,0)</f>
        <v>0</v>
      </c>
      <c r="BI207" s="228">
        <f>IF(N207="nulová",J207,0)</f>
        <v>0</v>
      </c>
      <c r="BJ207" s="18" t="s">
        <v>80</v>
      </c>
      <c r="BK207" s="228">
        <f>ROUND(I207*H207,2)</f>
        <v>0</v>
      </c>
      <c r="BL207" s="18" t="s">
        <v>101</v>
      </c>
      <c r="BM207" s="18" t="s">
        <v>1346</v>
      </c>
    </row>
    <row r="208" spans="2:47" s="1" customFormat="1" ht="12">
      <c r="B208" s="39"/>
      <c r="C208" s="40"/>
      <c r="D208" s="229" t="s">
        <v>213</v>
      </c>
      <c r="E208" s="40"/>
      <c r="F208" s="230" t="s">
        <v>1347</v>
      </c>
      <c r="G208" s="40"/>
      <c r="H208" s="40"/>
      <c r="I208" s="144"/>
      <c r="J208" s="40"/>
      <c r="K208" s="40"/>
      <c r="L208" s="44"/>
      <c r="M208" s="231"/>
      <c r="N208" s="80"/>
      <c r="O208" s="80"/>
      <c r="P208" s="80"/>
      <c r="Q208" s="80"/>
      <c r="R208" s="80"/>
      <c r="S208" s="80"/>
      <c r="T208" s="81"/>
      <c r="AT208" s="18" t="s">
        <v>213</v>
      </c>
      <c r="AU208" s="18" t="s">
        <v>82</v>
      </c>
    </row>
    <row r="209" spans="2:51" s="12" customFormat="1" ht="12">
      <c r="B209" s="232"/>
      <c r="C209" s="233"/>
      <c r="D209" s="229" t="s">
        <v>193</v>
      </c>
      <c r="E209" s="234" t="s">
        <v>19</v>
      </c>
      <c r="F209" s="235" t="s">
        <v>1348</v>
      </c>
      <c r="G209" s="233"/>
      <c r="H209" s="234" t="s">
        <v>19</v>
      </c>
      <c r="I209" s="236"/>
      <c r="J209" s="233"/>
      <c r="K209" s="233"/>
      <c r="L209" s="237"/>
      <c r="M209" s="238"/>
      <c r="N209" s="239"/>
      <c r="O209" s="239"/>
      <c r="P209" s="239"/>
      <c r="Q209" s="239"/>
      <c r="R209" s="239"/>
      <c r="S209" s="239"/>
      <c r="T209" s="240"/>
      <c r="AT209" s="241" t="s">
        <v>193</v>
      </c>
      <c r="AU209" s="241" t="s">
        <v>82</v>
      </c>
      <c r="AV209" s="12" t="s">
        <v>80</v>
      </c>
      <c r="AW209" s="12" t="s">
        <v>35</v>
      </c>
      <c r="AX209" s="12" t="s">
        <v>73</v>
      </c>
      <c r="AY209" s="241" t="s">
        <v>183</v>
      </c>
    </row>
    <row r="210" spans="2:51" s="13" customFormat="1" ht="12">
      <c r="B210" s="242"/>
      <c r="C210" s="243"/>
      <c r="D210" s="229" t="s">
        <v>193</v>
      </c>
      <c r="E210" s="244" t="s">
        <v>19</v>
      </c>
      <c r="F210" s="245" t="s">
        <v>1349</v>
      </c>
      <c r="G210" s="243"/>
      <c r="H210" s="246">
        <v>0.069</v>
      </c>
      <c r="I210" s="247"/>
      <c r="J210" s="243"/>
      <c r="K210" s="243"/>
      <c r="L210" s="248"/>
      <c r="M210" s="249"/>
      <c r="N210" s="250"/>
      <c r="O210" s="250"/>
      <c r="P210" s="250"/>
      <c r="Q210" s="250"/>
      <c r="R210" s="250"/>
      <c r="S210" s="250"/>
      <c r="T210" s="251"/>
      <c r="AT210" s="252" t="s">
        <v>193</v>
      </c>
      <c r="AU210" s="252" t="s">
        <v>82</v>
      </c>
      <c r="AV210" s="13" t="s">
        <v>82</v>
      </c>
      <c r="AW210" s="13" t="s">
        <v>35</v>
      </c>
      <c r="AX210" s="13" t="s">
        <v>80</v>
      </c>
      <c r="AY210" s="252" t="s">
        <v>183</v>
      </c>
    </row>
    <row r="211" spans="2:65" s="1" customFormat="1" ht="16.5" customHeight="1">
      <c r="B211" s="39"/>
      <c r="C211" s="217" t="s">
        <v>328</v>
      </c>
      <c r="D211" s="217" t="s">
        <v>185</v>
      </c>
      <c r="E211" s="218" t="s">
        <v>978</v>
      </c>
      <c r="F211" s="219" t="s">
        <v>979</v>
      </c>
      <c r="G211" s="220" t="s">
        <v>188</v>
      </c>
      <c r="H211" s="221">
        <v>120</v>
      </c>
      <c r="I211" s="222"/>
      <c r="J211" s="223">
        <f>ROUND(I211*H211,2)</f>
        <v>0</v>
      </c>
      <c r="K211" s="219" t="s">
        <v>521</v>
      </c>
      <c r="L211" s="44"/>
      <c r="M211" s="224" t="s">
        <v>19</v>
      </c>
      <c r="N211" s="225" t="s">
        <v>44</v>
      </c>
      <c r="O211" s="80"/>
      <c r="P211" s="226">
        <f>O211*H211</f>
        <v>0</v>
      </c>
      <c r="Q211" s="226">
        <v>0.00662</v>
      </c>
      <c r="R211" s="226">
        <f>Q211*H211</f>
        <v>0.7944</v>
      </c>
      <c r="S211" s="226">
        <v>0</v>
      </c>
      <c r="T211" s="227">
        <f>S211*H211</f>
        <v>0</v>
      </c>
      <c r="AR211" s="18" t="s">
        <v>101</v>
      </c>
      <c r="AT211" s="18" t="s">
        <v>185</v>
      </c>
      <c r="AU211" s="18" t="s">
        <v>82</v>
      </c>
      <c r="AY211" s="18" t="s">
        <v>183</v>
      </c>
      <c r="BE211" s="228">
        <f>IF(N211="základní",J211,0)</f>
        <v>0</v>
      </c>
      <c r="BF211" s="228">
        <f>IF(N211="snížená",J211,0)</f>
        <v>0</v>
      </c>
      <c r="BG211" s="228">
        <f>IF(N211="zákl. přenesená",J211,0)</f>
        <v>0</v>
      </c>
      <c r="BH211" s="228">
        <f>IF(N211="sníž. přenesená",J211,0)</f>
        <v>0</v>
      </c>
      <c r="BI211" s="228">
        <f>IF(N211="nulová",J211,0)</f>
        <v>0</v>
      </c>
      <c r="BJ211" s="18" t="s">
        <v>80</v>
      </c>
      <c r="BK211" s="228">
        <f>ROUND(I211*H211,2)</f>
        <v>0</v>
      </c>
      <c r="BL211" s="18" t="s">
        <v>101</v>
      </c>
      <c r="BM211" s="18" t="s">
        <v>1350</v>
      </c>
    </row>
    <row r="212" spans="2:47" s="1" customFormat="1" ht="12">
      <c r="B212" s="39"/>
      <c r="C212" s="40"/>
      <c r="D212" s="229" t="s">
        <v>213</v>
      </c>
      <c r="E212" s="40"/>
      <c r="F212" s="230" t="s">
        <v>981</v>
      </c>
      <c r="G212" s="40"/>
      <c r="H212" s="40"/>
      <c r="I212" s="144"/>
      <c r="J212" s="40"/>
      <c r="K212" s="40"/>
      <c r="L212" s="44"/>
      <c r="M212" s="231"/>
      <c r="N212" s="80"/>
      <c r="O212" s="80"/>
      <c r="P212" s="80"/>
      <c r="Q212" s="80"/>
      <c r="R212" s="80"/>
      <c r="S212" s="80"/>
      <c r="T212" s="81"/>
      <c r="AT212" s="18" t="s">
        <v>213</v>
      </c>
      <c r="AU212" s="18" t="s">
        <v>82</v>
      </c>
    </row>
    <row r="213" spans="2:51" s="13" customFormat="1" ht="12">
      <c r="B213" s="242"/>
      <c r="C213" s="243"/>
      <c r="D213" s="229" t="s">
        <v>193</v>
      </c>
      <c r="E213" s="244" t="s">
        <v>19</v>
      </c>
      <c r="F213" s="245" t="s">
        <v>1351</v>
      </c>
      <c r="G213" s="243"/>
      <c r="H213" s="246">
        <v>120</v>
      </c>
      <c r="I213" s="247"/>
      <c r="J213" s="243"/>
      <c r="K213" s="243"/>
      <c r="L213" s="248"/>
      <c r="M213" s="249"/>
      <c r="N213" s="250"/>
      <c r="O213" s="250"/>
      <c r="P213" s="250"/>
      <c r="Q213" s="250"/>
      <c r="R213" s="250"/>
      <c r="S213" s="250"/>
      <c r="T213" s="251"/>
      <c r="AT213" s="252" t="s">
        <v>193</v>
      </c>
      <c r="AU213" s="252" t="s">
        <v>82</v>
      </c>
      <c r="AV213" s="13" t="s">
        <v>82</v>
      </c>
      <c r="AW213" s="13" t="s">
        <v>35</v>
      </c>
      <c r="AX213" s="13" t="s">
        <v>80</v>
      </c>
      <c r="AY213" s="252" t="s">
        <v>183</v>
      </c>
    </row>
    <row r="214" spans="2:63" s="11" customFormat="1" ht="22.8" customHeight="1">
      <c r="B214" s="201"/>
      <c r="C214" s="202"/>
      <c r="D214" s="203" t="s">
        <v>72</v>
      </c>
      <c r="E214" s="215" t="s">
        <v>101</v>
      </c>
      <c r="F214" s="215" t="s">
        <v>983</v>
      </c>
      <c r="G214" s="202"/>
      <c r="H214" s="202"/>
      <c r="I214" s="205"/>
      <c r="J214" s="216">
        <f>BK214</f>
        <v>0</v>
      </c>
      <c r="K214" s="202"/>
      <c r="L214" s="207"/>
      <c r="M214" s="208"/>
      <c r="N214" s="209"/>
      <c r="O214" s="209"/>
      <c r="P214" s="210">
        <f>SUM(P215:P245)</f>
        <v>0</v>
      </c>
      <c r="Q214" s="209"/>
      <c r="R214" s="210">
        <f>SUM(R215:R245)</f>
        <v>107.654795942</v>
      </c>
      <c r="S214" s="209"/>
      <c r="T214" s="211">
        <f>SUM(T215:T245)</f>
        <v>0</v>
      </c>
      <c r="AR214" s="212" t="s">
        <v>80</v>
      </c>
      <c r="AT214" s="213" t="s">
        <v>72</v>
      </c>
      <c r="AU214" s="213" t="s">
        <v>80</v>
      </c>
      <c r="AY214" s="212" t="s">
        <v>183</v>
      </c>
      <c r="BK214" s="214">
        <f>SUM(BK215:BK245)</f>
        <v>0</v>
      </c>
    </row>
    <row r="215" spans="2:65" s="1" customFormat="1" ht="16.5" customHeight="1">
      <c r="B215" s="39"/>
      <c r="C215" s="217" t="s">
        <v>286</v>
      </c>
      <c r="D215" s="217" t="s">
        <v>185</v>
      </c>
      <c r="E215" s="218" t="s">
        <v>984</v>
      </c>
      <c r="F215" s="219" t="s">
        <v>985</v>
      </c>
      <c r="G215" s="220" t="s">
        <v>208</v>
      </c>
      <c r="H215" s="221">
        <v>0.137</v>
      </c>
      <c r="I215" s="222"/>
      <c r="J215" s="223">
        <f>ROUND(I215*H215,2)</f>
        <v>0</v>
      </c>
      <c r="K215" s="219" t="s">
        <v>521</v>
      </c>
      <c r="L215" s="44"/>
      <c r="M215" s="224" t="s">
        <v>19</v>
      </c>
      <c r="N215" s="225" t="s">
        <v>44</v>
      </c>
      <c r="O215" s="80"/>
      <c r="P215" s="226">
        <f>O215*H215</f>
        <v>0</v>
      </c>
      <c r="Q215" s="226">
        <v>1.060664</v>
      </c>
      <c r="R215" s="226">
        <f>Q215*H215</f>
        <v>0.145310968</v>
      </c>
      <c r="S215" s="226">
        <v>0</v>
      </c>
      <c r="T215" s="227">
        <f>S215*H215</f>
        <v>0</v>
      </c>
      <c r="AR215" s="18" t="s">
        <v>101</v>
      </c>
      <c r="AT215" s="18" t="s">
        <v>185</v>
      </c>
      <c r="AU215" s="18" t="s">
        <v>82</v>
      </c>
      <c r="AY215" s="18" t="s">
        <v>183</v>
      </c>
      <c r="BE215" s="228">
        <f>IF(N215="základní",J215,0)</f>
        <v>0</v>
      </c>
      <c r="BF215" s="228">
        <f>IF(N215="snížená",J215,0)</f>
        <v>0</v>
      </c>
      <c r="BG215" s="228">
        <f>IF(N215="zákl. přenesená",J215,0)</f>
        <v>0</v>
      </c>
      <c r="BH215" s="228">
        <f>IF(N215="sníž. přenesená",J215,0)</f>
        <v>0</v>
      </c>
      <c r="BI215" s="228">
        <f>IF(N215="nulová",J215,0)</f>
        <v>0</v>
      </c>
      <c r="BJ215" s="18" t="s">
        <v>80</v>
      </c>
      <c r="BK215" s="228">
        <f>ROUND(I215*H215,2)</f>
        <v>0</v>
      </c>
      <c r="BL215" s="18" t="s">
        <v>101</v>
      </c>
      <c r="BM215" s="18" t="s">
        <v>1352</v>
      </c>
    </row>
    <row r="216" spans="2:47" s="1" customFormat="1" ht="12">
      <c r="B216" s="39"/>
      <c r="C216" s="40"/>
      <c r="D216" s="229" t="s">
        <v>213</v>
      </c>
      <c r="E216" s="40"/>
      <c r="F216" s="230" t="s">
        <v>987</v>
      </c>
      <c r="G216" s="40"/>
      <c r="H216" s="40"/>
      <c r="I216" s="144"/>
      <c r="J216" s="40"/>
      <c r="K216" s="40"/>
      <c r="L216" s="44"/>
      <c r="M216" s="231"/>
      <c r="N216" s="80"/>
      <c r="O216" s="80"/>
      <c r="P216" s="80"/>
      <c r="Q216" s="80"/>
      <c r="R216" s="80"/>
      <c r="S216" s="80"/>
      <c r="T216" s="81"/>
      <c r="AT216" s="18" t="s">
        <v>213</v>
      </c>
      <c r="AU216" s="18" t="s">
        <v>82</v>
      </c>
    </row>
    <row r="217" spans="2:51" s="12" customFormat="1" ht="12">
      <c r="B217" s="232"/>
      <c r="C217" s="233"/>
      <c r="D217" s="229" t="s">
        <v>193</v>
      </c>
      <c r="E217" s="234" t="s">
        <v>19</v>
      </c>
      <c r="F217" s="235" t="s">
        <v>988</v>
      </c>
      <c r="G217" s="233"/>
      <c r="H217" s="234" t="s">
        <v>19</v>
      </c>
      <c r="I217" s="236"/>
      <c r="J217" s="233"/>
      <c r="K217" s="233"/>
      <c r="L217" s="237"/>
      <c r="M217" s="238"/>
      <c r="N217" s="239"/>
      <c r="O217" s="239"/>
      <c r="P217" s="239"/>
      <c r="Q217" s="239"/>
      <c r="R217" s="239"/>
      <c r="S217" s="239"/>
      <c r="T217" s="240"/>
      <c r="AT217" s="241" t="s">
        <v>193</v>
      </c>
      <c r="AU217" s="241" t="s">
        <v>82</v>
      </c>
      <c r="AV217" s="12" t="s">
        <v>80</v>
      </c>
      <c r="AW217" s="12" t="s">
        <v>35</v>
      </c>
      <c r="AX217" s="12" t="s">
        <v>73</v>
      </c>
      <c r="AY217" s="241" t="s">
        <v>183</v>
      </c>
    </row>
    <row r="218" spans="2:51" s="13" customFormat="1" ht="12">
      <c r="B218" s="242"/>
      <c r="C218" s="243"/>
      <c r="D218" s="229" t="s">
        <v>193</v>
      </c>
      <c r="E218" s="244" t="s">
        <v>19</v>
      </c>
      <c r="F218" s="245" t="s">
        <v>1353</v>
      </c>
      <c r="G218" s="243"/>
      <c r="H218" s="246">
        <v>0.137</v>
      </c>
      <c r="I218" s="247"/>
      <c r="J218" s="243"/>
      <c r="K218" s="243"/>
      <c r="L218" s="248"/>
      <c r="M218" s="249"/>
      <c r="N218" s="250"/>
      <c r="O218" s="250"/>
      <c r="P218" s="250"/>
      <c r="Q218" s="250"/>
      <c r="R218" s="250"/>
      <c r="S218" s="250"/>
      <c r="T218" s="251"/>
      <c r="AT218" s="252" t="s">
        <v>193</v>
      </c>
      <c r="AU218" s="252" t="s">
        <v>82</v>
      </c>
      <c r="AV218" s="13" t="s">
        <v>82</v>
      </c>
      <c r="AW218" s="13" t="s">
        <v>35</v>
      </c>
      <c r="AX218" s="13" t="s">
        <v>80</v>
      </c>
      <c r="AY218" s="252" t="s">
        <v>183</v>
      </c>
    </row>
    <row r="219" spans="2:65" s="1" customFormat="1" ht="16.5" customHeight="1">
      <c r="B219" s="39"/>
      <c r="C219" s="217" t="s">
        <v>337</v>
      </c>
      <c r="D219" s="217" t="s">
        <v>185</v>
      </c>
      <c r="E219" s="218" t="s">
        <v>990</v>
      </c>
      <c r="F219" s="219" t="s">
        <v>991</v>
      </c>
      <c r="G219" s="220" t="s">
        <v>208</v>
      </c>
      <c r="H219" s="221">
        <v>7.243</v>
      </c>
      <c r="I219" s="222"/>
      <c r="J219" s="223">
        <f>ROUND(I219*H219,2)</f>
        <v>0</v>
      </c>
      <c r="K219" s="219" t="s">
        <v>521</v>
      </c>
      <c r="L219" s="44"/>
      <c r="M219" s="224" t="s">
        <v>19</v>
      </c>
      <c r="N219" s="225" t="s">
        <v>44</v>
      </c>
      <c r="O219" s="80"/>
      <c r="P219" s="226">
        <f>O219*H219</f>
        <v>0</v>
      </c>
      <c r="Q219" s="226">
        <v>1.059738</v>
      </c>
      <c r="R219" s="226">
        <f>Q219*H219</f>
        <v>7.675682334000001</v>
      </c>
      <c r="S219" s="226">
        <v>0</v>
      </c>
      <c r="T219" s="227">
        <f>S219*H219</f>
        <v>0</v>
      </c>
      <c r="AR219" s="18" t="s">
        <v>101</v>
      </c>
      <c r="AT219" s="18" t="s">
        <v>185</v>
      </c>
      <c r="AU219" s="18" t="s">
        <v>82</v>
      </c>
      <c r="AY219" s="18" t="s">
        <v>183</v>
      </c>
      <c r="BE219" s="228">
        <f>IF(N219="základní",J219,0)</f>
        <v>0</v>
      </c>
      <c r="BF219" s="228">
        <f>IF(N219="snížená",J219,0)</f>
        <v>0</v>
      </c>
      <c r="BG219" s="228">
        <f>IF(N219="zákl. přenesená",J219,0)</f>
        <v>0</v>
      </c>
      <c r="BH219" s="228">
        <f>IF(N219="sníž. přenesená",J219,0)</f>
        <v>0</v>
      </c>
      <c r="BI219" s="228">
        <f>IF(N219="nulová",J219,0)</f>
        <v>0</v>
      </c>
      <c r="BJ219" s="18" t="s">
        <v>80</v>
      </c>
      <c r="BK219" s="228">
        <f>ROUND(I219*H219,2)</f>
        <v>0</v>
      </c>
      <c r="BL219" s="18" t="s">
        <v>101</v>
      </c>
      <c r="BM219" s="18" t="s">
        <v>1354</v>
      </c>
    </row>
    <row r="220" spans="2:47" s="1" customFormat="1" ht="12">
      <c r="B220" s="39"/>
      <c r="C220" s="40"/>
      <c r="D220" s="229" t="s">
        <v>213</v>
      </c>
      <c r="E220" s="40"/>
      <c r="F220" s="230" t="s">
        <v>987</v>
      </c>
      <c r="G220" s="40"/>
      <c r="H220" s="40"/>
      <c r="I220" s="144"/>
      <c r="J220" s="40"/>
      <c r="K220" s="40"/>
      <c r="L220" s="44"/>
      <c r="M220" s="231"/>
      <c r="N220" s="80"/>
      <c r="O220" s="80"/>
      <c r="P220" s="80"/>
      <c r="Q220" s="80"/>
      <c r="R220" s="80"/>
      <c r="S220" s="80"/>
      <c r="T220" s="81"/>
      <c r="AT220" s="18" t="s">
        <v>213</v>
      </c>
      <c r="AU220" s="18" t="s">
        <v>82</v>
      </c>
    </row>
    <row r="221" spans="2:51" s="12" customFormat="1" ht="12">
      <c r="B221" s="232"/>
      <c r="C221" s="233"/>
      <c r="D221" s="229" t="s">
        <v>193</v>
      </c>
      <c r="E221" s="234" t="s">
        <v>19</v>
      </c>
      <c r="F221" s="235" t="s">
        <v>993</v>
      </c>
      <c r="G221" s="233"/>
      <c r="H221" s="234" t="s">
        <v>19</v>
      </c>
      <c r="I221" s="236"/>
      <c r="J221" s="233"/>
      <c r="K221" s="233"/>
      <c r="L221" s="237"/>
      <c r="M221" s="238"/>
      <c r="N221" s="239"/>
      <c r="O221" s="239"/>
      <c r="P221" s="239"/>
      <c r="Q221" s="239"/>
      <c r="R221" s="239"/>
      <c r="S221" s="239"/>
      <c r="T221" s="240"/>
      <c r="AT221" s="241" t="s">
        <v>193</v>
      </c>
      <c r="AU221" s="241" t="s">
        <v>82</v>
      </c>
      <c r="AV221" s="12" t="s">
        <v>80</v>
      </c>
      <c r="AW221" s="12" t="s">
        <v>35</v>
      </c>
      <c r="AX221" s="12" t="s">
        <v>73</v>
      </c>
      <c r="AY221" s="241" t="s">
        <v>183</v>
      </c>
    </row>
    <row r="222" spans="2:51" s="13" customFormat="1" ht="12">
      <c r="B222" s="242"/>
      <c r="C222" s="243"/>
      <c r="D222" s="229" t="s">
        <v>193</v>
      </c>
      <c r="E222" s="244" t="s">
        <v>19</v>
      </c>
      <c r="F222" s="245" t="s">
        <v>1355</v>
      </c>
      <c r="G222" s="243"/>
      <c r="H222" s="246">
        <v>7.243</v>
      </c>
      <c r="I222" s="247"/>
      <c r="J222" s="243"/>
      <c r="K222" s="243"/>
      <c r="L222" s="248"/>
      <c r="M222" s="249"/>
      <c r="N222" s="250"/>
      <c r="O222" s="250"/>
      <c r="P222" s="250"/>
      <c r="Q222" s="250"/>
      <c r="R222" s="250"/>
      <c r="S222" s="250"/>
      <c r="T222" s="251"/>
      <c r="AT222" s="252" t="s">
        <v>193</v>
      </c>
      <c r="AU222" s="252" t="s">
        <v>82</v>
      </c>
      <c r="AV222" s="13" t="s">
        <v>82</v>
      </c>
      <c r="AW222" s="13" t="s">
        <v>35</v>
      </c>
      <c r="AX222" s="13" t="s">
        <v>80</v>
      </c>
      <c r="AY222" s="252" t="s">
        <v>183</v>
      </c>
    </row>
    <row r="223" spans="2:65" s="1" customFormat="1" ht="16.5" customHeight="1">
      <c r="B223" s="39"/>
      <c r="C223" s="217" t="s">
        <v>341</v>
      </c>
      <c r="D223" s="217" t="s">
        <v>185</v>
      </c>
      <c r="E223" s="218" t="s">
        <v>995</v>
      </c>
      <c r="F223" s="219" t="s">
        <v>996</v>
      </c>
      <c r="G223" s="220" t="s">
        <v>324</v>
      </c>
      <c r="H223" s="221">
        <v>0.96</v>
      </c>
      <c r="I223" s="222"/>
      <c r="J223" s="223">
        <f>ROUND(I223*H223,2)</f>
        <v>0</v>
      </c>
      <c r="K223" s="219" t="s">
        <v>521</v>
      </c>
      <c r="L223" s="44"/>
      <c r="M223" s="224" t="s">
        <v>19</v>
      </c>
      <c r="N223" s="225" t="s">
        <v>44</v>
      </c>
      <c r="O223" s="80"/>
      <c r="P223" s="226">
        <f>O223*H223</f>
        <v>0</v>
      </c>
      <c r="Q223" s="226">
        <v>0.02102</v>
      </c>
      <c r="R223" s="226">
        <f>Q223*H223</f>
        <v>0.0201792</v>
      </c>
      <c r="S223" s="226">
        <v>0</v>
      </c>
      <c r="T223" s="227">
        <f>S223*H223</f>
        <v>0</v>
      </c>
      <c r="AR223" s="18" t="s">
        <v>101</v>
      </c>
      <c r="AT223" s="18" t="s">
        <v>185</v>
      </c>
      <c r="AU223" s="18" t="s">
        <v>82</v>
      </c>
      <c r="AY223" s="18" t="s">
        <v>183</v>
      </c>
      <c r="BE223" s="228">
        <f>IF(N223="základní",J223,0)</f>
        <v>0</v>
      </c>
      <c r="BF223" s="228">
        <f>IF(N223="snížená",J223,0)</f>
        <v>0</v>
      </c>
      <c r="BG223" s="228">
        <f>IF(N223="zákl. přenesená",J223,0)</f>
        <v>0</v>
      </c>
      <c r="BH223" s="228">
        <f>IF(N223="sníž. přenesená",J223,0)</f>
        <v>0</v>
      </c>
      <c r="BI223" s="228">
        <f>IF(N223="nulová",J223,0)</f>
        <v>0</v>
      </c>
      <c r="BJ223" s="18" t="s">
        <v>80</v>
      </c>
      <c r="BK223" s="228">
        <f>ROUND(I223*H223,2)</f>
        <v>0</v>
      </c>
      <c r="BL223" s="18" t="s">
        <v>101</v>
      </c>
      <c r="BM223" s="18" t="s">
        <v>1356</v>
      </c>
    </row>
    <row r="224" spans="2:47" s="1" customFormat="1" ht="12">
      <c r="B224" s="39"/>
      <c r="C224" s="40"/>
      <c r="D224" s="229" t="s">
        <v>213</v>
      </c>
      <c r="E224" s="40"/>
      <c r="F224" s="230" t="s">
        <v>998</v>
      </c>
      <c r="G224" s="40"/>
      <c r="H224" s="40"/>
      <c r="I224" s="144"/>
      <c r="J224" s="40"/>
      <c r="K224" s="40"/>
      <c r="L224" s="44"/>
      <c r="M224" s="231"/>
      <c r="N224" s="80"/>
      <c r="O224" s="80"/>
      <c r="P224" s="80"/>
      <c r="Q224" s="80"/>
      <c r="R224" s="80"/>
      <c r="S224" s="80"/>
      <c r="T224" s="81"/>
      <c r="AT224" s="18" t="s">
        <v>213</v>
      </c>
      <c r="AU224" s="18" t="s">
        <v>82</v>
      </c>
    </row>
    <row r="225" spans="2:51" s="12" customFormat="1" ht="12">
      <c r="B225" s="232"/>
      <c r="C225" s="233"/>
      <c r="D225" s="229" t="s">
        <v>193</v>
      </c>
      <c r="E225" s="234" t="s">
        <v>19</v>
      </c>
      <c r="F225" s="235" t="s">
        <v>1357</v>
      </c>
      <c r="G225" s="233"/>
      <c r="H225" s="234" t="s">
        <v>19</v>
      </c>
      <c r="I225" s="236"/>
      <c r="J225" s="233"/>
      <c r="K225" s="233"/>
      <c r="L225" s="237"/>
      <c r="M225" s="238"/>
      <c r="N225" s="239"/>
      <c r="O225" s="239"/>
      <c r="P225" s="239"/>
      <c r="Q225" s="239"/>
      <c r="R225" s="239"/>
      <c r="S225" s="239"/>
      <c r="T225" s="240"/>
      <c r="AT225" s="241" t="s">
        <v>193</v>
      </c>
      <c r="AU225" s="241" t="s">
        <v>82</v>
      </c>
      <c r="AV225" s="12" t="s">
        <v>80</v>
      </c>
      <c r="AW225" s="12" t="s">
        <v>35</v>
      </c>
      <c r="AX225" s="12" t="s">
        <v>73</v>
      </c>
      <c r="AY225" s="241" t="s">
        <v>183</v>
      </c>
    </row>
    <row r="226" spans="2:51" s="13" customFormat="1" ht="12">
      <c r="B226" s="242"/>
      <c r="C226" s="243"/>
      <c r="D226" s="229" t="s">
        <v>193</v>
      </c>
      <c r="E226" s="244" t="s">
        <v>19</v>
      </c>
      <c r="F226" s="245" t="s">
        <v>1358</v>
      </c>
      <c r="G226" s="243"/>
      <c r="H226" s="246">
        <v>0.96</v>
      </c>
      <c r="I226" s="247"/>
      <c r="J226" s="243"/>
      <c r="K226" s="243"/>
      <c r="L226" s="248"/>
      <c r="M226" s="249"/>
      <c r="N226" s="250"/>
      <c r="O226" s="250"/>
      <c r="P226" s="250"/>
      <c r="Q226" s="250"/>
      <c r="R226" s="250"/>
      <c r="S226" s="250"/>
      <c r="T226" s="251"/>
      <c r="AT226" s="252" t="s">
        <v>193</v>
      </c>
      <c r="AU226" s="252" t="s">
        <v>82</v>
      </c>
      <c r="AV226" s="13" t="s">
        <v>82</v>
      </c>
      <c r="AW226" s="13" t="s">
        <v>35</v>
      </c>
      <c r="AX226" s="13" t="s">
        <v>80</v>
      </c>
      <c r="AY226" s="252" t="s">
        <v>183</v>
      </c>
    </row>
    <row r="227" spans="2:65" s="1" customFormat="1" ht="16.5" customHeight="1">
      <c r="B227" s="39"/>
      <c r="C227" s="217" t="s">
        <v>345</v>
      </c>
      <c r="D227" s="217" t="s">
        <v>185</v>
      </c>
      <c r="E227" s="218" t="s">
        <v>1002</v>
      </c>
      <c r="F227" s="219" t="s">
        <v>1003</v>
      </c>
      <c r="G227" s="220" t="s">
        <v>324</v>
      </c>
      <c r="H227" s="221">
        <v>0.96</v>
      </c>
      <c r="I227" s="222"/>
      <c r="J227" s="223">
        <f>ROUND(I227*H227,2)</f>
        <v>0</v>
      </c>
      <c r="K227" s="219" t="s">
        <v>521</v>
      </c>
      <c r="L227" s="44"/>
      <c r="M227" s="224" t="s">
        <v>19</v>
      </c>
      <c r="N227" s="225" t="s">
        <v>44</v>
      </c>
      <c r="O227" s="80"/>
      <c r="P227" s="226">
        <f>O227*H227</f>
        <v>0</v>
      </c>
      <c r="Q227" s="226">
        <v>0.02102</v>
      </c>
      <c r="R227" s="226">
        <f>Q227*H227</f>
        <v>0.0201792</v>
      </c>
      <c r="S227" s="226">
        <v>0</v>
      </c>
      <c r="T227" s="227">
        <f>S227*H227</f>
        <v>0</v>
      </c>
      <c r="AR227" s="18" t="s">
        <v>101</v>
      </c>
      <c r="AT227" s="18" t="s">
        <v>185</v>
      </c>
      <c r="AU227" s="18" t="s">
        <v>82</v>
      </c>
      <c r="AY227" s="18" t="s">
        <v>183</v>
      </c>
      <c r="BE227" s="228">
        <f>IF(N227="základní",J227,0)</f>
        <v>0</v>
      </c>
      <c r="BF227" s="228">
        <f>IF(N227="snížená",J227,0)</f>
        <v>0</v>
      </c>
      <c r="BG227" s="228">
        <f>IF(N227="zákl. přenesená",J227,0)</f>
        <v>0</v>
      </c>
      <c r="BH227" s="228">
        <f>IF(N227="sníž. přenesená",J227,0)</f>
        <v>0</v>
      </c>
      <c r="BI227" s="228">
        <f>IF(N227="nulová",J227,0)</f>
        <v>0</v>
      </c>
      <c r="BJ227" s="18" t="s">
        <v>80</v>
      </c>
      <c r="BK227" s="228">
        <f>ROUND(I227*H227,2)</f>
        <v>0</v>
      </c>
      <c r="BL227" s="18" t="s">
        <v>101</v>
      </c>
      <c r="BM227" s="18" t="s">
        <v>1359</v>
      </c>
    </row>
    <row r="228" spans="2:47" s="1" customFormat="1" ht="12">
      <c r="B228" s="39"/>
      <c r="C228" s="40"/>
      <c r="D228" s="229" t="s">
        <v>213</v>
      </c>
      <c r="E228" s="40"/>
      <c r="F228" s="230" t="s">
        <v>998</v>
      </c>
      <c r="G228" s="40"/>
      <c r="H228" s="40"/>
      <c r="I228" s="144"/>
      <c r="J228" s="40"/>
      <c r="K228" s="40"/>
      <c r="L228" s="44"/>
      <c r="M228" s="231"/>
      <c r="N228" s="80"/>
      <c r="O228" s="80"/>
      <c r="P228" s="80"/>
      <c r="Q228" s="80"/>
      <c r="R228" s="80"/>
      <c r="S228" s="80"/>
      <c r="T228" s="81"/>
      <c r="AT228" s="18" t="s">
        <v>213</v>
      </c>
      <c r="AU228" s="18" t="s">
        <v>82</v>
      </c>
    </row>
    <row r="229" spans="2:51" s="12" customFormat="1" ht="12">
      <c r="B229" s="232"/>
      <c r="C229" s="233"/>
      <c r="D229" s="229" t="s">
        <v>193</v>
      </c>
      <c r="E229" s="234" t="s">
        <v>19</v>
      </c>
      <c r="F229" s="235" t="s">
        <v>1357</v>
      </c>
      <c r="G229" s="233"/>
      <c r="H229" s="234" t="s">
        <v>19</v>
      </c>
      <c r="I229" s="236"/>
      <c r="J229" s="233"/>
      <c r="K229" s="233"/>
      <c r="L229" s="237"/>
      <c r="M229" s="238"/>
      <c r="N229" s="239"/>
      <c r="O229" s="239"/>
      <c r="P229" s="239"/>
      <c r="Q229" s="239"/>
      <c r="R229" s="239"/>
      <c r="S229" s="239"/>
      <c r="T229" s="240"/>
      <c r="AT229" s="241" t="s">
        <v>193</v>
      </c>
      <c r="AU229" s="241" t="s">
        <v>82</v>
      </c>
      <c r="AV229" s="12" t="s">
        <v>80</v>
      </c>
      <c r="AW229" s="12" t="s">
        <v>35</v>
      </c>
      <c r="AX229" s="12" t="s">
        <v>73</v>
      </c>
      <c r="AY229" s="241" t="s">
        <v>183</v>
      </c>
    </row>
    <row r="230" spans="2:51" s="13" customFormat="1" ht="12">
      <c r="B230" s="242"/>
      <c r="C230" s="243"/>
      <c r="D230" s="229" t="s">
        <v>193</v>
      </c>
      <c r="E230" s="244" t="s">
        <v>19</v>
      </c>
      <c r="F230" s="245" t="s">
        <v>1358</v>
      </c>
      <c r="G230" s="243"/>
      <c r="H230" s="246">
        <v>0.96</v>
      </c>
      <c r="I230" s="247"/>
      <c r="J230" s="243"/>
      <c r="K230" s="243"/>
      <c r="L230" s="248"/>
      <c r="M230" s="249"/>
      <c r="N230" s="250"/>
      <c r="O230" s="250"/>
      <c r="P230" s="250"/>
      <c r="Q230" s="250"/>
      <c r="R230" s="250"/>
      <c r="S230" s="250"/>
      <c r="T230" s="251"/>
      <c r="AT230" s="252" t="s">
        <v>193</v>
      </c>
      <c r="AU230" s="252" t="s">
        <v>82</v>
      </c>
      <c r="AV230" s="13" t="s">
        <v>82</v>
      </c>
      <c r="AW230" s="13" t="s">
        <v>35</v>
      </c>
      <c r="AX230" s="13" t="s">
        <v>80</v>
      </c>
      <c r="AY230" s="252" t="s">
        <v>183</v>
      </c>
    </row>
    <row r="231" spans="2:65" s="1" customFormat="1" ht="22.5" customHeight="1">
      <c r="B231" s="39"/>
      <c r="C231" s="217" t="s">
        <v>349</v>
      </c>
      <c r="D231" s="217" t="s">
        <v>185</v>
      </c>
      <c r="E231" s="218" t="s">
        <v>1007</v>
      </c>
      <c r="F231" s="219" t="s">
        <v>1008</v>
      </c>
      <c r="G231" s="220" t="s">
        <v>324</v>
      </c>
      <c r="H231" s="221">
        <v>394.687</v>
      </c>
      <c r="I231" s="222"/>
      <c r="J231" s="223">
        <f>ROUND(I231*H231,2)</f>
        <v>0</v>
      </c>
      <c r="K231" s="219" t="s">
        <v>521</v>
      </c>
      <c r="L231" s="44"/>
      <c r="M231" s="224" t="s">
        <v>19</v>
      </c>
      <c r="N231" s="225" t="s">
        <v>44</v>
      </c>
      <c r="O231" s="80"/>
      <c r="P231" s="226">
        <f>O231*H231</f>
        <v>0</v>
      </c>
      <c r="Q231" s="226">
        <v>0.16192</v>
      </c>
      <c r="R231" s="226">
        <f>Q231*H231</f>
        <v>63.90771904</v>
      </c>
      <c r="S231" s="226">
        <v>0</v>
      </c>
      <c r="T231" s="227">
        <f>S231*H231</f>
        <v>0</v>
      </c>
      <c r="AR231" s="18" t="s">
        <v>101</v>
      </c>
      <c r="AT231" s="18" t="s">
        <v>185</v>
      </c>
      <c r="AU231" s="18" t="s">
        <v>82</v>
      </c>
      <c r="AY231" s="18" t="s">
        <v>183</v>
      </c>
      <c r="BE231" s="228">
        <f>IF(N231="základní",J231,0)</f>
        <v>0</v>
      </c>
      <c r="BF231" s="228">
        <f>IF(N231="snížená",J231,0)</f>
        <v>0</v>
      </c>
      <c r="BG231" s="228">
        <f>IF(N231="zákl. přenesená",J231,0)</f>
        <v>0</v>
      </c>
      <c r="BH231" s="228">
        <f>IF(N231="sníž. přenesená",J231,0)</f>
        <v>0</v>
      </c>
      <c r="BI231" s="228">
        <f>IF(N231="nulová",J231,0)</f>
        <v>0</v>
      </c>
      <c r="BJ231" s="18" t="s">
        <v>80</v>
      </c>
      <c r="BK231" s="228">
        <f>ROUND(I231*H231,2)</f>
        <v>0</v>
      </c>
      <c r="BL231" s="18" t="s">
        <v>101</v>
      </c>
      <c r="BM231" s="18" t="s">
        <v>1360</v>
      </c>
    </row>
    <row r="232" spans="2:47" s="1" customFormat="1" ht="12">
      <c r="B232" s="39"/>
      <c r="C232" s="40"/>
      <c r="D232" s="229" t="s">
        <v>213</v>
      </c>
      <c r="E232" s="40"/>
      <c r="F232" s="230" t="s">
        <v>1010</v>
      </c>
      <c r="G232" s="40"/>
      <c r="H232" s="40"/>
      <c r="I232" s="144"/>
      <c r="J232" s="40"/>
      <c r="K232" s="40"/>
      <c r="L232" s="44"/>
      <c r="M232" s="231"/>
      <c r="N232" s="80"/>
      <c r="O232" s="80"/>
      <c r="P232" s="80"/>
      <c r="Q232" s="80"/>
      <c r="R232" s="80"/>
      <c r="S232" s="80"/>
      <c r="T232" s="81"/>
      <c r="AT232" s="18" t="s">
        <v>213</v>
      </c>
      <c r="AU232" s="18" t="s">
        <v>82</v>
      </c>
    </row>
    <row r="233" spans="2:51" s="12" customFormat="1" ht="12">
      <c r="B233" s="232"/>
      <c r="C233" s="233"/>
      <c r="D233" s="229" t="s">
        <v>193</v>
      </c>
      <c r="E233" s="234" t="s">
        <v>19</v>
      </c>
      <c r="F233" s="235" t="s">
        <v>1011</v>
      </c>
      <c r="G233" s="233"/>
      <c r="H233" s="234" t="s">
        <v>19</v>
      </c>
      <c r="I233" s="236"/>
      <c r="J233" s="233"/>
      <c r="K233" s="233"/>
      <c r="L233" s="237"/>
      <c r="M233" s="238"/>
      <c r="N233" s="239"/>
      <c r="O233" s="239"/>
      <c r="P233" s="239"/>
      <c r="Q233" s="239"/>
      <c r="R233" s="239"/>
      <c r="S233" s="239"/>
      <c r="T233" s="240"/>
      <c r="AT233" s="241" t="s">
        <v>193</v>
      </c>
      <c r="AU233" s="241" t="s">
        <v>82</v>
      </c>
      <c r="AV233" s="12" t="s">
        <v>80</v>
      </c>
      <c r="AW233" s="12" t="s">
        <v>35</v>
      </c>
      <c r="AX233" s="12" t="s">
        <v>73</v>
      </c>
      <c r="AY233" s="241" t="s">
        <v>183</v>
      </c>
    </row>
    <row r="234" spans="2:51" s="13" customFormat="1" ht="12">
      <c r="B234" s="242"/>
      <c r="C234" s="243"/>
      <c r="D234" s="229" t="s">
        <v>193</v>
      </c>
      <c r="E234" s="244" t="s">
        <v>19</v>
      </c>
      <c r="F234" s="245" t="s">
        <v>1361</v>
      </c>
      <c r="G234" s="243"/>
      <c r="H234" s="246">
        <v>394.687</v>
      </c>
      <c r="I234" s="247"/>
      <c r="J234" s="243"/>
      <c r="K234" s="243"/>
      <c r="L234" s="248"/>
      <c r="M234" s="249"/>
      <c r="N234" s="250"/>
      <c r="O234" s="250"/>
      <c r="P234" s="250"/>
      <c r="Q234" s="250"/>
      <c r="R234" s="250"/>
      <c r="S234" s="250"/>
      <c r="T234" s="251"/>
      <c r="AT234" s="252" t="s">
        <v>193</v>
      </c>
      <c r="AU234" s="252" t="s">
        <v>82</v>
      </c>
      <c r="AV234" s="13" t="s">
        <v>82</v>
      </c>
      <c r="AW234" s="13" t="s">
        <v>35</v>
      </c>
      <c r="AX234" s="13" t="s">
        <v>80</v>
      </c>
      <c r="AY234" s="252" t="s">
        <v>183</v>
      </c>
    </row>
    <row r="235" spans="2:65" s="1" customFormat="1" ht="16.5" customHeight="1">
      <c r="B235" s="39"/>
      <c r="C235" s="217" t="s">
        <v>356</v>
      </c>
      <c r="D235" s="217" t="s">
        <v>185</v>
      </c>
      <c r="E235" s="218" t="s">
        <v>1019</v>
      </c>
      <c r="F235" s="219" t="s">
        <v>1020</v>
      </c>
      <c r="G235" s="220" t="s">
        <v>225</v>
      </c>
      <c r="H235" s="221">
        <v>62.511</v>
      </c>
      <c r="I235" s="222"/>
      <c r="J235" s="223">
        <f>ROUND(I235*H235,2)</f>
        <v>0</v>
      </c>
      <c r="K235" s="219" t="s">
        <v>521</v>
      </c>
      <c r="L235" s="44"/>
      <c r="M235" s="224" t="s">
        <v>19</v>
      </c>
      <c r="N235" s="225" t="s">
        <v>44</v>
      </c>
      <c r="O235" s="80"/>
      <c r="P235" s="226">
        <f>O235*H235</f>
        <v>0</v>
      </c>
      <c r="Q235" s="226">
        <v>0</v>
      </c>
      <c r="R235" s="226">
        <f>Q235*H235</f>
        <v>0</v>
      </c>
      <c r="S235" s="226">
        <v>0</v>
      </c>
      <c r="T235" s="227">
        <f>S235*H235</f>
        <v>0</v>
      </c>
      <c r="AR235" s="18" t="s">
        <v>101</v>
      </c>
      <c r="AT235" s="18" t="s">
        <v>185</v>
      </c>
      <c r="AU235" s="18" t="s">
        <v>82</v>
      </c>
      <c r="AY235" s="18" t="s">
        <v>183</v>
      </c>
      <c r="BE235" s="228">
        <f>IF(N235="základní",J235,0)</f>
        <v>0</v>
      </c>
      <c r="BF235" s="228">
        <f>IF(N235="snížená",J235,0)</f>
        <v>0</v>
      </c>
      <c r="BG235" s="228">
        <f>IF(N235="zákl. přenesená",J235,0)</f>
        <v>0</v>
      </c>
      <c r="BH235" s="228">
        <f>IF(N235="sníž. přenesená",J235,0)</f>
        <v>0</v>
      </c>
      <c r="BI235" s="228">
        <f>IF(N235="nulová",J235,0)</f>
        <v>0</v>
      </c>
      <c r="BJ235" s="18" t="s">
        <v>80</v>
      </c>
      <c r="BK235" s="228">
        <f>ROUND(I235*H235,2)</f>
        <v>0</v>
      </c>
      <c r="BL235" s="18" t="s">
        <v>101</v>
      </c>
      <c r="BM235" s="18" t="s">
        <v>1362</v>
      </c>
    </row>
    <row r="236" spans="2:47" s="1" customFormat="1" ht="12">
      <c r="B236" s="39"/>
      <c r="C236" s="40"/>
      <c r="D236" s="229" t="s">
        <v>213</v>
      </c>
      <c r="E236" s="40"/>
      <c r="F236" s="230" t="s">
        <v>1016</v>
      </c>
      <c r="G236" s="40"/>
      <c r="H236" s="40"/>
      <c r="I236" s="144"/>
      <c r="J236" s="40"/>
      <c r="K236" s="40"/>
      <c r="L236" s="44"/>
      <c r="M236" s="231"/>
      <c r="N236" s="80"/>
      <c r="O236" s="80"/>
      <c r="P236" s="80"/>
      <c r="Q236" s="80"/>
      <c r="R236" s="80"/>
      <c r="S236" s="80"/>
      <c r="T236" s="81"/>
      <c r="AT236" s="18" t="s">
        <v>213</v>
      </c>
      <c r="AU236" s="18" t="s">
        <v>82</v>
      </c>
    </row>
    <row r="237" spans="2:51" s="12" customFormat="1" ht="12">
      <c r="B237" s="232"/>
      <c r="C237" s="233"/>
      <c r="D237" s="229" t="s">
        <v>193</v>
      </c>
      <c r="E237" s="234" t="s">
        <v>19</v>
      </c>
      <c r="F237" s="235" t="s">
        <v>1022</v>
      </c>
      <c r="G237" s="233"/>
      <c r="H237" s="234" t="s">
        <v>19</v>
      </c>
      <c r="I237" s="236"/>
      <c r="J237" s="233"/>
      <c r="K237" s="233"/>
      <c r="L237" s="237"/>
      <c r="M237" s="238"/>
      <c r="N237" s="239"/>
      <c r="O237" s="239"/>
      <c r="P237" s="239"/>
      <c r="Q237" s="239"/>
      <c r="R237" s="239"/>
      <c r="S237" s="239"/>
      <c r="T237" s="240"/>
      <c r="AT237" s="241" t="s">
        <v>193</v>
      </c>
      <c r="AU237" s="241" t="s">
        <v>82</v>
      </c>
      <c r="AV237" s="12" t="s">
        <v>80</v>
      </c>
      <c r="AW237" s="12" t="s">
        <v>35</v>
      </c>
      <c r="AX237" s="12" t="s">
        <v>73</v>
      </c>
      <c r="AY237" s="241" t="s">
        <v>183</v>
      </c>
    </row>
    <row r="238" spans="2:51" s="13" customFormat="1" ht="12">
      <c r="B238" s="242"/>
      <c r="C238" s="243"/>
      <c r="D238" s="229" t="s">
        <v>193</v>
      </c>
      <c r="E238" s="244" t="s">
        <v>19</v>
      </c>
      <c r="F238" s="245" t="s">
        <v>1363</v>
      </c>
      <c r="G238" s="243"/>
      <c r="H238" s="246">
        <v>62.511</v>
      </c>
      <c r="I238" s="247"/>
      <c r="J238" s="243"/>
      <c r="K238" s="243"/>
      <c r="L238" s="248"/>
      <c r="M238" s="249"/>
      <c r="N238" s="250"/>
      <c r="O238" s="250"/>
      <c r="P238" s="250"/>
      <c r="Q238" s="250"/>
      <c r="R238" s="250"/>
      <c r="S238" s="250"/>
      <c r="T238" s="251"/>
      <c r="AT238" s="252" t="s">
        <v>193</v>
      </c>
      <c r="AU238" s="252" t="s">
        <v>82</v>
      </c>
      <c r="AV238" s="13" t="s">
        <v>82</v>
      </c>
      <c r="AW238" s="13" t="s">
        <v>35</v>
      </c>
      <c r="AX238" s="13" t="s">
        <v>80</v>
      </c>
      <c r="AY238" s="252" t="s">
        <v>183</v>
      </c>
    </row>
    <row r="239" spans="2:65" s="1" customFormat="1" ht="22.5" customHeight="1">
      <c r="B239" s="39"/>
      <c r="C239" s="217" t="s">
        <v>364</v>
      </c>
      <c r="D239" s="217" t="s">
        <v>185</v>
      </c>
      <c r="E239" s="218" t="s">
        <v>1024</v>
      </c>
      <c r="F239" s="219" t="s">
        <v>1025</v>
      </c>
      <c r="G239" s="220" t="s">
        <v>324</v>
      </c>
      <c r="H239" s="221">
        <v>34.8</v>
      </c>
      <c r="I239" s="222"/>
      <c r="J239" s="223">
        <f>ROUND(I239*H239,2)</f>
        <v>0</v>
      </c>
      <c r="K239" s="219" t="s">
        <v>521</v>
      </c>
      <c r="L239" s="44"/>
      <c r="M239" s="224" t="s">
        <v>19</v>
      </c>
      <c r="N239" s="225" t="s">
        <v>44</v>
      </c>
      <c r="O239" s="80"/>
      <c r="P239" s="226">
        <f>O239*H239</f>
        <v>0</v>
      </c>
      <c r="Q239" s="226">
        <v>1.031199</v>
      </c>
      <c r="R239" s="226">
        <f>Q239*H239</f>
        <v>35.885725199999996</v>
      </c>
      <c r="S239" s="226">
        <v>0</v>
      </c>
      <c r="T239" s="227">
        <f>S239*H239</f>
        <v>0</v>
      </c>
      <c r="AR239" s="18" t="s">
        <v>101</v>
      </c>
      <c r="AT239" s="18" t="s">
        <v>185</v>
      </c>
      <c r="AU239" s="18" t="s">
        <v>82</v>
      </c>
      <c r="AY239" s="18" t="s">
        <v>183</v>
      </c>
      <c r="BE239" s="228">
        <f>IF(N239="základní",J239,0)</f>
        <v>0</v>
      </c>
      <c r="BF239" s="228">
        <f>IF(N239="snížená",J239,0)</f>
        <v>0</v>
      </c>
      <c r="BG239" s="228">
        <f>IF(N239="zákl. přenesená",J239,0)</f>
        <v>0</v>
      </c>
      <c r="BH239" s="228">
        <f>IF(N239="sníž. přenesená",J239,0)</f>
        <v>0</v>
      </c>
      <c r="BI239" s="228">
        <f>IF(N239="nulová",J239,0)</f>
        <v>0</v>
      </c>
      <c r="BJ239" s="18" t="s">
        <v>80</v>
      </c>
      <c r="BK239" s="228">
        <f>ROUND(I239*H239,2)</f>
        <v>0</v>
      </c>
      <c r="BL239" s="18" t="s">
        <v>101</v>
      </c>
      <c r="BM239" s="18" t="s">
        <v>1364</v>
      </c>
    </row>
    <row r="240" spans="2:47" s="1" customFormat="1" ht="12">
      <c r="B240" s="39"/>
      <c r="C240" s="40"/>
      <c r="D240" s="229" t="s">
        <v>213</v>
      </c>
      <c r="E240" s="40"/>
      <c r="F240" s="230" t="s">
        <v>1027</v>
      </c>
      <c r="G240" s="40"/>
      <c r="H240" s="40"/>
      <c r="I240" s="144"/>
      <c r="J240" s="40"/>
      <c r="K240" s="40"/>
      <c r="L240" s="44"/>
      <c r="M240" s="231"/>
      <c r="N240" s="80"/>
      <c r="O240" s="80"/>
      <c r="P240" s="80"/>
      <c r="Q240" s="80"/>
      <c r="R240" s="80"/>
      <c r="S240" s="80"/>
      <c r="T240" s="81"/>
      <c r="AT240" s="18" t="s">
        <v>213</v>
      </c>
      <c r="AU240" s="18" t="s">
        <v>82</v>
      </c>
    </row>
    <row r="241" spans="2:51" s="12" customFormat="1" ht="12">
      <c r="B241" s="232"/>
      <c r="C241" s="233"/>
      <c r="D241" s="229" t="s">
        <v>193</v>
      </c>
      <c r="E241" s="234" t="s">
        <v>19</v>
      </c>
      <c r="F241" s="235" t="s">
        <v>1365</v>
      </c>
      <c r="G241" s="233"/>
      <c r="H241" s="234" t="s">
        <v>19</v>
      </c>
      <c r="I241" s="236"/>
      <c r="J241" s="233"/>
      <c r="K241" s="233"/>
      <c r="L241" s="237"/>
      <c r="M241" s="238"/>
      <c r="N241" s="239"/>
      <c r="O241" s="239"/>
      <c r="P241" s="239"/>
      <c r="Q241" s="239"/>
      <c r="R241" s="239"/>
      <c r="S241" s="239"/>
      <c r="T241" s="240"/>
      <c r="AT241" s="241" t="s">
        <v>193</v>
      </c>
      <c r="AU241" s="241" t="s">
        <v>82</v>
      </c>
      <c r="AV241" s="12" t="s">
        <v>80</v>
      </c>
      <c r="AW241" s="12" t="s">
        <v>35</v>
      </c>
      <c r="AX241" s="12" t="s">
        <v>73</v>
      </c>
      <c r="AY241" s="241" t="s">
        <v>183</v>
      </c>
    </row>
    <row r="242" spans="2:51" s="13" customFormat="1" ht="12">
      <c r="B242" s="242"/>
      <c r="C242" s="243"/>
      <c r="D242" s="229" t="s">
        <v>193</v>
      </c>
      <c r="E242" s="244" t="s">
        <v>19</v>
      </c>
      <c r="F242" s="245" t="s">
        <v>1366</v>
      </c>
      <c r="G242" s="243"/>
      <c r="H242" s="246">
        <v>21.6</v>
      </c>
      <c r="I242" s="247"/>
      <c r="J242" s="243"/>
      <c r="K242" s="243"/>
      <c r="L242" s="248"/>
      <c r="M242" s="249"/>
      <c r="N242" s="250"/>
      <c r="O242" s="250"/>
      <c r="P242" s="250"/>
      <c r="Q242" s="250"/>
      <c r="R242" s="250"/>
      <c r="S242" s="250"/>
      <c r="T242" s="251"/>
      <c r="AT242" s="252" t="s">
        <v>193</v>
      </c>
      <c r="AU242" s="252" t="s">
        <v>82</v>
      </c>
      <c r="AV242" s="13" t="s">
        <v>82</v>
      </c>
      <c r="AW242" s="13" t="s">
        <v>35</v>
      </c>
      <c r="AX242" s="13" t="s">
        <v>73</v>
      </c>
      <c r="AY242" s="252" t="s">
        <v>183</v>
      </c>
    </row>
    <row r="243" spans="2:51" s="12" customFormat="1" ht="12">
      <c r="B243" s="232"/>
      <c r="C243" s="233"/>
      <c r="D243" s="229" t="s">
        <v>193</v>
      </c>
      <c r="E243" s="234" t="s">
        <v>19</v>
      </c>
      <c r="F243" s="235" t="s">
        <v>1367</v>
      </c>
      <c r="G243" s="233"/>
      <c r="H243" s="234" t="s">
        <v>19</v>
      </c>
      <c r="I243" s="236"/>
      <c r="J243" s="233"/>
      <c r="K243" s="233"/>
      <c r="L243" s="237"/>
      <c r="M243" s="238"/>
      <c r="N243" s="239"/>
      <c r="O243" s="239"/>
      <c r="P243" s="239"/>
      <c r="Q243" s="239"/>
      <c r="R243" s="239"/>
      <c r="S243" s="239"/>
      <c r="T243" s="240"/>
      <c r="AT243" s="241" t="s">
        <v>193</v>
      </c>
      <c r="AU243" s="241" t="s">
        <v>82</v>
      </c>
      <c r="AV243" s="12" t="s">
        <v>80</v>
      </c>
      <c r="AW243" s="12" t="s">
        <v>35</v>
      </c>
      <c r="AX243" s="12" t="s">
        <v>73</v>
      </c>
      <c r="AY243" s="241" t="s">
        <v>183</v>
      </c>
    </row>
    <row r="244" spans="2:51" s="13" customFormat="1" ht="12">
      <c r="B244" s="242"/>
      <c r="C244" s="243"/>
      <c r="D244" s="229" t="s">
        <v>193</v>
      </c>
      <c r="E244" s="244" t="s">
        <v>19</v>
      </c>
      <c r="F244" s="245" t="s">
        <v>1368</v>
      </c>
      <c r="G244" s="243"/>
      <c r="H244" s="246">
        <v>13.2</v>
      </c>
      <c r="I244" s="247"/>
      <c r="J244" s="243"/>
      <c r="K244" s="243"/>
      <c r="L244" s="248"/>
      <c r="M244" s="249"/>
      <c r="N244" s="250"/>
      <c r="O244" s="250"/>
      <c r="P244" s="250"/>
      <c r="Q244" s="250"/>
      <c r="R244" s="250"/>
      <c r="S244" s="250"/>
      <c r="T244" s="251"/>
      <c r="AT244" s="252" t="s">
        <v>193</v>
      </c>
      <c r="AU244" s="252" t="s">
        <v>82</v>
      </c>
      <c r="AV244" s="13" t="s">
        <v>82</v>
      </c>
      <c r="AW244" s="13" t="s">
        <v>35</v>
      </c>
      <c r="AX244" s="13" t="s">
        <v>73</v>
      </c>
      <c r="AY244" s="252" t="s">
        <v>183</v>
      </c>
    </row>
    <row r="245" spans="2:51" s="14" customFormat="1" ht="12">
      <c r="B245" s="253"/>
      <c r="C245" s="254"/>
      <c r="D245" s="229" t="s">
        <v>193</v>
      </c>
      <c r="E245" s="255" t="s">
        <v>19</v>
      </c>
      <c r="F245" s="256" t="s">
        <v>231</v>
      </c>
      <c r="G245" s="254"/>
      <c r="H245" s="257">
        <v>34.8</v>
      </c>
      <c r="I245" s="258"/>
      <c r="J245" s="254"/>
      <c r="K245" s="254"/>
      <c r="L245" s="259"/>
      <c r="M245" s="260"/>
      <c r="N245" s="261"/>
      <c r="O245" s="261"/>
      <c r="P245" s="261"/>
      <c r="Q245" s="261"/>
      <c r="R245" s="261"/>
      <c r="S245" s="261"/>
      <c r="T245" s="262"/>
      <c r="AT245" s="263" t="s">
        <v>193</v>
      </c>
      <c r="AU245" s="263" t="s">
        <v>82</v>
      </c>
      <c r="AV245" s="14" t="s">
        <v>101</v>
      </c>
      <c r="AW245" s="14" t="s">
        <v>35</v>
      </c>
      <c r="AX245" s="14" t="s">
        <v>80</v>
      </c>
      <c r="AY245" s="263" t="s">
        <v>183</v>
      </c>
    </row>
    <row r="246" spans="2:63" s="11" customFormat="1" ht="22.8" customHeight="1">
      <c r="B246" s="201"/>
      <c r="C246" s="202"/>
      <c r="D246" s="203" t="s">
        <v>72</v>
      </c>
      <c r="E246" s="215" t="s">
        <v>238</v>
      </c>
      <c r="F246" s="215" t="s">
        <v>1053</v>
      </c>
      <c r="G246" s="202"/>
      <c r="H246" s="202"/>
      <c r="I246" s="205"/>
      <c r="J246" s="216">
        <f>BK246</f>
        <v>0</v>
      </c>
      <c r="K246" s="202"/>
      <c r="L246" s="207"/>
      <c r="M246" s="208"/>
      <c r="N246" s="209"/>
      <c r="O246" s="209"/>
      <c r="P246" s="210">
        <f>SUM(P247:P373)</f>
        <v>0</v>
      </c>
      <c r="Q246" s="209"/>
      <c r="R246" s="210">
        <f>SUM(R247:R373)</f>
        <v>46.285705476</v>
      </c>
      <c r="S246" s="209"/>
      <c r="T246" s="211">
        <f>SUM(T247:T373)</f>
        <v>71.20660160000001</v>
      </c>
      <c r="AR246" s="212" t="s">
        <v>80</v>
      </c>
      <c r="AT246" s="213" t="s">
        <v>72</v>
      </c>
      <c r="AU246" s="213" t="s">
        <v>80</v>
      </c>
      <c r="AY246" s="212" t="s">
        <v>183</v>
      </c>
      <c r="BK246" s="214">
        <f>SUM(BK247:BK373)</f>
        <v>0</v>
      </c>
    </row>
    <row r="247" spans="2:65" s="1" customFormat="1" ht="16.5" customHeight="1">
      <c r="B247" s="39"/>
      <c r="C247" s="217" t="s">
        <v>372</v>
      </c>
      <c r="D247" s="217" t="s">
        <v>185</v>
      </c>
      <c r="E247" s="218" t="s">
        <v>1369</v>
      </c>
      <c r="F247" s="219" t="s">
        <v>1370</v>
      </c>
      <c r="G247" s="220" t="s">
        <v>324</v>
      </c>
      <c r="H247" s="221">
        <v>99.25</v>
      </c>
      <c r="I247" s="222"/>
      <c r="J247" s="223">
        <f>ROUND(I247*H247,2)</f>
        <v>0</v>
      </c>
      <c r="K247" s="219" t="s">
        <v>19</v>
      </c>
      <c r="L247" s="44"/>
      <c r="M247" s="224" t="s">
        <v>19</v>
      </c>
      <c r="N247" s="225" t="s">
        <v>44</v>
      </c>
      <c r="O247" s="80"/>
      <c r="P247" s="226">
        <f>O247*H247</f>
        <v>0</v>
      </c>
      <c r="Q247" s="226">
        <v>0</v>
      </c>
      <c r="R247" s="226">
        <f>Q247*H247</f>
        <v>0</v>
      </c>
      <c r="S247" s="226">
        <v>0</v>
      </c>
      <c r="T247" s="227">
        <f>S247*H247</f>
        <v>0</v>
      </c>
      <c r="AR247" s="18" t="s">
        <v>101</v>
      </c>
      <c r="AT247" s="18" t="s">
        <v>185</v>
      </c>
      <c r="AU247" s="18" t="s">
        <v>82</v>
      </c>
      <c r="AY247" s="18" t="s">
        <v>183</v>
      </c>
      <c r="BE247" s="228">
        <f>IF(N247="základní",J247,0)</f>
        <v>0</v>
      </c>
      <c r="BF247" s="228">
        <f>IF(N247="snížená",J247,0)</f>
        <v>0</v>
      </c>
      <c r="BG247" s="228">
        <f>IF(N247="zákl. přenesená",J247,0)</f>
        <v>0</v>
      </c>
      <c r="BH247" s="228">
        <f>IF(N247="sníž. přenesená",J247,0)</f>
        <v>0</v>
      </c>
      <c r="BI247" s="228">
        <f>IF(N247="nulová",J247,0)</f>
        <v>0</v>
      </c>
      <c r="BJ247" s="18" t="s">
        <v>80</v>
      </c>
      <c r="BK247" s="228">
        <f>ROUND(I247*H247,2)</f>
        <v>0</v>
      </c>
      <c r="BL247" s="18" t="s">
        <v>101</v>
      </c>
      <c r="BM247" s="18" t="s">
        <v>1371</v>
      </c>
    </row>
    <row r="248" spans="2:47" s="1" customFormat="1" ht="12">
      <c r="B248" s="39"/>
      <c r="C248" s="40"/>
      <c r="D248" s="229" t="s">
        <v>191</v>
      </c>
      <c r="E248" s="40"/>
      <c r="F248" s="230" t="s">
        <v>1372</v>
      </c>
      <c r="G248" s="40"/>
      <c r="H248" s="40"/>
      <c r="I248" s="144"/>
      <c r="J248" s="40"/>
      <c r="K248" s="40"/>
      <c r="L248" s="44"/>
      <c r="M248" s="231"/>
      <c r="N248" s="80"/>
      <c r="O248" s="80"/>
      <c r="P248" s="80"/>
      <c r="Q248" s="80"/>
      <c r="R248" s="80"/>
      <c r="S248" s="80"/>
      <c r="T248" s="81"/>
      <c r="AT248" s="18" t="s">
        <v>191</v>
      </c>
      <c r="AU248" s="18" t="s">
        <v>82</v>
      </c>
    </row>
    <row r="249" spans="2:51" s="12" customFormat="1" ht="12">
      <c r="B249" s="232"/>
      <c r="C249" s="233"/>
      <c r="D249" s="229" t="s">
        <v>193</v>
      </c>
      <c r="E249" s="234" t="s">
        <v>19</v>
      </c>
      <c r="F249" s="235" t="s">
        <v>1090</v>
      </c>
      <c r="G249" s="233"/>
      <c r="H249" s="234" t="s">
        <v>19</v>
      </c>
      <c r="I249" s="236"/>
      <c r="J249" s="233"/>
      <c r="K249" s="233"/>
      <c r="L249" s="237"/>
      <c r="M249" s="238"/>
      <c r="N249" s="239"/>
      <c r="O249" s="239"/>
      <c r="P249" s="239"/>
      <c r="Q249" s="239"/>
      <c r="R249" s="239"/>
      <c r="S249" s="239"/>
      <c r="T249" s="240"/>
      <c r="AT249" s="241" t="s">
        <v>193</v>
      </c>
      <c r="AU249" s="241" t="s">
        <v>82</v>
      </c>
      <c r="AV249" s="12" t="s">
        <v>80</v>
      </c>
      <c r="AW249" s="12" t="s">
        <v>35</v>
      </c>
      <c r="AX249" s="12" t="s">
        <v>73</v>
      </c>
      <c r="AY249" s="241" t="s">
        <v>183</v>
      </c>
    </row>
    <row r="250" spans="2:51" s="13" customFormat="1" ht="12">
      <c r="B250" s="242"/>
      <c r="C250" s="243"/>
      <c r="D250" s="229" t="s">
        <v>193</v>
      </c>
      <c r="E250" s="244" t="s">
        <v>19</v>
      </c>
      <c r="F250" s="245" t="s">
        <v>1373</v>
      </c>
      <c r="G250" s="243"/>
      <c r="H250" s="246">
        <v>79.25</v>
      </c>
      <c r="I250" s="247"/>
      <c r="J250" s="243"/>
      <c r="K250" s="243"/>
      <c r="L250" s="248"/>
      <c r="M250" s="249"/>
      <c r="N250" s="250"/>
      <c r="O250" s="250"/>
      <c r="P250" s="250"/>
      <c r="Q250" s="250"/>
      <c r="R250" s="250"/>
      <c r="S250" s="250"/>
      <c r="T250" s="251"/>
      <c r="AT250" s="252" t="s">
        <v>193</v>
      </c>
      <c r="AU250" s="252" t="s">
        <v>82</v>
      </c>
      <c r="AV250" s="13" t="s">
        <v>82</v>
      </c>
      <c r="AW250" s="13" t="s">
        <v>35</v>
      </c>
      <c r="AX250" s="13" t="s">
        <v>73</v>
      </c>
      <c r="AY250" s="252" t="s">
        <v>183</v>
      </c>
    </row>
    <row r="251" spans="2:51" s="12" customFormat="1" ht="12">
      <c r="B251" s="232"/>
      <c r="C251" s="233"/>
      <c r="D251" s="229" t="s">
        <v>193</v>
      </c>
      <c r="E251" s="234" t="s">
        <v>19</v>
      </c>
      <c r="F251" s="235" t="s">
        <v>1076</v>
      </c>
      <c r="G251" s="233"/>
      <c r="H251" s="234" t="s">
        <v>19</v>
      </c>
      <c r="I251" s="236"/>
      <c r="J251" s="233"/>
      <c r="K251" s="233"/>
      <c r="L251" s="237"/>
      <c r="M251" s="238"/>
      <c r="N251" s="239"/>
      <c r="O251" s="239"/>
      <c r="P251" s="239"/>
      <c r="Q251" s="239"/>
      <c r="R251" s="239"/>
      <c r="S251" s="239"/>
      <c r="T251" s="240"/>
      <c r="AT251" s="241" t="s">
        <v>193</v>
      </c>
      <c r="AU251" s="241" t="s">
        <v>82</v>
      </c>
      <c r="AV251" s="12" t="s">
        <v>80</v>
      </c>
      <c r="AW251" s="12" t="s">
        <v>35</v>
      </c>
      <c r="AX251" s="12" t="s">
        <v>73</v>
      </c>
      <c r="AY251" s="241" t="s">
        <v>183</v>
      </c>
    </row>
    <row r="252" spans="2:51" s="13" customFormat="1" ht="12">
      <c r="B252" s="242"/>
      <c r="C252" s="243"/>
      <c r="D252" s="229" t="s">
        <v>193</v>
      </c>
      <c r="E252" s="244" t="s">
        <v>19</v>
      </c>
      <c r="F252" s="245" t="s">
        <v>1374</v>
      </c>
      <c r="G252" s="243"/>
      <c r="H252" s="246">
        <v>20</v>
      </c>
      <c r="I252" s="247"/>
      <c r="J252" s="243"/>
      <c r="K252" s="243"/>
      <c r="L252" s="248"/>
      <c r="M252" s="249"/>
      <c r="N252" s="250"/>
      <c r="O252" s="250"/>
      <c r="P252" s="250"/>
      <c r="Q252" s="250"/>
      <c r="R252" s="250"/>
      <c r="S252" s="250"/>
      <c r="T252" s="251"/>
      <c r="AT252" s="252" t="s">
        <v>193</v>
      </c>
      <c r="AU252" s="252" t="s">
        <v>82</v>
      </c>
      <c r="AV252" s="13" t="s">
        <v>82</v>
      </c>
      <c r="AW252" s="13" t="s">
        <v>35</v>
      </c>
      <c r="AX252" s="13" t="s">
        <v>73</v>
      </c>
      <c r="AY252" s="252" t="s">
        <v>183</v>
      </c>
    </row>
    <row r="253" spans="2:51" s="14" customFormat="1" ht="12">
      <c r="B253" s="253"/>
      <c r="C253" s="254"/>
      <c r="D253" s="229" t="s">
        <v>193</v>
      </c>
      <c r="E253" s="255" t="s">
        <v>19</v>
      </c>
      <c r="F253" s="256" t="s">
        <v>231</v>
      </c>
      <c r="G253" s="254"/>
      <c r="H253" s="257">
        <v>99.25</v>
      </c>
      <c r="I253" s="258"/>
      <c r="J253" s="254"/>
      <c r="K253" s="254"/>
      <c r="L253" s="259"/>
      <c r="M253" s="260"/>
      <c r="N253" s="261"/>
      <c r="O253" s="261"/>
      <c r="P253" s="261"/>
      <c r="Q253" s="261"/>
      <c r="R253" s="261"/>
      <c r="S253" s="261"/>
      <c r="T253" s="262"/>
      <c r="AT253" s="263" t="s">
        <v>193</v>
      </c>
      <c r="AU253" s="263" t="s">
        <v>82</v>
      </c>
      <c r="AV253" s="14" t="s">
        <v>101</v>
      </c>
      <c r="AW253" s="14" t="s">
        <v>35</v>
      </c>
      <c r="AX253" s="14" t="s">
        <v>80</v>
      </c>
      <c r="AY253" s="263" t="s">
        <v>183</v>
      </c>
    </row>
    <row r="254" spans="2:65" s="1" customFormat="1" ht="16.5" customHeight="1">
      <c r="B254" s="39"/>
      <c r="C254" s="217" t="s">
        <v>377</v>
      </c>
      <c r="D254" s="217" t="s">
        <v>185</v>
      </c>
      <c r="E254" s="218" t="s">
        <v>1054</v>
      </c>
      <c r="F254" s="219" t="s">
        <v>1055</v>
      </c>
      <c r="G254" s="220" t="s">
        <v>188</v>
      </c>
      <c r="H254" s="221">
        <v>37.78</v>
      </c>
      <c r="I254" s="222"/>
      <c r="J254" s="223">
        <f>ROUND(I254*H254,2)</f>
        <v>0</v>
      </c>
      <c r="K254" s="219" t="s">
        <v>521</v>
      </c>
      <c r="L254" s="44"/>
      <c r="M254" s="224" t="s">
        <v>19</v>
      </c>
      <c r="N254" s="225" t="s">
        <v>44</v>
      </c>
      <c r="O254" s="80"/>
      <c r="P254" s="226">
        <f>O254*H254</f>
        <v>0</v>
      </c>
      <c r="Q254" s="226">
        <v>0.00117</v>
      </c>
      <c r="R254" s="226">
        <f>Q254*H254</f>
        <v>0.0442026</v>
      </c>
      <c r="S254" s="226">
        <v>0</v>
      </c>
      <c r="T254" s="227">
        <f>S254*H254</f>
        <v>0</v>
      </c>
      <c r="AR254" s="18" t="s">
        <v>101</v>
      </c>
      <c r="AT254" s="18" t="s">
        <v>185</v>
      </c>
      <c r="AU254" s="18" t="s">
        <v>82</v>
      </c>
      <c r="AY254" s="18" t="s">
        <v>183</v>
      </c>
      <c r="BE254" s="228">
        <f>IF(N254="základní",J254,0)</f>
        <v>0</v>
      </c>
      <c r="BF254" s="228">
        <f>IF(N254="snížená",J254,0)</f>
        <v>0</v>
      </c>
      <c r="BG254" s="228">
        <f>IF(N254="zákl. přenesená",J254,0)</f>
        <v>0</v>
      </c>
      <c r="BH254" s="228">
        <f>IF(N254="sníž. přenesená",J254,0)</f>
        <v>0</v>
      </c>
      <c r="BI254" s="228">
        <f>IF(N254="nulová",J254,0)</f>
        <v>0</v>
      </c>
      <c r="BJ254" s="18" t="s">
        <v>80</v>
      </c>
      <c r="BK254" s="228">
        <f>ROUND(I254*H254,2)</f>
        <v>0</v>
      </c>
      <c r="BL254" s="18" t="s">
        <v>101</v>
      </c>
      <c r="BM254" s="18" t="s">
        <v>1375</v>
      </c>
    </row>
    <row r="255" spans="2:47" s="1" customFormat="1" ht="12">
      <c r="B255" s="39"/>
      <c r="C255" s="40"/>
      <c r="D255" s="229" t="s">
        <v>213</v>
      </c>
      <c r="E255" s="40"/>
      <c r="F255" s="230" t="s">
        <v>1057</v>
      </c>
      <c r="G255" s="40"/>
      <c r="H255" s="40"/>
      <c r="I255" s="144"/>
      <c r="J255" s="40"/>
      <c r="K255" s="40"/>
      <c r="L255" s="44"/>
      <c r="M255" s="231"/>
      <c r="N255" s="80"/>
      <c r="O255" s="80"/>
      <c r="P255" s="80"/>
      <c r="Q255" s="80"/>
      <c r="R255" s="80"/>
      <c r="S255" s="80"/>
      <c r="T255" s="81"/>
      <c r="AT255" s="18" t="s">
        <v>213</v>
      </c>
      <c r="AU255" s="18" t="s">
        <v>82</v>
      </c>
    </row>
    <row r="256" spans="2:51" s="12" customFormat="1" ht="12">
      <c r="B256" s="232"/>
      <c r="C256" s="233"/>
      <c r="D256" s="229" t="s">
        <v>193</v>
      </c>
      <c r="E256" s="234" t="s">
        <v>19</v>
      </c>
      <c r="F256" s="235" t="s">
        <v>1376</v>
      </c>
      <c r="G256" s="233"/>
      <c r="H256" s="234" t="s">
        <v>19</v>
      </c>
      <c r="I256" s="236"/>
      <c r="J256" s="233"/>
      <c r="K256" s="233"/>
      <c r="L256" s="237"/>
      <c r="M256" s="238"/>
      <c r="N256" s="239"/>
      <c r="O256" s="239"/>
      <c r="P256" s="239"/>
      <c r="Q256" s="239"/>
      <c r="R256" s="239"/>
      <c r="S256" s="239"/>
      <c r="T256" s="240"/>
      <c r="AT256" s="241" t="s">
        <v>193</v>
      </c>
      <c r="AU256" s="241" t="s">
        <v>82</v>
      </c>
      <c r="AV256" s="12" t="s">
        <v>80</v>
      </c>
      <c r="AW256" s="12" t="s">
        <v>35</v>
      </c>
      <c r="AX256" s="12" t="s">
        <v>73</v>
      </c>
      <c r="AY256" s="241" t="s">
        <v>183</v>
      </c>
    </row>
    <row r="257" spans="2:51" s="13" customFormat="1" ht="12">
      <c r="B257" s="242"/>
      <c r="C257" s="243"/>
      <c r="D257" s="229" t="s">
        <v>193</v>
      </c>
      <c r="E257" s="244" t="s">
        <v>19</v>
      </c>
      <c r="F257" s="245" t="s">
        <v>1377</v>
      </c>
      <c r="G257" s="243"/>
      <c r="H257" s="246">
        <v>37.78</v>
      </c>
      <c r="I257" s="247"/>
      <c r="J257" s="243"/>
      <c r="K257" s="243"/>
      <c r="L257" s="248"/>
      <c r="M257" s="249"/>
      <c r="N257" s="250"/>
      <c r="O257" s="250"/>
      <c r="P257" s="250"/>
      <c r="Q257" s="250"/>
      <c r="R257" s="250"/>
      <c r="S257" s="250"/>
      <c r="T257" s="251"/>
      <c r="AT257" s="252" t="s">
        <v>193</v>
      </c>
      <c r="AU257" s="252" t="s">
        <v>82</v>
      </c>
      <c r="AV257" s="13" t="s">
        <v>82</v>
      </c>
      <c r="AW257" s="13" t="s">
        <v>35</v>
      </c>
      <c r="AX257" s="13" t="s">
        <v>80</v>
      </c>
      <c r="AY257" s="252" t="s">
        <v>183</v>
      </c>
    </row>
    <row r="258" spans="2:65" s="1" customFormat="1" ht="16.5" customHeight="1">
      <c r="B258" s="39"/>
      <c r="C258" s="217" t="s">
        <v>382</v>
      </c>
      <c r="D258" s="217" t="s">
        <v>185</v>
      </c>
      <c r="E258" s="218" t="s">
        <v>1060</v>
      </c>
      <c r="F258" s="219" t="s">
        <v>1061</v>
      </c>
      <c r="G258" s="220" t="s">
        <v>188</v>
      </c>
      <c r="H258" s="221">
        <v>37.78</v>
      </c>
      <c r="I258" s="222"/>
      <c r="J258" s="223">
        <f>ROUND(I258*H258,2)</f>
        <v>0</v>
      </c>
      <c r="K258" s="219" t="s">
        <v>521</v>
      </c>
      <c r="L258" s="44"/>
      <c r="M258" s="224" t="s">
        <v>19</v>
      </c>
      <c r="N258" s="225" t="s">
        <v>44</v>
      </c>
      <c r="O258" s="80"/>
      <c r="P258" s="226">
        <f>O258*H258</f>
        <v>0</v>
      </c>
      <c r="Q258" s="226">
        <v>0.000664</v>
      </c>
      <c r="R258" s="226">
        <f>Q258*H258</f>
        <v>0.02508592</v>
      </c>
      <c r="S258" s="226">
        <v>0</v>
      </c>
      <c r="T258" s="227">
        <f>S258*H258</f>
        <v>0</v>
      </c>
      <c r="AR258" s="18" t="s">
        <v>101</v>
      </c>
      <c r="AT258" s="18" t="s">
        <v>185</v>
      </c>
      <c r="AU258" s="18" t="s">
        <v>82</v>
      </c>
      <c r="AY258" s="18" t="s">
        <v>183</v>
      </c>
      <c r="BE258" s="228">
        <f>IF(N258="základní",J258,0)</f>
        <v>0</v>
      </c>
      <c r="BF258" s="228">
        <f>IF(N258="snížená",J258,0)</f>
        <v>0</v>
      </c>
      <c r="BG258" s="228">
        <f>IF(N258="zákl. přenesená",J258,0)</f>
        <v>0</v>
      </c>
      <c r="BH258" s="228">
        <f>IF(N258="sníž. přenesená",J258,0)</f>
        <v>0</v>
      </c>
      <c r="BI258" s="228">
        <f>IF(N258="nulová",J258,0)</f>
        <v>0</v>
      </c>
      <c r="BJ258" s="18" t="s">
        <v>80</v>
      </c>
      <c r="BK258" s="228">
        <f>ROUND(I258*H258,2)</f>
        <v>0</v>
      </c>
      <c r="BL258" s="18" t="s">
        <v>101</v>
      </c>
      <c r="BM258" s="18" t="s">
        <v>1378</v>
      </c>
    </row>
    <row r="259" spans="2:47" s="1" customFormat="1" ht="12">
      <c r="B259" s="39"/>
      <c r="C259" s="40"/>
      <c r="D259" s="229" t="s">
        <v>213</v>
      </c>
      <c r="E259" s="40"/>
      <c r="F259" s="230" t="s">
        <v>1057</v>
      </c>
      <c r="G259" s="40"/>
      <c r="H259" s="40"/>
      <c r="I259" s="144"/>
      <c r="J259" s="40"/>
      <c r="K259" s="40"/>
      <c r="L259" s="44"/>
      <c r="M259" s="231"/>
      <c r="N259" s="80"/>
      <c r="O259" s="80"/>
      <c r="P259" s="80"/>
      <c r="Q259" s="80"/>
      <c r="R259" s="80"/>
      <c r="S259" s="80"/>
      <c r="T259" s="81"/>
      <c r="AT259" s="18" t="s">
        <v>213</v>
      </c>
      <c r="AU259" s="18" t="s">
        <v>82</v>
      </c>
    </row>
    <row r="260" spans="2:51" s="12" customFormat="1" ht="12">
      <c r="B260" s="232"/>
      <c r="C260" s="233"/>
      <c r="D260" s="229" t="s">
        <v>193</v>
      </c>
      <c r="E260" s="234" t="s">
        <v>19</v>
      </c>
      <c r="F260" s="235" t="s">
        <v>1376</v>
      </c>
      <c r="G260" s="233"/>
      <c r="H260" s="234" t="s">
        <v>19</v>
      </c>
      <c r="I260" s="236"/>
      <c r="J260" s="233"/>
      <c r="K260" s="233"/>
      <c r="L260" s="237"/>
      <c r="M260" s="238"/>
      <c r="N260" s="239"/>
      <c r="O260" s="239"/>
      <c r="P260" s="239"/>
      <c r="Q260" s="239"/>
      <c r="R260" s="239"/>
      <c r="S260" s="239"/>
      <c r="T260" s="240"/>
      <c r="AT260" s="241" t="s">
        <v>193</v>
      </c>
      <c r="AU260" s="241" t="s">
        <v>82</v>
      </c>
      <c r="AV260" s="12" t="s">
        <v>80</v>
      </c>
      <c r="AW260" s="12" t="s">
        <v>35</v>
      </c>
      <c r="AX260" s="12" t="s">
        <v>73</v>
      </c>
      <c r="AY260" s="241" t="s">
        <v>183</v>
      </c>
    </row>
    <row r="261" spans="2:51" s="13" customFormat="1" ht="12">
      <c r="B261" s="242"/>
      <c r="C261" s="243"/>
      <c r="D261" s="229" t="s">
        <v>193</v>
      </c>
      <c r="E261" s="244" t="s">
        <v>19</v>
      </c>
      <c r="F261" s="245" t="s">
        <v>1377</v>
      </c>
      <c r="G261" s="243"/>
      <c r="H261" s="246">
        <v>37.78</v>
      </c>
      <c r="I261" s="247"/>
      <c r="J261" s="243"/>
      <c r="K261" s="243"/>
      <c r="L261" s="248"/>
      <c r="M261" s="249"/>
      <c r="N261" s="250"/>
      <c r="O261" s="250"/>
      <c r="P261" s="250"/>
      <c r="Q261" s="250"/>
      <c r="R261" s="250"/>
      <c r="S261" s="250"/>
      <c r="T261" s="251"/>
      <c r="AT261" s="252" t="s">
        <v>193</v>
      </c>
      <c r="AU261" s="252" t="s">
        <v>82</v>
      </c>
      <c r="AV261" s="13" t="s">
        <v>82</v>
      </c>
      <c r="AW261" s="13" t="s">
        <v>35</v>
      </c>
      <c r="AX261" s="13" t="s">
        <v>80</v>
      </c>
      <c r="AY261" s="252" t="s">
        <v>183</v>
      </c>
    </row>
    <row r="262" spans="2:65" s="1" customFormat="1" ht="16.5" customHeight="1">
      <c r="B262" s="39"/>
      <c r="C262" s="264" t="s">
        <v>388</v>
      </c>
      <c r="D262" s="264" t="s">
        <v>233</v>
      </c>
      <c r="E262" s="265" t="s">
        <v>1063</v>
      </c>
      <c r="F262" s="266" t="s">
        <v>1064</v>
      </c>
      <c r="G262" s="267" t="s">
        <v>208</v>
      </c>
      <c r="H262" s="268">
        <v>0.484</v>
      </c>
      <c r="I262" s="269"/>
      <c r="J262" s="270">
        <f>ROUND(I262*H262,2)</f>
        <v>0</v>
      </c>
      <c r="K262" s="266" t="s">
        <v>521</v>
      </c>
      <c r="L262" s="271"/>
      <c r="M262" s="272" t="s">
        <v>19</v>
      </c>
      <c r="N262" s="273" t="s">
        <v>44</v>
      </c>
      <c r="O262" s="80"/>
      <c r="P262" s="226">
        <f>O262*H262</f>
        <v>0</v>
      </c>
      <c r="Q262" s="226">
        <v>1</v>
      </c>
      <c r="R262" s="226">
        <f>Q262*H262</f>
        <v>0.484</v>
      </c>
      <c r="S262" s="226">
        <v>0</v>
      </c>
      <c r="T262" s="227">
        <f>S262*H262</f>
        <v>0</v>
      </c>
      <c r="AR262" s="18" t="s">
        <v>232</v>
      </c>
      <c r="AT262" s="18" t="s">
        <v>233</v>
      </c>
      <c r="AU262" s="18" t="s">
        <v>82</v>
      </c>
      <c r="AY262" s="18" t="s">
        <v>183</v>
      </c>
      <c r="BE262" s="228">
        <f>IF(N262="základní",J262,0)</f>
        <v>0</v>
      </c>
      <c r="BF262" s="228">
        <f>IF(N262="snížená",J262,0)</f>
        <v>0</v>
      </c>
      <c r="BG262" s="228">
        <f>IF(N262="zákl. přenesená",J262,0)</f>
        <v>0</v>
      </c>
      <c r="BH262" s="228">
        <f>IF(N262="sníž. přenesená",J262,0)</f>
        <v>0</v>
      </c>
      <c r="BI262" s="228">
        <f>IF(N262="nulová",J262,0)</f>
        <v>0</v>
      </c>
      <c r="BJ262" s="18" t="s">
        <v>80</v>
      </c>
      <c r="BK262" s="228">
        <f>ROUND(I262*H262,2)</f>
        <v>0</v>
      </c>
      <c r="BL262" s="18" t="s">
        <v>101</v>
      </c>
      <c r="BM262" s="18" t="s">
        <v>1379</v>
      </c>
    </row>
    <row r="263" spans="2:51" s="12" customFormat="1" ht="12">
      <c r="B263" s="232"/>
      <c r="C263" s="233"/>
      <c r="D263" s="229" t="s">
        <v>193</v>
      </c>
      <c r="E263" s="234" t="s">
        <v>19</v>
      </c>
      <c r="F263" s="235" t="s">
        <v>1380</v>
      </c>
      <c r="G263" s="233"/>
      <c r="H263" s="234" t="s">
        <v>19</v>
      </c>
      <c r="I263" s="236"/>
      <c r="J263" s="233"/>
      <c r="K263" s="233"/>
      <c r="L263" s="237"/>
      <c r="M263" s="238"/>
      <c r="N263" s="239"/>
      <c r="O263" s="239"/>
      <c r="P263" s="239"/>
      <c r="Q263" s="239"/>
      <c r="R263" s="239"/>
      <c r="S263" s="239"/>
      <c r="T263" s="240"/>
      <c r="AT263" s="241" t="s">
        <v>193</v>
      </c>
      <c r="AU263" s="241" t="s">
        <v>82</v>
      </c>
      <c r="AV263" s="12" t="s">
        <v>80</v>
      </c>
      <c r="AW263" s="12" t="s">
        <v>35</v>
      </c>
      <c r="AX263" s="12" t="s">
        <v>73</v>
      </c>
      <c r="AY263" s="241" t="s">
        <v>183</v>
      </c>
    </row>
    <row r="264" spans="2:51" s="13" customFormat="1" ht="12">
      <c r="B264" s="242"/>
      <c r="C264" s="243"/>
      <c r="D264" s="229" t="s">
        <v>193</v>
      </c>
      <c r="E264" s="244" t="s">
        <v>19</v>
      </c>
      <c r="F264" s="245" t="s">
        <v>1381</v>
      </c>
      <c r="G264" s="243"/>
      <c r="H264" s="246">
        <v>0.484</v>
      </c>
      <c r="I264" s="247"/>
      <c r="J264" s="243"/>
      <c r="K264" s="243"/>
      <c r="L264" s="248"/>
      <c r="M264" s="249"/>
      <c r="N264" s="250"/>
      <c r="O264" s="250"/>
      <c r="P264" s="250"/>
      <c r="Q264" s="250"/>
      <c r="R264" s="250"/>
      <c r="S264" s="250"/>
      <c r="T264" s="251"/>
      <c r="AT264" s="252" t="s">
        <v>193</v>
      </c>
      <c r="AU264" s="252" t="s">
        <v>82</v>
      </c>
      <c r="AV264" s="13" t="s">
        <v>82</v>
      </c>
      <c r="AW264" s="13" t="s">
        <v>35</v>
      </c>
      <c r="AX264" s="13" t="s">
        <v>80</v>
      </c>
      <c r="AY264" s="252" t="s">
        <v>183</v>
      </c>
    </row>
    <row r="265" spans="2:65" s="1" customFormat="1" ht="16.5" customHeight="1">
      <c r="B265" s="39"/>
      <c r="C265" s="264" t="s">
        <v>398</v>
      </c>
      <c r="D265" s="264" t="s">
        <v>233</v>
      </c>
      <c r="E265" s="265" t="s">
        <v>1382</v>
      </c>
      <c r="F265" s="266" t="s">
        <v>1383</v>
      </c>
      <c r="G265" s="267" t="s">
        <v>208</v>
      </c>
      <c r="H265" s="268">
        <v>0.897</v>
      </c>
      <c r="I265" s="269"/>
      <c r="J265" s="270">
        <f>ROUND(I265*H265,2)</f>
        <v>0</v>
      </c>
      <c r="K265" s="266" t="s">
        <v>521</v>
      </c>
      <c r="L265" s="271"/>
      <c r="M265" s="272" t="s">
        <v>19</v>
      </c>
      <c r="N265" s="273" t="s">
        <v>44</v>
      </c>
      <c r="O265" s="80"/>
      <c r="P265" s="226">
        <f>O265*H265</f>
        <v>0</v>
      </c>
      <c r="Q265" s="226">
        <v>1</v>
      </c>
      <c r="R265" s="226">
        <f>Q265*H265</f>
        <v>0.897</v>
      </c>
      <c r="S265" s="226">
        <v>0</v>
      </c>
      <c r="T265" s="227">
        <f>S265*H265</f>
        <v>0</v>
      </c>
      <c r="AR265" s="18" t="s">
        <v>232</v>
      </c>
      <c r="AT265" s="18" t="s">
        <v>233</v>
      </c>
      <c r="AU265" s="18" t="s">
        <v>82</v>
      </c>
      <c r="AY265" s="18" t="s">
        <v>183</v>
      </c>
      <c r="BE265" s="228">
        <f>IF(N265="základní",J265,0)</f>
        <v>0</v>
      </c>
      <c r="BF265" s="228">
        <f>IF(N265="snížená",J265,0)</f>
        <v>0</v>
      </c>
      <c r="BG265" s="228">
        <f>IF(N265="zákl. přenesená",J265,0)</f>
        <v>0</v>
      </c>
      <c r="BH265" s="228">
        <f>IF(N265="sníž. přenesená",J265,0)</f>
        <v>0</v>
      </c>
      <c r="BI265" s="228">
        <f>IF(N265="nulová",J265,0)</f>
        <v>0</v>
      </c>
      <c r="BJ265" s="18" t="s">
        <v>80</v>
      </c>
      <c r="BK265" s="228">
        <f>ROUND(I265*H265,2)</f>
        <v>0</v>
      </c>
      <c r="BL265" s="18" t="s">
        <v>101</v>
      </c>
      <c r="BM265" s="18" t="s">
        <v>1384</v>
      </c>
    </row>
    <row r="266" spans="2:47" s="1" customFormat="1" ht="12">
      <c r="B266" s="39"/>
      <c r="C266" s="40"/>
      <c r="D266" s="229" t="s">
        <v>191</v>
      </c>
      <c r="E266" s="40"/>
      <c r="F266" s="230" t="s">
        <v>1385</v>
      </c>
      <c r="G266" s="40"/>
      <c r="H266" s="40"/>
      <c r="I266" s="144"/>
      <c r="J266" s="40"/>
      <c r="K266" s="40"/>
      <c r="L266" s="44"/>
      <c r="M266" s="231"/>
      <c r="N266" s="80"/>
      <c r="O266" s="80"/>
      <c r="P266" s="80"/>
      <c r="Q266" s="80"/>
      <c r="R266" s="80"/>
      <c r="S266" s="80"/>
      <c r="T266" s="81"/>
      <c r="AT266" s="18" t="s">
        <v>191</v>
      </c>
      <c r="AU266" s="18" t="s">
        <v>82</v>
      </c>
    </row>
    <row r="267" spans="2:51" s="12" customFormat="1" ht="12">
      <c r="B267" s="232"/>
      <c r="C267" s="233"/>
      <c r="D267" s="229" t="s">
        <v>193</v>
      </c>
      <c r="E267" s="234" t="s">
        <v>19</v>
      </c>
      <c r="F267" s="235" t="s">
        <v>1386</v>
      </c>
      <c r="G267" s="233"/>
      <c r="H267" s="234" t="s">
        <v>19</v>
      </c>
      <c r="I267" s="236"/>
      <c r="J267" s="233"/>
      <c r="K267" s="233"/>
      <c r="L267" s="237"/>
      <c r="M267" s="238"/>
      <c r="N267" s="239"/>
      <c r="O267" s="239"/>
      <c r="P267" s="239"/>
      <c r="Q267" s="239"/>
      <c r="R267" s="239"/>
      <c r="S267" s="239"/>
      <c r="T267" s="240"/>
      <c r="AT267" s="241" t="s">
        <v>193</v>
      </c>
      <c r="AU267" s="241" t="s">
        <v>82</v>
      </c>
      <c r="AV267" s="12" t="s">
        <v>80</v>
      </c>
      <c r="AW267" s="12" t="s">
        <v>35</v>
      </c>
      <c r="AX267" s="12" t="s">
        <v>73</v>
      </c>
      <c r="AY267" s="241" t="s">
        <v>183</v>
      </c>
    </row>
    <row r="268" spans="2:51" s="13" customFormat="1" ht="12">
      <c r="B268" s="242"/>
      <c r="C268" s="243"/>
      <c r="D268" s="229" t="s">
        <v>193</v>
      </c>
      <c r="E268" s="244" t="s">
        <v>19</v>
      </c>
      <c r="F268" s="245" t="s">
        <v>1387</v>
      </c>
      <c r="G268" s="243"/>
      <c r="H268" s="246">
        <v>0.897</v>
      </c>
      <c r="I268" s="247"/>
      <c r="J268" s="243"/>
      <c r="K268" s="243"/>
      <c r="L268" s="248"/>
      <c r="M268" s="249"/>
      <c r="N268" s="250"/>
      <c r="O268" s="250"/>
      <c r="P268" s="250"/>
      <c r="Q268" s="250"/>
      <c r="R268" s="250"/>
      <c r="S268" s="250"/>
      <c r="T268" s="251"/>
      <c r="AT268" s="252" t="s">
        <v>193</v>
      </c>
      <c r="AU268" s="252" t="s">
        <v>82</v>
      </c>
      <c r="AV268" s="13" t="s">
        <v>82</v>
      </c>
      <c r="AW268" s="13" t="s">
        <v>35</v>
      </c>
      <c r="AX268" s="13" t="s">
        <v>80</v>
      </c>
      <c r="AY268" s="252" t="s">
        <v>183</v>
      </c>
    </row>
    <row r="269" spans="2:65" s="1" customFormat="1" ht="16.5" customHeight="1">
      <c r="B269" s="39"/>
      <c r="C269" s="264" t="s">
        <v>404</v>
      </c>
      <c r="D269" s="264" t="s">
        <v>233</v>
      </c>
      <c r="E269" s="265" t="s">
        <v>1388</v>
      </c>
      <c r="F269" s="266" t="s">
        <v>1389</v>
      </c>
      <c r="G269" s="267" t="s">
        <v>208</v>
      </c>
      <c r="H269" s="268">
        <v>0.261</v>
      </c>
      <c r="I269" s="269"/>
      <c r="J269" s="270">
        <f>ROUND(I269*H269,2)</f>
        <v>0</v>
      </c>
      <c r="K269" s="266" t="s">
        <v>19</v>
      </c>
      <c r="L269" s="271"/>
      <c r="M269" s="272" t="s">
        <v>19</v>
      </c>
      <c r="N269" s="273" t="s">
        <v>44</v>
      </c>
      <c r="O269" s="80"/>
      <c r="P269" s="226">
        <f>O269*H269</f>
        <v>0</v>
      </c>
      <c r="Q269" s="226">
        <v>1</v>
      </c>
      <c r="R269" s="226">
        <f>Q269*H269</f>
        <v>0.261</v>
      </c>
      <c r="S269" s="226">
        <v>0</v>
      </c>
      <c r="T269" s="227">
        <f>S269*H269</f>
        <v>0</v>
      </c>
      <c r="AR269" s="18" t="s">
        <v>232</v>
      </c>
      <c r="AT269" s="18" t="s">
        <v>233</v>
      </c>
      <c r="AU269" s="18" t="s">
        <v>82</v>
      </c>
      <c r="AY269" s="18" t="s">
        <v>183</v>
      </c>
      <c r="BE269" s="228">
        <f>IF(N269="základní",J269,0)</f>
        <v>0</v>
      </c>
      <c r="BF269" s="228">
        <f>IF(N269="snížená",J269,0)</f>
        <v>0</v>
      </c>
      <c r="BG269" s="228">
        <f>IF(N269="zákl. přenesená",J269,0)</f>
        <v>0</v>
      </c>
      <c r="BH269" s="228">
        <f>IF(N269="sníž. přenesená",J269,0)</f>
        <v>0</v>
      </c>
      <c r="BI269" s="228">
        <f>IF(N269="nulová",J269,0)</f>
        <v>0</v>
      </c>
      <c r="BJ269" s="18" t="s">
        <v>80</v>
      </c>
      <c r="BK269" s="228">
        <f>ROUND(I269*H269,2)</f>
        <v>0</v>
      </c>
      <c r="BL269" s="18" t="s">
        <v>101</v>
      </c>
      <c r="BM269" s="18" t="s">
        <v>1390</v>
      </c>
    </row>
    <row r="270" spans="2:47" s="1" customFormat="1" ht="12">
      <c r="B270" s="39"/>
      <c r="C270" s="40"/>
      <c r="D270" s="229" t="s">
        <v>191</v>
      </c>
      <c r="E270" s="40"/>
      <c r="F270" s="230" t="s">
        <v>1391</v>
      </c>
      <c r="G270" s="40"/>
      <c r="H270" s="40"/>
      <c r="I270" s="144"/>
      <c r="J270" s="40"/>
      <c r="K270" s="40"/>
      <c r="L270" s="44"/>
      <c r="M270" s="231"/>
      <c r="N270" s="80"/>
      <c r="O270" s="80"/>
      <c r="P270" s="80"/>
      <c r="Q270" s="80"/>
      <c r="R270" s="80"/>
      <c r="S270" s="80"/>
      <c r="T270" s="81"/>
      <c r="AT270" s="18" t="s">
        <v>191</v>
      </c>
      <c r="AU270" s="18" t="s">
        <v>82</v>
      </c>
    </row>
    <row r="271" spans="2:51" s="12" customFormat="1" ht="12">
      <c r="B271" s="232"/>
      <c r="C271" s="233"/>
      <c r="D271" s="229" t="s">
        <v>193</v>
      </c>
      <c r="E271" s="234" t="s">
        <v>19</v>
      </c>
      <c r="F271" s="235" t="s">
        <v>1392</v>
      </c>
      <c r="G271" s="233"/>
      <c r="H271" s="234" t="s">
        <v>19</v>
      </c>
      <c r="I271" s="236"/>
      <c r="J271" s="233"/>
      <c r="K271" s="233"/>
      <c r="L271" s="237"/>
      <c r="M271" s="238"/>
      <c r="N271" s="239"/>
      <c r="O271" s="239"/>
      <c r="P271" s="239"/>
      <c r="Q271" s="239"/>
      <c r="R271" s="239"/>
      <c r="S271" s="239"/>
      <c r="T271" s="240"/>
      <c r="AT271" s="241" t="s">
        <v>193</v>
      </c>
      <c r="AU271" s="241" t="s">
        <v>82</v>
      </c>
      <c r="AV271" s="12" t="s">
        <v>80</v>
      </c>
      <c r="AW271" s="12" t="s">
        <v>35</v>
      </c>
      <c r="AX271" s="12" t="s">
        <v>73</v>
      </c>
      <c r="AY271" s="241" t="s">
        <v>183</v>
      </c>
    </row>
    <row r="272" spans="2:51" s="13" customFormat="1" ht="12">
      <c r="B272" s="242"/>
      <c r="C272" s="243"/>
      <c r="D272" s="229" t="s">
        <v>193</v>
      </c>
      <c r="E272" s="244" t="s">
        <v>19</v>
      </c>
      <c r="F272" s="245" t="s">
        <v>1393</v>
      </c>
      <c r="G272" s="243"/>
      <c r="H272" s="246">
        <v>0.261</v>
      </c>
      <c r="I272" s="247"/>
      <c r="J272" s="243"/>
      <c r="K272" s="243"/>
      <c r="L272" s="248"/>
      <c r="M272" s="249"/>
      <c r="N272" s="250"/>
      <c r="O272" s="250"/>
      <c r="P272" s="250"/>
      <c r="Q272" s="250"/>
      <c r="R272" s="250"/>
      <c r="S272" s="250"/>
      <c r="T272" s="251"/>
      <c r="AT272" s="252" t="s">
        <v>193</v>
      </c>
      <c r="AU272" s="252" t="s">
        <v>82</v>
      </c>
      <c r="AV272" s="13" t="s">
        <v>82</v>
      </c>
      <c r="AW272" s="13" t="s">
        <v>35</v>
      </c>
      <c r="AX272" s="13" t="s">
        <v>80</v>
      </c>
      <c r="AY272" s="252" t="s">
        <v>183</v>
      </c>
    </row>
    <row r="273" spans="2:65" s="1" customFormat="1" ht="16.5" customHeight="1">
      <c r="B273" s="39"/>
      <c r="C273" s="264" t="s">
        <v>410</v>
      </c>
      <c r="D273" s="264" t="s">
        <v>233</v>
      </c>
      <c r="E273" s="265" t="s">
        <v>1394</v>
      </c>
      <c r="F273" s="266" t="s">
        <v>1395</v>
      </c>
      <c r="G273" s="267" t="s">
        <v>208</v>
      </c>
      <c r="H273" s="268">
        <v>0.121</v>
      </c>
      <c r="I273" s="269"/>
      <c r="J273" s="270">
        <f>ROUND(I273*H273,2)</f>
        <v>0</v>
      </c>
      <c r="K273" s="266" t="s">
        <v>19</v>
      </c>
      <c r="L273" s="271"/>
      <c r="M273" s="272" t="s">
        <v>19</v>
      </c>
      <c r="N273" s="273" t="s">
        <v>44</v>
      </c>
      <c r="O273" s="80"/>
      <c r="P273" s="226">
        <f>O273*H273</f>
        <v>0</v>
      </c>
      <c r="Q273" s="226">
        <v>1</v>
      </c>
      <c r="R273" s="226">
        <f>Q273*H273</f>
        <v>0.121</v>
      </c>
      <c r="S273" s="226">
        <v>0</v>
      </c>
      <c r="T273" s="227">
        <f>S273*H273</f>
        <v>0</v>
      </c>
      <c r="AR273" s="18" t="s">
        <v>232</v>
      </c>
      <c r="AT273" s="18" t="s">
        <v>233</v>
      </c>
      <c r="AU273" s="18" t="s">
        <v>82</v>
      </c>
      <c r="AY273" s="18" t="s">
        <v>183</v>
      </c>
      <c r="BE273" s="228">
        <f>IF(N273="základní",J273,0)</f>
        <v>0</v>
      </c>
      <c r="BF273" s="228">
        <f>IF(N273="snížená",J273,0)</f>
        <v>0</v>
      </c>
      <c r="BG273" s="228">
        <f>IF(N273="zákl. přenesená",J273,0)</f>
        <v>0</v>
      </c>
      <c r="BH273" s="228">
        <f>IF(N273="sníž. přenesená",J273,0)</f>
        <v>0</v>
      </c>
      <c r="BI273" s="228">
        <f>IF(N273="nulová",J273,0)</f>
        <v>0</v>
      </c>
      <c r="BJ273" s="18" t="s">
        <v>80</v>
      </c>
      <c r="BK273" s="228">
        <f>ROUND(I273*H273,2)</f>
        <v>0</v>
      </c>
      <c r="BL273" s="18" t="s">
        <v>101</v>
      </c>
      <c r="BM273" s="18" t="s">
        <v>1396</v>
      </c>
    </row>
    <row r="274" spans="2:47" s="1" customFormat="1" ht="12">
      <c r="B274" s="39"/>
      <c r="C274" s="40"/>
      <c r="D274" s="229" t="s">
        <v>191</v>
      </c>
      <c r="E274" s="40"/>
      <c r="F274" s="230" t="s">
        <v>1397</v>
      </c>
      <c r="G274" s="40"/>
      <c r="H274" s="40"/>
      <c r="I274" s="144"/>
      <c r="J274" s="40"/>
      <c r="K274" s="40"/>
      <c r="L274" s="44"/>
      <c r="M274" s="231"/>
      <c r="N274" s="80"/>
      <c r="O274" s="80"/>
      <c r="P274" s="80"/>
      <c r="Q274" s="80"/>
      <c r="R274" s="80"/>
      <c r="S274" s="80"/>
      <c r="T274" s="81"/>
      <c r="AT274" s="18" t="s">
        <v>191</v>
      </c>
      <c r="AU274" s="18" t="s">
        <v>82</v>
      </c>
    </row>
    <row r="275" spans="2:51" s="13" customFormat="1" ht="12">
      <c r="B275" s="242"/>
      <c r="C275" s="243"/>
      <c r="D275" s="229" t="s">
        <v>193</v>
      </c>
      <c r="E275" s="244" t="s">
        <v>19</v>
      </c>
      <c r="F275" s="245" t="s">
        <v>1398</v>
      </c>
      <c r="G275" s="243"/>
      <c r="H275" s="246">
        <v>0.121</v>
      </c>
      <c r="I275" s="247"/>
      <c r="J275" s="243"/>
      <c r="K275" s="243"/>
      <c r="L275" s="248"/>
      <c r="M275" s="249"/>
      <c r="N275" s="250"/>
      <c r="O275" s="250"/>
      <c r="P275" s="250"/>
      <c r="Q275" s="250"/>
      <c r="R275" s="250"/>
      <c r="S275" s="250"/>
      <c r="T275" s="251"/>
      <c r="AT275" s="252" t="s">
        <v>193</v>
      </c>
      <c r="AU275" s="252" t="s">
        <v>82</v>
      </c>
      <c r="AV275" s="13" t="s">
        <v>82</v>
      </c>
      <c r="AW275" s="13" t="s">
        <v>35</v>
      </c>
      <c r="AX275" s="13" t="s">
        <v>80</v>
      </c>
      <c r="AY275" s="252" t="s">
        <v>183</v>
      </c>
    </row>
    <row r="276" spans="2:65" s="1" customFormat="1" ht="16.5" customHeight="1">
      <c r="B276" s="39"/>
      <c r="C276" s="217" t="s">
        <v>415</v>
      </c>
      <c r="D276" s="217" t="s">
        <v>185</v>
      </c>
      <c r="E276" s="218" t="s">
        <v>1399</v>
      </c>
      <c r="F276" s="219" t="s">
        <v>1400</v>
      </c>
      <c r="G276" s="220" t="s">
        <v>198</v>
      </c>
      <c r="H276" s="221">
        <v>1</v>
      </c>
      <c r="I276" s="222"/>
      <c r="J276" s="223">
        <f>ROUND(I276*H276,2)</f>
        <v>0</v>
      </c>
      <c r="K276" s="219" t="s">
        <v>521</v>
      </c>
      <c r="L276" s="44"/>
      <c r="M276" s="224" t="s">
        <v>19</v>
      </c>
      <c r="N276" s="225" t="s">
        <v>44</v>
      </c>
      <c r="O276" s="80"/>
      <c r="P276" s="226">
        <f>O276*H276</f>
        <v>0</v>
      </c>
      <c r="Q276" s="226">
        <v>0.006485</v>
      </c>
      <c r="R276" s="226">
        <f>Q276*H276</f>
        <v>0.006485</v>
      </c>
      <c r="S276" s="226">
        <v>0</v>
      </c>
      <c r="T276" s="227">
        <f>S276*H276</f>
        <v>0</v>
      </c>
      <c r="AR276" s="18" t="s">
        <v>101</v>
      </c>
      <c r="AT276" s="18" t="s">
        <v>185</v>
      </c>
      <c r="AU276" s="18" t="s">
        <v>82</v>
      </c>
      <c r="AY276" s="18" t="s">
        <v>183</v>
      </c>
      <c r="BE276" s="228">
        <f>IF(N276="základní",J276,0)</f>
        <v>0</v>
      </c>
      <c r="BF276" s="228">
        <f>IF(N276="snížená",J276,0)</f>
        <v>0</v>
      </c>
      <c r="BG276" s="228">
        <f>IF(N276="zákl. přenesená",J276,0)</f>
        <v>0</v>
      </c>
      <c r="BH276" s="228">
        <f>IF(N276="sníž. přenesená",J276,0)</f>
        <v>0</v>
      </c>
      <c r="BI276" s="228">
        <f>IF(N276="nulová",J276,0)</f>
        <v>0</v>
      </c>
      <c r="BJ276" s="18" t="s">
        <v>80</v>
      </c>
      <c r="BK276" s="228">
        <f>ROUND(I276*H276,2)</f>
        <v>0</v>
      </c>
      <c r="BL276" s="18" t="s">
        <v>101</v>
      </c>
      <c r="BM276" s="18" t="s">
        <v>1401</v>
      </c>
    </row>
    <row r="277" spans="2:47" s="1" customFormat="1" ht="12">
      <c r="B277" s="39"/>
      <c r="C277" s="40"/>
      <c r="D277" s="229" t="s">
        <v>191</v>
      </c>
      <c r="E277" s="40"/>
      <c r="F277" s="230" t="s">
        <v>1402</v>
      </c>
      <c r="G277" s="40"/>
      <c r="H277" s="40"/>
      <c r="I277" s="144"/>
      <c r="J277" s="40"/>
      <c r="K277" s="40"/>
      <c r="L277" s="44"/>
      <c r="M277" s="231"/>
      <c r="N277" s="80"/>
      <c r="O277" s="80"/>
      <c r="P277" s="80"/>
      <c r="Q277" s="80"/>
      <c r="R277" s="80"/>
      <c r="S277" s="80"/>
      <c r="T277" s="81"/>
      <c r="AT277" s="18" t="s">
        <v>191</v>
      </c>
      <c r="AU277" s="18" t="s">
        <v>82</v>
      </c>
    </row>
    <row r="278" spans="2:51" s="12" customFormat="1" ht="12">
      <c r="B278" s="232"/>
      <c r="C278" s="233"/>
      <c r="D278" s="229" t="s">
        <v>193</v>
      </c>
      <c r="E278" s="234" t="s">
        <v>19</v>
      </c>
      <c r="F278" s="235" t="s">
        <v>1403</v>
      </c>
      <c r="G278" s="233"/>
      <c r="H278" s="234" t="s">
        <v>19</v>
      </c>
      <c r="I278" s="236"/>
      <c r="J278" s="233"/>
      <c r="K278" s="233"/>
      <c r="L278" s="237"/>
      <c r="M278" s="238"/>
      <c r="N278" s="239"/>
      <c r="O278" s="239"/>
      <c r="P278" s="239"/>
      <c r="Q278" s="239"/>
      <c r="R278" s="239"/>
      <c r="S278" s="239"/>
      <c r="T278" s="240"/>
      <c r="AT278" s="241" t="s">
        <v>193</v>
      </c>
      <c r="AU278" s="241" t="s">
        <v>82</v>
      </c>
      <c r="AV278" s="12" t="s">
        <v>80</v>
      </c>
      <c r="AW278" s="12" t="s">
        <v>35</v>
      </c>
      <c r="AX278" s="12" t="s">
        <v>73</v>
      </c>
      <c r="AY278" s="241" t="s">
        <v>183</v>
      </c>
    </row>
    <row r="279" spans="2:51" s="13" customFormat="1" ht="12">
      <c r="B279" s="242"/>
      <c r="C279" s="243"/>
      <c r="D279" s="229" t="s">
        <v>193</v>
      </c>
      <c r="E279" s="244" t="s">
        <v>19</v>
      </c>
      <c r="F279" s="245" t="s">
        <v>80</v>
      </c>
      <c r="G279" s="243"/>
      <c r="H279" s="246">
        <v>1</v>
      </c>
      <c r="I279" s="247"/>
      <c r="J279" s="243"/>
      <c r="K279" s="243"/>
      <c r="L279" s="248"/>
      <c r="M279" s="249"/>
      <c r="N279" s="250"/>
      <c r="O279" s="250"/>
      <c r="P279" s="250"/>
      <c r="Q279" s="250"/>
      <c r="R279" s="250"/>
      <c r="S279" s="250"/>
      <c r="T279" s="251"/>
      <c r="AT279" s="252" t="s">
        <v>193</v>
      </c>
      <c r="AU279" s="252" t="s">
        <v>82</v>
      </c>
      <c r="AV279" s="13" t="s">
        <v>82</v>
      </c>
      <c r="AW279" s="13" t="s">
        <v>35</v>
      </c>
      <c r="AX279" s="13" t="s">
        <v>80</v>
      </c>
      <c r="AY279" s="252" t="s">
        <v>183</v>
      </c>
    </row>
    <row r="280" spans="2:65" s="1" customFormat="1" ht="16.5" customHeight="1">
      <c r="B280" s="39"/>
      <c r="C280" s="217" t="s">
        <v>420</v>
      </c>
      <c r="D280" s="217" t="s">
        <v>185</v>
      </c>
      <c r="E280" s="218" t="s">
        <v>1404</v>
      </c>
      <c r="F280" s="219" t="s">
        <v>1405</v>
      </c>
      <c r="G280" s="220" t="s">
        <v>188</v>
      </c>
      <c r="H280" s="221">
        <v>3</v>
      </c>
      <c r="I280" s="222"/>
      <c r="J280" s="223">
        <f>ROUND(I280*H280,2)</f>
        <v>0</v>
      </c>
      <c r="K280" s="219" t="s">
        <v>521</v>
      </c>
      <c r="L280" s="44"/>
      <c r="M280" s="224" t="s">
        <v>19</v>
      </c>
      <c r="N280" s="225" t="s">
        <v>44</v>
      </c>
      <c r="O280" s="80"/>
      <c r="P280" s="226">
        <f>O280*H280</f>
        <v>0</v>
      </c>
      <c r="Q280" s="226">
        <v>0.00245</v>
      </c>
      <c r="R280" s="226">
        <f>Q280*H280</f>
        <v>0.00735</v>
      </c>
      <c r="S280" s="226">
        <v>0</v>
      </c>
      <c r="T280" s="227">
        <f>S280*H280</f>
        <v>0</v>
      </c>
      <c r="AR280" s="18" t="s">
        <v>101</v>
      </c>
      <c r="AT280" s="18" t="s">
        <v>185</v>
      </c>
      <c r="AU280" s="18" t="s">
        <v>82</v>
      </c>
      <c r="AY280" s="18" t="s">
        <v>183</v>
      </c>
      <c r="BE280" s="228">
        <f>IF(N280="základní",J280,0)</f>
        <v>0</v>
      </c>
      <c r="BF280" s="228">
        <f>IF(N280="snížená",J280,0)</f>
        <v>0</v>
      </c>
      <c r="BG280" s="228">
        <f>IF(N280="zákl. přenesená",J280,0)</f>
        <v>0</v>
      </c>
      <c r="BH280" s="228">
        <f>IF(N280="sníž. přenesená",J280,0)</f>
        <v>0</v>
      </c>
      <c r="BI280" s="228">
        <f>IF(N280="nulová",J280,0)</f>
        <v>0</v>
      </c>
      <c r="BJ280" s="18" t="s">
        <v>80</v>
      </c>
      <c r="BK280" s="228">
        <f>ROUND(I280*H280,2)</f>
        <v>0</v>
      </c>
      <c r="BL280" s="18" t="s">
        <v>101</v>
      </c>
      <c r="BM280" s="18" t="s">
        <v>1406</v>
      </c>
    </row>
    <row r="281" spans="2:47" s="1" customFormat="1" ht="12">
      <c r="B281" s="39"/>
      <c r="C281" s="40"/>
      <c r="D281" s="229" t="s">
        <v>213</v>
      </c>
      <c r="E281" s="40"/>
      <c r="F281" s="230" t="s">
        <v>1407</v>
      </c>
      <c r="G281" s="40"/>
      <c r="H281" s="40"/>
      <c r="I281" s="144"/>
      <c r="J281" s="40"/>
      <c r="K281" s="40"/>
      <c r="L281" s="44"/>
      <c r="M281" s="231"/>
      <c r="N281" s="80"/>
      <c r="O281" s="80"/>
      <c r="P281" s="80"/>
      <c r="Q281" s="80"/>
      <c r="R281" s="80"/>
      <c r="S281" s="80"/>
      <c r="T281" s="81"/>
      <c r="AT281" s="18" t="s">
        <v>213</v>
      </c>
      <c r="AU281" s="18" t="s">
        <v>82</v>
      </c>
    </row>
    <row r="282" spans="2:51" s="12" customFormat="1" ht="12">
      <c r="B282" s="232"/>
      <c r="C282" s="233"/>
      <c r="D282" s="229" t="s">
        <v>193</v>
      </c>
      <c r="E282" s="234" t="s">
        <v>19</v>
      </c>
      <c r="F282" s="235" t="s">
        <v>1408</v>
      </c>
      <c r="G282" s="233"/>
      <c r="H282" s="234" t="s">
        <v>19</v>
      </c>
      <c r="I282" s="236"/>
      <c r="J282" s="233"/>
      <c r="K282" s="233"/>
      <c r="L282" s="237"/>
      <c r="M282" s="238"/>
      <c r="N282" s="239"/>
      <c r="O282" s="239"/>
      <c r="P282" s="239"/>
      <c r="Q282" s="239"/>
      <c r="R282" s="239"/>
      <c r="S282" s="239"/>
      <c r="T282" s="240"/>
      <c r="AT282" s="241" t="s">
        <v>193</v>
      </c>
      <c r="AU282" s="241" t="s">
        <v>82</v>
      </c>
      <c r="AV282" s="12" t="s">
        <v>80</v>
      </c>
      <c r="AW282" s="12" t="s">
        <v>35</v>
      </c>
      <c r="AX282" s="12" t="s">
        <v>73</v>
      </c>
      <c r="AY282" s="241" t="s">
        <v>183</v>
      </c>
    </row>
    <row r="283" spans="2:51" s="13" customFormat="1" ht="12">
      <c r="B283" s="242"/>
      <c r="C283" s="243"/>
      <c r="D283" s="229" t="s">
        <v>193</v>
      </c>
      <c r="E283" s="244" t="s">
        <v>19</v>
      </c>
      <c r="F283" s="245" t="s">
        <v>1409</v>
      </c>
      <c r="G283" s="243"/>
      <c r="H283" s="246">
        <v>3</v>
      </c>
      <c r="I283" s="247"/>
      <c r="J283" s="243"/>
      <c r="K283" s="243"/>
      <c r="L283" s="248"/>
      <c r="M283" s="249"/>
      <c r="N283" s="250"/>
      <c r="O283" s="250"/>
      <c r="P283" s="250"/>
      <c r="Q283" s="250"/>
      <c r="R283" s="250"/>
      <c r="S283" s="250"/>
      <c r="T283" s="251"/>
      <c r="AT283" s="252" t="s">
        <v>193</v>
      </c>
      <c r="AU283" s="252" t="s">
        <v>82</v>
      </c>
      <c r="AV283" s="13" t="s">
        <v>82</v>
      </c>
      <c r="AW283" s="13" t="s">
        <v>35</v>
      </c>
      <c r="AX283" s="13" t="s">
        <v>80</v>
      </c>
      <c r="AY283" s="252" t="s">
        <v>183</v>
      </c>
    </row>
    <row r="284" spans="2:65" s="1" customFormat="1" ht="16.5" customHeight="1">
      <c r="B284" s="39"/>
      <c r="C284" s="217" t="s">
        <v>425</v>
      </c>
      <c r="D284" s="217" t="s">
        <v>185</v>
      </c>
      <c r="E284" s="218" t="s">
        <v>1410</v>
      </c>
      <c r="F284" s="219" t="s">
        <v>1411</v>
      </c>
      <c r="G284" s="220" t="s">
        <v>225</v>
      </c>
      <c r="H284" s="221">
        <v>6.48</v>
      </c>
      <c r="I284" s="222"/>
      <c r="J284" s="223">
        <f>ROUND(I284*H284,2)</f>
        <v>0</v>
      </c>
      <c r="K284" s="219" t="s">
        <v>521</v>
      </c>
      <c r="L284" s="44"/>
      <c r="M284" s="224" t="s">
        <v>19</v>
      </c>
      <c r="N284" s="225" t="s">
        <v>44</v>
      </c>
      <c r="O284" s="80"/>
      <c r="P284" s="226">
        <f>O284*H284</f>
        <v>0</v>
      </c>
      <c r="Q284" s="226">
        <v>0</v>
      </c>
      <c r="R284" s="226">
        <f>Q284*H284</f>
        <v>0</v>
      </c>
      <c r="S284" s="226">
        <v>1.8</v>
      </c>
      <c r="T284" s="227">
        <f>S284*H284</f>
        <v>11.664000000000001</v>
      </c>
      <c r="AR284" s="18" t="s">
        <v>101</v>
      </c>
      <c r="AT284" s="18" t="s">
        <v>185</v>
      </c>
      <c r="AU284" s="18" t="s">
        <v>82</v>
      </c>
      <c r="AY284" s="18" t="s">
        <v>183</v>
      </c>
      <c r="BE284" s="228">
        <f>IF(N284="základní",J284,0)</f>
        <v>0</v>
      </c>
      <c r="BF284" s="228">
        <f>IF(N284="snížená",J284,0)</f>
        <v>0</v>
      </c>
      <c r="BG284" s="228">
        <f>IF(N284="zákl. přenesená",J284,0)</f>
        <v>0</v>
      </c>
      <c r="BH284" s="228">
        <f>IF(N284="sníž. přenesená",J284,0)</f>
        <v>0</v>
      </c>
      <c r="BI284" s="228">
        <f>IF(N284="nulová",J284,0)</f>
        <v>0</v>
      </c>
      <c r="BJ284" s="18" t="s">
        <v>80</v>
      </c>
      <c r="BK284" s="228">
        <f>ROUND(I284*H284,2)</f>
        <v>0</v>
      </c>
      <c r="BL284" s="18" t="s">
        <v>101</v>
      </c>
      <c r="BM284" s="18" t="s">
        <v>1412</v>
      </c>
    </row>
    <row r="285" spans="2:51" s="12" customFormat="1" ht="12">
      <c r="B285" s="232"/>
      <c r="C285" s="233"/>
      <c r="D285" s="229" t="s">
        <v>193</v>
      </c>
      <c r="E285" s="234" t="s">
        <v>19</v>
      </c>
      <c r="F285" s="235" t="s">
        <v>1413</v>
      </c>
      <c r="G285" s="233"/>
      <c r="H285" s="234" t="s">
        <v>19</v>
      </c>
      <c r="I285" s="236"/>
      <c r="J285" s="233"/>
      <c r="K285" s="233"/>
      <c r="L285" s="237"/>
      <c r="M285" s="238"/>
      <c r="N285" s="239"/>
      <c r="O285" s="239"/>
      <c r="P285" s="239"/>
      <c r="Q285" s="239"/>
      <c r="R285" s="239"/>
      <c r="S285" s="239"/>
      <c r="T285" s="240"/>
      <c r="AT285" s="241" t="s">
        <v>193</v>
      </c>
      <c r="AU285" s="241" t="s">
        <v>82</v>
      </c>
      <c r="AV285" s="12" t="s">
        <v>80</v>
      </c>
      <c r="AW285" s="12" t="s">
        <v>35</v>
      </c>
      <c r="AX285" s="12" t="s">
        <v>73</v>
      </c>
      <c r="AY285" s="241" t="s">
        <v>183</v>
      </c>
    </row>
    <row r="286" spans="2:51" s="13" customFormat="1" ht="12">
      <c r="B286" s="242"/>
      <c r="C286" s="243"/>
      <c r="D286" s="229" t="s">
        <v>193</v>
      </c>
      <c r="E286" s="244" t="s">
        <v>19</v>
      </c>
      <c r="F286" s="245" t="s">
        <v>1414</v>
      </c>
      <c r="G286" s="243"/>
      <c r="H286" s="246">
        <v>6.48</v>
      </c>
      <c r="I286" s="247"/>
      <c r="J286" s="243"/>
      <c r="K286" s="243"/>
      <c r="L286" s="248"/>
      <c r="M286" s="249"/>
      <c r="N286" s="250"/>
      <c r="O286" s="250"/>
      <c r="P286" s="250"/>
      <c r="Q286" s="250"/>
      <c r="R286" s="250"/>
      <c r="S286" s="250"/>
      <c r="T286" s="251"/>
      <c r="AT286" s="252" t="s">
        <v>193</v>
      </c>
      <c r="AU286" s="252" t="s">
        <v>82</v>
      </c>
      <c r="AV286" s="13" t="s">
        <v>82</v>
      </c>
      <c r="AW286" s="13" t="s">
        <v>35</v>
      </c>
      <c r="AX286" s="13" t="s">
        <v>80</v>
      </c>
      <c r="AY286" s="252" t="s">
        <v>183</v>
      </c>
    </row>
    <row r="287" spans="2:65" s="1" customFormat="1" ht="22.5" customHeight="1">
      <c r="B287" s="39"/>
      <c r="C287" s="217" t="s">
        <v>1096</v>
      </c>
      <c r="D287" s="217" t="s">
        <v>185</v>
      </c>
      <c r="E287" s="218" t="s">
        <v>1072</v>
      </c>
      <c r="F287" s="219" t="s">
        <v>1073</v>
      </c>
      <c r="G287" s="220" t="s">
        <v>324</v>
      </c>
      <c r="H287" s="221">
        <v>161.521</v>
      </c>
      <c r="I287" s="222"/>
      <c r="J287" s="223">
        <f>ROUND(I287*H287,2)</f>
        <v>0</v>
      </c>
      <c r="K287" s="219" t="s">
        <v>521</v>
      </c>
      <c r="L287" s="44"/>
      <c r="M287" s="224" t="s">
        <v>19</v>
      </c>
      <c r="N287" s="225" t="s">
        <v>44</v>
      </c>
      <c r="O287" s="80"/>
      <c r="P287" s="226">
        <f>O287*H287</f>
        <v>0</v>
      </c>
      <c r="Q287" s="226">
        <v>0</v>
      </c>
      <c r="R287" s="226">
        <f>Q287*H287</f>
        <v>0</v>
      </c>
      <c r="S287" s="226">
        <v>0</v>
      </c>
      <c r="T287" s="227">
        <f>S287*H287</f>
        <v>0</v>
      </c>
      <c r="AR287" s="18" t="s">
        <v>101</v>
      </c>
      <c r="AT287" s="18" t="s">
        <v>185</v>
      </c>
      <c r="AU287" s="18" t="s">
        <v>82</v>
      </c>
      <c r="AY287" s="18" t="s">
        <v>183</v>
      </c>
      <c r="BE287" s="228">
        <f>IF(N287="základní",J287,0)</f>
        <v>0</v>
      </c>
      <c r="BF287" s="228">
        <f>IF(N287="snížená",J287,0)</f>
        <v>0</v>
      </c>
      <c r="BG287" s="228">
        <f>IF(N287="zákl. přenesená",J287,0)</f>
        <v>0</v>
      </c>
      <c r="BH287" s="228">
        <f>IF(N287="sníž. přenesená",J287,0)</f>
        <v>0</v>
      </c>
      <c r="BI287" s="228">
        <f>IF(N287="nulová",J287,0)</f>
        <v>0</v>
      </c>
      <c r="BJ287" s="18" t="s">
        <v>80</v>
      </c>
      <c r="BK287" s="228">
        <f>ROUND(I287*H287,2)</f>
        <v>0</v>
      </c>
      <c r="BL287" s="18" t="s">
        <v>101</v>
      </c>
      <c r="BM287" s="18" t="s">
        <v>1415</v>
      </c>
    </row>
    <row r="288" spans="2:47" s="1" customFormat="1" ht="12">
      <c r="B288" s="39"/>
      <c r="C288" s="40"/>
      <c r="D288" s="229" t="s">
        <v>213</v>
      </c>
      <c r="E288" s="40"/>
      <c r="F288" s="230" t="s">
        <v>1075</v>
      </c>
      <c r="G288" s="40"/>
      <c r="H288" s="40"/>
      <c r="I288" s="144"/>
      <c r="J288" s="40"/>
      <c r="K288" s="40"/>
      <c r="L288" s="44"/>
      <c r="M288" s="231"/>
      <c r="N288" s="80"/>
      <c r="O288" s="80"/>
      <c r="P288" s="80"/>
      <c r="Q288" s="80"/>
      <c r="R288" s="80"/>
      <c r="S288" s="80"/>
      <c r="T288" s="81"/>
      <c r="AT288" s="18" t="s">
        <v>213</v>
      </c>
      <c r="AU288" s="18" t="s">
        <v>82</v>
      </c>
    </row>
    <row r="289" spans="2:51" s="12" customFormat="1" ht="12">
      <c r="B289" s="232"/>
      <c r="C289" s="233"/>
      <c r="D289" s="229" t="s">
        <v>193</v>
      </c>
      <c r="E289" s="234" t="s">
        <v>19</v>
      </c>
      <c r="F289" s="235" t="s">
        <v>1416</v>
      </c>
      <c r="G289" s="233"/>
      <c r="H289" s="234" t="s">
        <v>19</v>
      </c>
      <c r="I289" s="236"/>
      <c r="J289" s="233"/>
      <c r="K289" s="233"/>
      <c r="L289" s="237"/>
      <c r="M289" s="238"/>
      <c r="N289" s="239"/>
      <c r="O289" s="239"/>
      <c r="P289" s="239"/>
      <c r="Q289" s="239"/>
      <c r="R289" s="239"/>
      <c r="S289" s="239"/>
      <c r="T289" s="240"/>
      <c r="AT289" s="241" t="s">
        <v>193</v>
      </c>
      <c r="AU289" s="241" t="s">
        <v>82</v>
      </c>
      <c r="AV289" s="12" t="s">
        <v>80</v>
      </c>
      <c r="AW289" s="12" t="s">
        <v>35</v>
      </c>
      <c r="AX289" s="12" t="s">
        <v>73</v>
      </c>
      <c r="AY289" s="241" t="s">
        <v>183</v>
      </c>
    </row>
    <row r="290" spans="2:51" s="13" customFormat="1" ht="12">
      <c r="B290" s="242"/>
      <c r="C290" s="243"/>
      <c r="D290" s="229" t="s">
        <v>193</v>
      </c>
      <c r="E290" s="244" t="s">
        <v>19</v>
      </c>
      <c r="F290" s="245" t="s">
        <v>1417</v>
      </c>
      <c r="G290" s="243"/>
      <c r="H290" s="246">
        <v>37.628</v>
      </c>
      <c r="I290" s="247"/>
      <c r="J290" s="243"/>
      <c r="K290" s="243"/>
      <c r="L290" s="248"/>
      <c r="M290" s="249"/>
      <c r="N290" s="250"/>
      <c r="O290" s="250"/>
      <c r="P290" s="250"/>
      <c r="Q290" s="250"/>
      <c r="R290" s="250"/>
      <c r="S290" s="250"/>
      <c r="T290" s="251"/>
      <c r="AT290" s="252" t="s">
        <v>193</v>
      </c>
      <c r="AU290" s="252" t="s">
        <v>82</v>
      </c>
      <c r="AV290" s="13" t="s">
        <v>82</v>
      </c>
      <c r="AW290" s="13" t="s">
        <v>35</v>
      </c>
      <c r="AX290" s="13" t="s">
        <v>73</v>
      </c>
      <c r="AY290" s="252" t="s">
        <v>183</v>
      </c>
    </row>
    <row r="291" spans="2:51" s="12" customFormat="1" ht="12">
      <c r="B291" s="232"/>
      <c r="C291" s="233"/>
      <c r="D291" s="229" t="s">
        <v>193</v>
      </c>
      <c r="E291" s="234" t="s">
        <v>19</v>
      </c>
      <c r="F291" s="235" t="s">
        <v>1418</v>
      </c>
      <c r="G291" s="233"/>
      <c r="H291" s="234" t="s">
        <v>19</v>
      </c>
      <c r="I291" s="236"/>
      <c r="J291" s="233"/>
      <c r="K291" s="233"/>
      <c r="L291" s="237"/>
      <c r="M291" s="238"/>
      <c r="N291" s="239"/>
      <c r="O291" s="239"/>
      <c r="P291" s="239"/>
      <c r="Q291" s="239"/>
      <c r="R291" s="239"/>
      <c r="S291" s="239"/>
      <c r="T291" s="240"/>
      <c r="AT291" s="241" t="s">
        <v>193</v>
      </c>
      <c r="AU291" s="241" t="s">
        <v>82</v>
      </c>
      <c r="AV291" s="12" t="s">
        <v>80</v>
      </c>
      <c r="AW291" s="12" t="s">
        <v>35</v>
      </c>
      <c r="AX291" s="12" t="s">
        <v>73</v>
      </c>
      <c r="AY291" s="241" t="s">
        <v>183</v>
      </c>
    </row>
    <row r="292" spans="2:51" s="13" customFormat="1" ht="12">
      <c r="B292" s="242"/>
      <c r="C292" s="243"/>
      <c r="D292" s="229" t="s">
        <v>193</v>
      </c>
      <c r="E292" s="244" t="s">
        <v>19</v>
      </c>
      <c r="F292" s="245" t="s">
        <v>1419</v>
      </c>
      <c r="G292" s="243"/>
      <c r="H292" s="246">
        <v>99.684</v>
      </c>
      <c r="I292" s="247"/>
      <c r="J292" s="243"/>
      <c r="K292" s="243"/>
      <c r="L292" s="248"/>
      <c r="M292" s="249"/>
      <c r="N292" s="250"/>
      <c r="O292" s="250"/>
      <c r="P292" s="250"/>
      <c r="Q292" s="250"/>
      <c r="R292" s="250"/>
      <c r="S292" s="250"/>
      <c r="T292" s="251"/>
      <c r="AT292" s="252" t="s">
        <v>193</v>
      </c>
      <c r="AU292" s="252" t="s">
        <v>82</v>
      </c>
      <c r="AV292" s="13" t="s">
        <v>82</v>
      </c>
      <c r="AW292" s="13" t="s">
        <v>35</v>
      </c>
      <c r="AX292" s="13" t="s">
        <v>73</v>
      </c>
      <c r="AY292" s="252" t="s">
        <v>183</v>
      </c>
    </row>
    <row r="293" spans="2:51" s="12" customFormat="1" ht="12">
      <c r="B293" s="232"/>
      <c r="C293" s="233"/>
      <c r="D293" s="229" t="s">
        <v>193</v>
      </c>
      <c r="E293" s="234" t="s">
        <v>19</v>
      </c>
      <c r="F293" s="235" t="s">
        <v>1420</v>
      </c>
      <c r="G293" s="233"/>
      <c r="H293" s="234" t="s">
        <v>19</v>
      </c>
      <c r="I293" s="236"/>
      <c r="J293" s="233"/>
      <c r="K293" s="233"/>
      <c r="L293" s="237"/>
      <c r="M293" s="238"/>
      <c r="N293" s="239"/>
      <c r="O293" s="239"/>
      <c r="P293" s="239"/>
      <c r="Q293" s="239"/>
      <c r="R293" s="239"/>
      <c r="S293" s="239"/>
      <c r="T293" s="240"/>
      <c r="AT293" s="241" t="s">
        <v>193</v>
      </c>
      <c r="AU293" s="241" t="s">
        <v>82</v>
      </c>
      <c r="AV293" s="12" t="s">
        <v>80</v>
      </c>
      <c r="AW293" s="12" t="s">
        <v>35</v>
      </c>
      <c r="AX293" s="12" t="s">
        <v>73</v>
      </c>
      <c r="AY293" s="241" t="s">
        <v>183</v>
      </c>
    </row>
    <row r="294" spans="2:51" s="13" customFormat="1" ht="12">
      <c r="B294" s="242"/>
      <c r="C294" s="243"/>
      <c r="D294" s="229" t="s">
        <v>193</v>
      </c>
      <c r="E294" s="244" t="s">
        <v>19</v>
      </c>
      <c r="F294" s="245" t="s">
        <v>1421</v>
      </c>
      <c r="G294" s="243"/>
      <c r="H294" s="246">
        <v>24.209</v>
      </c>
      <c r="I294" s="247"/>
      <c r="J294" s="243"/>
      <c r="K294" s="243"/>
      <c r="L294" s="248"/>
      <c r="M294" s="249"/>
      <c r="N294" s="250"/>
      <c r="O294" s="250"/>
      <c r="P294" s="250"/>
      <c r="Q294" s="250"/>
      <c r="R294" s="250"/>
      <c r="S294" s="250"/>
      <c r="T294" s="251"/>
      <c r="AT294" s="252" t="s">
        <v>193</v>
      </c>
      <c r="AU294" s="252" t="s">
        <v>82</v>
      </c>
      <c r="AV294" s="13" t="s">
        <v>82</v>
      </c>
      <c r="AW294" s="13" t="s">
        <v>35</v>
      </c>
      <c r="AX294" s="13" t="s">
        <v>73</v>
      </c>
      <c r="AY294" s="252" t="s">
        <v>183</v>
      </c>
    </row>
    <row r="295" spans="2:51" s="14" customFormat="1" ht="12">
      <c r="B295" s="253"/>
      <c r="C295" s="254"/>
      <c r="D295" s="229" t="s">
        <v>193</v>
      </c>
      <c r="E295" s="255" t="s">
        <v>19</v>
      </c>
      <c r="F295" s="256" t="s">
        <v>231</v>
      </c>
      <c r="G295" s="254"/>
      <c r="H295" s="257">
        <v>161.52100000000002</v>
      </c>
      <c r="I295" s="258"/>
      <c r="J295" s="254"/>
      <c r="K295" s="254"/>
      <c r="L295" s="259"/>
      <c r="M295" s="260"/>
      <c r="N295" s="261"/>
      <c r="O295" s="261"/>
      <c r="P295" s="261"/>
      <c r="Q295" s="261"/>
      <c r="R295" s="261"/>
      <c r="S295" s="261"/>
      <c r="T295" s="262"/>
      <c r="AT295" s="263" t="s">
        <v>193</v>
      </c>
      <c r="AU295" s="263" t="s">
        <v>82</v>
      </c>
      <c r="AV295" s="14" t="s">
        <v>101</v>
      </c>
      <c r="AW295" s="14" t="s">
        <v>35</v>
      </c>
      <c r="AX295" s="14" t="s">
        <v>80</v>
      </c>
      <c r="AY295" s="263" t="s">
        <v>183</v>
      </c>
    </row>
    <row r="296" spans="2:65" s="1" customFormat="1" ht="22.5" customHeight="1">
      <c r="B296" s="39"/>
      <c r="C296" s="217" t="s">
        <v>1101</v>
      </c>
      <c r="D296" s="217" t="s">
        <v>185</v>
      </c>
      <c r="E296" s="218" t="s">
        <v>1078</v>
      </c>
      <c r="F296" s="219" t="s">
        <v>1079</v>
      </c>
      <c r="G296" s="220" t="s">
        <v>324</v>
      </c>
      <c r="H296" s="221">
        <v>4845.63</v>
      </c>
      <c r="I296" s="222"/>
      <c r="J296" s="223">
        <f>ROUND(I296*H296,2)</f>
        <v>0</v>
      </c>
      <c r="K296" s="219" t="s">
        <v>521</v>
      </c>
      <c r="L296" s="44"/>
      <c r="M296" s="224" t="s">
        <v>19</v>
      </c>
      <c r="N296" s="225" t="s">
        <v>44</v>
      </c>
      <c r="O296" s="80"/>
      <c r="P296" s="226">
        <f>O296*H296</f>
        <v>0</v>
      </c>
      <c r="Q296" s="226">
        <v>0</v>
      </c>
      <c r="R296" s="226">
        <f>Q296*H296</f>
        <v>0</v>
      </c>
      <c r="S296" s="226">
        <v>0</v>
      </c>
      <c r="T296" s="227">
        <f>S296*H296</f>
        <v>0</v>
      </c>
      <c r="AR296" s="18" t="s">
        <v>101</v>
      </c>
      <c r="AT296" s="18" t="s">
        <v>185</v>
      </c>
      <c r="AU296" s="18" t="s">
        <v>82</v>
      </c>
      <c r="AY296" s="18" t="s">
        <v>183</v>
      </c>
      <c r="BE296" s="228">
        <f>IF(N296="základní",J296,0)</f>
        <v>0</v>
      </c>
      <c r="BF296" s="228">
        <f>IF(N296="snížená",J296,0)</f>
        <v>0</v>
      </c>
      <c r="BG296" s="228">
        <f>IF(N296="zákl. přenesená",J296,0)</f>
        <v>0</v>
      </c>
      <c r="BH296" s="228">
        <f>IF(N296="sníž. přenesená",J296,0)</f>
        <v>0</v>
      </c>
      <c r="BI296" s="228">
        <f>IF(N296="nulová",J296,0)</f>
        <v>0</v>
      </c>
      <c r="BJ296" s="18" t="s">
        <v>80</v>
      </c>
      <c r="BK296" s="228">
        <f>ROUND(I296*H296,2)</f>
        <v>0</v>
      </c>
      <c r="BL296" s="18" t="s">
        <v>101</v>
      </c>
      <c r="BM296" s="18" t="s">
        <v>1422</v>
      </c>
    </row>
    <row r="297" spans="2:47" s="1" customFormat="1" ht="12">
      <c r="B297" s="39"/>
      <c r="C297" s="40"/>
      <c r="D297" s="229" t="s">
        <v>213</v>
      </c>
      <c r="E297" s="40"/>
      <c r="F297" s="230" t="s">
        <v>1075</v>
      </c>
      <c r="G297" s="40"/>
      <c r="H297" s="40"/>
      <c r="I297" s="144"/>
      <c r="J297" s="40"/>
      <c r="K297" s="40"/>
      <c r="L297" s="44"/>
      <c r="M297" s="231"/>
      <c r="N297" s="80"/>
      <c r="O297" s="80"/>
      <c r="P297" s="80"/>
      <c r="Q297" s="80"/>
      <c r="R297" s="80"/>
      <c r="S297" s="80"/>
      <c r="T297" s="81"/>
      <c r="AT297" s="18" t="s">
        <v>213</v>
      </c>
      <c r="AU297" s="18" t="s">
        <v>82</v>
      </c>
    </row>
    <row r="298" spans="2:51" s="13" customFormat="1" ht="12">
      <c r="B298" s="242"/>
      <c r="C298" s="243"/>
      <c r="D298" s="229" t="s">
        <v>193</v>
      </c>
      <c r="E298" s="244" t="s">
        <v>19</v>
      </c>
      <c r="F298" s="245" t="s">
        <v>1423</v>
      </c>
      <c r="G298" s="243"/>
      <c r="H298" s="246">
        <v>4845.63</v>
      </c>
      <c r="I298" s="247"/>
      <c r="J298" s="243"/>
      <c r="K298" s="243"/>
      <c r="L298" s="248"/>
      <c r="M298" s="249"/>
      <c r="N298" s="250"/>
      <c r="O298" s="250"/>
      <c r="P298" s="250"/>
      <c r="Q298" s="250"/>
      <c r="R298" s="250"/>
      <c r="S298" s="250"/>
      <c r="T298" s="251"/>
      <c r="AT298" s="252" t="s">
        <v>193</v>
      </c>
      <c r="AU298" s="252" t="s">
        <v>82</v>
      </c>
      <c r="AV298" s="13" t="s">
        <v>82</v>
      </c>
      <c r="AW298" s="13" t="s">
        <v>35</v>
      </c>
      <c r="AX298" s="13" t="s">
        <v>80</v>
      </c>
      <c r="AY298" s="252" t="s">
        <v>183</v>
      </c>
    </row>
    <row r="299" spans="2:65" s="1" customFormat="1" ht="22.5" customHeight="1">
      <c r="B299" s="39"/>
      <c r="C299" s="217" t="s">
        <v>1113</v>
      </c>
      <c r="D299" s="217" t="s">
        <v>185</v>
      </c>
      <c r="E299" s="218" t="s">
        <v>1082</v>
      </c>
      <c r="F299" s="219" t="s">
        <v>1083</v>
      </c>
      <c r="G299" s="220" t="s">
        <v>324</v>
      </c>
      <c r="H299" s="221">
        <v>161.521</v>
      </c>
      <c r="I299" s="222"/>
      <c r="J299" s="223">
        <f>ROUND(I299*H299,2)</f>
        <v>0</v>
      </c>
      <c r="K299" s="219" t="s">
        <v>521</v>
      </c>
      <c r="L299" s="44"/>
      <c r="M299" s="224" t="s">
        <v>19</v>
      </c>
      <c r="N299" s="225" t="s">
        <v>44</v>
      </c>
      <c r="O299" s="80"/>
      <c r="P299" s="226">
        <f>O299*H299</f>
        <v>0</v>
      </c>
      <c r="Q299" s="226">
        <v>0</v>
      </c>
      <c r="R299" s="226">
        <f>Q299*H299</f>
        <v>0</v>
      </c>
      <c r="S299" s="226">
        <v>0</v>
      </c>
      <c r="T299" s="227">
        <f>S299*H299</f>
        <v>0</v>
      </c>
      <c r="AR299" s="18" t="s">
        <v>101</v>
      </c>
      <c r="AT299" s="18" t="s">
        <v>185</v>
      </c>
      <c r="AU299" s="18" t="s">
        <v>82</v>
      </c>
      <c r="AY299" s="18" t="s">
        <v>183</v>
      </c>
      <c r="BE299" s="228">
        <f>IF(N299="základní",J299,0)</f>
        <v>0</v>
      </c>
      <c r="BF299" s="228">
        <f>IF(N299="snížená",J299,0)</f>
        <v>0</v>
      </c>
      <c r="BG299" s="228">
        <f>IF(N299="zákl. přenesená",J299,0)</f>
        <v>0</v>
      </c>
      <c r="BH299" s="228">
        <f>IF(N299="sníž. přenesená",J299,0)</f>
        <v>0</v>
      </c>
      <c r="BI299" s="228">
        <f>IF(N299="nulová",J299,0)</f>
        <v>0</v>
      </c>
      <c r="BJ299" s="18" t="s">
        <v>80</v>
      </c>
      <c r="BK299" s="228">
        <f>ROUND(I299*H299,2)</f>
        <v>0</v>
      </c>
      <c r="BL299" s="18" t="s">
        <v>101</v>
      </c>
      <c r="BM299" s="18" t="s">
        <v>1424</v>
      </c>
    </row>
    <row r="300" spans="2:47" s="1" customFormat="1" ht="12">
      <c r="B300" s="39"/>
      <c r="C300" s="40"/>
      <c r="D300" s="229" t="s">
        <v>213</v>
      </c>
      <c r="E300" s="40"/>
      <c r="F300" s="230" t="s">
        <v>1085</v>
      </c>
      <c r="G300" s="40"/>
      <c r="H300" s="40"/>
      <c r="I300" s="144"/>
      <c r="J300" s="40"/>
      <c r="K300" s="40"/>
      <c r="L300" s="44"/>
      <c r="M300" s="231"/>
      <c r="N300" s="80"/>
      <c r="O300" s="80"/>
      <c r="P300" s="80"/>
      <c r="Q300" s="80"/>
      <c r="R300" s="80"/>
      <c r="S300" s="80"/>
      <c r="T300" s="81"/>
      <c r="AT300" s="18" t="s">
        <v>213</v>
      </c>
      <c r="AU300" s="18" t="s">
        <v>82</v>
      </c>
    </row>
    <row r="301" spans="2:65" s="1" customFormat="1" ht="22.5" customHeight="1">
      <c r="B301" s="39"/>
      <c r="C301" s="217" t="s">
        <v>1119</v>
      </c>
      <c r="D301" s="217" t="s">
        <v>185</v>
      </c>
      <c r="E301" s="218" t="s">
        <v>1086</v>
      </c>
      <c r="F301" s="219" t="s">
        <v>1087</v>
      </c>
      <c r="G301" s="220" t="s">
        <v>225</v>
      </c>
      <c r="H301" s="221">
        <v>158.5</v>
      </c>
      <c r="I301" s="222"/>
      <c r="J301" s="223">
        <f>ROUND(I301*H301,2)</f>
        <v>0</v>
      </c>
      <c r="K301" s="219" t="s">
        <v>521</v>
      </c>
      <c r="L301" s="44"/>
      <c r="M301" s="224" t="s">
        <v>19</v>
      </c>
      <c r="N301" s="225" t="s">
        <v>44</v>
      </c>
      <c r="O301" s="80"/>
      <c r="P301" s="226">
        <f>O301*H301</f>
        <v>0</v>
      </c>
      <c r="Q301" s="226">
        <v>0</v>
      </c>
      <c r="R301" s="226">
        <f>Q301*H301</f>
        <v>0</v>
      </c>
      <c r="S301" s="226">
        <v>0</v>
      </c>
      <c r="T301" s="227">
        <f>S301*H301</f>
        <v>0</v>
      </c>
      <c r="AR301" s="18" t="s">
        <v>101</v>
      </c>
      <c r="AT301" s="18" t="s">
        <v>185</v>
      </c>
      <c r="AU301" s="18" t="s">
        <v>82</v>
      </c>
      <c r="AY301" s="18" t="s">
        <v>183</v>
      </c>
      <c r="BE301" s="228">
        <f>IF(N301="základní",J301,0)</f>
        <v>0</v>
      </c>
      <c r="BF301" s="228">
        <f>IF(N301="snížená",J301,0)</f>
        <v>0</v>
      </c>
      <c r="BG301" s="228">
        <f>IF(N301="zákl. přenesená",J301,0)</f>
        <v>0</v>
      </c>
      <c r="BH301" s="228">
        <f>IF(N301="sníž. přenesená",J301,0)</f>
        <v>0</v>
      </c>
      <c r="BI301" s="228">
        <f>IF(N301="nulová",J301,0)</f>
        <v>0</v>
      </c>
      <c r="BJ301" s="18" t="s">
        <v>80</v>
      </c>
      <c r="BK301" s="228">
        <f>ROUND(I301*H301,2)</f>
        <v>0</v>
      </c>
      <c r="BL301" s="18" t="s">
        <v>101</v>
      </c>
      <c r="BM301" s="18" t="s">
        <v>1425</v>
      </c>
    </row>
    <row r="302" spans="2:47" s="1" customFormat="1" ht="12">
      <c r="B302" s="39"/>
      <c r="C302" s="40"/>
      <c r="D302" s="229" t="s">
        <v>213</v>
      </c>
      <c r="E302" s="40"/>
      <c r="F302" s="230" t="s">
        <v>1089</v>
      </c>
      <c r="G302" s="40"/>
      <c r="H302" s="40"/>
      <c r="I302" s="144"/>
      <c r="J302" s="40"/>
      <c r="K302" s="40"/>
      <c r="L302" s="44"/>
      <c r="M302" s="231"/>
      <c r="N302" s="80"/>
      <c r="O302" s="80"/>
      <c r="P302" s="80"/>
      <c r="Q302" s="80"/>
      <c r="R302" s="80"/>
      <c r="S302" s="80"/>
      <c r="T302" s="81"/>
      <c r="AT302" s="18" t="s">
        <v>213</v>
      </c>
      <c r="AU302" s="18" t="s">
        <v>82</v>
      </c>
    </row>
    <row r="303" spans="2:51" s="12" customFormat="1" ht="12">
      <c r="B303" s="232"/>
      <c r="C303" s="233"/>
      <c r="D303" s="229" t="s">
        <v>193</v>
      </c>
      <c r="E303" s="234" t="s">
        <v>19</v>
      </c>
      <c r="F303" s="235" t="s">
        <v>1090</v>
      </c>
      <c r="G303" s="233"/>
      <c r="H303" s="234" t="s">
        <v>19</v>
      </c>
      <c r="I303" s="236"/>
      <c r="J303" s="233"/>
      <c r="K303" s="233"/>
      <c r="L303" s="237"/>
      <c r="M303" s="238"/>
      <c r="N303" s="239"/>
      <c r="O303" s="239"/>
      <c r="P303" s="239"/>
      <c r="Q303" s="239"/>
      <c r="R303" s="239"/>
      <c r="S303" s="239"/>
      <c r="T303" s="240"/>
      <c r="AT303" s="241" t="s">
        <v>193</v>
      </c>
      <c r="AU303" s="241" t="s">
        <v>82</v>
      </c>
      <c r="AV303" s="12" t="s">
        <v>80</v>
      </c>
      <c r="AW303" s="12" t="s">
        <v>35</v>
      </c>
      <c r="AX303" s="12" t="s">
        <v>73</v>
      </c>
      <c r="AY303" s="241" t="s">
        <v>183</v>
      </c>
    </row>
    <row r="304" spans="2:51" s="13" customFormat="1" ht="12">
      <c r="B304" s="242"/>
      <c r="C304" s="243"/>
      <c r="D304" s="229" t="s">
        <v>193</v>
      </c>
      <c r="E304" s="244" t="s">
        <v>19</v>
      </c>
      <c r="F304" s="245" t="s">
        <v>1426</v>
      </c>
      <c r="G304" s="243"/>
      <c r="H304" s="246">
        <v>158.5</v>
      </c>
      <c r="I304" s="247"/>
      <c r="J304" s="243"/>
      <c r="K304" s="243"/>
      <c r="L304" s="248"/>
      <c r="M304" s="249"/>
      <c r="N304" s="250"/>
      <c r="O304" s="250"/>
      <c r="P304" s="250"/>
      <c r="Q304" s="250"/>
      <c r="R304" s="250"/>
      <c r="S304" s="250"/>
      <c r="T304" s="251"/>
      <c r="AT304" s="252" t="s">
        <v>193</v>
      </c>
      <c r="AU304" s="252" t="s">
        <v>82</v>
      </c>
      <c r="AV304" s="13" t="s">
        <v>82</v>
      </c>
      <c r="AW304" s="13" t="s">
        <v>35</v>
      </c>
      <c r="AX304" s="13" t="s">
        <v>80</v>
      </c>
      <c r="AY304" s="252" t="s">
        <v>183</v>
      </c>
    </row>
    <row r="305" spans="2:65" s="1" customFormat="1" ht="22.5" customHeight="1">
      <c r="B305" s="39"/>
      <c r="C305" s="217" t="s">
        <v>1126</v>
      </c>
      <c r="D305" s="217" t="s">
        <v>185</v>
      </c>
      <c r="E305" s="218" t="s">
        <v>1092</v>
      </c>
      <c r="F305" s="219" t="s">
        <v>1093</v>
      </c>
      <c r="G305" s="220" t="s">
        <v>225</v>
      </c>
      <c r="H305" s="221">
        <v>4755</v>
      </c>
      <c r="I305" s="222"/>
      <c r="J305" s="223">
        <f>ROUND(I305*H305,2)</f>
        <v>0</v>
      </c>
      <c r="K305" s="219" t="s">
        <v>521</v>
      </c>
      <c r="L305" s="44"/>
      <c r="M305" s="224" t="s">
        <v>19</v>
      </c>
      <c r="N305" s="225" t="s">
        <v>44</v>
      </c>
      <c r="O305" s="80"/>
      <c r="P305" s="226">
        <f>O305*H305</f>
        <v>0</v>
      </c>
      <c r="Q305" s="226">
        <v>0</v>
      </c>
      <c r="R305" s="226">
        <f>Q305*H305</f>
        <v>0</v>
      </c>
      <c r="S305" s="226">
        <v>0</v>
      </c>
      <c r="T305" s="227">
        <f>S305*H305</f>
        <v>0</v>
      </c>
      <c r="AR305" s="18" t="s">
        <v>101</v>
      </c>
      <c r="AT305" s="18" t="s">
        <v>185</v>
      </c>
      <c r="AU305" s="18" t="s">
        <v>82</v>
      </c>
      <c r="AY305" s="18" t="s">
        <v>183</v>
      </c>
      <c r="BE305" s="228">
        <f>IF(N305="základní",J305,0)</f>
        <v>0</v>
      </c>
      <c r="BF305" s="228">
        <f>IF(N305="snížená",J305,0)</f>
        <v>0</v>
      </c>
      <c r="BG305" s="228">
        <f>IF(N305="zákl. přenesená",J305,0)</f>
        <v>0</v>
      </c>
      <c r="BH305" s="228">
        <f>IF(N305="sníž. přenesená",J305,0)</f>
        <v>0</v>
      </c>
      <c r="BI305" s="228">
        <f>IF(N305="nulová",J305,0)</f>
        <v>0</v>
      </c>
      <c r="BJ305" s="18" t="s">
        <v>80</v>
      </c>
      <c r="BK305" s="228">
        <f>ROUND(I305*H305,2)</f>
        <v>0</v>
      </c>
      <c r="BL305" s="18" t="s">
        <v>101</v>
      </c>
      <c r="BM305" s="18" t="s">
        <v>1427</v>
      </c>
    </row>
    <row r="306" spans="2:47" s="1" customFormat="1" ht="12">
      <c r="B306" s="39"/>
      <c r="C306" s="40"/>
      <c r="D306" s="229" t="s">
        <v>213</v>
      </c>
      <c r="E306" s="40"/>
      <c r="F306" s="230" t="s">
        <v>1089</v>
      </c>
      <c r="G306" s="40"/>
      <c r="H306" s="40"/>
      <c r="I306" s="144"/>
      <c r="J306" s="40"/>
      <c r="K306" s="40"/>
      <c r="L306" s="44"/>
      <c r="M306" s="231"/>
      <c r="N306" s="80"/>
      <c r="O306" s="80"/>
      <c r="P306" s="80"/>
      <c r="Q306" s="80"/>
      <c r="R306" s="80"/>
      <c r="S306" s="80"/>
      <c r="T306" s="81"/>
      <c r="AT306" s="18" t="s">
        <v>213</v>
      </c>
      <c r="AU306" s="18" t="s">
        <v>82</v>
      </c>
    </row>
    <row r="307" spans="2:51" s="13" customFormat="1" ht="12">
      <c r="B307" s="242"/>
      <c r="C307" s="243"/>
      <c r="D307" s="229" t="s">
        <v>193</v>
      </c>
      <c r="E307" s="244" t="s">
        <v>19</v>
      </c>
      <c r="F307" s="245" t="s">
        <v>1428</v>
      </c>
      <c r="G307" s="243"/>
      <c r="H307" s="246">
        <v>4755</v>
      </c>
      <c r="I307" s="247"/>
      <c r="J307" s="243"/>
      <c r="K307" s="243"/>
      <c r="L307" s="248"/>
      <c r="M307" s="249"/>
      <c r="N307" s="250"/>
      <c r="O307" s="250"/>
      <c r="P307" s="250"/>
      <c r="Q307" s="250"/>
      <c r="R307" s="250"/>
      <c r="S307" s="250"/>
      <c r="T307" s="251"/>
      <c r="AT307" s="252" t="s">
        <v>193</v>
      </c>
      <c r="AU307" s="252" t="s">
        <v>82</v>
      </c>
      <c r="AV307" s="13" t="s">
        <v>82</v>
      </c>
      <c r="AW307" s="13" t="s">
        <v>35</v>
      </c>
      <c r="AX307" s="13" t="s">
        <v>80</v>
      </c>
      <c r="AY307" s="252" t="s">
        <v>183</v>
      </c>
    </row>
    <row r="308" spans="2:65" s="1" customFormat="1" ht="22.5" customHeight="1">
      <c r="B308" s="39"/>
      <c r="C308" s="217" t="s">
        <v>1133</v>
      </c>
      <c r="D308" s="217" t="s">
        <v>185</v>
      </c>
      <c r="E308" s="218" t="s">
        <v>1097</v>
      </c>
      <c r="F308" s="219" t="s">
        <v>1098</v>
      </c>
      <c r="G308" s="220" t="s">
        <v>225</v>
      </c>
      <c r="H308" s="221">
        <v>158.5</v>
      </c>
      <c r="I308" s="222"/>
      <c r="J308" s="223">
        <f>ROUND(I308*H308,2)</f>
        <v>0</v>
      </c>
      <c r="K308" s="219" t="s">
        <v>521</v>
      </c>
      <c r="L308" s="44"/>
      <c r="M308" s="224" t="s">
        <v>19</v>
      </c>
      <c r="N308" s="225" t="s">
        <v>44</v>
      </c>
      <c r="O308" s="80"/>
      <c r="P308" s="226">
        <f>O308*H308</f>
        <v>0</v>
      </c>
      <c r="Q308" s="226">
        <v>0</v>
      </c>
      <c r="R308" s="226">
        <f>Q308*H308</f>
        <v>0</v>
      </c>
      <c r="S308" s="226">
        <v>0</v>
      </c>
      <c r="T308" s="227">
        <f>S308*H308</f>
        <v>0</v>
      </c>
      <c r="AR308" s="18" t="s">
        <v>101</v>
      </c>
      <c r="AT308" s="18" t="s">
        <v>185</v>
      </c>
      <c r="AU308" s="18" t="s">
        <v>82</v>
      </c>
      <c r="AY308" s="18" t="s">
        <v>183</v>
      </c>
      <c r="BE308" s="228">
        <f>IF(N308="základní",J308,0)</f>
        <v>0</v>
      </c>
      <c r="BF308" s="228">
        <f>IF(N308="snížená",J308,0)</f>
        <v>0</v>
      </c>
      <c r="BG308" s="228">
        <f>IF(N308="zákl. přenesená",J308,0)</f>
        <v>0</v>
      </c>
      <c r="BH308" s="228">
        <f>IF(N308="sníž. přenesená",J308,0)</f>
        <v>0</v>
      </c>
      <c r="BI308" s="228">
        <f>IF(N308="nulová",J308,0)</f>
        <v>0</v>
      </c>
      <c r="BJ308" s="18" t="s">
        <v>80</v>
      </c>
      <c r="BK308" s="228">
        <f>ROUND(I308*H308,2)</f>
        <v>0</v>
      </c>
      <c r="BL308" s="18" t="s">
        <v>101</v>
      </c>
      <c r="BM308" s="18" t="s">
        <v>1429</v>
      </c>
    </row>
    <row r="309" spans="2:47" s="1" customFormat="1" ht="12">
      <c r="B309" s="39"/>
      <c r="C309" s="40"/>
      <c r="D309" s="229" t="s">
        <v>213</v>
      </c>
      <c r="E309" s="40"/>
      <c r="F309" s="230" t="s">
        <v>1100</v>
      </c>
      <c r="G309" s="40"/>
      <c r="H309" s="40"/>
      <c r="I309" s="144"/>
      <c r="J309" s="40"/>
      <c r="K309" s="40"/>
      <c r="L309" s="44"/>
      <c r="M309" s="231"/>
      <c r="N309" s="80"/>
      <c r="O309" s="80"/>
      <c r="P309" s="80"/>
      <c r="Q309" s="80"/>
      <c r="R309" s="80"/>
      <c r="S309" s="80"/>
      <c r="T309" s="81"/>
      <c r="AT309" s="18" t="s">
        <v>213</v>
      </c>
      <c r="AU309" s="18" t="s">
        <v>82</v>
      </c>
    </row>
    <row r="310" spans="2:65" s="1" customFormat="1" ht="16.5" customHeight="1">
      <c r="B310" s="39"/>
      <c r="C310" s="217" t="s">
        <v>1140</v>
      </c>
      <c r="D310" s="217" t="s">
        <v>185</v>
      </c>
      <c r="E310" s="218" t="s">
        <v>1430</v>
      </c>
      <c r="F310" s="219" t="s">
        <v>1431</v>
      </c>
      <c r="G310" s="220" t="s">
        <v>198</v>
      </c>
      <c r="H310" s="221">
        <v>80</v>
      </c>
      <c r="I310" s="222"/>
      <c r="J310" s="223">
        <f>ROUND(I310*H310,2)</f>
        <v>0</v>
      </c>
      <c r="K310" s="219" t="s">
        <v>521</v>
      </c>
      <c r="L310" s="44"/>
      <c r="M310" s="224" t="s">
        <v>19</v>
      </c>
      <c r="N310" s="225" t="s">
        <v>44</v>
      </c>
      <c r="O310" s="80"/>
      <c r="P310" s="226">
        <f>O310*H310</f>
        <v>0</v>
      </c>
      <c r="Q310" s="226">
        <v>0.00029</v>
      </c>
      <c r="R310" s="226">
        <f>Q310*H310</f>
        <v>0.0232</v>
      </c>
      <c r="S310" s="226">
        <v>0</v>
      </c>
      <c r="T310" s="227">
        <f>S310*H310</f>
        <v>0</v>
      </c>
      <c r="AR310" s="18" t="s">
        <v>101</v>
      </c>
      <c r="AT310" s="18" t="s">
        <v>185</v>
      </c>
      <c r="AU310" s="18" t="s">
        <v>82</v>
      </c>
      <c r="AY310" s="18" t="s">
        <v>183</v>
      </c>
      <c r="BE310" s="228">
        <f>IF(N310="základní",J310,0)</f>
        <v>0</v>
      </c>
      <c r="BF310" s="228">
        <f>IF(N310="snížená",J310,0)</f>
        <v>0</v>
      </c>
      <c r="BG310" s="228">
        <f>IF(N310="zákl. přenesená",J310,0)</f>
        <v>0</v>
      </c>
      <c r="BH310" s="228">
        <f>IF(N310="sníž. přenesená",J310,0)</f>
        <v>0</v>
      </c>
      <c r="BI310" s="228">
        <f>IF(N310="nulová",J310,0)</f>
        <v>0</v>
      </c>
      <c r="BJ310" s="18" t="s">
        <v>80</v>
      </c>
      <c r="BK310" s="228">
        <f>ROUND(I310*H310,2)</f>
        <v>0</v>
      </c>
      <c r="BL310" s="18" t="s">
        <v>101</v>
      </c>
      <c r="BM310" s="18" t="s">
        <v>1432</v>
      </c>
    </row>
    <row r="311" spans="2:47" s="1" customFormat="1" ht="12">
      <c r="B311" s="39"/>
      <c r="C311" s="40"/>
      <c r="D311" s="229" t="s">
        <v>213</v>
      </c>
      <c r="E311" s="40"/>
      <c r="F311" s="230" t="s">
        <v>1433</v>
      </c>
      <c r="G311" s="40"/>
      <c r="H311" s="40"/>
      <c r="I311" s="144"/>
      <c r="J311" s="40"/>
      <c r="K311" s="40"/>
      <c r="L311" s="44"/>
      <c r="M311" s="231"/>
      <c r="N311" s="80"/>
      <c r="O311" s="80"/>
      <c r="P311" s="80"/>
      <c r="Q311" s="80"/>
      <c r="R311" s="80"/>
      <c r="S311" s="80"/>
      <c r="T311" s="81"/>
      <c r="AT311" s="18" t="s">
        <v>213</v>
      </c>
      <c r="AU311" s="18" t="s">
        <v>82</v>
      </c>
    </row>
    <row r="312" spans="2:47" s="1" customFormat="1" ht="12">
      <c r="B312" s="39"/>
      <c r="C312" s="40"/>
      <c r="D312" s="229" t="s">
        <v>191</v>
      </c>
      <c r="E312" s="40"/>
      <c r="F312" s="230" t="s">
        <v>1434</v>
      </c>
      <c r="G312" s="40"/>
      <c r="H312" s="40"/>
      <c r="I312" s="144"/>
      <c r="J312" s="40"/>
      <c r="K312" s="40"/>
      <c r="L312" s="44"/>
      <c r="M312" s="231"/>
      <c r="N312" s="80"/>
      <c r="O312" s="80"/>
      <c r="P312" s="80"/>
      <c r="Q312" s="80"/>
      <c r="R312" s="80"/>
      <c r="S312" s="80"/>
      <c r="T312" s="81"/>
      <c r="AT312" s="18" t="s">
        <v>191</v>
      </c>
      <c r="AU312" s="18" t="s">
        <v>82</v>
      </c>
    </row>
    <row r="313" spans="2:51" s="13" customFormat="1" ht="12">
      <c r="B313" s="242"/>
      <c r="C313" s="243"/>
      <c r="D313" s="229" t="s">
        <v>193</v>
      </c>
      <c r="E313" s="244" t="s">
        <v>19</v>
      </c>
      <c r="F313" s="245" t="s">
        <v>1435</v>
      </c>
      <c r="G313" s="243"/>
      <c r="H313" s="246">
        <v>80</v>
      </c>
      <c r="I313" s="247"/>
      <c r="J313" s="243"/>
      <c r="K313" s="243"/>
      <c r="L313" s="248"/>
      <c r="M313" s="249"/>
      <c r="N313" s="250"/>
      <c r="O313" s="250"/>
      <c r="P313" s="250"/>
      <c r="Q313" s="250"/>
      <c r="R313" s="250"/>
      <c r="S313" s="250"/>
      <c r="T313" s="251"/>
      <c r="AT313" s="252" t="s">
        <v>193</v>
      </c>
      <c r="AU313" s="252" t="s">
        <v>82</v>
      </c>
      <c r="AV313" s="13" t="s">
        <v>82</v>
      </c>
      <c r="AW313" s="13" t="s">
        <v>35</v>
      </c>
      <c r="AX313" s="13" t="s">
        <v>80</v>
      </c>
      <c r="AY313" s="252" t="s">
        <v>183</v>
      </c>
    </row>
    <row r="314" spans="2:65" s="1" customFormat="1" ht="16.5" customHeight="1">
      <c r="B314" s="39"/>
      <c r="C314" s="217" t="s">
        <v>1149</v>
      </c>
      <c r="D314" s="217" t="s">
        <v>185</v>
      </c>
      <c r="E314" s="218" t="s">
        <v>1436</v>
      </c>
      <c r="F314" s="219" t="s">
        <v>1437</v>
      </c>
      <c r="G314" s="220" t="s">
        <v>225</v>
      </c>
      <c r="H314" s="221">
        <v>7.371</v>
      </c>
      <c r="I314" s="222"/>
      <c r="J314" s="223">
        <f>ROUND(I314*H314,2)</f>
        <v>0</v>
      </c>
      <c r="K314" s="219" t="s">
        <v>521</v>
      </c>
      <c r="L314" s="44"/>
      <c r="M314" s="224" t="s">
        <v>19</v>
      </c>
      <c r="N314" s="225" t="s">
        <v>44</v>
      </c>
      <c r="O314" s="80"/>
      <c r="P314" s="226">
        <f>O314*H314</f>
        <v>0</v>
      </c>
      <c r="Q314" s="226">
        <v>0</v>
      </c>
      <c r="R314" s="226">
        <f>Q314*H314</f>
        <v>0</v>
      </c>
      <c r="S314" s="226">
        <v>2.6</v>
      </c>
      <c r="T314" s="227">
        <f>S314*H314</f>
        <v>19.1646</v>
      </c>
      <c r="AR314" s="18" t="s">
        <v>101</v>
      </c>
      <c r="AT314" s="18" t="s">
        <v>185</v>
      </c>
      <c r="AU314" s="18" t="s">
        <v>82</v>
      </c>
      <c r="AY314" s="18" t="s">
        <v>183</v>
      </c>
      <c r="BE314" s="228">
        <f>IF(N314="základní",J314,0)</f>
        <v>0</v>
      </c>
      <c r="BF314" s="228">
        <f>IF(N314="snížená",J314,0)</f>
        <v>0</v>
      </c>
      <c r="BG314" s="228">
        <f>IF(N314="zákl. přenesená",J314,0)</f>
        <v>0</v>
      </c>
      <c r="BH314" s="228">
        <f>IF(N314="sníž. přenesená",J314,0)</f>
        <v>0</v>
      </c>
      <c r="BI314" s="228">
        <f>IF(N314="nulová",J314,0)</f>
        <v>0</v>
      </c>
      <c r="BJ314" s="18" t="s">
        <v>80</v>
      </c>
      <c r="BK314" s="228">
        <f>ROUND(I314*H314,2)</f>
        <v>0</v>
      </c>
      <c r="BL314" s="18" t="s">
        <v>101</v>
      </c>
      <c r="BM314" s="18" t="s">
        <v>1438</v>
      </c>
    </row>
    <row r="315" spans="2:51" s="12" customFormat="1" ht="12">
      <c r="B315" s="232"/>
      <c r="C315" s="233"/>
      <c r="D315" s="229" t="s">
        <v>193</v>
      </c>
      <c r="E315" s="234" t="s">
        <v>19</v>
      </c>
      <c r="F315" s="235" t="s">
        <v>1439</v>
      </c>
      <c r="G315" s="233"/>
      <c r="H315" s="234" t="s">
        <v>19</v>
      </c>
      <c r="I315" s="236"/>
      <c r="J315" s="233"/>
      <c r="K315" s="233"/>
      <c r="L315" s="237"/>
      <c r="M315" s="238"/>
      <c r="N315" s="239"/>
      <c r="O315" s="239"/>
      <c r="P315" s="239"/>
      <c r="Q315" s="239"/>
      <c r="R315" s="239"/>
      <c r="S315" s="239"/>
      <c r="T315" s="240"/>
      <c r="AT315" s="241" t="s">
        <v>193</v>
      </c>
      <c r="AU315" s="241" t="s">
        <v>82</v>
      </c>
      <c r="AV315" s="12" t="s">
        <v>80</v>
      </c>
      <c r="AW315" s="12" t="s">
        <v>35</v>
      </c>
      <c r="AX315" s="12" t="s">
        <v>73</v>
      </c>
      <c r="AY315" s="241" t="s">
        <v>183</v>
      </c>
    </row>
    <row r="316" spans="2:51" s="13" customFormat="1" ht="12">
      <c r="B316" s="242"/>
      <c r="C316" s="243"/>
      <c r="D316" s="229" t="s">
        <v>193</v>
      </c>
      <c r="E316" s="244" t="s">
        <v>19</v>
      </c>
      <c r="F316" s="245" t="s">
        <v>1338</v>
      </c>
      <c r="G316" s="243"/>
      <c r="H316" s="246">
        <v>7.371</v>
      </c>
      <c r="I316" s="247"/>
      <c r="J316" s="243"/>
      <c r="K316" s="243"/>
      <c r="L316" s="248"/>
      <c r="M316" s="249"/>
      <c r="N316" s="250"/>
      <c r="O316" s="250"/>
      <c r="P316" s="250"/>
      <c r="Q316" s="250"/>
      <c r="R316" s="250"/>
      <c r="S316" s="250"/>
      <c r="T316" s="251"/>
      <c r="AT316" s="252" t="s">
        <v>193</v>
      </c>
      <c r="AU316" s="252" t="s">
        <v>82</v>
      </c>
      <c r="AV316" s="13" t="s">
        <v>82</v>
      </c>
      <c r="AW316" s="13" t="s">
        <v>35</v>
      </c>
      <c r="AX316" s="13" t="s">
        <v>80</v>
      </c>
      <c r="AY316" s="252" t="s">
        <v>183</v>
      </c>
    </row>
    <row r="317" spans="2:65" s="1" customFormat="1" ht="16.5" customHeight="1">
      <c r="B317" s="39"/>
      <c r="C317" s="217" t="s">
        <v>1154</v>
      </c>
      <c r="D317" s="217" t="s">
        <v>185</v>
      </c>
      <c r="E317" s="218" t="s">
        <v>1440</v>
      </c>
      <c r="F317" s="219" t="s">
        <v>1441</v>
      </c>
      <c r="G317" s="220" t="s">
        <v>188</v>
      </c>
      <c r="H317" s="221">
        <v>29.5</v>
      </c>
      <c r="I317" s="222"/>
      <c r="J317" s="223">
        <f>ROUND(I317*H317,2)</f>
        <v>0</v>
      </c>
      <c r="K317" s="219" t="s">
        <v>521</v>
      </c>
      <c r="L317" s="44"/>
      <c r="M317" s="224" t="s">
        <v>19</v>
      </c>
      <c r="N317" s="225" t="s">
        <v>44</v>
      </c>
      <c r="O317" s="80"/>
      <c r="P317" s="226">
        <f>O317*H317</f>
        <v>0</v>
      </c>
      <c r="Q317" s="226">
        <v>8E-05</v>
      </c>
      <c r="R317" s="226">
        <f>Q317*H317</f>
        <v>0.00236</v>
      </c>
      <c r="S317" s="226">
        <v>0.018</v>
      </c>
      <c r="T317" s="227">
        <f>S317*H317</f>
        <v>0.5309999999999999</v>
      </c>
      <c r="AR317" s="18" t="s">
        <v>101</v>
      </c>
      <c r="AT317" s="18" t="s">
        <v>185</v>
      </c>
      <c r="AU317" s="18" t="s">
        <v>82</v>
      </c>
      <c r="AY317" s="18" t="s">
        <v>183</v>
      </c>
      <c r="BE317" s="228">
        <f>IF(N317="základní",J317,0)</f>
        <v>0</v>
      </c>
      <c r="BF317" s="228">
        <f>IF(N317="snížená",J317,0)</f>
        <v>0</v>
      </c>
      <c r="BG317" s="228">
        <f>IF(N317="zákl. přenesená",J317,0)</f>
        <v>0</v>
      </c>
      <c r="BH317" s="228">
        <f>IF(N317="sníž. přenesená",J317,0)</f>
        <v>0</v>
      </c>
      <c r="BI317" s="228">
        <f>IF(N317="nulová",J317,0)</f>
        <v>0</v>
      </c>
      <c r="BJ317" s="18" t="s">
        <v>80</v>
      </c>
      <c r="BK317" s="228">
        <f>ROUND(I317*H317,2)</f>
        <v>0</v>
      </c>
      <c r="BL317" s="18" t="s">
        <v>101</v>
      </c>
      <c r="BM317" s="18" t="s">
        <v>1442</v>
      </c>
    </row>
    <row r="318" spans="2:51" s="12" customFormat="1" ht="12">
      <c r="B318" s="232"/>
      <c r="C318" s="233"/>
      <c r="D318" s="229" t="s">
        <v>193</v>
      </c>
      <c r="E318" s="234" t="s">
        <v>19</v>
      </c>
      <c r="F318" s="235" t="s">
        <v>1443</v>
      </c>
      <c r="G318" s="233"/>
      <c r="H318" s="234" t="s">
        <v>19</v>
      </c>
      <c r="I318" s="236"/>
      <c r="J318" s="233"/>
      <c r="K318" s="233"/>
      <c r="L318" s="237"/>
      <c r="M318" s="238"/>
      <c r="N318" s="239"/>
      <c r="O318" s="239"/>
      <c r="P318" s="239"/>
      <c r="Q318" s="239"/>
      <c r="R318" s="239"/>
      <c r="S318" s="239"/>
      <c r="T318" s="240"/>
      <c r="AT318" s="241" t="s">
        <v>193</v>
      </c>
      <c r="AU318" s="241" t="s">
        <v>82</v>
      </c>
      <c r="AV318" s="12" t="s">
        <v>80</v>
      </c>
      <c r="AW318" s="12" t="s">
        <v>35</v>
      </c>
      <c r="AX318" s="12" t="s">
        <v>73</v>
      </c>
      <c r="AY318" s="241" t="s">
        <v>183</v>
      </c>
    </row>
    <row r="319" spans="2:51" s="13" customFormat="1" ht="12">
      <c r="B319" s="242"/>
      <c r="C319" s="243"/>
      <c r="D319" s="229" t="s">
        <v>193</v>
      </c>
      <c r="E319" s="244" t="s">
        <v>19</v>
      </c>
      <c r="F319" s="245" t="s">
        <v>1444</v>
      </c>
      <c r="G319" s="243"/>
      <c r="H319" s="246">
        <v>29.5</v>
      </c>
      <c r="I319" s="247"/>
      <c r="J319" s="243"/>
      <c r="K319" s="243"/>
      <c r="L319" s="248"/>
      <c r="M319" s="249"/>
      <c r="N319" s="250"/>
      <c r="O319" s="250"/>
      <c r="P319" s="250"/>
      <c r="Q319" s="250"/>
      <c r="R319" s="250"/>
      <c r="S319" s="250"/>
      <c r="T319" s="251"/>
      <c r="AT319" s="252" t="s">
        <v>193</v>
      </c>
      <c r="AU319" s="252" t="s">
        <v>82</v>
      </c>
      <c r="AV319" s="13" t="s">
        <v>82</v>
      </c>
      <c r="AW319" s="13" t="s">
        <v>35</v>
      </c>
      <c r="AX319" s="13" t="s">
        <v>80</v>
      </c>
      <c r="AY319" s="252" t="s">
        <v>183</v>
      </c>
    </row>
    <row r="320" spans="2:65" s="1" customFormat="1" ht="16.5" customHeight="1">
      <c r="B320" s="39"/>
      <c r="C320" s="217" t="s">
        <v>1160</v>
      </c>
      <c r="D320" s="217" t="s">
        <v>185</v>
      </c>
      <c r="E320" s="218" t="s">
        <v>1102</v>
      </c>
      <c r="F320" s="219" t="s">
        <v>1103</v>
      </c>
      <c r="G320" s="220" t="s">
        <v>324</v>
      </c>
      <c r="H320" s="221">
        <v>226.819</v>
      </c>
      <c r="I320" s="222"/>
      <c r="J320" s="223">
        <f>ROUND(I320*H320,2)</f>
        <v>0</v>
      </c>
      <c r="K320" s="219" t="s">
        <v>521</v>
      </c>
      <c r="L320" s="44"/>
      <c r="M320" s="224" t="s">
        <v>19</v>
      </c>
      <c r="N320" s="225" t="s">
        <v>44</v>
      </c>
      <c r="O320" s="80"/>
      <c r="P320" s="226">
        <f>O320*H320</f>
        <v>0</v>
      </c>
      <c r="Q320" s="226">
        <v>0.048</v>
      </c>
      <c r="R320" s="226">
        <f>Q320*H320</f>
        <v>10.887312</v>
      </c>
      <c r="S320" s="226">
        <v>0.048</v>
      </c>
      <c r="T320" s="227">
        <f>S320*H320</f>
        <v>10.887312</v>
      </c>
      <c r="AR320" s="18" t="s">
        <v>101</v>
      </c>
      <c r="AT320" s="18" t="s">
        <v>185</v>
      </c>
      <c r="AU320" s="18" t="s">
        <v>82</v>
      </c>
      <c r="AY320" s="18" t="s">
        <v>183</v>
      </c>
      <c r="BE320" s="228">
        <f>IF(N320="základní",J320,0)</f>
        <v>0</v>
      </c>
      <c r="BF320" s="228">
        <f>IF(N320="snížená",J320,0)</f>
        <v>0</v>
      </c>
      <c r="BG320" s="228">
        <f>IF(N320="zákl. přenesená",J320,0)</f>
        <v>0</v>
      </c>
      <c r="BH320" s="228">
        <f>IF(N320="sníž. přenesená",J320,0)</f>
        <v>0</v>
      </c>
      <c r="BI320" s="228">
        <f>IF(N320="nulová",J320,0)</f>
        <v>0</v>
      </c>
      <c r="BJ320" s="18" t="s">
        <v>80</v>
      </c>
      <c r="BK320" s="228">
        <f>ROUND(I320*H320,2)</f>
        <v>0</v>
      </c>
      <c r="BL320" s="18" t="s">
        <v>101</v>
      </c>
      <c r="BM320" s="18" t="s">
        <v>1445</v>
      </c>
    </row>
    <row r="321" spans="2:47" s="1" customFormat="1" ht="12">
      <c r="B321" s="39"/>
      <c r="C321" s="40"/>
      <c r="D321" s="229" t="s">
        <v>213</v>
      </c>
      <c r="E321" s="40"/>
      <c r="F321" s="230" t="s">
        <v>1105</v>
      </c>
      <c r="G321" s="40"/>
      <c r="H321" s="40"/>
      <c r="I321" s="144"/>
      <c r="J321" s="40"/>
      <c r="K321" s="40"/>
      <c r="L321" s="44"/>
      <c r="M321" s="231"/>
      <c r="N321" s="80"/>
      <c r="O321" s="80"/>
      <c r="P321" s="80"/>
      <c r="Q321" s="80"/>
      <c r="R321" s="80"/>
      <c r="S321" s="80"/>
      <c r="T321" s="81"/>
      <c r="AT321" s="18" t="s">
        <v>213</v>
      </c>
      <c r="AU321" s="18" t="s">
        <v>82</v>
      </c>
    </row>
    <row r="322" spans="2:51" s="12" customFormat="1" ht="12">
      <c r="B322" s="232"/>
      <c r="C322" s="233"/>
      <c r="D322" s="229" t="s">
        <v>193</v>
      </c>
      <c r="E322" s="234" t="s">
        <v>19</v>
      </c>
      <c r="F322" s="235" t="s">
        <v>1446</v>
      </c>
      <c r="G322" s="233"/>
      <c r="H322" s="234" t="s">
        <v>19</v>
      </c>
      <c r="I322" s="236"/>
      <c r="J322" s="233"/>
      <c r="K322" s="233"/>
      <c r="L322" s="237"/>
      <c r="M322" s="238"/>
      <c r="N322" s="239"/>
      <c r="O322" s="239"/>
      <c r="P322" s="239"/>
      <c r="Q322" s="239"/>
      <c r="R322" s="239"/>
      <c r="S322" s="239"/>
      <c r="T322" s="240"/>
      <c r="AT322" s="241" t="s">
        <v>193</v>
      </c>
      <c r="AU322" s="241" t="s">
        <v>82</v>
      </c>
      <c r="AV322" s="12" t="s">
        <v>80</v>
      </c>
      <c r="AW322" s="12" t="s">
        <v>35</v>
      </c>
      <c r="AX322" s="12" t="s">
        <v>73</v>
      </c>
      <c r="AY322" s="241" t="s">
        <v>183</v>
      </c>
    </row>
    <row r="323" spans="2:51" s="13" customFormat="1" ht="12">
      <c r="B323" s="242"/>
      <c r="C323" s="243"/>
      <c r="D323" s="229" t="s">
        <v>193</v>
      </c>
      <c r="E323" s="244" t="s">
        <v>19</v>
      </c>
      <c r="F323" s="245" t="s">
        <v>1419</v>
      </c>
      <c r="G323" s="243"/>
      <c r="H323" s="246">
        <v>99.684</v>
      </c>
      <c r="I323" s="247"/>
      <c r="J323" s="243"/>
      <c r="K323" s="243"/>
      <c r="L323" s="248"/>
      <c r="M323" s="249"/>
      <c r="N323" s="250"/>
      <c r="O323" s="250"/>
      <c r="P323" s="250"/>
      <c r="Q323" s="250"/>
      <c r="R323" s="250"/>
      <c r="S323" s="250"/>
      <c r="T323" s="251"/>
      <c r="AT323" s="252" t="s">
        <v>193</v>
      </c>
      <c r="AU323" s="252" t="s">
        <v>82</v>
      </c>
      <c r="AV323" s="13" t="s">
        <v>82</v>
      </c>
      <c r="AW323" s="13" t="s">
        <v>35</v>
      </c>
      <c r="AX323" s="13" t="s">
        <v>73</v>
      </c>
      <c r="AY323" s="252" t="s">
        <v>183</v>
      </c>
    </row>
    <row r="324" spans="2:51" s="13" customFormat="1" ht="12">
      <c r="B324" s="242"/>
      <c r="C324" s="243"/>
      <c r="D324" s="229" t="s">
        <v>193</v>
      </c>
      <c r="E324" s="244" t="s">
        <v>19</v>
      </c>
      <c r="F324" s="245" t="s">
        <v>1447</v>
      </c>
      <c r="G324" s="243"/>
      <c r="H324" s="246">
        <v>9.823</v>
      </c>
      <c r="I324" s="247"/>
      <c r="J324" s="243"/>
      <c r="K324" s="243"/>
      <c r="L324" s="248"/>
      <c r="M324" s="249"/>
      <c r="N324" s="250"/>
      <c r="O324" s="250"/>
      <c r="P324" s="250"/>
      <c r="Q324" s="250"/>
      <c r="R324" s="250"/>
      <c r="S324" s="250"/>
      <c r="T324" s="251"/>
      <c r="AT324" s="252" t="s">
        <v>193</v>
      </c>
      <c r="AU324" s="252" t="s">
        <v>82</v>
      </c>
      <c r="AV324" s="13" t="s">
        <v>82</v>
      </c>
      <c r="AW324" s="13" t="s">
        <v>35</v>
      </c>
      <c r="AX324" s="13" t="s">
        <v>73</v>
      </c>
      <c r="AY324" s="252" t="s">
        <v>183</v>
      </c>
    </row>
    <row r="325" spans="2:51" s="12" customFormat="1" ht="12">
      <c r="B325" s="232"/>
      <c r="C325" s="233"/>
      <c r="D325" s="229" t="s">
        <v>193</v>
      </c>
      <c r="E325" s="234" t="s">
        <v>19</v>
      </c>
      <c r="F325" s="235" t="s">
        <v>1448</v>
      </c>
      <c r="G325" s="233"/>
      <c r="H325" s="234" t="s">
        <v>19</v>
      </c>
      <c r="I325" s="236"/>
      <c r="J325" s="233"/>
      <c r="K325" s="233"/>
      <c r="L325" s="237"/>
      <c r="M325" s="238"/>
      <c r="N325" s="239"/>
      <c r="O325" s="239"/>
      <c r="P325" s="239"/>
      <c r="Q325" s="239"/>
      <c r="R325" s="239"/>
      <c r="S325" s="239"/>
      <c r="T325" s="240"/>
      <c r="AT325" s="241" t="s">
        <v>193</v>
      </c>
      <c r="AU325" s="241" t="s">
        <v>82</v>
      </c>
      <c r="AV325" s="12" t="s">
        <v>80</v>
      </c>
      <c r="AW325" s="12" t="s">
        <v>35</v>
      </c>
      <c r="AX325" s="12" t="s">
        <v>73</v>
      </c>
      <c r="AY325" s="241" t="s">
        <v>183</v>
      </c>
    </row>
    <row r="326" spans="2:51" s="13" customFormat="1" ht="12">
      <c r="B326" s="242"/>
      <c r="C326" s="243"/>
      <c r="D326" s="229" t="s">
        <v>193</v>
      </c>
      <c r="E326" s="244" t="s">
        <v>19</v>
      </c>
      <c r="F326" s="245" t="s">
        <v>1417</v>
      </c>
      <c r="G326" s="243"/>
      <c r="H326" s="246">
        <v>37.628</v>
      </c>
      <c r="I326" s="247"/>
      <c r="J326" s="243"/>
      <c r="K326" s="243"/>
      <c r="L326" s="248"/>
      <c r="M326" s="249"/>
      <c r="N326" s="250"/>
      <c r="O326" s="250"/>
      <c r="P326" s="250"/>
      <c r="Q326" s="250"/>
      <c r="R326" s="250"/>
      <c r="S326" s="250"/>
      <c r="T326" s="251"/>
      <c r="AT326" s="252" t="s">
        <v>193</v>
      </c>
      <c r="AU326" s="252" t="s">
        <v>82</v>
      </c>
      <c r="AV326" s="13" t="s">
        <v>82</v>
      </c>
      <c r="AW326" s="13" t="s">
        <v>35</v>
      </c>
      <c r="AX326" s="13" t="s">
        <v>73</v>
      </c>
      <c r="AY326" s="252" t="s">
        <v>183</v>
      </c>
    </row>
    <row r="327" spans="2:51" s="12" customFormat="1" ht="12">
      <c r="B327" s="232"/>
      <c r="C327" s="233"/>
      <c r="D327" s="229" t="s">
        <v>193</v>
      </c>
      <c r="E327" s="234" t="s">
        <v>19</v>
      </c>
      <c r="F327" s="235" t="s">
        <v>1108</v>
      </c>
      <c r="G327" s="233"/>
      <c r="H327" s="234" t="s">
        <v>19</v>
      </c>
      <c r="I327" s="236"/>
      <c r="J327" s="233"/>
      <c r="K327" s="233"/>
      <c r="L327" s="237"/>
      <c r="M327" s="238"/>
      <c r="N327" s="239"/>
      <c r="O327" s="239"/>
      <c r="P327" s="239"/>
      <c r="Q327" s="239"/>
      <c r="R327" s="239"/>
      <c r="S327" s="239"/>
      <c r="T327" s="240"/>
      <c r="AT327" s="241" t="s">
        <v>193</v>
      </c>
      <c r="AU327" s="241" t="s">
        <v>82</v>
      </c>
      <c r="AV327" s="12" t="s">
        <v>80</v>
      </c>
      <c r="AW327" s="12" t="s">
        <v>35</v>
      </c>
      <c r="AX327" s="12" t="s">
        <v>73</v>
      </c>
      <c r="AY327" s="241" t="s">
        <v>183</v>
      </c>
    </row>
    <row r="328" spans="2:51" s="13" customFormat="1" ht="12">
      <c r="B328" s="242"/>
      <c r="C328" s="243"/>
      <c r="D328" s="229" t="s">
        <v>193</v>
      </c>
      <c r="E328" s="244" t="s">
        <v>19</v>
      </c>
      <c r="F328" s="245" t="s">
        <v>1449</v>
      </c>
      <c r="G328" s="243"/>
      <c r="H328" s="246">
        <v>55.475</v>
      </c>
      <c r="I328" s="247"/>
      <c r="J328" s="243"/>
      <c r="K328" s="243"/>
      <c r="L328" s="248"/>
      <c r="M328" s="249"/>
      <c r="N328" s="250"/>
      <c r="O328" s="250"/>
      <c r="P328" s="250"/>
      <c r="Q328" s="250"/>
      <c r="R328" s="250"/>
      <c r="S328" s="250"/>
      <c r="T328" s="251"/>
      <c r="AT328" s="252" t="s">
        <v>193</v>
      </c>
      <c r="AU328" s="252" t="s">
        <v>82</v>
      </c>
      <c r="AV328" s="13" t="s">
        <v>82</v>
      </c>
      <c r="AW328" s="13" t="s">
        <v>35</v>
      </c>
      <c r="AX328" s="13" t="s">
        <v>73</v>
      </c>
      <c r="AY328" s="252" t="s">
        <v>183</v>
      </c>
    </row>
    <row r="329" spans="2:51" s="12" customFormat="1" ht="12">
      <c r="B329" s="232"/>
      <c r="C329" s="233"/>
      <c r="D329" s="229" t="s">
        <v>193</v>
      </c>
      <c r="E329" s="234" t="s">
        <v>19</v>
      </c>
      <c r="F329" s="235" t="s">
        <v>1450</v>
      </c>
      <c r="G329" s="233"/>
      <c r="H329" s="234" t="s">
        <v>19</v>
      </c>
      <c r="I329" s="236"/>
      <c r="J329" s="233"/>
      <c r="K329" s="233"/>
      <c r="L329" s="237"/>
      <c r="M329" s="238"/>
      <c r="N329" s="239"/>
      <c r="O329" s="239"/>
      <c r="P329" s="239"/>
      <c r="Q329" s="239"/>
      <c r="R329" s="239"/>
      <c r="S329" s="239"/>
      <c r="T329" s="240"/>
      <c r="AT329" s="241" t="s">
        <v>193</v>
      </c>
      <c r="AU329" s="241" t="s">
        <v>82</v>
      </c>
      <c r="AV329" s="12" t="s">
        <v>80</v>
      </c>
      <c r="AW329" s="12" t="s">
        <v>35</v>
      </c>
      <c r="AX329" s="12" t="s">
        <v>73</v>
      </c>
      <c r="AY329" s="241" t="s">
        <v>183</v>
      </c>
    </row>
    <row r="330" spans="2:51" s="13" customFormat="1" ht="12">
      <c r="B330" s="242"/>
      <c r="C330" s="243"/>
      <c r="D330" s="229" t="s">
        <v>193</v>
      </c>
      <c r="E330" s="244" t="s">
        <v>19</v>
      </c>
      <c r="F330" s="245" t="s">
        <v>1421</v>
      </c>
      <c r="G330" s="243"/>
      <c r="H330" s="246">
        <v>24.209</v>
      </c>
      <c r="I330" s="247"/>
      <c r="J330" s="243"/>
      <c r="K330" s="243"/>
      <c r="L330" s="248"/>
      <c r="M330" s="249"/>
      <c r="N330" s="250"/>
      <c r="O330" s="250"/>
      <c r="P330" s="250"/>
      <c r="Q330" s="250"/>
      <c r="R330" s="250"/>
      <c r="S330" s="250"/>
      <c r="T330" s="251"/>
      <c r="AT330" s="252" t="s">
        <v>193</v>
      </c>
      <c r="AU330" s="252" t="s">
        <v>82</v>
      </c>
      <c r="AV330" s="13" t="s">
        <v>82</v>
      </c>
      <c r="AW330" s="13" t="s">
        <v>35</v>
      </c>
      <c r="AX330" s="13" t="s">
        <v>73</v>
      </c>
      <c r="AY330" s="252" t="s">
        <v>183</v>
      </c>
    </row>
    <row r="331" spans="2:51" s="14" customFormat="1" ht="12">
      <c r="B331" s="253"/>
      <c r="C331" s="254"/>
      <c r="D331" s="229" t="s">
        <v>193</v>
      </c>
      <c r="E331" s="255" t="s">
        <v>19</v>
      </c>
      <c r="F331" s="256" t="s">
        <v>231</v>
      </c>
      <c r="G331" s="254"/>
      <c r="H331" s="257">
        <v>226.819</v>
      </c>
      <c r="I331" s="258"/>
      <c r="J331" s="254"/>
      <c r="K331" s="254"/>
      <c r="L331" s="259"/>
      <c r="M331" s="260"/>
      <c r="N331" s="261"/>
      <c r="O331" s="261"/>
      <c r="P331" s="261"/>
      <c r="Q331" s="261"/>
      <c r="R331" s="261"/>
      <c r="S331" s="261"/>
      <c r="T331" s="262"/>
      <c r="AT331" s="263" t="s">
        <v>193</v>
      </c>
      <c r="AU331" s="263" t="s">
        <v>82</v>
      </c>
      <c r="AV331" s="14" t="s">
        <v>101</v>
      </c>
      <c r="AW331" s="14" t="s">
        <v>35</v>
      </c>
      <c r="AX331" s="14" t="s">
        <v>80</v>
      </c>
      <c r="AY331" s="263" t="s">
        <v>183</v>
      </c>
    </row>
    <row r="332" spans="2:65" s="1" customFormat="1" ht="16.5" customHeight="1">
      <c r="B332" s="39"/>
      <c r="C332" s="217" t="s">
        <v>1169</v>
      </c>
      <c r="D332" s="217" t="s">
        <v>185</v>
      </c>
      <c r="E332" s="218" t="s">
        <v>1114</v>
      </c>
      <c r="F332" s="219" t="s">
        <v>1115</v>
      </c>
      <c r="G332" s="220" t="s">
        <v>324</v>
      </c>
      <c r="H332" s="221">
        <v>124.423</v>
      </c>
      <c r="I332" s="222"/>
      <c r="J332" s="223">
        <f>ROUND(I332*H332,2)</f>
        <v>0</v>
      </c>
      <c r="K332" s="219" t="s">
        <v>521</v>
      </c>
      <c r="L332" s="44"/>
      <c r="M332" s="224" t="s">
        <v>19</v>
      </c>
      <c r="N332" s="225" t="s">
        <v>44</v>
      </c>
      <c r="O332" s="80"/>
      <c r="P332" s="226">
        <f>O332*H332</f>
        <v>0</v>
      </c>
      <c r="Q332" s="226">
        <v>0.048</v>
      </c>
      <c r="R332" s="226">
        <f>Q332*H332</f>
        <v>5.972304</v>
      </c>
      <c r="S332" s="226">
        <v>0.048</v>
      </c>
      <c r="T332" s="227">
        <f>S332*H332</f>
        <v>5.972304</v>
      </c>
      <c r="AR332" s="18" t="s">
        <v>101</v>
      </c>
      <c r="AT332" s="18" t="s">
        <v>185</v>
      </c>
      <c r="AU332" s="18" t="s">
        <v>82</v>
      </c>
      <c r="AY332" s="18" t="s">
        <v>183</v>
      </c>
      <c r="BE332" s="228">
        <f>IF(N332="základní",J332,0)</f>
        <v>0</v>
      </c>
      <c r="BF332" s="228">
        <f>IF(N332="snížená",J332,0)</f>
        <v>0</v>
      </c>
      <c r="BG332" s="228">
        <f>IF(N332="zákl. přenesená",J332,0)</f>
        <v>0</v>
      </c>
      <c r="BH332" s="228">
        <f>IF(N332="sníž. přenesená",J332,0)</f>
        <v>0</v>
      </c>
      <c r="BI332" s="228">
        <f>IF(N332="nulová",J332,0)</f>
        <v>0</v>
      </c>
      <c r="BJ332" s="18" t="s">
        <v>80</v>
      </c>
      <c r="BK332" s="228">
        <f>ROUND(I332*H332,2)</f>
        <v>0</v>
      </c>
      <c r="BL332" s="18" t="s">
        <v>101</v>
      </c>
      <c r="BM332" s="18" t="s">
        <v>1451</v>
      </c>
    </row>
    <row r="333" spans="2:47" s="1" customFormat="1" ht="12">
      <c r="B333" s="39"/>
      <c r="C333" s="40"/>
      <c r="D333" s="229" t="s">
        <v>213</v>
      </c>
      <c r="E333" s="40"/>
      <c r="F333" s="230" t="s">
        <v>1105</v>
      </c>
      <c r="G333" s="40"/>
      <c r="H333" s="40"/>
      <c r="I333" s="144"/>
      <c r="J333" s="40"/>
      <c r="K333" s="40"/>
      <c r="L333" s="44"/>
      <c r="M333" s="231"/>
      <c r="N333" s="80"/>
      <c r="O333" s="80"/>
      <c r="P333" s="80"/>
      <c r="Q333" s="80"/>
      <c r="R333" s="80"/>
      <c r="S333" s="80"/>
      <c r="T333" s="81"/>
      <c r="AT333" s="18" t="s">
        <v>213</v>
      </c>
      <c r="AU333" s="18" t="s">
        <v>82</v>
      </c>
    </row>
    <row r="334" spans="2:51" s="12" customFormat="1" ht="12">
      <c r="B334" s="232"/>
      <c r="C334" s="233"/>
      <c r="D334" s="229" t="s">
        <v>193</v>
      </c>
      <c r="E334" s="234" t="s">
        <v>19</v>
      </c>
      <c r="F334" s="235" t="s">
        <v>1117</v>
      </c>
      <c r="G334" s="233"/>
      <c r="H334" s="234" t="s">
        <v>19</v>
      </c>
      <c r="I334" s="236"/>
      <c r="J334" s="233"/>
      <c r="K334" s="233"/>
      <c r="L334" s="237"/>
      <c r="M334" s="238"/>
      <c r="N334" s="239"/>
      <c r="O334" s="239"/>
      <c r="P334" s="239"/>
      <c r="Q334" s="239"/>
      <c r="R334" s="239"/>
      <c r="S334" s="239"/>
      <c r="T334" s="240"/>
      <c r="AT334" s="241" t="s">
        <v>193</v>
      </c>
      <c r="AU334" s="241" t="s">
        <v>82</v>
      </c>
      <c r="AV334" s="12" t="s">
        <v>80</v>
      </c>
      <c r="AW334" s="12" t="s">
        <v>35</v>
      </c>
      <c r="AX334" s="12" t="s">
        <v>73</v>
      </c>
      <c r="AY334" s="241" t="s">
        <v>183</v>
      </c>
    </row>
    <row r="335" spans="2:51" s="13" customFormat="1" ht="12">
      <c r="B335" s="242"/>
      <c r="C335" s="243"/>
      <c r="D335" s="229" t="s">
        <v>193</v>
      </c>
      <c r="E335" s="244" t="s">
        <v>19</v>
      </c>
      <c r="F335" s="245" t="s">
        <v>1452</v>
      </c>
      <c r="G335" s="243"/>
      <c r="H335" s="246">
        <v>124.423</v>
      </c>
      <c r="I335" s="247"/>
      <c r="J335" s="243"/>
      <c r="K335" s="243"/>
      <c r="L335" s="248"/>
      <c r="M335" s="249"/>
      <c r="N335" s="250"/>
      <c r="O335" s="250"/>
      <c r="P335" s="250"/>
      <c r="Q335" s="250"/>
      <c r="R335" s="250"/>
      <c r="S335" s="250"/>
      <c r="T335" s="251"/>
      <c r="AT335" s="252" t="s">
        <v>193</v>
      </c>
      <c r="AU335" s="252" t="s">
        <v>82</v>
      </c>
      <c r="AV335" s="13" t="s">
        <v>82</v>
      </c>
      <c r="AW335" s="13" t="s">
        <v>35</v>
      </c>
      <c r="AX335" s="13" t="s">
        <v>80</v>
      </c>
      <c r="AY335" s="252" t="s">
        <v>183</v>
      </c>
    </row>
    <row r="336" spans="2:65" s="1" customFormat="1" ht="22.5" customHeight="1">
      <c r="B336" s="39"/>
      <c r="C336" s="217" t="s">
        <v>1175</v>
      </c>
      <c r="D336" s="217" t="s">
        <v>185</v>
      </c>
      <c r="E336" s="218" t="s">
        <v>1120</v>
      </c>
      <c r="F336" s="219" t="s">
        <v>1121</v>
      </c>
      <c r="G336" s="220" t="s">
        <v>324</v>
      </c>
      <c r="H336" s="221">
        <v>256.064</v>
      </c>
      <c r="I336" s="222"/>
      <c r="J336" s="223">
        <f>ROUND(I336*H336,2)</f>
        <v>0</v>
      </c>
      <c r="K336" s="219" t="s">
        <v>521</v>
      </c>
      <c r="L336" s="44"/>
      <c r="M336" s="224" t="s">
        <v>19</v>
      </c>
      <c r="N336" s="225" t="s">
        <v>44</v>
      </c>
      <c r="O336" s="80"/>
      <c r="P336" s="226">
        <f>O336*H336</f>
        <v>0</v>
      </c>
      <c r="Q336" s="226">
        <v>0</v>
      </c>
      <c r="R336" s="226">
        <f>Q336*H336</f>
        <v>0</v>
      </c>
      <c r="S336" s="226">
        <v>0.0779</v>
      </c>
      <c r="T336" s="227">
        <f>S336*H336</f>
        <v>19.9473856</v>
      </c>
      <c r="AR336" s="18" t="s">
        <v>101</v>
      </c>
      <c r="AT336" s="18" t="s">
        <v>185</v>
      </c>
      <c r="AU336" s="18" t="s">
        <v>82</v>
      </c>
      <c r="AY336" s="18" t="s">
        <v>183</v>
      </c>
      <c r="BE336" s="228">
        <f>IF(N336="základní",J336,0)</f>
        <v>0</v>
      </c>
      <c r="BF336" s="228">
        <f>IF(N336="snížená",J336,0)</f>
        <v>0</v>
      </c>
      <c r="BG336" s="228">
        <f>IF(N336="zákl. přenesená",J336,0)</f>
        <v>0</v>
      </c>
      <c r="BH336" s="228">
        <f>IF(N336="sníž. přenesená",J336,0)</f>
        <v>0</v>
      </c>
      <c r="BI336" s="228">
        <f>IF(N336="nulová",J336,0)</f>
        <v>0</v>
      </c>
      <c r="BJ336" s="18" t="s">
        <v>80</v>
      </c>
      <c r="BK336" s="228">
        <f>ROUND(I336*H336,2)</f>
        <v>0</v>
      </c>
      <c r="BL336" s="18" t="s">
        <v>101</v>
      </c>
      <c r="BM336" s="18" t="s">
        <v>1453</v>
      </c>
    </row>
    <row r="337" spans="2:47" s="1" customFormat="1" ht="12">
      <c r="B337" s="39"/>
      <c r="C337" s="40"/>
      <c r="D337" s="229" t="s">
        <v>213</v>
      </c>
      <c r="E337" s="40"/>
      <c r="F337" s="230" t="s">
        <v>1123</v>
      </c>
      <c r="G337" s="40"/>
      <c r="H337" s="40"/>
      <c r="I337" s="144"/>
      <c r="J337" s="40"/>
      <c r="K337" s="40"/>
      <c r="L337" s="44"/>
      <c r="M337" s="231"/>
      <c r="N337" s="80"/>
      <c r="O337" s="80"/>
      <c r="P337" s="80"/>
      <c r="Q337" s="80"/>
      <c r="R337" s="80"/>
      <c r="S337" s="80"/>
      <c r="T337" s="81"/>
      <c r="AT337" s="18" t="s">
        <v>213</v>
      </c>
      <c r="AU337" s="18" t="s">
        <v>82</v>
      </c>
    </row>
    <row r="338" spans="2:47" s="1" customFormat="1" ht="12">
      <c r="B338" s="39"/>
      <c r="C338" s="40"/>
      <c r="D338" s="229" t="s">
        <v>191</v>
      </c>
      <c r="E338" s="40"/>
      <c r="F338" s="230" t="s">
        <v>1454</v>
      </c>
      <c r="G338" s="40"/>
      <c r="H338" s="40"/>
      <c r="I338" s="144"/>
      <c r="J338" s="40"/>
      <c r="K338" s="40"/>
      <c r="L338" s="44"/>
      <c r="M338" s="231"/>
      <c r="N338" s="80"/>
      <c r="O338" s="80"/>
      <c r="P338" s="80"/>
      <c r="Q338" s="80"/>
      <c r="R338" s="80"/>
      <c r="S338" s="80"/>
      <c r="T338" s="81"/>
      <c r="AT338" s="18" t="s">
        <v>191</v>
      </c>
      <c r="AU338" s="18" t="s">
        <v>82</v>
      </c>
    </row>
    <row r="339" spans="2:51" s="12" customFormat="1" ht="12">
      <c r="B339" s="232"/>
      <c r="C339" s="233"/>
      <c r="D339" s="229" t="s">
        <v>193</v>
      </c>
      <c r="E339" s="234" t="s">
        <v>19</v>
      </c>
      <c r="F339" s="235" t="s">
        <v>1455</v>
      </c>
      <c r="G339" s="233"/>
      <c r="H339" s="234" t="s">
        <v>19</v>
      </c>
      <c r="I339" s="236"/>
      <c r="J339" s="233"/>
      <c r="K339" s="233"/>
      <c r="L339" s="237"/>
      <c r="M339" s="238"/>
      <c r="N339" s="239"/>
      <c r="O339" s="239"/>
      <c r="P339" s="239"/>
      <c r="Q339" s="239"/>
      <c r="R339" s="239"/>
      <c r="S339" s="239"/>
      <c r="T339" s="240"/>
      <c r="AT339" s="241" t="s">
        <v>193</v>
      </c>
      <c r="AU339" s="241" t="s">
        <v>82</v>
      </c>
      <c r="AV339" s="12" t="s">
        <v>80</v>
      </c>
      <c r="AW339" s="12" t="s">
        <v>35</v>
      </c>
      <c r="AX339" s="12" t="s">
        <v>73</v>
      </c>
      <c r="AY339" s="241" t="s">
        <v>183</v>
      </c>
    </row>
    <row r="340" spans="2:51" s="13" customFormat="1" ht="12">
      <c r="B340" s="242"/>
      <c r="C340" s="243"/>
      <c r="D340" s="229" t="s">
        <v>193</v>
      </c>
      <c r="E340" s="244" t="s">
        <v>19</v>
      </c>
      <c r="F340" s="245" t="s">
        <v>1456</v>
      </c>
      <c r="G340" s="243"/>
      <c r="H340" s="246">
        <v>256.064</v>
      </c>
      <c r="I340" s="247"/>
      <c r="J340" s="243"/>
      <c r="K340" s="243"/>
      <c r="L340" s="248"/>
      <c r="M340" s="249"/>
      <c r="N340" s="250"/>
      <c r="O340" s="250"/>
      <c r="P340" s="250"/>
      <c r="Q340" s="250"/>
      <c r="R340" s="250"/>
      <c r="S340" s="250"/>
      <c r="T340" s="251"/>
      <c r="AT340" s="252" t="s">
        <v>193</v>
      </c>
      <c r="AU340" s="252" t="s">
        <v>82</v>
      </c>
      <c r="AV340" s="13" t="s">
        <v>82</v>
      </c>
      <c r="AW340" s="13" t="s">
        <v>35</v>
      </c>
      <c r="AX340" s="13" t="s">
        <v>80</v>
      </c>
      <c r="AY340" s="252" t="s">
        <v>183</v>
      </c>
    </row>
    <row r="341" spans="2:65" s="1" customFormat="1" ht="16.5" customHeight="1">
      <c r="B341" s="39"/>
      <c r="C341" s="217" t="s">
        <v>1181</v>
      </c>
      <c r="D341" s="217" t="s">
        <v>185</v>
      </c>
      <c r="E341" s="218" t="s">
        <v>1457</v>
      </c>
      <c r="F341" s="219" t="s">
        <v>1458</v>
      </c>
      <c r="G341" s="220" t="s">
        <v>225</v>
      </c>
      <c r="H341" s="221">
        <v>1.2</v>
      </c>
      <c r="I341" s="222"/>
      <c r="J341" s="223">
        <f>ROUND(I341*H341,2)</f>
        <v>0</v>
      </c>
      <c r="K341" s="219" t="s">
        <v>521</v>
      </c>
      <c r="L341" s="44"/>
      <c r="M341" s="224" t="s">
        <v>19</v>
      </c>
      <c r="N341" s="225" t="s">
        <v>44</v>
      </c>
      <c r="O341" s="80"/>
      <c r="P341" s="226">
        <f>O341*H341</f>
        <v>0</v>
      </c>
      <c r="Q341" s="226">
        <v>0.50375</v>
      </c>
      <c r="R341" s="226">
        <f>Q341*H341</f>
        <v>0.6045</v>
      </c>
      <c r="S341" s="226">
        <v>2.5</v>
      </c>
      <c r="T341" s="227">
        <f>S341*H341</f>
        <v>3</v>
      </c>
      <c r="AR341" s="18" t="s">
        <v>101</v>
      </c>
      <c r="AT341" s="18" t="s">
        <v>185</v>
      </c>
      <c r="AU341" s="18" t="s">
        <v>82</v>
      </c>
      <c r="AY341" s="18" t="s">
        <v>183</v>
      </c>
      <c r="BE341" s="228">
        <f>IF(N341="základní",J341,0)</f>
        <v>0</v>
      </c>
      <c r="BF341" s="228">
        <f>IF(N341="snížená",J341,0)</f>
        <v>0</v>
      </c>
      <c r="BG341" s="228">
        <f>IF(N341="zákl. přenesená",J341,0)</f>
        <v>0</v>
      </c>
      <c r="BH341" s="228">
        <f>IF(N341="sníž. přenesená",J341,0)</f>
        <v>0</v>
      </c>
      <c r="BI341" s="228">
        <f>IF(N341="nulová",J341,0)</f>
        <v>0</v>
      </c>
      <c r="BJ341" s="18" t="s">
        <v>80</v>
      </c>
      <c r="BK341" s="228">
        <f>ROUND(I341*H341,2)</f>
        <v>0</v>
      </c>
      <c r="BL341" s="18" t="s">
        <v>101</v>
      </c>
      <c r="BM341" s="18" t="s">
        <v>1459</v>
      </c>
    </row>
    <row r="342" spans="2:47" s="1" customFormat="1" ht="12">
      <c r="B342" s="39"/>
      <c r="C342" s="40"/>
      <c r="D342" s="229" t="s">
        <v>213</v>
      </c>
      <c r="E342" s="40"/>
      <c r="F342" s="230" t="s">
        <v>1460</v>
      </c>
      <c r="G342" s="40"/>
      <c r="H342" s="40"/>
      <c r="I342" s="144"/>
      <c r="J342" s="40"/>
      <c r="K342" s="40"/>
      <c r="L342" s="44"/>
      <c r="M342" s="231"/>
      <c r="N342" s="80"/>
      <c r="O342" s="80"/>
      <c r="P342" s="80"/>
      <c r="Q342" s="80"/>
      <c r="R342" s="80"/>
      <c r="S342" s="80"/>
      <c r="T342" s="81"/>
      <c r="AT342" s="18" t="s">
        <v>213</v>
      </c>
      <c r="AU342" s="18" t="s">
        <v>82</v>
      </c>
    </row>
    <row r="343" spans="2:47" s="1" customFormat="1" ht="12">
      <c r="B343" s="39"/>
      <c r="C343" s="40"/>
      <c r="D343" s="229" t="s">
        <v>191</v>
      </c>
      <c r="E343" s="40"/>
      <c r="F343" s="230" t="s">
        <v>1461</v>
      </c>
      <c r="G343" s="40"/>
      <c r="H343" s="40"/>
      <c r="I343" s="144"/>
      <c r="J343" s="40"/>
      <c r="K343" s="40"/>
      <c r="L343" s="44"/>
      <c r="M343" s="231"/>
      <c r="N343" s="80"/>
      <c r="O343" s="80"/>
      <c r="P343" s="80"/>
      <c r="Q343" s="80"/>
      <c r="R343" s="80"/>
      <c r="S343" s="80"/>
      <c r="T343" s="81"/>
      <c r="AT343" s="18" t="s">
        <v>191</v>
      </c>
      <c r="AU343" s="18" t="s">
        <v>82</v>
      </c>
    </row>
    <row r="344" spans="2:51" s="12" customFormat="1" ht="12">
      <c r="B344" s="232"/>
      <c r="C344" s="233"/>
      <c r="D344" s="229" t="s">
        <v>193</v>
      </c>
      <c r="E344" s="234" t="s">
        <v>19</v>
      </c>
      <c r="F344" s="235" t="s">
        <v>1462</v>
      </c>
      <c r="G344" s="233"/>
      <c r="H344" s="234" t="s">
        <v>19</v>
      </c>
      <c r="I344" s="236"/>
      <c r="J344" s="233"/>
      <c r="K344" s="233"/>
      <c r="L344" s="237"/>
      <c r="M344" s="238"/>
      <c r="N344" s="239"/>
      <c r="O344" s="239"/>
      <c r="P344" s="239"/>
      <c r="Q344" s="239"/>
      <c r="R344" s="239"/>
      <c r="S344" s="239"/>
      <c r="T344" s="240"/>
      <c r="AT344" s="241" t="s">
        <v>193</v>
      </c>
      <c r="AU344" s="241" t="s">
        <v>82</v>
      </c>
      <c r="AV344" s="12" t="s">
        <v>80</v>
      </c>
      <c r="AW344" s="12" t="s">
        <v>35</v>
      </c>
      <c r="AX344" s="12" t="s">
        <v>73</v>
      </c>
      <c r="AY344" s="241" t="s">
        <v>183</v>
      </c>
    </row>
    <row r="345" spans="2:51" s="13" customFormat="1" ht="12">
      <c r="B345" s="242"/>
      <c r="C345" s="243"/>
      <c r="D345" s="229" t="s">
        <v>193</v>
      </c>
      <c r="E345" s="244" t="s">
        <v>19</v>
      </c>
      <c r="F345" s="245" t="s">
        <v>1463</v>
      </c>
      <c r="G345" s="243"/>
      <c r="H345" s="246">
        <v>1.2</v>
      </c>
      <c r="I345" s="247"/>
      <c r="J345" s="243"/>
      <c r="K345" s="243"/>
      <c r="L345" s="248"/>
      <c r="M345" s="249"/>
      <c r="N345" s="250"/>
      <c r="O345" s="250"/>
      <c r="P345" s="250"/>
      <c r="Q345" s="250"/>
      <c r="R345" s="250"/>
      <c r="S345" s="250"/>
      <c r="T345" s="251"/>
      <c r="AT345" s="252" t="s">
        <v>193</v>
      </c>
      <c r="AU345" s="252" t="s">
        <v>82</v>
      </c>
      <c r="AV345" s="13" t="s">
        <v>82</v>
      </c>
      <c r="AW345" s="13" t="s">
        <v>35</v>
      </c>
      <c r="AX345" s="13" t="s">
        <v>80</v>
      </c>
      <c r="AY345" s="252" t="s">
        <v>183</v>
      </c>
    </row>
    <row r="346" spans="2:65" s="1" customFormat="1" ht="16.5" customHeight="1">
      <c r="B346" s="39"/>
      <c r="C346" s="217" t="s">
        <v>529</v>
      </c>
      <c r="D346" s="217" t="s">
        <v>185</v>
      </c>
      <c r="E346" s="218" t="s">
        <v>1464</v>
      </c>
      <c r="F346" s="219" t="s">
        <v>1465</v>
      </c>
      <c r="G346" s="220" t="s">
        <v>324</v>
      </c>
      <c r="H346" s="221">
        <v>15.962</v>
      </c>
      <c r="I346" s="222"/>
      <c r="J346" s="223">
        <f>ROUND(I346*H346,2)</f>
        <v>0</v>
      </c>
      <c r="K346" s="219" t="s">
        <v>521</v>
      </c>
      <c r="L346" s="44"/>
      <c r="M346" s="224" t="s">
        <v>19</v>
      </c>
      <c r="N346" s="225" t="s">
        <v>44</v>
      </c>
      <c r="O346" s="80"/>
      <c r="P346" s="226">
        <f>O346*H346</f>
        <v>0</v>
      </c>
      <c r="Q346" s="226">
        <v>0.01162</v>
      </c>
      <c r="R346" s="226">
        <f>Q346*H346</f>
        <v>0.18547844</v>
      </c>
      <c r="S346" s="226">
        <v>0</v>
      </c>
      <c r="T346" s="227">
        <f>S346*H346</f>
        <v>0</v>
      </c>
      <c r="AR346" s="18" t="s">
        <v>101</v>
      </c>
      <c r="AT346" s="18" t="s">
        <v>185</v>
      </c>
      <c r="AU346" s="18" t="s">
        <v>82</v>
      </c>
      <c r="AY346" s="18" t="s">
        <v>183</v>
      </c>
      <c r="BE346" s="228">
        <f>IF(N346="základní",J346,0)</f>
        <v>0</v>
      </c>
      <c r="BF346" s="228">
        <f>IF(N346="snížená",J346,0)</f>
        <v>0</v>
      </c>
      <c r="BG346" s="228">
        <f>IF(N346="zákl. přenesená",J346,0)</f>
        <v>0</v>
      </c>
      <c r="BH346" s="228">
        <f>IF(N346="sníž. přenesená",J346,0)</f>
        <v>0</v>
      </c>
      <c r="BI346" s="228">
        <f>IF(N346="nulová",J346,0)</f>
        <v>0</v>
      </c>
      <c r="BJ346" s="18" t="s">
        <v>80</v>
      </c>
      <c r="BK346" s="228">
        <f>ROUND(I346*H346,2)</f>
        <v>0</v>
      </c>
      <c r="BL346" s="18" t="s">
        <v>101</v>
      </c>
      <c r="BM346" s="18" t="s">
        <v>1466</v>
      </c>
    </row>
    <row r="347" spans="2:47" s="1" customFormat="1" ht="12">
      <c r="B347" s="39"/>
      <c r="C347" s="40"/>
      <c r="D347" s="229" t="s">
        <v>213</v>
      </c>
      <c r="E347" s="40"/>
      <c r="F347" s="230" t="s">
        <v>1467</v>
      </c>
      <c r="G347" s="40"/>
      <c r="H347" s="40"/>
      <c r="I347" s="144"/>
      <c r="J347" s="40"/>
      <c r="K347" s="40"/>
      <c r="L347" s="44"/>
      <c r="M347" s="231"/>
      <c r="N347" s="80"/>
      <c r="O347" s="80"/>
      <c r="P347" s="80"/>
      <c r="Q347" s="80"/>
      <c r="R347" s="80"/>
      <c r="S347" s="80"/>
      <c r="T347" s="81"/>
      <c r="AT347" s="18" t="s">
        <v>213</v>
      </c>
      <c r="AU347" s="18" t="s">
        <v>82</v>
      </c>
    </row>
    <row r="348" spans="2:47" s="1" customFormat="1" ht="12">
      <c r="B348" s="39"/>
      <c r="C348" s="40"/>
      <c r="D348" s="229" t="s">
        <v>191</v>
      </c>
      <c r="E348" s="40"/>
      <c r="F348" s="230" t="s">
        <v>1468</v>
      </c>
      <c r="G348" s="40"/>
      <c r="H348" s="40"/>
      <c r="I348" s="144"/>
      <c r="J348" s="40"/>
      <c r="K348" s="40"/>
      <c r="L348" s="44"/>
      <c r="M348" s="231"/>
      <c r="N348" s="80"/>
      <c r="O348" s="80"/>
      <c r="P348" s="80"/>
      <c r="Q348" s="80"/>
      <c r="R348" s="80"/>
      <c r="S348" s="80"/>
      <c r="T348" s="81"/>
      <c r="AT348" s="18" t="s">
        <v>191</v>
      </c>
      <c r="AU348" s="18" t="s">
        <v>82</v>
      </c>
    </row>
    <row r="349" spans="2:51" s="12" customFormat="1" ht="12">
      <c r="B349" s="232"/>
      <c r="C349" s="233"/>
      <c r="D349" s="229" t="s">
        <v>193</v>
      </c>
      <c r="E349" s="234" t="s">
        <v>19</v>
      </c>
      <c r="F349" s="235" t="s">
        <v>1469</v>
      </c>
      <c r="G349" s="233"/>
      <c r="H349" s="234" t="s">
        <v>19</v>
      </c>
      <c r="I349" s="236"/>
      <c r="J349" s="233"/>
      <c r="K349" s="233"/>
      <c r="L349" s="237"/>
      <c r="M349" s="238"/>
      <c r="N349" s="239"/>
      <c r="O349" s="239"/>
      <c r="P349" s="239"/>
      <c r="Q349" s="239"/>
      <c r="R349" s="239"/>
      <c r="S349" s="239"/>
      <c r="T349" s="240"/>
      <c r="AT349" s="241" t="s">
        <v>193</v>
      </c>
      <c r="AU349" s="241" t="s">
        <v>82</v>
      </c>
      <c r="AV349" s="12" t="s">
        <v>80</v>
      </c>
      <c r="AW349" s="12" t="s">
        <v>35</v>
      </c>
      <c r="AX349" s="12" t="s">
        <v>73</v>
      </c>
      <c r="AY349" s="241" t="s">
        <v>183</v>
      </c>
    </row>
    <row r="350" spans="2:51" s="13" customFormat="1" ht="12">
      <c r="B350" s="242"/>
      <c r="C350" s="243"/>
      <c r="D350" s="229" t="s">
        <v>193</v>
      </c>
      <c r="E350" s="244" t="s">
        <v>19</v>
      </c>
      <c r="F350" s="245" t="s">
        <v>1470</v>
      </c>
      <c r="G350" s="243"/>
      <c r="H350" s="246">
        <v>15.962</v>
      </c>
      <c r="I350" s="247"/>
      <c r="J350" s="243"/>
      <c r="K350" s="243"/>
      <c r="L350" s="248"/>
      <c r="M350" s="249"/>
      <c r="N350" s="250"/>
      <c r="O350" s="250"/>
      <c r="P350" s="250"/>
      <c r="Q350" s="250"/>
      <c r="R350" s="250"/>
      <c r="S350" s="250"/>
      <c r="T350" s="251"/>
      <c r="AT350" s="252" t="s">
        <v>193</v>
      </c>
      <c r="AU350" s="252" t="s">
        <v>82</v>
      </c>
      <c r="AV350" s="13" t="s">
        <v>82</v>
      </c>
      <c r="AW350" s="13" t="s">
        <v>35</v>
      </c>
      <c r="AX350" s="13" t="s">
        <v>80</v>
      </c>
      <c r="AY350" s="252" t="s">
        <v>183</v>
      </c>
    </row>
    <row r="351" spans="2:65" s="1" customFormat="1" ht="16.5" customHeight="1">
      <c r="B351" s="39"/>
      <c r="C351" s="217" t="s">
        <v>1196</v>
      </c>
      <c r="D351" s="217" t="s">
        <v>185</v>
      </c>
      <c r="E351" s="218" t="s">
        <v>1471</v>
      </c>
      <c r="F351" s="219" t="s">
        <v>1472</v>
      </c>
      <c r="G351" s="220" t="s">
        <v>324</v>
      </c>
      <c r="H351" s="221">
        <v>2</v>
      </c>
      <c r="I351" s="222"/>
      <c r="J351" s="223">
        <f>ROUND(I351*H351,2)</f>
        <v>0</v>
      </c>
      <c r="K351" s="219" t="s">
        <v>521</v>
      </c>
      <c r="L351" s="44"/>
      <c r="M351" s="224" t="s">
        <v>19</v>
      </c>
      <c r="N351" s="225" t="s">
        <v>44</v>
      </c>
      <c r="O351" s="80"/>
      <c r="P351" s="226">
        <f>O351*H351</f>
        <v>0</v>
      </c>
      <c r="Q351" s="226">
        <v>0.0232444</v>
      </c>
      <c r="R351" s="226">
        <f>Q351*H351</f>
        <v>0.0464888</v>
      </c>
      <c r="S351" s="226">
        <v>0</v>
      </c>
      <c r="T351" s="227">
        <f>S351*H351</f>
        <v>0</v>
      </c>
      <c r="AR351" s="18" t="s">
        <v>101</v>
      </c>
      <c r="AT351" s="18" t="s">
        <v>185</v>
      </c>
      <c r="AU351" s="18" t="s">
        <v>82</v>
      </c>
      <c r="AY351" s="18" t="s">
        <v>183</v>
      </c>
      <c r="BE351" s="228">
        <f>IF(N351="základní",J351,0)</f>
        <v>0</v>
      </c>
      <c r="BF351" s="228">
        <f>IF(N351="snížená",J351,0)</f>
        <v>0</v>
      </c>
      <c r="BG351" s="228">
        <f>IF(N351="zákl. přenesená",J351,0)</f>
        <v>0</v>
      </c>
      <c r="BH351" s="228">
        <f>IF(N351="sníž. přenesená",J351,0)</f>
        <v>0</v>
      </c>
      <c r="BI351" s="228">
        <f>IF(N351="nulová",J351,0)</f>
        <v>0</v>
      </c>
      <c r="BJ351" s="18" t="s">
        <v>80</v>
      </c>
      <c r="BK351" s="228">
        <f>ROUND(I351*H351,2)</f>
        <v>0</v>
      </c>
      <c r="BL351" s="18" t="s">
        <v>101</v>
      </c>
      <c r="BM351" s="18" t="s">
        <v>1473</v>
      </c>
    </row>
    <row r="352" spans="2:47" s="1" customFormat="1" ht="12">
      <c r="B352" s="39"/>
      <c r="C352" s="40"/>
      <c r="D352" s="229" t="s">
        <v>213</v>
      </c>
      <c r="E352" s="40"/>
      <c r="F352" s="230" t="s">
        <v>1467</v>
      </c>
      <c r="G352" s="40"/>
      <c r="H352" s="40"/>
      <c r="I352" s="144"/>
      <c r="J352" s="40"/>
      <c r="K352" s="40"/>
      <c r="L352" s="44"/>
      <c r="M352" s="231"/>
      <c r="N352" s="80"/>
      <c r="O352" s="80"/>
      <c r="P352" s="80"/>
      <c r="Q352" s="80"/>
      <c r="R352" s="80"/>
      <c r="S352" s="80"/>
      <c r="T352" s="81"/>
      <c r="AT352" s="18" t="s">
        <v>213</v>
      </c>
      <c r="AU352" s="18" t="s">
        <v>82</v>
      </c>
    </row>
    <row r="353" spans="2:51" s="12" customFormat="1" ht="12">
      <c r="B353" s="232"/>
      <c r="C353" s="233"/>
      <c r="D353" s="229" t="s">
        <v>193</v>
      </c>
      <c r="E353" s="234" t="s">
        <v>19</v>
      </c>
      <c r="F353" s="235" t="s">
        <v>1474</v>
      </c>
      <c r="G353" s="233"/>
      <c r="H353" s="234" t="s">
        <v>19</v>
      </c>
      <c r="I353" s="236"/>
      <c r="J353" s="233"/>
      <c r="K353" s="233"/>
      <c r="L353" s="237"/>
      <c r="M353" s="238"/>
      <c r="N353" s="239"/>
      <c r="O353" s="239"/>
      <c r="P353" s="239"/>
      <c r="Q353" s="239"/>
      <c r="R353" s="239"/>
      <c r="S353" s="239"/>
      <c r="T353" s="240"/>
      <c r="AT353" s="241" t="s">
        <v>193</v>
      </c>
      <c r="AU353" s="241" t="s">
        <v>82</v>
      </c>
      <c r="AV353" s="12" t="s">
        <v>80</v>
      </c>
      <c r="AW353" s="12" t="s">
        <v>35</v>
      </c>
      <c r="AX353" s="12" t="s">
        <v>73</v>
      </c>
      <c r="AY353" s="241" t="s">
        <v>183</v>
      </c>
    </row>
    <row r="354" spans="2:51" s="13" customFormat="1" ht="12">
      <c r="B354" s="242"/>
      <c r="C354" s="243"/>
      <c r="D354" s="229" t="s">
        <v>193</v>
      </c>
      <c r="E354" s="244" t="s">
        <v>19</v>
      </c>
      <c r="F354" s="245" t="s">
        <v>82</v>
      </c>
      <c r="G354" s="243"/>
      <c r="H354" s="246">
        <v>2</v>
      </c>
      <c r="I354" s="247"/>
      <c r="J354" s="243"/>
      <c r="K354" s="243"/>
      <c r="L354" s="248"/>
      <c r="M354" s="249"/>
      <c r="N354" s="250"/>
      <c r="O354" s="250"/>
      <c r="P354" s="250"/>
      <c r="Q354" s="250"/>
      <c r="R354" s="250"/>
      <c r="S354" s="250"/>
      <c r="T354" s="251"/>
      <c r="AT354" s="252" t="s">
        <v>193</v>
      </c>
      <c r="AU354" s="252" t="s">
        <v>82</v>
      </c>
      <c r="AV354" s="13" t="s">
        <v>82</v>
      </c>
      <c r="AW354" s="13" t="s">
        <v>35</v>
      </c>
      <c r="AX354" s="13" t="s">
        <v>80</v>
      </c>
      <c r="AY354" s="252" t="s">
        <v>183</v>
      </c>
    </row>
    <row r="355" spans="2:65" s="1" customFormat="1" ht="22.5" customHeight="1">
      <c r="B355" s="39"/>
      <c r="C355" s="217" t="s">
        <v>252</v>
      </c>
      <c r="D355" s="217" t="s">
        <v>185</v>
      </c>
      <c r="E355" s="218" t="s">
        <v>1127</v>
      </c>
      <c r="F355" s="219" t="s">
        <v>1128</v>
      </c>
      <c r="G355" s="220" t="s">
        <v>324</v>
      </c>
      <c r="H355" s="221">
        <v>341.419</v>
      </c>
      <c r="I355" s="222"/>
      <c r="J355" s="223">
        <f>ROUND(I355*H355,2)</f>
        <v>0</v>
      </c>
      <c r="K355" s="219" t="s">
        <v>521</v>
      </c>
      <c r="L355" s="44"/>
      <c r="M355" s="224" t="s">
        <v>19</v>
      </c>
      <c r="N355" s="225" t="s">
        <v>44</v>
      </c>
      <c r="O355" s="80"/>
      <c r="P355" s="226">
        <f>O355*H355</f>
        <v>0</v>
      </c>
      <c r="Q355" s="226">
        <v>0.078164</v>
      </c>
      <c r="R355" s="226">
        <f>Q355*H355</f>
        <v>26.686674716</v>
      </c>
      <c r="S355" s="226">
        <v>0</v>
      </c>
      <c r="T355" s="227">
        <f>S355*H355</f>
        <v>0</v>
      </c>
      <c r="AR355" s="18" t="s">
        <v>101</v>
      </c>
      <c r="AT355" s="18" t="s">
        <v>185</v>
      </c>
      <c r="AU355" s="18" t="s">
        <v>82</v>
      </c>
      <c r="AY355" s="18" t="s">
        <v>183</v>
      </c>
      <c r="BE355" s="228">
        <f>IF(N355="základní",J355,0)</f>
        <v>0</v>
      </c>
      <c r="BF355" s="228">
        <f>IF(N355="snížená",J355,0)</f>
        <v>0</v>
      </c>
      <c r="BG355" s="228">
        <f>IF(N355="zákl. přenesená",J355,0)</f>
        <v>0</v>
      </c>
      <c r="BH355" s="228">
        <f>IF(N355="sníž. přenesená",J355,0)</f>
        <v>0</v>
      </c>
      <c r="BI355" s="228">
        <f>IF(N355="nulová",J355,0)</f>
        <v>0</v>
      </c>
      <c r="BJ355" s="18" t="s">
        <v>80</v>
      </c>
      <c r="BK355" s="228">
        <f>ROUND(I355*H355,2)</f>
        <v>0</v>
      </c>
      <c r="BL355" s="18" t="s">
        <v>101</v>
      </c>
      <c r="BM355" s="18" t="s">
        <v>1475</v>
      </c>
    </row>
    <row r="356" spans="2:47" s="1" customFormat="1" ht="12">
      <c r="B356" s="39"/>
      <c r="C356" s="40"/>
      <c r="D356" s="229" t="s">
        <v>213</v>
      </c>
      <c r="E356" s="40"/>
      <c r="F356" s="230" t="s">
        <v>1130</v>
      </c>
      <c r="G356" s="40"/>
      <c r="H356" s="40"/>
      <c r="I356" s="144"/>
      <c r="J356" s="40"/>
      <c r="K356" s="40"/>
      <c r="L356" s="44"/>
      <c r="M356" s="231"/>
      <c r="N356" s="80"/>
      <c r="O356" s="80"/>
      <c r="P356" s="80"/>
      <c r="Q356" s="80"/>
      <c r="R356" s="80"/>
      <c r="S356" s="80"/>
      <c r="T356" s="81"/>
      <c r="AT356" s="18" t="s">
        <v>213</v>
      </c>
      <c r="AU356" s="18" t="s">
        <v>82</v>
      </c>
    </row>
    <row r="357" spans="2:47" s="1" customFormat="1" ht="12">
      <c r="B357" s="39"/>
      <c r="C357" s="40"/>
      <c r="D357" s="229" t="s">
        <v>191</v>
      </c>
      <c r="E357" s="40"/>
      <c r="F357" s="230" t="s">
        <v>1476</v>
      </c>
      <c r="G357" s="40"/>
      <c r="H357" s="40"/>
      <c r="I357" s="144"/>
      <c r="J357" s="40"/>
      <c r="K357" s="40"/>
      <c r="L357" s="44"/>
      <c r="M357" s="231"/>
      <c r="N357" s="80"/>
      <c r="O357" s="80"/>
      <c r="P357" s="80"/>
      <c r="Q357" s="80"/>
      <c r="R357" s="80"/>
      <c r="S357" s="80"/>
      <c r="T357" s="81"/>
      <c r="AT357" s="18" t="s">
        <v>191</v>
      </c>
      <c r="AU357" s="18" t="s">
        <v>82</v>
      </c>
    </row>
    <row r="358" spans="2:51" s="12" customFormat="1" ht="12">
      <c r="B358" s="232"/>
      <c r="C358" s="233"/>
      <c r="D358" s="229" t="s">
        <v>193</v>
      </c>
      <c r="E358" s="234" t="s">
        <v>19</v>
      </c>
      <c r="F358" s="235" t="s">
        <v>1477</v>
      </c>
      <c r="G358" s="233"/>
      <c r="H358" s="234" t="s">
        <v>19</v>
      </c>
      <c r="I358" s="236"/>
      <c r="J358" s="233"/>
      <c r="K358" s="233"/>
      <c r="L358" s="237"/>
      <c r="M358" s="238"/>
      <c r="N358" s="239"/>
      <c r="O358" s="239"/>
      <c r="P358" s="239"/>
      <c r="Q358" s="239"/>
      <c r="R358" s="239"/>
      <c r="S358" s="239"/>
      <c r="T358" s="240"/>
      <c r="AT358" s="241" t="s">
        <v>193</v>
      </c>
      <c r="AU358" s="241" t="s">
        <v>82</v>
      </c>
      <c r="AV358" s="12" t="s">
        <v>80</v>
      </c>
      <c r="AW358" s="12" t="s">
        <v>35</v>
      </c>
      <c r="AX358" s="12" t="s">
        <v>73</v>
      </c>
      <c r="AY358" s="241" t="s">
        <v>183</v>
      </c>
    </row>
    <row r="359" spans="2:51" s="13" customFormat="1" ht="12">
      <c r="B359" s="242"/>
      <c r="C359" s="243"/>
      <c r="D359" s="229" t="s">
        <v>193</v>
      </c>
      <c r="E359" s="244" t="s">
        <v>19</v>
      </c>
      <c r="F359" s="245" t="s">
        <v>1419</v>
      </c>
      <c r="G359" s="243"/>
      <c r="H359" s="246">
        <v>99.684</v>
      </c>
      <c r="I359" s="247"/>
      <c r="J359" s="243"/>
      <c r="K359" s="243"/>
      <c r="L359" s="248"/>
      <c r="M359" s="249"/>
      <c r="N359" s="250"/>
      <c r="O359" s="250"/>
      <c r="P359" s="250"/>
      <c r="Q359" s="250"/>
      <c r="R359" s="250"/>
      <c r="S359" s="250"/>
      <c r="T359" s="251"/>
      <c r="AT359" s="252" t="s">
        <v>193</v>
      </c>
      <c r="AU359" s="252" t="s">
        <v>82</v>
      </c>
      <c r="AV359" s="13" t="s">
        <v>82</v>
      </c>
      <c r="AW359" s="13" t="s">
        <v>35</v>
      </c>
      <c r="AX359" s="13" t="s">
        <v>73</v>
      </c>
      <c r="AY359" s="252" t="s">
        <v>183</v>
      </c>
    </row>
    <row r="360" spans="2:51" s="12" customFormat="1" ht="12">
      <c r="B360" s="232"/>
      <c r="C360" s="233"/>
      <c r="D360" s="229" t="s">
        <v>193</v>
      </c>
      <c r="E360" s="234" t="s">
        <v>19</v>
      </c>
      <c r="F360" s="235" t="s">
        <v>1448</v>
      </c>
      <c r="G360" s="233"/>
      <c r="H360" s="234" t="s">
        <v>19</v>
      </c>
      <c r="I360" s="236"/>
      <c r="J360" s="233"/>
      <c r="K360" s="233"/>
      <c r="L360" s="237"/>
      <c r="M360" s="238"/>
      <c r="N360" s="239"/>
      <c r="O360" s="239"/>
      <c r="P360" s="239"/>
      <c r="Q360" s="239"/>
      <c r="R360" s="239"/>
      <c r="S360" s="239"/>
      <c r="T360" s="240"/>
      <c r="AT360" s="241" t="s">
        <v>193</v>
      </c>
      <c r="AU360" s="241" t="s">
        <v>82</v>
      </c>
      <c r="AV360" s="12" t="s">
        <v>80</v>
      </c>
      <c r="AW360" s="12" t="s">
        <v>35</v>
      </c>
      <c r="AX360" s="12" t="s">
        <v>73</v>
      </c>
      <c r="AY360" s="241" t="s">
        <v>183</v>
      </c>
    </row>
    <row r="361" spans="2:51" s="13" customFormat="1" ht="12">
      <c r="B361" s="242"/>
      <c r="C361" s="243"/>
      <c r="D361" s="229" t="s">
        <v>193</v>
      </c>
      <c r="E361" s="244" t="s">
        <v>19</v>
      </c>
      <c r="F361" s="245" t="s">
        <v>1417</v>
      </c>
      <c r="G361" s="243"/>
      <c r="H361" s="246">
        <v>37.628</v>
      </c>
      <c r="I361" s="247"/>
      <c r="J361" s="243"/>
      <c r="K361" s="243"/>
      <c r="L361" s="248"/>
      <c r="M361" s="249"/>
      <c r="N361" s="250"/>
      <c r="O361" s="250"/>
      <c r="P361" s="250"/>
      <c r="Q361" s="250"/>
      <c r="R361" s="250"/>
      <c r="S361" s="250"/>
      <c r="T361" s="251"/>
      <c r="AT361" s="252" t="s">
        <v>193</v>
      </c>
      <c r="AU361" s="252" t="s">
        <v>82</v>
      </c>
      <c r="AV361" s="13" t="s">
        <v>82</v>
      </c>
      <c r="AW361" s="13" t="s">
        <v>35</v>
      </c>
      <c r="AX361" s="13" t="s">
        <v>73</v>
      </c>
      <c r="AY361" s="252" t="s">
        <v>183</v>
      </c>
    </row>
    <row r="362" spans="2:51" s="12" customFormat="1" ht="12">
      <c r="B362" s="232"/>
      <c r="C362" s="233"/>
      <c r="D362" s="229" t="s">
        <v>193</v>
      </c>
      <c r="E362" s="234" t="s">
        <v>19</v>
      </c>
      <c r="F362" s="235" t="s">
        <v>1108</v>
      </c>
      <c r="G362" s="233"/>
      <c r="H362" s="234" t="s">
        <v>19</v>
      </c>
      <c r="I362" s="236"/>
      <c r="J362" s="233"/>
      <c r="K362" s="233"/>
      <c r="L362" s="237"/>
      <c r="M362" s="238"/>
      <c r="N362" s="239"/>
      <c r="O362" s="239"/>
      <c r="P362" s="239"/>
      <c r="Q362" s="239"/>
      <c r="R362" s="239"/>
      <c r="S362" s="239"/>
      <c r="T362" s="240"/>
      <c r="AT362" s="241" t="s">
        <v>193</v>
      </c>
      <c r="AU362" s="241" t="s">
        <v>82</v>
      </c>
      <c r="AV362" s="12" t="s">
        <v>80</v>
      </c>
      <c r="AW362" s="12" t="s">
        <v>35</v>
      </c>
      <c r="AX362" s="12" t="s">
        <v>73</v>
      </c>
      <c r="AY362" s="241" t="s">
        <v>183</v>
      </c>
    </row>
    <row r="363" spans="2:51" s="13" customFormat="1" ht="12">
      <c r="B363" s="242"/>
      <c r="C363" s="243"/>
      <c r="D363" s="229" t="s">
        <v>193</v>
      </c>
      <c r="E363" s="244" t="s">
        <v>19</v>
      </c>
      <c r="F363" s="245" t="s">
        <v>1449</v>
      </c>
      <c r="G363" s="243"/>
      <c r="H363" s="246">
        <v>55.475</v>
      </c>
      <c r="I363" s="247"/>
      <c r="J363" s="243"/>
      <c r="K363" s="243"/>
      <c r="L363" s="248"/>
      <c r="M363" s="249"/>
      <c r="N363" s="250"/>
      <c r="O363" s="250"/>
      <c r="P363" s="250"/>
      <c r="Q363" s="250"/>
      <c r="R363" s="250"/>
      <c r="S363" s="250"/>
      <c r="T363" s="251"/>
      <c r="AT363" s="252" t="s">
        <v>193</v>
      </c>
      <c r="AU363" s="252" t="s">
        <v>82</v>
      </c>
      <c r="AV363" s="13" t="s">
        <v>82</v>
      </c>
      <c r="AW363" s="13" t="s">
        <v>35</v>
      </c>
      <c r="AX363" s="13" t="s">
        <v>73</v>
      </c>
      <c r="AY363" s="252" t="s">
        <v>183</v>
      </c>
    </row>
    <row r="364" spans="2:51" s="12" customFormat="1" ht="12">
      <c r="B364" s="232"/>
      <c r="C364" s="233"/>
      <c r="D364" s="229" t="s">
        <v>193</v>
      </c>
      <c r="E364" s="234" t="s">
        <v>19</v>
      </c>
      <c r="F364" s="235" t="s">
        <v>1450</v>
      </c>
      <c r="G364" s="233"/>
      <c r="H364" s="234" t="s">
        <v>19</v>
      </c>
      <c r="I364" s="236"/>
      <c r="J364" s="233"/>
      <c r="K364" s="233"/>
      <c r="L364" s="237"/>
      <c r="M364" s="238"/>
      <c r="N364" s="239"/>
      <c r="O364" s="239"/>
      <c r="P364" s="239"/>
      <c r="Q364" s="239"/>
      <c r="R364" s="239"/>
      <c r="S364" s="239"/>
      <c r="T364" s="240"/>
      <c r="AT364" s="241" t="s">
        <v>193</v>
      </c>
      <c r="AU364" s="241" t="s">
        <v>82</v>
      </c>
      <c r="AV364" s="12" t="s">
        <v>80</v>
      </c>
      <c r="AW364" s="12" t="s">
        <v>35</v>
      </c>
      <c r="AX364" s="12" t="s">
        <v>73</v>
      </c>
      <c r="AY364" s="241" t="s">
        <v>183</v>
      </c>
    </row>
    <row r="365" spans="2:51" s="13" customFormat="1" ht="12">
      <c r="B365" s="242"/>
      <c r="C365" s="243"/>
      <c r="D365" s="229" t="s">
        <v>193</v>
      </c>
      <c r="E365" s="244" t="s">
        <v>19</v>
      </c>
      <c r="F365" s="245" t="s">
        <v>1421</v>
      </c>
      <c r="G365" s="243"/>
      <c r="H365" s="246">
        <v>24.209</v>
      </c>
      <c r="I365" s="247"/>
      <c r="J365" s="243"/>
      <c r="K365" s="243"/>
      <c r="L365" s="248"/>
      <c r="M365" s="249"/>
      <c r="N365" s="250"/>
      <c r="O365" s="250"/>
      <c r="P365" s="250"/>
      <c r="Q365" s="250"/>
      <c r="R365" s="250"/>
      <c r="S365" s="250"/>
      <c r="T365" s="251"/>
      <c r="AT365" s="252" t="s">
        <v>193</v>
      </c>
      <c r="AU365" s="252" t="s">
        <v>82</v>
      </c>
      <c r="AV365" s="13" t="s">
        <v>82</v>
      </c>
      <c r="AW365" s="13" t="s">
        <v>35</v>
      </c>
      <c r="AX365" s="13" t="s">
        <v>73</v>
      </c>
      <c r="AY365" s="252" t="s">
        <v>183</v>
      </c>
    </row>
    <row r="366" spans="2:51" s="12" customFormat="1" ht="12">
      <c r="B366" s="232"/>
      <c r="C366" s="233"/>
      <c r="D366" s="229" t="s">
        <v>193</v>
      </c>
      <c r="E366" s="234" t="s">
        <v>19</v>
      </c>
      <c r="F366" s="235" t="s">
        <v>1117</v>
      </c>
      <c r="G366" s="233"/>
      <c r="H366" s="234" t="s">
        <v>19</v>
      </c>
      <c r="I366" s="236"/>
      <c r="J366" s="233"/>
      <c r="K366" s="233"/>
      <c r="L366" s="237"/>
      <c r="M366" s="238"/>
      <c r="N366" s="239"/>
      <c r="O366" s="239"/>
      <c r="P366" s="239"/>
      <c r="Q366" s="239"/>
      <c r="R366" s="239"/>
      <c r="S366" s="239"/>
      <c r="T366" s="240"/>
      <c r="AT366" s="241" t="s">
        <v>193</v>
      </c>
      <c r="AU366" s="241" t="s">
        <v>82</v>
      </c>
      <c r="AV366" s="12" t="s">
        <v>80</v>
      </c>
      <c r="AW366" s="12" t="s">
        <v>35</v>
      </c>
      <c r="AX366" s="12" t="s">
        <v>73</v>
      </c>
      <c r="AY366" s="241" t="s">
        <v>183</v>
      </c>
    </row>
    <row r="367" spans="2:51" s="13" customFormat="1" ht="12">
      <c r="B367" s="242"/>
      <c r="C367" s="243"/>
      <c r="D367" s="229" t="s">
        <v>193</v>
      </c>
      <c r="E367" s="244" t="s">
        <v>19</v>
      </c>
      <c r="F367" s="245" t="s">
        <v>1452</v>
      </c>
      <c r="G367" s="243"/>
      <c r="H367" s="246">
        <v>124.423</v>
      </c>
      <c r="I367" s="247"/>
      <c r="J367" s="243"/>
      <c r="K367" s="243"/>
      <c r="L367" s="248"/>
      <c r="M367" s="249"/>
      <c r="N367" s="250"/>
      <c r="O367" s="250"/>
      <c r="P367" s="250"/>
      <c r="Q367" s="250"/>
      <c r="R367" s="250"/>
      <c r="S367" s="250"/>
      <c r="T367" s="251"/>
      <c r="AT367" s="252" t="s">
        <v>193</v>
      </c>
      <c r="AU367" s="252" t="s">
        <v>82</v>
      </c>
      <c r="AV367" s="13" t="s">
        <v>82</v>
      </c>
      <c r="AW367" s="13" t="s">
        <v>35</v>
      </c>
      <c r="AX367" s="13" t="s">
        <v>73</v>
      </c>
      <c r="AY367" s="252" t="s">
        <v>183</v>
      </c>
    </row>
    <row r="368" spans="2:51" s="14" customFormat="1" ht="12">
      <c r="B368" s="253"/>
      <c r="C368" s="254"/>
      <c r="D368" s="229" t="s">
        <v>193</v>
      </c>
      <c r="E368" s="255" t="s">
        <v>19</v>
      </c>
      <c r="F368" s="256" t="s">
        <v>231</v>
      </c>
      <c r="G368" s="254"/>
      <c r="H368" s="257">
        <v>341.419</v>
      </c>
      <c r="I368" s="258"/>
      <c r="J368" s="254"/>
      <c r="K368" s="254"/>
      <c r="L368" s="259"/>
      <c r="M368" s="260"/>
      <c r="N368" s="261"/>
      <c r="O368" s="261"/>
      <c r="P368" s="261"/>
      <c r="Q368" s="261"/>
      <c r="R368" s="261"/>
      <c r="S368" s="261"/>
      <c r="T368" s="262"/>
      <c r="AT368" s="263" t="s">
        <v>193</v>
      </c>
      <c r="AU368" s="263" t="s">
        <v>82</v>
      </c>
      <c r="AV368" s="14" t="s">
        <v>101</v>
      </c>
      <c r="AW368" s="14" t="s">
        <v>35</v>
      </c>
      <c r="AX368" s="14" t="s">
        <v>80</v>
      </c>
      <c r="AY368" s="263" t="s">
        <v>183</v>
      </c>
    </row>
    <row r="369" spans="2:65" s="1" customFormat="1" ht="22.5" customHeight="1">
      <c r="B369" s="39"/>
      <c r="C369" s="217" t="s">
        <v>1208</v>
      </c>
      <c r="D369" s="217" t="s">
        <v>185</v>
      </c>
      <c r="E369" s="218" t="s">
        <v>1478</v>
      </c>
      <c r="F369" s="219" t="s">
        <v>1479</v>
      </c>
      <c r="G369" s="220" t="s">
        <v>188</v>
      </c>
      <c r="H369" s="221">
        <v>40</v>
      </c>
      <c r="I369" s="222"/>
      <c r="J369" s="223">
        <f>ROUND(I369*H369,2)</f>
        <v>0</v>
      </c>
      <c r="K369" s="219" t="s">
        <v>521</v>
      </c>
      <c r="L369" s="44"/>
      <c r="M369" s="224" t="s">
        <v>19</v>
      </c>
      <c r="N369" s="225" t="s">
        <v>44</v>
      </c>
      <c r="O369" s="80"/>
      <c r="P369" s="226">
        <f>O369*H369</f>
        <v>0</v>
      </c>
      <c r="Q369" s="226">
        <v>0.0007816</v>
      </c>
      <c r="R369" s="226">
        <f>Q369*H369</f>
        <v>0.031264</v>
      </c>
      <c r="S369" s="226">
        <v>0.001</v>
      </c>
      <c r="T369" s="227">
        <f>S369*H369</f>
        <v>0.04</v>
      </c>
      <c r="AR369" s="18" t="s">
        <v>101</v>
      </c>
      <c r="AT369" s="18" t="s">
        <v>185</v>
      </c>
      <c r="AU369" s="18" t="s">
        <v>82</v>
      </c>
      <c r="AY369" s="18" t="s">
        <v>183</v>
      </c>
      <c r="BE369" s="228">
        <f>IF(N369="základní",J369,0)</f>
        <v>0</v>
      </c>
      <c r="BF369" s="228">
        <f>IF(N369="snížená",J369,0)</f>
        <v>0</v>
      </c>
      <c r="BG369" s="228">
        <f>IF(N369="zákl. přenesená",J369,0)</f>
        <v>0</v>
      </c>
      <c r="BH369" s="228">
        <f>IF(N369="sníž. přenesená",J369,0)</f>
        <v>0</v>
      </c>
      <c r="BI369" s="228">
        <f>IF(N369="nulová",J369,0)</f>
        <v>0</v>
      </c>
      <c r="BJ369" s="18" t="s">
        <v>80</v>
      </c>
      <c r="BK369" s="228">
        <f>ROUND(I369*H369,2)</f>
        <v>0</v>
      </c>
      <c r="BL369" s="18" t="s">
        <v>101</v>
      </c>
      <c r="BM369" s="18" t="s">
        <v>1480</v>
      </c>
    </row>
    <row r="370" spans="2:47" s="1" customFormat="1" ht="12">
      <c r="B370" s="39"/>
      <c r="C370" s="40"/>
      <c r="D370" s="229" t="s">
        <v>213</v>
      </c>
      <c r="E370" s="40"/>
      <c r="F370" s="230" t="s">
        <v>1481</v>
      </c>
      <c r="G370" s="40"/>
      <c r="H370" s="40"/>
      <c r="I370" s="144"/>
      <c r="J370" s="40"/>
      <c r="K370" s="40"/>
      <c r="L370" s="44"/>
      <c r="M370" s="231"/>
      <c r="N370" s="80"/>
      <c r="O370" s="80"/>
      <c r="P370" s="80"/>
      <c r="Q370" s="80"/>
      <c r="R370" s="80"/>
      <c r="S370" s="80"/>
      <c r="T370" s="81"/>
      <c r="AT370" s="18" t="s">
        <v>213</v>
      </c>
      <c r="AU370" s="18" t="s">
        <v>82</v>
      </c>
    </row>
    <row r="371" spans="2:47" s="1" customFormat="1" ht="12">
      <c r="B371" s="39"/>
      <c r="C371" s="40"/>
      <c r="D371" s="229" t="s">
        <v>191</v>
      </c>
      <c r="E371" s="40"/>
      <c r="F371" s="230" t="s">
        <v>1482</v>
      </c>
      <c r="G371" s="40"/>
      <c r="H371" s="40"/>
      <c r="I371" s="144"/>
      <c r="J371" s="40"/>
      <c r="K371" s="40"/>
      <c r="L371" s="44"/>
      <c r="M371" s="231"/>
      <c r="N371" s="80"/>
      <c r="O371" s="80"/>
      <c r="P371" s="80"/>
      <c r="Q371" s="80"/>
      <c r="R371" s="80"/>
      <c r="S371" s="80"/>
      <c r="T371" s="81"/>
      <c r="AT371" s="18" t="s">
        <v>191</v>
      </c>
      <c r="AU371" s="18" t="s">
        <v>82</v>
      </c>
    </row>
    <row r="372" spans="2:51" s="12" customFormat="1" ht="12">
      <c r="B372" s="232"/>
      <c r="C372" s="233"/>
      <c r="D372" s="229" t="s">
        <v>193</v>
      </c>
      <c r="E372" s="234" t="s">
        <v>19</v>
      </c>
      <c r="F372" s="235" t="s">
        <v>1483</v>
      </c>
      <c r="G372" s="233"/>
      <c r="H372" s="234" t="s">
        <v>19</v>
      </c>
      <c r="I372" s="236"/>
      <c r="J372" s="233"/>
      <c r="K372" s="233"/>
      <c r="L372" s="237"/>
      <c r="M372" s="238"/>
      <c r="N372" s="239"/>
      <c r="O372" s="239"/>
      <c r="P372" s="239"/>
      <c r="Q372" s="239"/>
      <c r="R372" s="239"/>
      <c r="S372" s="239"/>
      <c r="T372" s="240"/>
      <c r="AT372" s="241" t="s">
        <v>193</v>
      </c>
      <c r="AU372" s="241" t="s">
        <v>82</v>
      </c>
      <c r="AV372" s="12" t="s">
        <v>80</v>
      </c>
      <c r="AW372" s="12" t="s">
        <v>35</v>
      </c>
      <c r="AX372" s="12" t="s">
        <v>73</v>
      </c>
      <c r="AY372" s="241" t="s">
        <v>183</v>
      </c>
    </row>
    <row r="373" spans="2:51" s="13" customFormat="1" ht="12">
      <c r="B373" s="242"/>
      <c r="C373" s="243"/>
      <c r="D373" s="229" t="s">
        <v>193</v>
      </c>
      <c r="E373" s="244" t="s">
        <v>19</v>
      </c>
      <c r="F373" s="245" t="s">
        <v>1484</v>
      </c>
      <c r="G373" s="243"/>
      <c r="H373" s="246">
        <v>40</v>
      </c>
      <c r="I373" s="247"/>
      <c r="J373" s="243"/>
      <c r="K373" s="243"/>
      <c r="L373" s="248"/>
      <c r="M373" s="249"/>
      <c r="N373" s="250"/>
      <c r="O373" s="250"/>
      <c r="P373" s="250"/>
      <c r="Q373" s="250"/>
      <c r="R373" s="250"/>
      <c r="S373" s="250"/>
      <c r="T373" s="251"/>
      <c r="AT373" s="252" t="s">
        <v>193</v>
      </c>
      <c r="AU373" s="252" t="s">
        <v>82</v>
      </c>
      <c r="AV373" s="13" t="s">
        <v>82</v>
      </c>
      <c r="AW373" s="13" t="s">
        <v>35</v>
      </c>
      <c r="AX373" s="13" t="s">
        <v>80</v>
      </c>
      <c r="AY373" s="252" t="s">
        <v>183</v>
      </c>
    </row>
    <row r="374" spans="2:63" s="11" customFormat="1" ht="22.8" customHeight="1">
      <c r="B374" s="201"/>
      <c r="C374" s="202"/>
      <c r="D374" s="203" t="s">
        <v>72</v>
      </c>
      <c r="E374" s="215" t="s">
        <v>1131</v>
      </c>
      <c r="F374" s="215" t="s">
        <v>1132</v>
      </c>
      <c r="G374" s="202"/>
      <c r="H374" s="202"/>
      <c r="I374" s="205"/>
      <c r="J374" s="216">
        <f>BK374</f>
        <v>0</v>
      </c>
      <c r="K374" s="202"/>
      <c r="L374" s="207"/>
      <c r="M374" s="208"/>
      <c r="N374" s="209"/>
      <c r="O374" s="209"/>
      <c r="P374" s="210">
        <f>SUM(P375:P392)</f>
        <v>0</v>
      </c>
      <c r="Q374" s="209"/>
      <c r="R374" s="210">
        <f>SUM(R375:R392)</f>
        <v>0</v>
      </c>
      <c r="S374" s="209"/>
      <c r="T374" s="211">
        <f>SUM(T375:T392)</f>
        <v>0</v>
      </c>
      <c r="AR374" s="212" t="s">
        <v>80</v>
      </c>
      <c r="AT374" s="213" t="s">
        <v>72</v>
      </c>
      <c r="AU374" s="213" t="s">
        <v>80</v>
      </c>
      <c r="AY374" s="212" t="s">
        <v>183</v>
      </c>
      <c r="BK374" s="214">
        <f>SUM(BK375:BK392)</f>
        <v>0</v>
      </c>
    </row>
    <row r="375" spans="2:65" s="1" customFormat="1" ht="16.5" customHeight="1">
      <c r="B375" s="39"/>
      <c r="C375" s="217" t="s">
        <v>1215</v>
      </c>
      <c r="D375" s="217" t="s">
        <v>185</v>
      </c>
      <c r="E375" s="218" t="s">
        <v>1141</v>
      </c>
      <c r="F375" s="219" t="s">
        <v>1142</v>
      </c>
      <c r="G375" s="220" t="s">
        <v>208</v>
      </c>
      <c r="H375" s="221">
        <v>59.059</v>
      </c>
      <c r="I375" s="222"/>
      <c r="J375" s="223">
        <f>ROUND(I375*H375,2)</f>
        <v>0</v>
      </c>
      <c r="K375" s="219" t="s">
        <v>521</v>
      </c>
      <c r="L375" s="44"/>
      <c r="M375" s="224" t="s">
        <v>19</v>
      </c>
      <c r="N375" s="225" t="s">
        <v>44</v>
      </c>
      <c r="O375" s="80"/>
      <c r="P375" s="226">
        <f>O375*H375</f>
        <v>0</v>
      </c>
      <c r="Q375" s="226">
        <v>0</v>
      </c>
      <c r="R375" s="226">
        <f>Q375*H375</f>
        <v>0</v>
      </c>
      <c r="S375" s="226">
        <v>0</v>
      </c>
      <c r="T375" s="227">
        <f>S375*H375</f>
        <v>0</v>
      </c>
      <c r="AR375" s="18" t="s">
        <v>101</v>
      </c>
      <c r="AT375" s="18" t="s">
        <v>185</v>
      </c>
      <c r="AU375" s="18" t="s">
        <v>82</v>
      </c>
      <c r="AY375" s="18" t="s">
        <v>183</v>
      </c>
      <c r="BE375" s="228">
        <f>IF(N375="základní",J375,0)</f>
        <v>0</v>
      </c>
      <c r="BF375" s="228">
        <f>IF(N375="snížená",J375,0)</f>
        <v>0</v>
      </c>
      <c r="BG375" s="228">
        <f>IF(N375="zákl. přenesená",J375,0)</f>
        <v>0</v>
      </c>
      <c r="BH375" s="228">
        <f>IF(N375="sníž. přenesená",J375,0)</f>
        <v>0</v>
      </c>
      <c r="BI375" s="228">
        <f>IF(N375="nulová",J375,0)</f>
        <v>0</v>
      </c>
      <c r="BJ375" s="18" t="s">
        <v>80</v>
      </c>
      <c r="BK375" s="228">
        <f>ROUND(I375*H375,2)</f>
        <v>0</v>
      </c>
      <c r="BL375" s="18" t="s">
        <v>101</v>
      </c>
      <c r="BM375" s="18" t="s">
        <v>1485</v>
      </c>
    </row>
    <row r="376" spans="2:47" s="1" customFormat="1" ht="12">
      <c r="B376" s="39"/>
      <c r="C376" s="40"/>
      <c r="D376" s="229" t="s">
        <v>213</v>
      </c>
      <c r="E376" s="40"/>
      <c r="F376" s="230" t="s">
        <v>1144</v>
      </c>
      <c r="G376" s="40"/>
      <c r="H376" s="40"/>
      <c r="I376" s="144"/>
      <c r="J376" s="40"/>
      <c r="K376" s="40"/>
      <c r="L376" s="44"/>
      <c r="M376" s="231"/>
      <c r="N376" s="80"/>
      <c r="O376" s="80"/>
      <c r="P376" s="80"/>
      <c r="Q376" s="80"/>
      <c r="R376" s="80"/>
      <c r="S376" s="80"/>
      <c r="T376" s="81"/>
      <c r="AT376" s="18" t="s">
        <v>213</v>
      </c>
      <c r="AU376" s="18" t="s">
        <v>82</v>
      </c>
    </row>
    <row r="377" spans="2:51" s="12" customFormat="1" ht="12">
      <c r="B377" s="232"/>
      <c r="C377" s="233"/>
      <c r="D377" s="229" t="s">
        <v>193</v>
      </c>
      <c r="E377" s="234" t="s">
        <v>19</v>
      </c>
      <c r="F377" s="235" t="s">
        <v>1145</v>
      </c>
      <c r="G377" s="233"/>
      <c r="H377" s="234" t="s">
        <v>19</v>
      </c>
      <c r="I377" s="236"/>
      <c r="J377" s="233"/>
      <c r="K377" s="233"/>
      <c r="L377" s="237"/>
      <c r="M377" s="238"/>
      <c r="N377" s="239"/>
      <c r="O377" s="239"/>
      <c r="P377" s="239"/>
      <c r="Q377" s="239"/>
      <c r="R377" s="239"/>
      <c r="S377" s="239"/>
      <c r="T377" s="240"/>
      <c r="AT377" s="241" t="s">
        <v>193</v>
      </c>
      <c r="AU377" s="241" t="s">
        <v>82</v>
      </c>
      <c r="AV377" s="12" t="s">
        <v>80</v>
      </c>
      <c r="AW377" s="12" t="s">
        <v>35</v>
      </c>
      <c r="AX377" s="12" t="s">
        <v>73</v>
      </c>
      <c r="AY377" s="241" t="s">
        <v>183</v>
      </c>
    </row>
    <row r="378" spans="2:51" s="13" customFormat="1" ht="12">
      <c r="B378" s="242"/>
      <c r="C378" s="243"/>
      <c r="D378" s="229" t="s">
        <v>193</v>
      </c>
      <c r="E378" s="244" t="s">
        <v>19</v>
      </c>
      <c r="F378" s="245" t="s">
        <v>1486</v>
      </c>
      <c r="G378" s="243"/>
      <c r="H378" s="246">
        <v>74.948</v>
      </c>
      <c r="I378" s="247"/>
      <c r="J378" s="243"/>
      <c r="K378" s="243"/>
      <c r="L378" s="248"/>
      <c r="M378" s="249"/>
      <c r="N378" s="250"/>
      <c r="O378" s="250"/>
      <c r="P378" s="250"/>
      <c r="Q378" s="250"/>
      <c r="R378" s="250"/>
      <c r="S378" s="250"/>
      <c r="T378" s="251"/>
      <c r="AT378" s="252" t="s">
        <v>193</v>
      </c>
      <c r="AU378" s="252" t="s">
        <v>82</v>
      </c>
      <c r="AV378" s="13" t="s">
        <v>82</v>
      </c>
      <c r="AW378" s="13" t="s">
        <v>35</v>
      </c>
      <c r="AX378" s="13" t="s">
        <v>73</v>
      </c>
      <c r="AY378" s="252" t="s">
        <v>183</v>
      </c>
    </row>
    <row r="379" spans="2:51" s="12" customFormat="1" ht="12">
      <c r="B379" s="232"/>
      <c r="C379" s="233"/>
      <c r="D379" s="229" t="s">
        <v>193</v>
      </c>
      <c r="E379" s="234" t="s">
        <v>19</v>
      </c>
      <c r="F379" s="235" t="s">
        <v>1487</v>
      </c>
      <c r="G379" s="233"/>
      <c r="H379" s="234" t="s">
        <v>19</v>
      </c>
      <c r="I379" s="236"/>
      <c r="J379" s="233"/>
      <c r="K379" s="233"/>
      <c r="L379" s="237"/>
      <c r="M379" s="238"/>
      <c r="N379" s="239"/>
      <c r="O379" s="239"/>
      <c r="P379" s="239"/>
      <c r="Q379" s="239"/>
      <c r="R379" s="239"/>
      <c r="S379" s="239"/>
      <c r="T379" s="240"/>
      <c r="AT379" s="241" t="s">
        <v>193</v>
      </c>
      <c r="AU379" s="241" t="s">
        <v>82</v>
      </c>
      <c r="AV379" s="12" t="s">
        <v>80</v>
      </c>
      <c r="AW379" s="12" t="s">
        <v>35</v>
      </c>
      <c r="AX379" s="12" t="s">
        <v>73</v>
      </c>
      <c r="AY379" s="241" t="s">
        <v>183</v>
      </c>
    </row>
    <row r="380" spans="2:51" s="13" customFormat="1" ht="12">
      <c r="B380" s="242"/>
      <c r="C380" s="243"/>
      <c r="D380" s="229" t="s">
        <v>193</v>
      </c>
      <c r="E380" s="244" t="s">
        <v>19</v>
      </c>
      <c r="F380" s="245" t="s">
        <v>1488</v>
      </c>
      <c r="G380" s="243"/>
      <c r="H380" s="246">
        <v>-15.889</v>
      </c>
      <c r="I380" s="247"/>
      <c r="J380" s="243"/>
      <c r="K380" s="243"/>
      <c r="L380" s="248"/>
      <c r="M380" s="249"/>
      <c r="N380" s="250"/>
      <c r="O380" s="250"/>
      <c r="P380" s="250"/>
      <c r="Q380" s="250"/>
      <c r="R380" s="250"/>
      <c r="S380" s="250"/>
      <c r="T380" s="251"/>
      <c r="AT380" s="252" t="s">
        <v>193</v>
      </c>
      <c r="AU380" s="252" t="s">
        <v>82</v>
      </c>
      <c r="AV380" s="13" t="s">
        <v>82</v>
      </c>
      <c r="AW380" s="13" t="s">
        <v>35</v>
      </c>
      <c r="AX380" s="13" t="s">
        <v>73</v>
      </c>
      <c r="AY380" s="252" t="s">
        <v>183</v>
      </c>
    </row>
    <row r="381" spans="2:51" s="14" customFormat="1" ht="12">
      <c r="B381" s="253"/>
      <c r="C381" s="254"/>
      <c r="D381" s="229" t="s">
        <v>193</v>
      </c>
      <c r="E381" s="255" t="s">
        <v>19</v>
      </c>
      <c r="F381" s="256" t="s">
        <v>231</v>
      </c>
      <c r="G381" s="254"/>
      <c r="H381" s="257">
        <v>59.059</v>
      </c>
      <c r="I381" s="258"/>
      <c r="J381" s="254"/>
      <c r="K381" s="254"/>
      <c r="L381" s="259"/>
      <c r="M381" s="260"/>
      <c r="N381" s="261"/>
      <c r="O381" s="261"/>
      <c r="P381" s="261"/>
      <c r="Q381" s="261"/>
      <c r="R381" s="261"/>
      <c r="S381" s="261"/>
      <c r="T381" s="262"/>
      <c r="AT381" s="263" t="s">
        <v>193</v>
      </c>
      <c r="AU381" s="263" t="s">
        <v>82</v>
      </c>
      <c r="AV381" s="14" t="s">
        <v>101</v>
      </c>
      <c r="AW381" s="14" t="s">
        <v>35</v>
      </c>
      <c r="AX381" s="14" t="s">
        <v>80</v>
      </c>
      <c r="AY381" s="263" t="s">
        <v>183</v>
      </c>
    </row>
    <row r="382" spans="2:65" s="1" customFormat="1" ht="22.5" customHeight="1">
      <c r="B382" s="39"/>
      <c r="C382" s="217" t="s">
        <v>1489</v>
      </c>
      <c r="D382" s="217" t="s">
        <v>185</v>
      </c>
      <c r="E382" s="218" t="s">
        <v>1150</v>
      </c>
      <c r="F382" s="219" t="s">
        <v>1151</v>
      </c>
      <c r="G382" s="220" t="s">
        <v>208</v>
      </c>
      <c r="H382" s="221">
        <v>885.885</v>
      </c>
      <c r="I382" s="222"/>
      <c r="J382" s="223">
        <f>ROUND(I382*H382,2)</f>
        <v>0</v>
      </c>
      <c r="K382" s="219" t="s">
        <v>521</v>
      </c>
      <c r="L382" s="44"/>
      <c r="M382" s="224" t="s">
        <v>19</v>
      </c>
      <c r="N382" s="225" t="s">
        <v>44</v>
      </c>
      <c r="O382" s="80"/>
      <c r="P382" s="226">
        <f>O382*H382</f>
        <v>0</v>
      </c>
      <c r="Q382" s="226">
        <v>0</v>
      </c>
      <c r="R382" s="226">
        <f>Q382*H382</f>
        <v>0</v>
      </c>
      <c r="S382" s="226">
        <v>0</v>
      </c>
      <c r="T382" s="227">
        <f>S382*H382</f>
        <v>0</v>
      </c>
      <c r="AR382" s="18" t="s">
        <v>101</v>
      </c>
      <c r="AT382" s="18" t="s">
        <v>185</v>
      </c>
      <c r="AU382" s="18" t="s">
        <v>82</v>
      </c>
      <c r="AY382" s="18" t="s">
        <v>183</v>
      </c>
      <c r="BE382" s="228">
        <f>IF(N382="základní",J382,0)</f>
        <v>0</v>
      </c>
      <c r="BF382" s="228">
        <f>IF(N382="snížená",J382,0)</f>
        <v>0</v>
      </c>
      <c r="BG382" s="228">
        <f>IF(N382="zákl. přenesená",J382,0)</f>
        <v>0</v>
      </c>
      <c r="BH382" s="228">
        <f>IF(N382="sníž. přenesená",J382,0)</f>
        <v>0</v>
      </c>
      <c r="BI382" s="228">
        <f>IF(N382="nulová",J382,0)</f>
        <v>0</v>
      </c>
      <c r="BJ382" s="18" t="s">
        <v>80</v>
      </c>
      <c r="BK382" s="228">
        <f>ROUND(I382*H382,2)</f>
        <v>0</v>
      </c>
      <c r="BL382" s="18" t="s">
        <v>101</v>
      </c>
      <c r="BM382" s="18" t="s">
        <v>1490</v>
      </c>
    </row>
    <row r="383" spans="2:47" s="1" customFormat="1" ht="12">
      <c r="B383" s="39"/>
      <c r="C383" s="40"/>
      <c r="D383" s="229" t="s">
        <v>213</v>
      </c>
      <c r="E383" s="40"/>
      <c r="F383" s="230" t="s">
        <v>1144</v>
      </c>
      <c r="G383" s="40"/>
      <c r="H383" s="40"/>
      <c r="I383" s="144"/>
      <c r="J383" s="40"/>
      <c r="K383" s="40"/>
      <c r="L383" s="44"/>
      <c r="M383" s="231"/>
      <c r="N383" s="80"/>
      <c r="O383" s="80"/>
      <c r="P383" s="80"/>
      <c r="Q383" s="80"/>
      <c r="R383" s="80"/>
      <c r="S383" s="80"/>
      <c r="T383" s="81"/>
      <c r="AT383" s="18" t="s">
        <v>213</v>
      </c>
      <c r="AU383" s="18" t="s">
        <v>82</v>
      </c>
    </row>
    <row r="384" spans="2:47" s="1" customFormat="1" ht="12">
      <c r="B384" s="39"/>
      <c r="C384" s="40"/>
      <c r="D384" s="229" t="s">
        <v>191</v>
      </c>
      <c r="E384" s="40"/>
      <c r="F384" s="230" t="s">
        <v>1491</v>
      </c>
      <c r="G384" s="40"/>
      <c r="H384" s="40"/>
      <c r="I384" s="144"/>
      <c r="J384" s="40"/>
      <c r="K384" s="40"/>
      <c r="L384" s="44"/>
      <c r="M384" s="231"/>
      <c r="N384" s="80"/>
      <c r="O384" s="80"/>
      <c r="P384" s="80"/>
      <c r="Q384" s="80"/>
      <c r="R384" s="80"/>
      <c r="S384" s="80"/>
      <c r="T384" s="81"/>
      <c r="AT384" s="18" t="s">
        <v>191</v>
      </c>
      <c r="AU384" s="18" t="s">
        <v>82</v>
      </c>
    </row>
    <row r="385" spans="2:51" s="13" customFormat="1" ht="12">
      <c r="B385" s="242"/>
      <c r="C385" s="243"/>
      <c r="D385" s="229" t="s">
        <v>193</v>
      </c>
      <c r="E385" s="244" t="s">
        <v>19</v>
      </c>
      <c r="F385" s="245" t="s">
        <v>1492</v>
      </c>
      <c r="G385" s="243"/>
      <c r="H385" s="246">
        <v>885.885</v>
      </c>
      <c r="I385" s="247"/>
      <c r="J385" s="243"/>
      <c r="K385" s="243"/>
      <c r="L385" s="248"/>
      <c r="M385" s="249"/>
      <c r="N385" s="250"/>
      <c r="O385" s="250"/>
      <c r="P385" s="250"/>
      <c r="Q385" s="250"/>
      <c r="R385" s="250"/>
      <c r="S385" s="250"/>
      <c r="T385" s="251"/>
      <c r="AT385" s="252" t="s">
        <v>193</v>
      </c>
      <c r="AU385" s="252" t="s">
        <v>82</v>
      </c>
      <c r="AV385" s="13" t="s">
        <v>82</v>
      </c>
      <c r="AW385" s="13" t="s">
        <v>35</v>
      </c>
      <c r="AX385" s="13" t="s">
        <v>80</v>
      </c>
      <c r="AY385" s="252" t="s">
        <v>183</v>
      </c>
    </row>
    <row r="386" spans="2:65" s="1" customFormat="1" ht="16.5" customHeight="1">
      <c r="B386" s="39"/>
      <c r="C386" s="217" t="s">
        <v>352</v>
      </c>
      <c r="D386" s="217" t="s">
        <v>185</v>
      </c>
      <c r="E386" s="218" t="s">
        <v>1155</v>
      </c>
      <c r="F386" s="219" t="s">
        <v>1156</v>
      </c>
      <c r="G386" s="220" t="s">
        <v>208</v>
      </c>
      <c r="H386" s="221">
        <v>59.059</v>
      </c>
      <c r="I386" s="222"/>
      <c r="J386" s="223">
        <f>ROUND(I386*H386,2)</f>
        <v>0</v>
      </c>
      <c r="K386" s="219" t="s">
        <v>521</v>
      </c>
      <c r="L386" s="44"/>
      <c r="M386" s="224" t="s">
        <v>19</v>
      </c>
      <c r="N386" s="225" t="s">
        <v>44</v>
      </c>
      <c r="O386" s="80"/>
      <c r="P386" s="226">
        <f>O386*H386</f>
        <v>0</v>
      </c>
      <c r="Q386" s="226">
        <v>0</v>
      </c>
      <c r="R386" s="226">
        <f>Q386*H386</f>
        <v>0</v>
      </c>
      <c r="S386" s="226">
        <v>0</v>
      </c>
      <c r="T386" s="227">
        <f>S386*H386</f>
        <v>0</v>
      </c>
      <c r="AR386" s="18" t="s">
        <v>101</v>
      </c>
      <c r="AT386" s="18" t="s">
        <v>185</v>
      </c>
      <c r="AU386" s="18" t="s">
        <v>82</v>
      </c>
      <c r="AY386" s="18" t="s">
        <v>183</v>
      </c>
      <c r="BE386" s="228">
        <f>IF(N386="základní",J386,0)</f>
        <v>0</v>
      </c>
      <c r="BF386" s="228">
        <f>IF(N386="snížená",J386,0)</f>
        <v>0</v>
      </c>
      <c r="BG386" s="228">
        <f>IF(N386="zákl. přenesená",J386,0)</f>
        <v>0</v>
      </c>
      <c r="BH386" s="228">
        <f>IF(N386="sníž. přenesená",J386,0)</f>
        <v>0</v>
      </c>
      <c r="BI386" s="228">
        <f>IF(N386="nulová",J386,0)</f>
        <v>0</v>
      </c>
      <c r="BJ386" s="18" t="s">
        <v>80</v>
      </c>
      <c r="BK386" s="228">
        <f>ROUND(I386*H386,2)</f>
        <v>0</v>
      </c>
      <c r="BL386" s="18" t="s">
        <v>101</v>
      </c>
      <c r="BM386" s="18" t="s">
        <v>1493</v>
      </c>
    </row>
    <row r="387" spans="2:65" s="1" customFormat="1" ht="22.5" customHeight="1">
      <c r="B387" s="39"/>
      <c r="C387" s="217" t="s">
        <v>1494</v>
      </c>
      <c r="D387" s="217" t="s">
        <v>185</v>
      </c>
      <c r="E387" s="218" t="s">
        <v>1495</v>
      </c>
      <c r="F387" s="219" t="s">
        <v>920</v>
      </c>
      <c r="G387" s="220" t="s">
        <v>208</v>
      </c>
      <c r="H387" s="221">
        <v>58.528</v>
      </c>
      <c r="I387" s="222"/>
      <c r="J387" s="223">
        <f>ROUND(I387*H387,2)</f>
        <v>0</v>
      </c>
      <c r="K387" s="219" t="s">
        <v>521</v>
      </c>
      <c r="L387" s="44"/>
      <c r="M387" s="224" t="s">
        <v>19</v>
      </c>
      <c r="N387" s="225" t="s">
        <v>44</v>
      </c>
      <c r="O387" s="80"/>
      <c r="P387" s="226">
        <f>O387*H387</f>
        <v>0</v>
      </c>
      <c r="Q387" s="226">
        <v>0</v>
      </c>
      <c r="R387" s="226">
        <f>Q387*H387</f>
        <v>0</v>
      </c>
      <c r="S387" s="226">
        <v>0</v>
      </c>
      <c r="T387" s="227">
        <f>S387*H387</f>
        <v>0</v>
      </c>
      <c r="AR387" s="18" t="s">
        <v>101</v>
      </c>
      <c r="AT387" s="18" t="s">
        <v>185</v>
      </c>
      <c r="AU387" s="18" t="s">
        <v>82</v>
      </c>
      <c r="AY387" s="18" t="s">
        <v>183</v>
      </c>
      <c r="BE387" s="228">
        <f>IF(N387="základní",J387,0)</f>
        <v>0</v>
      </c>
      <c r="BF387" s="228">
        <f>IF(N387="snížená",J387,0)</f>
        <v>0</v>
      </c>
      <c r="BG387" s="228">
        <f>IF(N387="zákl. přenesená",J387,0)</f>
        <v>0</v>
      </c>
      <c r="BH387" s="228">
        <f>IF(N387="sníž. přenesená",J387,0)</f>
        <v>0</v>
      </c>
      <c r="BI387" s="228">
        <f>IF(N387="nulová",J387,0)</f>
        <v>0</v>
      </c>
      <c r="BJ387" s="18" t="s">
        <v>80</v>
      </c>
      <c r="BK387" s="228">
        <f>ROUND(I387*H387,2)</f>
        <v>0</v>
      </c>
      <c r="BL387" s="18" t="s">
        <v>101</v>
      </c>
      <c r="BM387" s="18" t="s">
        <v>1496</v>
      </c>
    </row>
    <row r="388" spans="2:47" s="1" customFormat="1" ht="12">
      <c r="B388" s="39"/>
      <c r="C388" s="40"/>
      <c r="D388" s="229" t="s">
        <v>213</v>
      </c>
      <c r="E388" s="40"/>
      <c r="F388" s="230" t="s">
        <v>1497</v>
      </c>
      <c r="G388" s="40"/>
      <c r="H388" s="40"/>
      <c r="I388" s="144"/>
      <c r="J388" s="40"/>
      <c r="K388" s="40"/>
      <c r="L388" s="44"/>
      <c r="M388" s="231"/>
      <c r="N388" s="80"/>
      <c r="O388" s="80"/>
      <c r="P388" s="80"/>
      <c r="Q388" s="80"/>
      <c r="R388" s="80"/>
      <c r="S388" s="80"/>
      <c r="T388" s="81"/>
      <c r="AT388" s="18" t="s">
        <v>213</v>
      </c>
      <c r="AU388" s="18" t="s">
        <v>82</v>
      </c>
    </row>
    <row r="389" spans="2:51" s="13" customFormat="1" ht="12">
      <c r="B389" s="242"/>
      <c r="C389" s="243"/>
      <c r="D389" s="229" t="s">
        <v>193</v>
      </c>
      <c r="E389" s="244" t="s">
        <v>19</v>
      </c>
      <c r="F389" s="245" t="s">
        <v>1498</v>
      </c>
      <c r="G389" s="243"/>
      <c r="H389" s="246">
        <v>59.059</v>
      </c>
      <c r="I389" s="247"/>
      <c r="J389" s="243"/>
      <c r="K389" s="243"/>
      <c r="L389" s="248"/>
      <c r="M389" s="249"/>
      <c r="N389" s="250"/>
      <c r="O389" s="250"/>
      <c r="P389" s="250"/>
      <c r="Q389" s="250"/>
      <c r="R389" s="250"/>
      <c r="S389" s="250"/>
      <c r="T389" s="251"/>
      <c r="AT389" s="252" t="s">
        <v>193</v>
      </c>
      <c r="AU389" s="252" t="s">
        <v>82</v>
      </c>
      <c r="AV389" s="13" t="s">
        <v>82</v>
      </c>
      <c r="AW389" s="13" t="s">
        <v>35</v>
      </c>
      <c r="AX389" s="13" t="s">
        <v>73</v>
      </c>
      <c r="AY389" s="252" t="s">
        <v>183</v>
      </c>
    </row>
    <row r="390" spans="2:51" s="12" customFormat="1" ht="12">
      <c r="B390" s="232"/>
      <c r="C390" s="233"/>
      <c r="D390" s="229" t="s">
        <v>193</v>
      </c>
      <c r="E390" s="234" t="s">
        <v>19</v>
      </c>
      <c r="F390" s="235" t="s">
        <v>1499</v>
      </c>
      <c r="G390" s="233"/>
      <c r="H390" s="234" t="s">
        <v>19</v>
      </c>
      <c r="I390" s="236"/>
      <c r="J390" s="233"/>
      <c r="K390" s="233"/>
      <c r="L390" s="237"/>
      <c r="M390" s="238"/>
      <c r="N390" s="239"/>
      <c r="O390" s="239"/>
      <c r="P390" s="239"/>
      <c r="Q390" s="239"/>
      <c r="R390" s="239"/>
      <c r="S390" s="239"/>
      <c r="T390" s="240"/>
      <c r="AT390" s="241" t="s">
        <v>193</v>
      </c>
      <c r="AU390" s="241" t="s">
        <v>82</v>
      </c>
      <c r="AV390" s="12" t="s">
        <v>80</v>
      </c>
      <c r="AW390" s="12" t="s">
        <v>35</v>
      </c>
      <c r="AX390" s="12" t="s">
        <v>73</v>
      </c>
      <c r="AY390" s="241" t="s">
        <v>183</v>
      </c>
    </row>
    <row r="391" spans="2:51" s="13" customFormat="1" ht="12">
      <c r="B391" s="242"/>
      <c r="C391" s="243"/>
      <c r="D391" s="229" t="s">
        <v>193</v>
      </c>
      <c r="E391" s="244" t="s">
        <v>19</v>
      </c>
      <c r="F391" s="245" t="s">
        <v>1500</v>
      </c>
      <c r="G391" s="243"/>
      <c r="H391" s="246">
        <v>-0.531</v>
      </c>
      <c r="I391" s="247"/>
      <c r="J391" s="243"/>
      <c r="K391" s="243"/>
      <c r="L391" s="248"/>
      <c r="M391" s="249"/>
      <c r="N391" s="250"/>
      <c r="O391" s="250"/>
      <c r="P391" s="250"/>
      <c r="Q391" s="250"/>
      <c r="R391" s="250"/>
      <c r="S391" s="250"/>
      <c r="T391" s="251"/>
      <c r="AT391" s="252" t="s">
        <v>193</v>
      </c>
      <c r="AU391" s="252" t="s">
        <v>82</v>
      </c>
      <c r="AV391" s="13" t="s">
        <v>82</v>
      </c>
      <c r="AW391" s="13" t="s">
        <v>35</v>
      </c>
      <c r="AX391" s="13" t="s">
        <v>73</v>
      </c>
      <c r="AY391" s="252" t="s">
        <v>183</v>
      </c>
    </row>
    <row r="392" spans="2:51" s="14" customFormat="1" ht="12">
      <c r="B392" s="253"/>
      <c r="C392" s="254"/>
      <c r="D392" s="229" t="s">
        <v>193</v>
      </c>
      <c r="E392" s="255" t="s">
        <v>19</v>
      </c>
      <c r="F392" s="256" t="s">
        <v>231</v>
      </c>
      <c r="G392" s="254"/>
      <c r="H392" s="257">
        <v>58.528</v>
      </c>
      <c r="I392" s="258"/>
      <c r="J392" s="254"/>
      <c r="K392" s="254"/>
      <c r="L392" s="259"/>
      <c r="M392" s="260"/>
      <c r="N392" s="261"/>
      <c r="O392" s="261"/>
      <c r="P392" s="261"/>
      <c r="Q392" s="261"/>
      <c r="R392" s="261"/>
      <c r="S392" s="261"/>
      <c r="T392" s="262"/>
      <c r="AT392" s="263" t="s">
        <v>193</v>
      </c>
      <c r="AU392" s="263" t="s">
        <v>82</v>
      </c>
      <c r="AV392" s="14" t="s">
        <v>101</v>
      </c>
      <c r="AW392" s="14" t="s">
        <v>35</v>
      </c>
      <c r="AX392" s="14" t="s">
        <v>80</v>
      </c>
      <c r="AY392" s="263" t="s">
        <v>183</v>
      </c>
    </row>
    <row r="393" spans="2:63" s="11" customFormat="1" ht="22.8" customHeight="1">
      <c r="B393" s="201"/>
      <c r="C393" s="202"/>
      <c r="D393" s="203" t="s">
        <v>72</v>
      </c>
      <c r="E393" s="215" t="s">
        <v>1158</v>
      </c>
      <c r="F393" s="215" t="s">
        <v>1159</v>
      </c>
      <c r="G393" s="202"/>
      <c r="H393" s="202"/>
      <c r="I393" s="205"/>
      <c r="J393" s="216">
        <f>BK393</f>
        <v>0</v>
      </c>
      <c r="K393" s="202"/>
      <c r="L393" s="207"/>
      <c r="M393" s="208"/>
      <c r="N393" s="209"/>
      <c r="O393" s="209"/>
      <c r="P393" s="210">
        <f>SUM(P394:P396)</f>
        <v>0</v>
      </c>
      <c r="Q393" s="209"/>
      <c r="R393" s="210">
        <f>SUM(R394:R396)</f>
        <v>0</v>
      </c>
      <c r="S393" s="209"/>
      <c r="T393" s="211">
        <f>SUM(T394:T396)</f>
        <v>0</v>
      </c>
      <c r="AR393" s="212" t="s">
        <v>80</v>
      </c>
      <c r="AT393" s="213" t="s">
        <v>72</v>
      </c>
      <c r="AU393" s="213" t="s">
        <v>80</v>
      </c>
      <c r="AY393" s="212" t="s">
        <v>183</v>
      </c>
      <c r="BK393" s="214">
        <f>SUM(BK394:BK396)</f>
        <v>0</v>
      </c>
    </row>
    <row r="394" spans="2:65" s="1" customFormat="1" ht="22.5" customHeight="1">
      <c r="B394" s="39"/>
      <c r="C394" s="217" t="s">
        <v>1501</v>
      </c>
      <c r="D394" s="217" t="s">
        <v>185</v>
      </c>
      <c r="E394" s="218" t="s">
        <v>1161</v>
      </c>
      <c r="F394" s="219" t="s">
        <v>1162</v>
      </c>
      <c r="G394" s="220" t="s">
        <v>208</v>
      </c>
      <c r="H394" s="221">
        <v>658.305</v>
      </c>
      <c r="I394" s="222"/>
      <c r="J394" s="223">
        <f>ROUND(I394*H394,2)</f>
        <v>0</v>
      </c>
      <c r="K394" s="219" t="s">
        <v>521</v>
      </c>
      <c r="L394" s="44"/>
      <c r="M394" s="224" t="s">
        <v>19</v>
      </c>
      <c r="N394" s="225" t="s">
        <v>44</v>
      </c>
      <c r="O394" s="80"/>
      <c r="P394" s="226">
        <f>O394*H394</f>
        <v>0</v>
      </c>
      <c r="Q394" s="226">
        <v>0</v>
      </c>
      <c r="R394" s="226">
        <f>Q394*H394</f>
        <v>0</v>
      </c>
      <c r="S394" s="226">
        <v>0</v>
      </c>
      <c r="T394" s="227">
        <f>S394*H394</f>
        <v>0</v>
      </c>
      <c r="AR394" s="18" t="s">
        <v>101</v>
      </c>
      <c r="AT394" s="18" t="s">
        <v>185</v>
      </c>
      <c r="AU394" s="18" t="s">
        <v>82</v>
      </c>
      <c r="AY394" s="18" t="s">
        <v>183</v>
      </c>
      <c r="BE394" s="228">
        <f>IF(N394="základní",J394,0)</f>
        <v>0</v>
      </c>
      <c r="BF394" s="228">
        <f>IF(N394="snížená",J394,0)</f>
        <v>0</v>
      </c>
      <c r="BG394" s="228">
        <f>IF(N394="zákl. přenesená",J394,0)</f>
        <v>0</v>
      </c>
      <c r="BH394" s="228">
        <f>IF(N394="sníž. přenesená",J394,0)</f>
        <v>0</v>
      </c>
      <c r="BI394" s="228">
        <f>IF(N394="nulová",J394,0)</f>
        <v>0</v>
      </c>
      <c r="BJ394" s="18" t="s">
        <v>80</v>
      </c>
      <c r="BK394" s="228">
        <f>ROUND(I394*H394,2)</f>
        <v>0</v>
      </c>
      <c r="BL394" s="18" t="s">
        <v>101</v>
      </c>
      <c r="BM394" s="18" t="s">
        <v>1502</v>
      </c>
    </row>
    <row r="395" spans="2:47" s="1" customFormat="1" ht="12">
      <c r="B395" s="39"/>
      <c r="C395" s="40"/>
      <c r="D395" s="229" t="s">
        <v>213</v>
      </c>
      <c r="E395" s="40"/>
      <c r="F395" s="230" t="s">
        <v>1164</v>
      </c>
      <c r="G395" s="40"/>
      <c r="H395" s="40"/>
      <c r="I395" s="144"/>
      <c r="J395" s="40"/>
      <c r="K395" s="40"/>
      <c r="L395" s="44"/>
      <c r="M395" s="231"/>
      <c r="N395" s="80"/>
      <c r="O395" s="80"/>
      <c r="P395" s="80"/>
      <c r="Q395" s="80"/>
      <c r="R395" s="80"/>
      <c r="S395" s="80"/>
      <c r="T395" s="81"/>
      <c r="AT395" s="18" t="s">
        <v>213</v>
      </c>
      <c r="AU395" s="18" t="s">
        <v>82</v>
      </c>
    </row>
    <row r="396" spans="2:47" s="1" customFormat="1" ht="12">
      <c r="B396" s="39"/>
      <c r="C396" s="40"/>
      <c r="D396" s="229" t="s">
        <v>191</v>
      </c>
      <c r="E396" s="40"/>
      <c r="F396" s="230" t="s">
        <v>1503</v>
      </c>
      <c r="G396" s="40"/>
      <c r="H396" s="40"/>
      <c r="I396" s="144"/>
      <c r="J396" s="40"/>
      <c r="K396" s="40"/>
      <c r="L396" s="44"/>
      <c r="M396" s="231"/>
      <c r="N396" s="80"/>
      <c r="O396" s="80"/>
      <c r="P396" s="80"/>
      <c r="Q396" s="80"/>
      <c r="R396" s="80"/>
      <c r="S396" s="80"/>
      <c r="T396" s="81"/>
      <c r="AT396" s="18" t="s">
        <v>191</v>
      </c>
      <c r="AU396" s="18" t="s">
        <v>82</v>
      </c>
    </row>
    <row r="397" spans="2:63" s="11" customFormat="1" ht="22.8" customHeight="1">
      <c r="B397" s="201"/>
      <c r="C397" s="202"/>
      <c r="D397" s="203" t="s">
        <v>72</v>
      </c>
      <c r="E397" s="215" t="s">
        <v>216</v>
      </c>
      <c r="F397" s="215" t="s">
        <v>1030</v>
      </c>
      <c r="G397" s="202"/>
      <c r="H397" s="202"/>
      <c r="I397" s="205"/>
      <c r="J397" s="216">
        <f>BK397</f>
        <v>0</v>
      </c>
      <c r="K397" s="202"/>
      <c r="L397" s="207"/>
      <c r="M397" s="208"/>
      <c r="N397" s="209"/>
      <c r="O397" s="209"/>
      <c r="P397" s="210">
        <f>SUM(P398:P418)</f>
        <v>0</v>
      </c>
      <c r="Q397" s="209"/>
      <c r="R397" s="210">
        <f>SUM(R398:R418)</f>
        <v>3.367629496752</v>
      </c>
      <c r="S397" s="209"/>
      <c r="T397" s="211">
        <f>SUM(T398:T418)</f>
        <v>3.7411499999999998</v>
      </c>
      <c r="AR397" s="212" t="s">
        <v>80</v>
      </c>
      <c r="AT397" s="213" t="s">
        <v>72</v>
      </c>
      <c r="AU397" s="213" t="s">
        <v>80</v>
      </c>
      <c r="AY397" s="212" t="s">
        <v>183</v>
      </c>
      <c r="BK397" s="214">
        <f>SUM(BK398:BK418)</f>
        <v>0</v>
      </c>
    </row>
    <row r="398" spans="2:65" s="1" customFormat="1" ht="22.5" customHeight="1">
      <c r="B398" s="39"/>
      <c r="C398" s="217" t="s">
        <v>1504</v>
      </c>
      <c r="D398" s="217" t="s">
        <v>185</v>
      </c>
      <c r="E398" s="218" t="s">
        <v>1031</v>
      </c>
      <c r="F398" s="219" t="s">
        <v>1032</v>
      </c>
      <c r="G398" s="220" t="s">
        <v>324</v>
      </c>
      <c r="H398" s="221">
        <v>49.882</v>
      </c>
      <c r="I398" s="222"/>
      <c r="J398" s="223">
        <f>ROUND(I398*H398,2)</f>
        <v>0</v>
      </c>
      <c r="K398" s="219" t="s">
        <v>521</v>
      </c>
      <c r="L398" s="44"/>
      <c r="M398" s="224" t="s">
        <v>19</v>
      </c>
      <c r="N398" s="225" t="s">
        <v>44</v>
      </c>
      <c r="O398" s="80"/>
      <c r="P398" s="226">
        <f>O398*H398</f>
        <v>0</v>
      </c>
      <c r="Q398" s="226">
        <v>0.0669617</v>
      </c>
      <c r="R398" s="226">
        <f>Q398*H398</f>
        <v>3.3401835194</v>
      </c>
      <c r="S398" s="226">
        <v>0.075</v>
      </c>
      <c r="T398" s="227">
        <f>S398*H398</f>
        <v>3.7411499999999998</v>
      </c>
      <c r="AR398" s="18" t="s">
        <v>101</v>
      </c>
      <c r="AT398" s="18" t="s">
        <v>185</v>
      </c>
      <c r="AU398" s="18" t="s">
        <v>82</v>
      </c>
      <c r="AY398" s="18" t="s">
        <v>183</v>
      </c>
      <c r="BE398" s="228">
        <f>IF(N398="základní",J398,0)</f>
        <v>0</v>
      </c>
      <c r="BF398" s="228">
        <f>IF(N398="snížená",J398,0)</f>
        <v>0</v>
      </c>
      <c r="BG398" s="228">
        <f>IF(N398="zákl. přenesená",J398,0)</f>
        <v>0</v>
      </c>
      <c r="BH398" s="228">
        <f>IF(N398="sníž. přenesená",J398,0)</f>
        <v>0</v>
      </c>
      <c r="BI398" s="228">
        <f>IF(N398="nulová",J398,0)</f>
        <v>0</v>
      </c>
      <c r="BJ398" s="18" t="s">
        <v>80</v>
      </c>
      <c r="BK398" s="228">
        <f>ROUND(I398*H398,2)</f>
        <v>0</v>
      </c>
      <c r="BL398" s="18" t="s">
        <v>101</v>
      </c>
      <c r="BM398" s="18" t="s">
        <v>1505</v>
      </c>
    </row>
    <row r="399" spans="2:47" s="1" customFormat="1" ht="12">
      <c r="B399" s="39"/>
      <c r="C399" s="40"/>
      <c r="D399" s="229" t="s">
        <v>213</v>
      </c>
      <c r="E399" s="40"/>
      <c r="F399" s="230" t="s">
        <v>1034</v>
      </c>
      <c r="G399" s="40"/>
      <c r="H399" s="40"/>
      <c r="I399" s="144"/>
      <c r="J399" s="40"/>
      <c r="K399" s="40"/>
      <c r="L399" s="44"/>
      <c r="M399" s="231"/>
      <c r="N399" s="80"/>
      <c r="O399" s="80"/>
      <c r="P399" s="80"/>
      <c r="Q399" s="80"/>
      <c r="R399" s="80"/>
      <c r="S399" s="80"/>
      <c r="T399" s="81"/>
      <c r="AT399" s="18" t="s">
        <v>213</v>
      </c>
      <c r="AU399" s="18" t="s">
        <v>82</v>
      </c>
    </row>
    <row r="400" spans="2:47" s="1" customFormat="1" ht="12">
      <c r="B400" s="39"/>
      <c r="C400" s="40"/>
      <c r="D400" s="229" t="s">
        <v>191</v>
      </c>
      <c r="E400" s="40"/>
      <c r="F400" s="230" t="s">
        <v>1035</v>
      </c>
      <c r="G400" s="40"/>
      <c r="H400" s="40"/>
      <c r="I400" s="144"/>
      <c r="J400" s="40"/>
      <c r="K400" s="40"/>
      <c r="L400" s="44"/>
      <c r="M400" s="231"/>
      <c r="N400" s="80"/>
      <c r="O400" s="80"/>
      <c r="P400" s="80"/>
      <c r="Q400" s="80"/>
      <c r="R400" s="80"/>
      <c r="S400" s="80"/>
      <c r="T400" s="81"/>
      <c r="AT400" s="18" t="s">
        <v>191</v>
      </c>
      <c r="AU400" s="18" t="s">
        <v>82</v>
      </c>
    </row>
    <row r="401" spans="2:51" s="12" customFormat="1" ht="12">
      <c r="B401" s="232"/>
      <c r="C401" s="233"/>
      <c r="D401" s="229" t="s">
        <v>193</v>
      </c>
      <c r="E401" s="234" t="s">
        <v>19</v>
      </c>
      <c r="F401" s="235" t="s">
        <v>1376</v>
      </c>
      <c r="G401" s="233"/>
      <c r="H401" s="234" t="s">
        <v>19</v>
      </c>
      <c r="I401" s="236"/>
      <c r="J401" s="233"/>
      <c r="K401" s="233"/>
      <c r="L401" s="237"/>
      <c r="M401" s="238"/>
      <c r="N401" s="239"/>
      <c r="O401" s="239"/>
      <c r="P401" s="239"/>
      <c r="Q401" s="239"/>
      <c r="R401" s="239"/>
      <c r="S401" s="239"/>
      <c r="T401" s="240"/>
      <c r="AT401" s="241" t="s">
        <v>193</v>
      </c>
      <c r="AU401" s="241" t="s">
        <v>82</v>
      </c>
      <c r="AV401" s="12" t="s">
        <v>80</v>
      </c>
      <c r="AW401" s="12" t="s">
        <v>35</v>
      </c>
      <c r="AX401" s="12" t="s">
        <v>73</v>
      </c>
      <c r="AY401" s="241" t="s">
        <v>183</v>
      </c>
    </row>
    <row r="402" spans="2:51" s="13" customFormat="1" ht="12">
      <c r="B402" s="242"/>
      <c r="C402" s="243"/>
      <c r="D402" s="229" t="s">
        <v>193</v>
      </c>
      <c r="E402" s="244" t="s">
        <v>19</v>
      </c>
      <c r="F402" s="245" t="s">
        <v>1506</v>
      </c>
      <c r="G402" s="243"/>
      <c r="H402" s="246">
        <v>21.157</v>
      </c>
      <c r="I402" s="247"/>
      <c r="J402" s="243"/>
      <c r="K402" s="243"/>
      <c r="L402" s="248"/>
      <c r="M402" s="249"/>
      <c r="N402" s="250"/>
      <c r="O402" s="250"/>
      <c r="P402" s="250"/>
      <c r="Q402" s="250"/>
      <c r="R402" s="250"/>
      <c r="S402" s="250"/>
      <c r="T402" s="251"/>
      <c r="AT402" s="252" t="s">
        <v>193</v>
      </c>
      <c r="AU402" s="252" t="s">
        <v>82</v>
      </c>
      <c r="AV402" s="13" t="s">
        <v>82</v>
      </c>
      <c r="AW402" s="13" t="s">
        <v>35</v>
      </c>
      <c r="AX402" s="13" t="s">
        <v>73</v>
      </c>
      <c r="AY402" s="252" t="s">
        <v>183</v>
      </c>
    </row>
    <row r="403" spans="2:51" s="13" customFormat="1" ht="12">
      <c r="B403" s="242"/>
      <c r="C403" s="243"/>
      <c r="D403" s="229" t="s">
        <v>193</v>
      </c>
      <c r="E403" s="244" t="s">
        <v>19</v>
      </c>
      <c r="F403" s="245" t="s">
        <v>1507</v>
      </c>
      <c r="G403" s="243"/>
      <c r="H403" s="246">
        <v>7.48</v>
      </c>
      <c r="I403" s="247"/>
      <c r="J403" s="243"/>
      <c r="K403" s="243"/>
      <c r="L403" s="248"/>
      <c r="M403" s="249"/>
      <c r="N403" s="250"/>
      <c r="O403" s="250"/>
      <c r="P403" s="250"/>
      <c r="Q403" s="250"/>
      <c r="R403" s="250"/>
      <c r="S403" s="250"/>
      <c r="T403" s="251"/>
      <c r="AT403" s="252" t="s">
        <v>193</v>
      </c>
      <c r="AU403" s="252" t="s">
        <v>82</v>
      </c>
      <c r="AV403" s="13" t="s">
        <v>82</v>
      </c>
      <c r="AW403" s="13" t="s">
        <v>35</v>
      </c>
      <c r="AX403" s="13" t="s">
        <v>73</v>
      </c>
      <c r="AY403" s="252" t="s">
        <v>183</v>
      </c>
    </row>
    <row r="404" spans="2:51" s="13" customFormat="1" ht="12">
      <c r="B404" s="242"/>
      <c r="C404" s="243"/>
      <c r="D404" s="229" t="s">
        <v>193</v>
      </c>
      <c r="E404" s="244" t="s">
        <v>19</v>
      </c>
      <c r="F404" s="245" t="s">
        <v>1508</v>
      </c>
      <c r="G404" s="243"/>
      <c r="H404" s="246">
        <v>19.043</v>
      </c>
      <c r="I404" s="247"/>
      <c r="J404" s="243"/>
      <c r="K404" s="243"/>
      <c r="L404" s="248"/>
      <c r="M404" s="249"/>
      <c r="N404" s="250"/>
      <c r="O404" s="250"/>
      <c r="P404" s="250"/>
      <c r="Q404" s="250"/>
      <c r="R404" s="250"/>
      <c r="S404" s="250"/>
      <c r="T404" s="251"/>
      <c r="AT404" s="252" t="s">
        <v>193</v>
      </c>
      <c r="AU404" s="252" t="s">
        <v>82</v>
      </c>
      <c r="AV404" s="13" t="s">
        <v>82</v>
      </c>
      <c r="AW404" s="13" t="s">
        <v>35</v>
      </c>
      <c r="AX404" s="13" t="s">
        <v>73</v>
      </c>
      <c r="AY404" s="252" t="s">
        <v>183</v>
      </c>
    </row>
    <row r="405" spans="2:51" s="13" customFormat="1" ht="12">
      <c r="B405" s="242"/>
      <c r="C405" s="243"/>
      <c r="D405" s="229" t="s">
        <v>193</v>
      </c>
      <c r="E405" s="244" t="s">
        <v>19</v>
      </c>
      <c r="F405" s="245" t="s">
        <v>1509</v>
      </c>
      <c r="G405" s="243"/>
      <c r="H405" s="246">
        <v>2.202</v>
      </c>
      <c r="I405" s="247"/>
      <c r="J405" s="243"/>
      <c r="K405" s="243"/>
      <c r="L405" s="248"/>
      <c r="M405" s="249"/>
      <c r="N405" s="250"/>
      <c r="O405" s="250"/>
      <c r="P405" s="250"/>
      <c r="Q405" s="250"/>
      <c r="R405" s="250"/>
      <c r="S405" s="250"/>
      <c r="T405" s="251"/>
      <c r="AT405" s="252" t="s">
        <v>193</v>
      </c>
      <c r="AU405" s="252" t="s">
        <v>82</v>
      </c>
      <c r="AV405" s="13" t="s">
        <v>82</v>
      </c>
      <c r="AW405" s="13" t="s">
        <v>35</v>
      </c>
      <c r="AX405" s="13" t="s">
        <v>73</v>
      </c>
      <c r="AY405" s="252" t="s">
        <v>183</v>
      </c>
    </row>
    <row r="406" spans="2:51" s="14" customFormat="1" ht="12">
      <c r="B406" s="253"/>
      <c r="C406" s="254"/>
      <c r="D406" s="229" t="s">
        <v>193</v>
      </c>
      <c r="E406" s="255" t="s">
        <v>19</v>
      </c>
      <c r="F406" s="256" t="s">
        <v>231</v>
      </c>
      <c r="G406" s="254"/>
      <c r="H406" s="257">
        <v>49.882</v>
      </c>
      <c r="I406" s="258"/>
      <c r="J406" s="254"/>
      <c r="K406" s="254"/>
      <c r="L406" s="259"/>
      <c r="M406" s="260"/>
      <c r="N406" s="261"/>
      <c r="O406" s="261"/>
      <c r="P406" s="261"/>
      <c r="Q406" s="261"/>
      <c r="R406" s="261"/>
      <c r="S406" s="261"/>
      <c r="T406" s="262"/>
      <c r="AT406" s="263" t="s">
        <v>193</v>
      </c>
      <c r="AU406" s="263" t="s">
        <v>82</v>
      </c>
      <c r="AV406" s="14" t="s">
        <v>101</v>
      </c>
      <c r="AW406" s="14" t="s">
        <v>35</v>
      </c>
      <c r="AX406" s="14" t="s">
        <v>80</v>
      </c>
      <c r="AY406" s="263" t="s">
        <v>183</v>
      </c>
    </row>
    <row r="407" spans="2:65" s="1" customFormat="1" ht="16.5" customHeight="1">
      <c r="B407" s="39"/>
      <c r="C407" s="264" t="s">
        <v>1510</v>
      </c>
      <c r="D407" s="264" t="s">
        <v>233</v>
      </c>
      <c r="E407" s="265" t="s">
        <v>1039</v>
      </c>
      <c r="F407" s="266" t="s">
        <v>1040</v>
      </c>
      <c r="G407" s="267" t="s">
        <v>588</v>
      </c>
      <c r="H407" s="268">
        <v>75.671</v>
      </c>
      <c r="I407" s="269"/>
      <c r="J407" s="270">
        <f>ROUND(I407*H407,2)</f>
        <v>0</v>
      </c>
      <c r="K407" s="266" t="s">
        <v>19</v>
      </c>
      <c r="L407" s="271"/>
      <c r="M407" s="272" t="s">
        <v>19</v>
      </c>
      <c r="N407" s="273" t="s">
        <v>44</v>
      </c>
      <c r="O407" s="80"/>
      <c r="P407" s="226">
        <f>O407*H407</f>
        <v>0</v>
      </c>
      <c r="Q407" s="226">
        <v>0</v>
      </c>
      <c r="R407" s="226">
        <f>Q407*H407</f>
        <v>0</v>
      </c>
      <c r="S407" s="226">
        <v>0</v>
      </c>
      <c r="T407" s="227">
        <f>S407*H407</f>
        <v>0</v>
      </c>
      <c r="AR407" s="18" t="s">
        <v>232</v>
      </c>
      <c r="AT407" s="18" t="s">
        <v>233</v>
      </c>
      <c r="AU407" s="18" t="s">
        <v>82</v>
      </c>
      <c r="AY407" s="18" t="s">
        <v>183</v>
      </c>
      <c r="BE407" s="228">
        <f>IF(N407="základní",J407,0)</f>
        <v>0</v>
      </c>
      <c r="BF407" s="228">
        <f>IF(N407="snížená",J407,0)</f>
        <v>0</v>
      </c>
      <c r="BG407" s="228">
        <f>IF(N407="zákl. přenesená",J407,0)</f>
        <v>0</v>
      </c>
      <c r="BH407" s="228">
        <f>IF(N407="sníž. přenesená",J407,0)</f>
        <v>0</v>
      </c>
      <c r="BI407" s="228">
        <f>IF(N407="nulová",J407,0)</f>
        <v>0</v>
      </c>
      <c r="BJ407" s="18" t="s">
        <v>80</v>
      </c>
      <c r="BK407" s="228">
        <f>ROUND(I407*H407,2)</f>
        <v>0</v>
      </c>
      <c r="BL407" s="18" t="s">
        <v>101</v>
      </c>
      <c r="BM407" s="18" t="s">
        <v>1511</v>
      </c>
    </row>
    <row r="408" spans="2:47" s="1" customFormat="1" ht="12">
      <c r="B408" s="39"/>
      <c r="C408" s="40"/>
      <c r="D408" s="229" t="s">
        <v>191</v>
      </c>
      <c r="E408" s="40"/>
      <c r="F408" s="230" t="s">
        <v>1042</v>
      </c>
      <c r="G408" s="40"/>
      <c r="H408" s="40"/>
      <c r="I408" s="144"/>
      <c r="J408" s="40"/>
      <c r="K408" s="40"/>
      <c r="L408" s="44"/>
      <c r="M408" s="231"/>
      <c r="N408" s="80"/>
      <c r="O408" s="80"/>
      <c r="P408" s="80"/>
      <c r="Q408" s="80"/>
      <c r="R408" s="80"/>
      <c r="S408" s="80"/>
      <c r="T408" s="81"/>
      <c r="AT408" s="18" t="s">
        <v>191</v>
      </c>
      <c r="AU408" s="18" t="s">
        <v>82</v>
      </c>
    </row>
    <row r="409" spans="2:51" s="13" customFormat="1" ht="12">
      <c r="B409" s="242"/>
      <c r="C409" s="243"/>
      <c r="D409" s="229" t="s">
        <v>193</v>
      </c>
      <c r="E409" s="244" t="s">
        <v>19</v>
      </c>
      <c r="F409" s="245" t="s">
        <v>1512</v>
      </c>
      <c r="G409" s="243"/>
      <c r="H409" s="246">
        <v>75.671</v>
      </c>
      <c r="I409" s="247"/>
      <c r="J409" s="243"/>
      <c r="K409" s="243"/>
      <c r="L409" s="248"/>
      <c r="M409" s="249"/>
      <c r="N409" s="250"/>
      <c r="O409" s="250"/>
      <c r="P409" s="250"/>
      <c r="Q409" s="250"/>
      <c r="R409" s="250"/>
      <c r="S409" s="250"/>
      <c r="T409" s="251"/>
      <c r="AT409" s="252" t="s">
        <v>193</v>
      </c>
      <c r="AU409" s="252" t="s">
        <v>82</v>
      </c>
      <c r="AV409" s="13" t="s">
        <v>82</v>
      </c>
      <c r="AW409" s="13" t="s">
        <v>35</v>
      </c>
      <c r="AX409" s="13" t="s">
        <v>80</v>
      </c>
      <c r="AY409" s="252" t="s">
        <v>183</v>
      </c>
    </row>
    <row r="410" spans="2:65" s="1" customFormat="1" ht="16.5" customHeight="1">
      <c r="B410" s="39"/>
      <c r="C410" s="217" t="s">
        <v>1513</v>
      </c>
      <c r="D410" s="217" t="s">
        <v>185</v>
      </c>
      <c r="E410" s="218" t="s">
        <v>1044</v>
      </c>
      <c r="F410" s="219" t="s">
        <v>1045</v>
      </c>
      <c r="G410" s="220" t="s">
        <v>324</v>
      </c>
      <c r="H410" s="221">
        <v>24.718</v>
      </c>
      <c r="I410" s="222"/>
      <c r="J410" s="223">
        <f>ROUND(I410*H410,2)</f>
        <v>0</v>
      </c>
      <c r="K410" s="219" t="s">
        <v>521</v>
      </c>
      <c r="L410" s="44"/>
      <c r="M410" s="224" t="s">
        <v>19</v>
      </c>
      <c r="N410" s="225" t="s">
        <v>44</v>
      </c>
      <c r="O410" s="80"/>
      <c r="P410" s="226">
        <f>O410*H410</f>
        <v>0</v>
      </c>
      <c r="Q410" s="226">
        <v>0.001110364</v>
      </c>
      <c r="R410" s="226">
        <f>Q410*H410</f>
        <v>0.027445977352</v>
      </c>
      <c r="S410" s="226">
        <v>0</v>
      </c>
      <c r="T410" s="227">
        <f>S410*H410</f>
        <v>0</v>
      </c>
      <c r="AR410" s="18" t="s">
        <v>101</v>
      </c>
      <c r="AT410" s="18" t="s">
        <v>185</v>
      </c>
      <c r="AU410" s="18" t="s">
        <v>82</v>
      </c>
      <c r="AY410" s="18" t="s">
        <v>183</v>
      </c>
      <c r="BE410" s="228">
        <f>IF(N410="základní",J410,0)</f>
        <v>0</v>
      </c>
      <c r="BF410" s="228">
        <f>IF(N410="snížená",J410,0)</f>
        <v>0</v>
      </c>
      <c r="BG410" s="228">
        <f>IF(N410="zákl. přenesená",J410,0)</f>
        <v>0</v>
      </c>
      <c r="BH410" s="228">
        <f>IF(N410="sníž. přenesená",J410,0)</f>
        <v>0</v>
      </c>
      <c r="BI410" s="228">
        <f>IF(N410="nulová",J410,0)</f>
        <v>0</v>
      </c>
      <c r="BJ410" s="18" t="s">
        <v>80</v>
      </c>
      <c r="BK410" s="228">
        <f>ROUND(I410*H410,2)</f>
        <v>0</v>
      </c>
      <c r="BL410" s="18" t="s">
        <v>101</v>
      </c>
      <c r="BM410" s="18" t="s">
        <v>1514</v>
      </c>
    </row>
    <row r="411" spans="2:47" s="1" customFormat="1" ht="12">
      <c r="B411" s="39"/>
      <c r="C411" s="40"/>
      <c r="D411" s="229" t="s">
        <v>191</v>
      </c>
      <c r="E411" s="40"/>
      <c r="F411" s="230" t="s">
        <v>1515</v>
      </c>
      <c r="G411" s="40"/>
      <c r="H411" s="40"/>
      <c r="I411" s="144"/>
      <c r="J411" s="40"/>
      <c r="K411" s="40"/>
      <c r="L411" s="44"/>
      <c r="M411" s="231"/>
      <c r="N411" s="80"/>
      <c r="O411" s="80"/>
      <c r="P411" s="80"/>
      <c r="Q411" s="80"/>
      <c r="R411" s="80"/>
      <c r="S411" s="80"/>
      <c r="T411" s="81"/>
      <c r="AT411" s="18" t="s">
        <v>191</v>
      </c>
      <c r="AU411" s="18" t="s">
        <v>82</v>
      </c>
    </row>
    <row r="412" spans="2:51" s="12" customFormat="1" ht="12">
      <c r="B412" s="232"/>
      <c r="C412" s="233"/>
      <c r="D412" s="229" t="s">
        <v>193</v>
      </c>
      <c r="E412" s="234" t="s">
        <v>19</v>
      </c>
      <c r="F412" s="235" t="s">
        <v>1516</v>
      </c>
      <c r="G412" s="233"/>
      <c r="H412" s="234" t="s">
        <v>19</v>
      </c>
      <c r="I412" s="236"/>
      <c r="J412" s="233"/>
      <c r="K412" s="233"/>
      <c r="L412" s="237"/>
      <c r="M412" s="238"/>
      <c r="N412" s="239"/>
      <c r="O412" s="239"/>
      <c r="P412" s="239"/>
      <c r="Q412" s="239"/>
      <c r="R412" s="239"/>
      <c r="S412" s="239"/>
      <c r="T412" s="240"/>
      <c r="AT412" s="241" t="s">
        <v>193</v>
      </c>
      <c r="AU412" s="241" t="s">
        <v>82</v>
      </c>
      <c r="AV412" s="12" t="s">
        <v>80</v>
      </c>
      <c r="AW412" s="12" t="s">
        <v>35</v>
      </c>
      <c r="AX412" s="12" t="s">
        <v>73</v>
      </c>
      <c r="AY412" s="241" t="s">
        <v>183</v>
      </c>
    </row>
    <row r="413" spans="2:51" s="13" customFormat="1" ht="12">
      <c r="B413" s="242"/>
      <c r="C413" s="243"/>
      <c r="D413" s="229" t="s">
        <v>193</v>
      </c>
      <c r="E413" s="244" t="s">
        <v>19</v>
      </c>
      <c r="F413" s="245" t="s">
        <v>1517</v>
      </c>
      <c r="G413" s="243"/>
      <c r="H413" s="246">
        <v>18.48</v>
      </c>
      <c r="I413" s="247"/>
      <c r="J413" s="243"/>
      <c r="K413" s="243"/>
      <c r="L413" s="248"/>
      <c r="M413" s="249"/>
      <c r="N413" s="250"/>
      <c r="O413" s="250"/>
      <c r="P413" s="250"/>
      <c r="Q413" s="250"/>
      <c r="R413" s="250"/>
      <c r="S413" s="250"/>
      <c r="T413" s="251"/>
      <c r="AT413" s="252" t="s">
        <v>193</v>
      </c>
      <c r="AU413" s="252" t="s">
        <v>82</v>
      </c>
      <c r="AV413" s="13" t="s">
        <v>82</v>
      </c>
      <c r="AW413" s="13" t="s">
        <v>35</v>
      </c>
      <c r="AX413" s="13" t="s">
        <v>73</v>
      </c>
      <c r="AY413" s="252" t="s">
        <v>183</v>
      </c>
    </row>
    <row r="414" spans="2:51" s="13" customFormat="1" ht="12">
      <c r="B414" s="242"/>
      <c r="C414" s="243"/>
      <c r="D414" s="229" t="s">
        <v>193</v>
      </c>
      <c r="E414" s="244" t="s">
        <v>19</v>
      </c>
      <c r="F414" s="245" t="s">
        <v>1518</v>
      </c>
      <c r="G414" s="243"/>
      <c r="H414" s="246">
        <v>4.312</v>
      </c>
      <c r="I414" s="247"/>
      <c r="J414" s="243"/>
      <c r="K414" s="243"/>
      <c r="L414" s="248"/>
      <c r="M414" s="249"/>
      <c r="N414" s="250"/>
      <c r="O414" s="250"/>
      <c r="P414" s="250"/>
      <c r="Q414" s="250"/>
      <c r="R414" s="250"/>
      <c r="S414" s="250"/>
      <c r="T414" s="251"/>
      <c r="AT414" s="252" t="s">
        <v>193</v>
      </c>
      <c r="AU414" s="252" t="s">
        <v>82</v>
      </c>
      <c r="AV414" s="13" t="s">
        <v>82</v>
      </c>
      <c r="AW414" s="13" t="s">
        <v>35</v>
      </c>
      <c r="AX414" s="13" t="s">
        <v>73</v>
      </c>
      <c r="AY414" s="252" t="s">
        <v>183</v>
      </c>
    </row>
    <row r="415" spans="2:51" s="13" customFormat="1" ht="12">
      <c r="B415" s="242"/>
      <c r="C415" s="243"/>
      <c r="D415" s="229" t="s">
        <v>193</v>
      </c>
      <c r="E415" s="244" t="s">
        <v>19</v>
      </c>
      <c r="F415" s="245" t="s">
        <v>1519</v>
      </c>
      <c r="G415" s="243"/>
      <c r="H415" s="246">
        <v>0.672</v>
      </c>
      <c r="I415" s="247"/>
      <c r="J415" s="243"/>
      <c r="K415" s="243"/>
      <c r="L415" s="248"/>
      <c r="M415" s="249"/>
      <c r="N415" s="250"/>
      <c r="O415" s="250"/>
      <c r="P415" s="250"/>
      <c r="Q415" s="250"/>
      <c r="R415" s="250"/>
      <c r="S415" s="250"/>
      <c r="T415" s="251"/>
      <c r="AT415" s="252" t="s">
        <v>193</v>
      </c>
      <c r="AU415" s="252" t="s">
        <v>82</v>
      </c>
      <c r="AV415" s="13" t="s">
        <v>82</v>
      </c>
      <c r="AW415" s="13" t="s">
        <v>35</v>
      </c>
      <c r="AX415" s="13" t="s">
        <v>73</v>
      </c>
      <c r="AY415" s="252" t="s">
        <v>183</v>
      </c>
    </row>
    <row r="416" spans="2:51" s="12" customFormat="1" ht="12">
      <c r="B416" s="232"/>
      <c r="C416" s="233"/>
      <c r="D416" s="229" t="s">
        <v>193</v>
      </c>
      <c r="E416" s="234" t="s">
        <v>19</v>
      </c>
      <c r="F416" s="235" t="s">
        <v>1520</v>
      </c>
      <c r="G416" s="233"/>
      <c r="H416" s="234" t="s">
        <v>19</v>
      </c>
      <c r="I416" s="236"/>
      <c r="J416" s="233"/>
      <c r="K416" s="233"/>
      <c r="L416" s="237"/>
      <c r="M416" s="238"/>
      <c r="N416" s="239"/>
      <c r="O416" s="239"/>
      <c r="P416" s="239"/>
      <c r="Q416" s="239"/>
      <c r="R416" s="239"/>
      <c r="S416" s="239"/>
      <c r="T416" s="240"/>
      <c r="AT416" s="241" t="s">
        <v>193</v>
      </c>
      <c r="AU416" s="241" t="s">
        <v>82</v>
      </c>
      <c r="AV416" s="12" t="s">
        <v>80</v>
      </c>
      <c r="AW416" s="12" t="s">
        <v>35</v>
      </c>
      <c r="AX416" s="12" t="s">
        <v>73</v>
      </c>
      <c r="AY416" s="241" t="s">
        <v>183</v>
      </c>
    </row>
    <row r="417" spans="2:51" s="13" customFormat="1" ht="12">
      <c r="B417" s="242"/>
      <c r="C417" s="243"/>
      <c r="D417" s="229" t="s">
        <v>193</v>
      </c>
      <c r="E417" s="244" t="s">
        <v>19</v>
      </c>
      <c r="F417" s="245" t="s">
        <v>1521</v>
      </c>
      <c r="G417" s="243"/>
      <c r="H417" s="246">
        <v>1.254</v>
      </c>
      <c r="I417" s="247"/>
      <c r="J417" s="243"/>
      <c r="K417" s="243"/>
      <c r="L417" s="248"/>
      <c r="M417" s="249"/>
      <c r="N417" s="250"/>
      <c r="O417" s="250"/>
      <c r="P417" s="250"/>
      <c r="Q417" s="250"/>
      <c r="R417" s="250"/>
      <c r="S417" s="250"/>
      <c r="T417" s="251"/>
      <c r="AT417" s="252" t="s">
        <v>193</v>
      </c>
      <c r="AU417" s="252" t="s">
        <v>82</v>
      </c>
      <c r="AV417" s="13" t="s">
        <v>82</v>
      </c>
      <c r="AW417" s="13" t="s">
        <v>35</v>
      </c>
      <c r="AX417" s="13" t="s">
        <v>73</v>
      </c>
      <c r="AY417" s="252" t="s">
        <v>183</v>
      </c>
    </row>
    <row r="418" spans="2:51" s="14" customFormat="1" ht="12">
      <c r="B418" s="253"/>
      <c r="C418" s="254"/>
      <c r="D418" s="229" t="s">
        <v>193</v>
      </c>
      <c r="E418" s="255" t="s">
        <v>19</v>
      </c>
      <c r="F418" s="256" t="s">
        <v>231</v>
      </c>
      <c r="G418" s="254"/>
      <c r="H418" s="257">
        <v>24.718000000000004</v>
      </c>
      <c r="I418" s="258"/>
      <c r="J418" s="254"/>
      <c r="K418" s="254"/>
      <c r="L418" s="259"/>
      <c r="M418" s="260"/>
      <c r="N418" s="261"/>
      <c r="O418" s="261"/>
      <c r="P418" s="261"/>
      <c r="Q418" s="261"/>
      <c r="R418" s="261"/>
      <c r="S418" s="261"/>
      <c r="T418" s="262"/>
      <c r="AT418" s="263" t="s">
        <v>193</v>
      </c>
      <c r="AU418" s="263" t="s">
        <v>82</v>
      </c>
      <c r="AV418" s="14" t="s">
        <v>101</v>
      </c>
      <c r="AW418" s="14" t="s">
        <v>35</v>
      </c>
      <c r="AX418" s="14" t="s">
        <v>80</v>
      </c>
      <c r="AY418" s="263" t="s">
        <v>183</v>
      </c>
    </row>
    <row r="419" spans="2:63" s="11" customFormat="1" ht="25.9" customHeight="1">
      <c r="B419" s="201"/>
      <c r="C419" s="202"/>
      <c r="D419" s="203" t="s">
        <v>72</v>
      </c>
      <c r="E419" s="204" t="s">
        <v>1165</v>
      </c>
      <c r="F419" s="204" t="s">
        <v>1166</v>
      </c>
      <c r="G419" s="202"/>
      <c r="H419" s="202"/>
      <c r="I419" s="205"/>
      <c r="J419" s="206">
        <f>BK419</f>
        <v>0</v>
      </c>
      <c r="K419" s="202"/>
      <c r="L419" s="207"/>
      <c r="M419" s="208"/>
      <c r="N419" s="209"/>
      <c r="O419" s="209"/>
      <c r="P419" s="210">
        <f>P420+P430+P434</f>
        <v>0</v>
      </c>
      <c r="Q419" s="209"/>
      <c r="R419" s="210">
        <f>R420+R430+R434</f>
        <v>0.07376082</v>
      </c>
      <c r="S419" s="209"/>
      <c r="T419" s="211">
        <f>T420+T430+T434</f>
        <v>0</v>
      </c>
      <c r="AR419" s="212" t="s">
        <v>82</v>
      </c>
      <c r="AT419" s="213" t="s">
        <v>72</v>
      </c>
      <c r="AU419" s="213" t="s">
        <v>73</v>
      </c>
      <c r="AY419" s="212" t="s">
        <v>183</v>
      </c>
      <c r="BK419" s="214">
        <f>BK420+BK430+BK434</f>
        <v>0</v>
      </c>
    </row>
    <row r="420" spans="2:63" s="11" customFormat="1" ht="22.8" customHeight="1">
      <c r="B420" s="201"/>
      <c r="C420" s="202"/>
      <c r="D420" s="203" t="s">
        <v>72</v>
      </c>
      <c r="E420" s="215" t="s">
        <v>1167</v>
      </c>
      <c r="F420" s="215" t="s">
        <v>1168</v>
      </c>
      <c r="G420" s="202"/>
      <c r="H420" s="202"/>
      <c r="I420" s="205"/>
      <c r="J420" s="216">
        <f>BK420</f>
        <v>0</v>
      </c>
      <c r="K420" s="202"/>
      <c r="L420" s="207"/>
      <c r="M420" s="208"/>
      <c r="N420" s="209"/>
      <c r="O420" s="209"/>
      <c r="P420" s="210">
        <f>SUM(P421:P429)</f>
        <v>0</v>
      </c>
      <c r="Q420" s="209"/>
      <c r="R420" s="210">
        <f>SUM(R421:R429)</f>
        <v>0</v>
      </c>
      <c r="S420" s="209"/>
      <c r="T420" s="211">
        <f>SUM(T421:T429)</f>
        <v>0</v>
      </c>
      <c r="AR420" s="212" t="s">
        <v>82</v>
      </c>
      <c r="AT420" s="213" t="s">
        <v>72</v>
      </c>
      <c r="AU420" s="213" t="s">
        <v>80</v>
      </c>
      <c r="AY420" s="212" t="s">
        <v>183</v>
      </c>
      <c r="BK420" s="214">
        <f>SUM(BK421:BK429)</f>
        <v>0</v>
      </c>
    </row>
    <row r="421" spans="2:65" s="1" customFormat="1" ht="16.5" customHeight="1">
      <c r="B421" s="39"/>
      <c r="C421" s="217" t="s">
        <v>1522</v>
      </c>
      <c r="D421" s="217" t="s">
        <v>185</v>
      </c>
      <c r="E421" s="218" t="s">
        <v>1170</v>
      </c>
      <c r="F421" s="219" t="s">
        <v>1171</v>
      </c>
      <c r="G421" s="220" t="s">
        <v>324</v>
      </c>
      <c r="H421" s="221">
        <v>424.978</v>
      </c>
      <c r="I421" s="222"/>
      <c r="J421" s="223">
        <f>ROUND(I421*H421,2)</f>
        <v>0</v>
      </c>
      <c r="K421" s="219" t="s">
        <v>19</v>
      </c>
      <c r="L421" s="44"/>
      <c r="M421" s="224" t="s">
        <v>19</v>
      </c>
      <c r="N421" s="225" t="s">
        <v>44</v>
      </c>
      <c r="O421" s="80"/>
      <c r="P421" s="226">
        <f>O421*H421</f>
        <v>0</v>
      </c>
      <c r="Q421" s="226">
        <v>0</v>
      </c>
      <c r="R421" s="226">
        <f>Q421*H421</f>
        <v>0</v>
      </c>
      <c r="S421" s="226">
        <v>0</v>
      </c>
      <c r="T421" s="227">
        <f>S421*H421</f>
        <v>0</v>
      </c>
      <c r="AR421" s="18" t="s">
        <v>101</v>
      </c>
      <c r="AT421" s="18" t="s">
        <v>185</v>
      </c>
      <c r="AU421" s="18" t="s">
        <v>82</v>
      </c>
      <c r="AY421" s="18" t="s">
        <v>183</v>
      </c>
      <c r="BE421" s="228">
        <f>IF(N421="základní",J421,0)</f>
        <v>0</v>
      </c>
      <c r="BF421" s="228">
        <f>IF(N421="snížená",J421,0)</f>
        <v>0</v>
      </c>
      <c r="BG421" s="228">
        <f>IF(N421="zákl. přenesená",J421,0)</f>
        <v>0</v>
      </c>
      <c r="BH421" s="228">
        <f>IF(N421="sníž. přenesená",J421,0)</f>
        <v>0</v>
      </c>
      <c r="BI421" s="228">
        <f>IF(N421="nulová",J421,0)</f>
        <v>0</v>
      </c>
      <c r="BJ421" s="18" t="s">
        <v>80</v>
      </c>
      <c r="BK421" s="228">
        <f>ROUND(I421*H421,2)</f>
        <v>0</v>
      </c>
      <c r="BL421" s="18" t="s">
        <v>101</v>
      </c>
      <c r="BM421" s="18" t="s">
        <v>1523</v>
      </c>
    </row>
    <row r="422" spans="2:47" s="1" customFormat="1" ht="12">
      <c r="B422" s="39"/>
      <c r="C422" s="40"/>
      <c r="D422" s="229" t="s">
        <v>191</v>
      </c>
      <c r="E422" s="40"/>
      <c r="F422" s="230" t="s">
        <v>1524</v>
      </c>
      <c r="G422" s="40"/>
      <c r="H422" s="40"/>
      <c r="I422" s="144"/>
      <c r="J422" s="40"/>
      <c r="K422" s="40"/>
      <c r="L422" s="44"/>
      <c r="M422" s="231"/>
      <c r="N422" s="80"/>
      <c r="O422" s="80"/>
      <c r="P422" s="80"/>
      <c r="Q422" s="80"/>
      <c r="R422" s="80"/>
      <c r="S422" s="80"/>
      <c r="T422" s="81"/>
      <c r="AT422" s="18" t="s">
        <v>191</v>
      </c>
      <c r="AU422" s="18" t="s">
        <v>82</v>
      </c>
    </row>
    <row r="423" spans="2:51" s="12" customFormat="1" ht="12">
      <c r="B423" s="232"/>
      <c r="C423" s="233"/>
      <c r="D423" s="229" t="s">
        <v>193</v>
      </c>
      <c r="E423" s="234" t="s">
        <v>19</v>
      </c>
      <c r="F423" s="235" t="s">
        <v>1525</v>
      </c>
      <c r="G423" s="233"/>
      <c r="H423" s="234" t="s">
        <v>19</v>
      </c>
      <c r="I423" s="236"/>
      <c r="J423" s="233"/>
      <c r="K423" s="233"/>
      <c r="L423" s="237"/>
      <c r="M423" s="238"/>
      <c r="N423" s="239"/>
      <c r="O423" s="239"/>
      <c r="P423" s="239"/>
      <c r="Q423" s="239"/>
      <c r="R423" s="239"/>
      <c r="S423" s="239"/>
      <c r="T423" s="240"/>
      <c r="AT423" s="241" t="s">
        <v>193</v>
      </c>
      <c r="AU423" s="241" t="s">
        <v>82</v>
      </c>
      <c r="AV423" s="12" t="s">
        <v>80</v>
      </c>
      <c r="AW423" s="12" t="s">
        <v>35</v>
      </c>
      <c r="AX423" s="12" t="s">
        <v>73</v>
      </c>
      <c r="AY423" s="241" t="s">
        <v>183</v>
      </c>
    </row>
    <row r="424" spans="2:51" s="13" customFormat="1" ht="12">
      <c r="B424" s="242"/>
      <c r="C424" s="243"/>
      <c r="D424" s="229" t="s">
        <v>193</v>
      </c>
      <c r="E424" s="244" t="s">
        <v>19</v>
      </c>
      <c r="F424" s="245" t="s">
        <v>1526</v>
      </c>
      <c r="G424" s="243"/>
      <c r="H424" s="246">
        <v>424.978</v>
      </c>
      <c r="I424" s="247"/>
      <c r="J424" s="243"/>
      <c r="K424" s="243"/>
      <c r="L424" s="248"/>
      <c r="M424" s="249"/>
      <c r="N424" s="250"/>
      <c r="O424" s="250"/>
      <c r="P424" s="250"/>
      <c r="Q424" s="250"/>
      <c r="R424" s="250"/>
      <c r="S424" s="250"/>
      <c r="T424" s="251"/>
      <c r="AT424" s="252" t="s">
        <v>193</v>
      </c>
      <c r="AU424" s="252" t="s">
        <v>82</v>
      </c>
      <c r="AV424" s="13" t="s">
        <v>82</v>
      </c>
      <c r="AW424" s="13" t="s">
        <v>35</v>
      </c>
      <c r="AX424" s="13" t="s">
        <v>80</v>
      </c>
      <c r="AY424" s="252" t="s">
        <v>183</v>
      </c>
    </row>
    <row r="425" spans="2:65" s="1" customFormat="1" ht="16.5" customHeight="1">
      <c r="B425" s="39"/>
      <c r="C425" s="217" t="s">
        <v>1527</v>
      </c>
      <c r="D425" s="217" t="s">
        <v>185</v>
      </c>
      <c r="E425" s="218" t="s">
        <v>1176</v>
      </c>
      <c r="F425" s="219" t="s">
        <v>1177</v>
      </c>
      <c r="G425" s="220" t="s">
        <v>188</v>
      </c>
      <c r="H425" s="221">
        <v>37.78</v>
      </c>
      <c r="I425" s="222"/>
      <c r="J425" s="223">
        <f>ROUND(I425*H425,2)</f>
        <v>0</v>
      </c>
      <c r="K425" s="219" t="s">
        <v>19</v>
      </c>
      <c r="L425" s="44"/>
      <c r="M425" s="224" t="s">
        <v>19</v>
      </c>
      <c r="N425" s="225" t="s">
        <v>44</v>
      </c>
      <c r="O425" s="80"/>
      <c r="P425" s="226">
        <f>O425*H425</f>
        <v>0</v>
      </c>
      <c r="Q425" s="226">
        <v>0</v>
      </c>
      <c r="R425" s="226">
        <f>Q425*H425</f>
        <v>0</v>
      </c>
      <c r="S425" s="226">
        <v>0</v>
      </c>
      <c r="T425" s="227">
        <f>S425*H425</f>
        <v>0</v>
      </c>
      <c r="AR425" s="18" t="s">
        <v>101</v>
      </c>
      <c r="AT425" s="18" t="s">
        <v>185</v>
      </c>
      <c r="AU425" s="18" t="s">
        <v>82</v>
      </c>
      <c r="AY425" s="18" t="s">
        <v>183</v>
      </c>
      <c r="BE425" s="228">
        <f>IF(N425="základní",J425,0)</f>
        <v>0</v>
      </c>
      <c r="BF425" s="228">
        <f>IF(N425="snížená",J425,0)</f>
        <v>0</v>
      </c>
      <c r="BG425" s="228">
        <f>IF(N425="zákl. přenesená",J425,0)</f>
        <v>0</v>
      </c>
      <c r="BH425" s="228">
        <f>IF(N425="sníž. přenesená",J425,0)</f>
        <v>0</v>
      </c>
      <c r="BI425" s="228">
        <f>IF(N425="nulová",J425,0)</f>
        <v>0</v>
      </c>
      <c r="BJ425" s="18" t="s">
        <v>80</v>
      </c>
      <c r="BK425" s="228">
        <f>ROUND(I425*H425,2)</f>
        <v>0</v>
      </c>
      <c r="BL425" s="18" t="s">
        <v>101</v>
      </c>
      <c r="BM425" s="18" t="s">
        <v>1528</v>
      </c>
    </row>
    <row r="426" spans="2:51" s="12" customFormat="1" ht="12">
      <c r="B426" s="232"/>
      <c r="C426" s="233"/>
      <c r="D426" s="229" t="s">
        <v>193</v>
      </c>
      <c r="E426" s="234" t="s">
        <v>19</v>
      </c>
      <c r="F426" s="235" t="s">
        <v>1529</v>
      </c>
      <c r="G426" s="233"/>
      <c r="H426" s="234" t="s">
        <v>19</v>
      </c>
      <c r="I426" s="236"/>
      <c r="J426" s="233"/>
      <c r="K426" s="233"/>
      <c r="L426" s="237"/>
      <c r="M426" s="238"/>
      <c r="N426" s="239"/>
      <c r="O426" s="239"/>
      <c r="P426" s="239"/>
      <c r="Q426" s="239"/>
      <c r="R426" s="239"/>
      <c r="S426" s="239"/>
      <c r="T426" s="240"/>
      <c r="AT426" s="241" t="s">
        <v>193</v>
      </c>
      <c r="AU426" s="241" t="s">
        <v>82</v>
      </c>
      <c r="AV426" s="12" t="s">
        <v>80</v>
      </c>
      <c r="AW426" s="12" t="s">
        <v>35</v>
      </c>
      <c r="AX426" s="12" t="s">
        <v>73</v>
      </c>
      <c r="AY426" s="241" t="s">
        <v>183</v>
      </c>
    </row>
    <row r="427" spans="2:51" s="13" customFormat="1" ht="12">
      <c r="B427" s="242"/>
      <c r="C427" s="243"/>
      <c r="D427" s="229" t="s">
        <v>193</v>
      </c>
      <c r="E427" s="244" t="s">
        <v>19</v>
      </c>
      <c r="F427" s="245" t="s">
        <v>1377</v>
      </c>
      <c r="G427" s="243"/>
      <c r="H427" s="246">
        <v>37.78</v>
      </c>
      <c r="I427" s="247"/>
      <c r="J427" s="243"/>
      <c r="K427" s="243"/>
      <c r="L427" s="248"/>
      <c r="M427" s="249"/>
      <c r="N427" s="250"/>
      <c r="O427" s="250"/>
      <c r="P427" s="250"/>
      <c r="Q427" s="250"/>
      <c r="R427" s="250"/>
      <c r="S427" s="250"/>
      <c r="T427" s="251"/>
      <c r="AT427" s="252" t="s">
        <v>193</v>
      </c>
      <c r="AU427" s="252" t="s">
        <v>82</v>
      </c>
      <c r="AV427" s="13" t="s">
        <v>82</v>
      </c>
      <c r="AW427" s="13" t="s">
        <v>35</v>
      </c>
      <c r="AX427" s="13" t="s">
        <v>80</v>
      </c>
      <c r="AY427" s="252" t="s">
        <v>183</v>
      </c>
    </row>
    <row r="428" spans="2:65" s="1" customFormat="1" ht="22.5" customHeight="1">
      <c r="B428" s="39"/>
      <c r="C428" s="217" t="s">
        <v>1530</v>
      </c>
      <c r="D428" s="217" t="s">
        <v>185</v>
      </c>
      <c r="E428" s="218" t="s">
        <v>1182</v>
      </c>
      <c r="F428" s="219" t="s">
        <v>1183</v>
      </c>
      <c r="G428" s="220" t="s">
        <v>1184</v>
      </c>
      <c r="H428" s="296"/>
      <c r="I428" s="222"/>
      <c r="J428" s="223">
        <f>ROUND(I428*H428,2)</f>
        <v>0</v>
      </c>
      <c r="K428" s="219" t="s">
        <v>521</v>
      </c>
      <c r="L428" s="44"/>
      <c r="M428" s="224" t="s">
        <v>19</v>
      </c>
      <c r="N428" s="225" t="s">
        <v>44</v>
      </c>
      <c r="O428" s="80"/>
      <c r="P428" s="226">
        <f>O428*H428</f>
        <v>0</v>
      </c>
      <c r="Q428" s="226">
        <v>0</v>
      </c>
      <c r="R428" s="226">
        <f>Q428*H428</f>
        <v>0</v>
      </c>
      <c r="S428" s="226">
        <v>0</v>
      </c>
      <c r="T428" s="227">
        <f>S428*H428</f>
        <v>0</v>
      </c>
      <c r="AR428" s="18" t="s">
        <v>276</v>
      </c>
      <c r="AT428" s="18" t="s">
        <v>185</v>
      </c>
      <c r="AU428" s="18" t="s">
        <v>82</v>
      </c>
      <c r="AY428" s="18" t="s">
        <v>183</v>
      </c>
      <c r="BE428" s="228">
        <f>IF(N428="základní",J428,0)</f>
        <v>0</v>
      </c>
      <c r="BF428" s="228">
        <f>IF(N428="snížená",J428,0)</f>
        <v>0</v>
      </c>
      <c r="BG428" s="228">
        <f>IF(N428="zákl. přenesená",J428,0)</f>
        <v>0</v>
      </c>
      <c r="BH428" s="228">
        <f>IF(N428="sníž. přenesená",J428,0)</f>
        <v>0</v>
      </c>
      <c r="BI428" s="228">
        <f>IF(N428="nulová",J428,0)</f>
        <v>0</v>
      </c>
      <c r="BJ428" s="18" t="s">
        <v>80</v>
      </c>
      <c r="BK428" s="228">
        <f>ROUND(I428*H428,2)</f>
        <v>0</v>
      </c>
      <c r="BL428" s="18" t="s">
        <v>276</v>
      </c>
      <c r="BM428" s="18" t="s">
        <v>1531</v>
      </c>
    </row>
    <row r="429" spans="2:47" s="1" customFormat="1" ht="12">
      <c r="B429" s="39"/>
      <c r="C429" s="40"/>
      <c r="D429" s="229" t="s">
        <v>213</v>
      </c>
      <c r="E429" s="40"/>
      <c r="F429" s="230" t="s">
        <v>1186</v>
      </c>
      <c r="G429" s="40"/>
      <c r="H429" s="40"/>
      <c r="I429" s="144"/>
      <c r="J429" s="40"/>
      <c r="K429" s="40"/>
      <c r="L429" s="44"/>
      <c r="M429" s="231"/>
      <c r="N429" s="80"/>
      <c r="O429" s="80"/>
      <c r="P429" s="80"/>
      <c r="Q429" s="80"/>
      <c r="R429" s="80"/>
      <c r="S429" s="80"/>
      <c r="T429" s="81"/>
      <c r="AT429" s="18" t="s">
        <v>213</v>
      </c>
      <c r="AU429" s="18" t="s">
        <v>82</v>
      </c>
    </row>
    <row r="430" spans="2:63" s="11" customFormat="1" ht="22.8" customHeight="1">
      <c r="B430" s="201"/>
      <c r="C430" s="202"/>
      <c r="D430" s="203" t="s">
        <v>72</v>
      </c>
      <c r="E430" s="215" t="s">
        <v>1187</v>
      </c>
      <c r="F430" s="215" t="s">
        <v>1188</v>
      </c>
      <c r="G430" s="202"/>
      <c r="H430" s="202"/>
      <c r="I430" s="205"/>
      <c r="J430" s="216">
        <f>BK430</f>
        <v>0</v>
      </c>
      <c r="K430" s="202"/>
      <c r="L430" s="207"/>
      <c r="M430" s="208"/>
      <c r="N430" s="209"/>
      <c r="O430" s="209"/>
      <c r="P430" s="210">
        <f>SUM(P431:P433)</f>
        <v>0</v>
      </c>
      <c r="Q430" s="209"/>
      <c r="R430" s="210">
        <f>SUM(R431:R433)</f>
        <v>0.07376082</v>
      </c>
      <c r="S430" s="209"/>
      <c r="T430" s="211">
        <f>SUM(T431:T433)</f>
        <v>0</v>
      </c>
      <c r="AR430" s="212" t="s">
        <v>82</v>
      </c>
      <c r="AT430" s="213" t="s">
        <v>72</v>
      </c>
      <c r="AU430" s="213" t="s">
        <v>80</v>
      </c>
      <c r="AY430" s="212" t="s">
        <v>183</v>
      </c>
      <c r="BK430" s="214">
        <f>SUM(BK431:BK433)</f>
        <v>0</v>
      </c>
    </row>
    <row r="431" spans="2:65" s="1" customFormat="1" ht="16.5" customHeight="1">
      <c r="B431" s="39"/>
      <c r="C431" s="217" t="s">
        <v>1532</v>
      </c>
      <c r="D431" s="217" t="s">
        <v>185</v>
      </c>
      <c r="E431" s="218" t="s">
        <v>1189</v>
      </c>
      <c r="F431" s="219" t="s">
        <v>1190</v>
      </c>
      <c r="G431" s="220" t="s">
        <v>324</v>
      </c>
      <c r="H431" s="221">
        <v>351.242</v>
      </c>
      <c r="I431" s="222"/>
      <c r="J431" s="223">
        <f>ROUND(I431*H431,2)</f>
        <v>0</v>
      </c>
      <c r="K431" s="219" t="s">
        <v>521</v>
      </c>
      <c r="L431" s="44"/>
      <c r="M431" s="224" t="s">
        <v>19</v>
      </c>
      <c r="N431" s="225" t="s">
        <v>44</v>
      </c>
      <c r="O431" s="80"/>
      <c r="P431" s="226">
        <f>O431*H431</f>
        <v>0</v>
      </c>
      <c r="Q431" s="226">
        <v>0.00021</v>
      </c>
      <c r="R431" s="226">
        <f>Q431*H431</f>
        <v>0.07376082</v>
      </c>
      <c r="S431" s="226">
        <v>0</v>
      </c>
      <c r="T431" s="227">
        <f>S431*H431</f>
        <v>0</v>
      </c>
      <c r="AR431" s="18" t="s">
        <v>276</v>
      </c>
      <c r="AT431" s="18" t="s">
        <v>185</v>
      </c>
      <c r="AU431" s="18" t="s">
        <v>82</v>
      </c>
      <c r="AY431" s="18" t="s">
        <v>183</v>
      </c>
      <c r="BE431" s="228">
        <f>IF(N431="základní",J431,0)</f>
        <v>0</v>
      </c>
      <c r="BF431" s="228">
        <f>IF(N431="snížená",J431,0)</f>
        <v>0</v>
      </c>
      <c r="BG431" s="228">
        <f>IF(N431="zákl. přenesená",J431,0)</f>
        <v>0</v>
      </c>
      <c r="BH431" s="228">
        <f>IF(N431="sníž. přenesená",J431,0)</f>
        <v>0</v>
      </c>
      <c r="BI431" s="228">
        <f>IF(N431="nulová",J431,0)</f>
        <v>0</v>
      </c>
      <c r="BJ431" s="18" t="s">
        <v>80</v>
      </c>
      <c r="BK431" s="228">
        <f>ROUND(I431*H431,2)</f>
        <v>0</v>
      </c>
      <c r="BL431" s="18" t="s">
        <v>276</v>
      </c>
      <c r="BM431" s="18" t="s">
        <v>1533</v>
      </c>
    </row>
    <row r="432" spans="2:51" s="12" customFormat="1" ht="12">
      <c r="B432" s="232"/>
      <c r="C432" s="233"/>
      <c r="D432" s="229" t="s">
        <v>193</v>
      </c>
      <c r="E432" s="234" t="s">
        <v>19</v>
      </c>
      <c r="F432" s="235" t="s">
        <v>1192</v>
      </c>
      <c r="G432" s="233"/>
      <c r="H432" s="234" t="s">
        <v>19</v>
      </c>
      <c r="I432" s="236"/>
      <c r="J432" s="233"/>
      <c r="K432" s="233"/>
      <c r="L432" s="237"/>
      <c r="M432" s="238"/>
      <c r="N432" s="239"/>
      <c r="O432" s="239"/>
      <c r="P432" s="239"/>
      <c r="Q432" s="239"/>
      <c r="R432" s="239"/>
      <c r="S432" s="239"/>
      <c r="T432" s="240"/>
      <c r="AT432" s="241" t="s">
        <v>193</v>
      </c>
      <c r="AU432" s="241" t="s">
        <v>82</v>
      </c>
      <c r="AV432" s="12" t="s">
        <v>80</v>
      </c>
      <c r="AW432" s="12" t="s">
        <v>35</v>
      </c>
      <c r="AX432" s="12" t="s">
        <v>73</v>
      </c>
      <c r="AY432" s="241" t="s">
        <v>183</v>
      </c>
    </row>
    <row r="433" spans="2:51" s="13" customFormat="1" ht="12">
      <c r="B433" s="242"/>
      <c r="C433" s="243"/>
      <c r="D433" s="229" t="s">
        <v>193</v>
      </c>
      <c r="E433" s="244" t="s">
        <v>19</v>
      </c>
      <c r="F433" s="245" t="s">
        <v>1534</v>
      </c>
      <c r="G433" s="243"/>
      <c r="H433" s="246">
        <v>351.242</v>
      </c>
      <c r="I433" s="247"/>
      <c r="J433" s="243"/>
      <c r="K433" s="243"/>
      <c r="L433" s="248"/>
      <c r="M433" s="249"/>
      <c r="N433" s="250"/>
      <c r="O433" s="250"/>
      <c r="P433" s="250"/>
      <c r="Q433" s="250"/>
      <c r="R433" s="250"/>
      <c r="S433" s="250"/>
      <c r="T433" s="251"/>
      <c r="AT433" s="252" t="s">
        <v>193</v>
      </c>
      <c r="AU433" s="252" t="s">
        <v>82</v>
      </c>
      <c r="AV433" s="13" t="s">
        <v>82</v>
      </c>
      <c r="AW433" s="13" t="s">
        <v>35</v>
      </c>
      <c r="AX433" s="13" t="s">
        <v>80</v>
      </c>
      <c r="AY433" s="252" t="s">
        <v>183</v>
      </c>
    </row>
    <row r="434" spans="2:63" s="11" customFormat="1" ht="22.8" customHeight="1">
      <c r="B434" s="201"/>
      <c r="C434" s="202"/>
      <c r="D434" s="203" t="s">
        <v>72</v>
      </c>
      <c r="E434" s="215" t="s">
        <v>1194</v>
      </c>
      <c r="F434" s="215" t="s">
        <v>1195</v>
      </c>
      <c r="G434" s="202"/>
      <c r="H434" s="202"/>
      <c r="I434" s="205"/>
      <c r="J434" s="216">
        <f>BK434</f>
        <v>0</v>
      </c>
      <c r="K434" s="202"/>
      <c r="L434" s="207"/>
      <c r="M434" s="208"/>
      <c r="N434" s="209"/>
      <c r="O434" s="209"/>
      <c r="P434" s="210">
        <f>SUM(P435:P442)</f>
        <v>0</v>
      </c>
      <c r="Q434" s="209"/>
      <c r="R434" s="210">
        <f>SUM(R435:R442)</f>
        <v>0</v>
      </c>
      <c r="S434" s="209"/>
      <c r="T434" s="211">
        <f>SUM(T435:T442)</f>
        <v>0</v>
      </c>
      <c r="AR434" s="212" t="s">
        <v>82</v>
      </c>
      <c r="AT434" s="213" t="s">
        <v>72</v>
      </c>
      <c r="AU434" s="213" t="s">
        <v>80</v>
      </c>
      <c r="AY434" s="212" t="s">
        <v>183</v>
      </c>
      <c r="BK434" s="214">
        <f>SUM(BK435:BK442)</f>
        <v>0</v>
      </c>
    </row>
    <row r="435" spans="2:65" s="1" customFormat="1" ht="22.5" customHeight="1">
      <c r="B435" s="39"/>
      <c r="C435" s="217" t="s">
        <v>1535</v>
      </c>
      <c r="D435" s="217" t="s">
        <v>185</v>
      </c>
      <c r="E435" s="218" t="s">
        <v>1536</v>
      </c>
      <c r="F435" s="219" t="s">
        <v>1537</v>
      </c>
      <c r="G435" s="220" t="s">
        <v>324</v>
      </c>
      <c r="H435" s="221">
        <v>24.718</v>
      </c>
      <c r="I435" s="222"/>
      <c r="J435" s="223">
        <f>ROUND(I435*H435,2)</f>
        <v>0</v>
      </c>
      <c r="K435" s="219" t="s">
        <v>521</v>
      </c>
      <c r="L435" s="44"/>
      <c r="M435" s="224" t="s">
        <v>19</v>
      </c>
      <c r="N435" s="225" t="s">
        <v>44</v>
      </c>
      <c r="O435" s="80"/>
      <c r="P435" s="226">
        <f>O435*H435</f>
        <v>0</v>
      </c>
      <c r="Q435" s="226">
        <v>0</v>
      </c>
      <c r="R435" s="226">
        <f>Q435*H435</f>
        <v>0</v>
      </c>
      <c r="S435" s="226">
        <v>0</v>
      </c>
      <c r="T435" s="227">
        <f>S435*H435</f>
        <v>0</v>
      </c>
      <c r="AR435" s="18" t="s">
        <v>276</v>
      </c>
      <c r="AT435" s="18" t="s">
        <v>185</v>
      </c>
      <c r="AU435" s="18" t="s">
        <v>82</v>
      </c>
      <c r="AY435" s="18" t="s">
        <v>183</v>
      </c>
      <c r="BE435" s="228">
        <f>IF(N435="základní",J435,0)</f>
        <v>0</v>
      </c>
      <c r="BF435" s="228">
        <f>IF(N435="snížená",J435,0)</f>
        <v>0</v>
      </c>
      <c r="BG435" s="228">
        <f>IF(N435="zákl. přenesená",J435,0)</f>
        <v>0</v>
      </c>
      <c r="BH435" s="228">
        <f>IF(N435="sníž. přenesená",J435,0)</f>
        <v>0</v>
      </c>
      <c r="BI435" s="228">
        <f>IF(N435="nulová",J435,0)</f>
        <v>0</v>
      </c>
      <c r="BJ435" s="18" t="s">
        <v>80</v>
      </c>
      <c r="BK435" s="228">
        <f>ROUND(I435*H435,2)</f>
        <v>0</v>
      </c>
      <c r="BL435" s="18" t="s">
        <v>276</v>
      </c>
      <c r="BM435" s="18" t="s">
        <v>1538</v>
      </c>
    </row>
    <row r="436" spans="2:51" s="12" customFormat="1" ht="12">
      <c r="B436" s="232"/>
      <c r="C436" s="233"/>
      <c r="D436" s="229" t="s">
        <v>193</v>
      </c>
      <c r="E436" s="234" t="s">
        <v>19</v>
      </c>
      <c r="F436" s="235" t="s">
        <v>1516</v>
      </c>
      <c r="G436" s="233"/>
      <c r="H436" s="234" t="s">
        <v>19</v>
      </c>
      <c r="I436" s="236"/>
      <c r="J436" s="233"/>
      <c r="K436" s="233"/>
      <c r="L436" s="237"/>
      <c r="M436" s="238"/>
      <c r="N436" s="239"/>
      <c r="O436" s="239"/>
      <c r="P436" s="239"/>
      <c r="Q436" s="239"/>
      <c r="R436" s="239"/>
      <c r="S436" s="239"/>
      <c r="T436" s="240"/>
      <c r="AT436" s="241" t="s">
        <v>193</v>
      </c>
      <c r="AU436" s="241" t="s">
        <v>82</v>
      </c>
      <c r="AV436" s="12" t="s">
        <v>80</v>
      </c>
      <c r="AW436" s="12" t="s">
        <v>35</v>
      </c>
      <c r="AX436" s="12" t="s">
        <v>73</v>
      </c>
      <c r="AY436" s="241" t="s">
        <v>183</v>
      </c>
    </row>
    <row r="437" spans="2:51" s="13" customFormat="1" ht="12">
      <c r="B437" s="242"/>
      <c r="C437" s="243"/>
      <c r="D437" s="229" t="s">
        <v>193</v>
      </c>
      <c r="E437" s="244" t="s">
        <v>19</v>
      </c>
      <c r="F437" s="245" t="s">
        <v>1539</v>
      </c>
      <c r="G437" s="243"/>
      <c r="H437" s="246">
        <v>23.464</v>
      </c>
      <c r="I437" s="247"/>
      <c r="J437" s="243"/>
      <c r="K437" s="243"/>
      <c r="L437" s="248"/>
      <c r="M437" s="249"/>
      <c r="N437" s="250"/>
      <c r="O437" s="250"/>
      <c r="P437" s="250"/>
      <c r="Q437" s="250"/>
      <c r="R437" s="250"/>
      <c r="S437" s="250"/>
      <c r="T437" s="251"/>
      <c r="AT437" s="252" t="s">
        <v>193</v>
      </c>
      <c r="AU437" s="252" t="s">
        <v>82</v>
      </c>
      <c r="AV437" s="13" t="s">
        <v>82</v>
      </c>
      <c r="AW437" s="13" t="s">
        <v>35</v>
      </c>
      <c r="AX437" s="13" t="s">
        <v>73</v>
      </c>
      <c r="AY437" s="252" t="s">
        <v>183</v>
      </c>
    </row>
    <row r="438" spans="2:51" s="12" customFormat="1" ht="12">
      <c r="B438" s="232"/>
      <c r="C438" s="233"/>
      <c r="D438" s="229" t="s">
        <v>193</v>
      </c>
      <c r="E438" s="234" t="s">
        <v>19</v>
      </c>
      <c r="F438" s="235" t="s">
        <v>1540</v>
      </c>
      <c r="G438" s="233"/>
      <c r="H438" s="234" t="s">
        <v>19</v>
      </c>
      <c r="I438" s="236"/>
      <c r="J438" s="233"/>
      <c r="K438" s="233"/>
      <c r="L438" s="237"/>
      <c r="M438" s="238"/>
      <c r="N438" s="239"/>
      <c r="O438" s="239"/>
      <c r="P438" s="239"/>
      <c r="Q438" s="239"/>
      <c r="R438" s="239"/>
      <c r="S438" s="239"/>
      <c r="T438" s="240"/>
      <c r="AT438" s="241" t="s">
        <v>193</v>
      </c>
      <c r="AU438" s="241" t="s">
        <v>82</v>
      </c>
      <c r="AV438" s="12" t="s">
        <v>80</v>
      </c>
      <c r="AW438" s="12" t="s">
        <v>35</v>
      </c>
      <c r="AX438" s="12" t="s">
        <v>73</v>
      </c>
      <c r="AY438" s="241" t="s">
        <v>183</v>
      </c>
    </row>
    <row r="439" spans="2:51" s="13" customFormat="1" ht="12">
      <c r="B439" s="242"/>
      <c r="C439" s="243"/>
      <c r="D439" s="229" t="s">
        <v>193</v>
      </c>
      <c r="E439" s="244" t="s">
        <v>19</v>
      </c>
      <c r="F439" s="245" t="s">
        <v>1521</v>
      </c>
      <c r="G439" s="243"/>
      <c r="H439" s="246">
        <v>1.254</v>
      </c>
      <c r="I439" s="247"/>
      <c r="J439" s="243"/>
      <c r="K439" s="243"/>
      <c r="L439" s="248"/>
      <c r="M439" s="249"/>
      <c r="N439" s="250"/>
      <c r="O439" s="250"/>
      <c r="P439" s="250"/>
      <c r="Q439" s="250"/>
      <c r="R439" s="250"/>
      <c r="S439" s="250"/>
      <c r="T439" s="251"/>
      <c r="AT439" s="252" t="s">
        <v>193</v>
      </c>
      <c r="AU439" s="252" t="s">
        <v>82</v>
      </c>
      <c r="AV439" s="13" t="s">
        <v>82</v>
      </c>
      <c r="AW439" s="13" t="s">
        <v>35</v>
      </c>
      <c r="AX439" s="13" t="s">
        <v>73</v>
      </c>
      <c r="AY439" s="252" t="s">
        <v>183</v>
      </c>
    </row>
    <row r="440" spans="2:51" s="14" customFormat="1" ht="12">
      <c r="B440" s="253"/>
      <c r="C440" s="254"/>
      <c r="D440" s="229" t="s">
        <v>193</v>
      </c>
      <c r="E440" s="255" t="s">
        <v>19</v>
      </c>
      <c r="F440" s="256" t="s">
        <v>231</v>
      </c>
      <c r="G440" s="254"/>
      <c r="H440" s="257">
        <v>24.718</v>
      </c>
      <c r="I440" s="258"/>
      <c r="J440" s="254"/>
      <c r="K440" s="254"/>
      <c r="L440" s="259"/>
      <c r="M440" s="260"/>
      <c r="N440" s="261"/>
      <c r="O440" s="261"/>
      <c r="P440" s="261"/>
      <c r="Q440" s="261"/>
      <c r="R440" s="261"/>
      <c r="S440" s="261"/>
      <c r="T440" s="262"/>
      <c r="AT440" s="263" t="s">
        <v>193</v>
      </c>
      <c r="AU440" s="263" t="s">
        <v>82</v>
      </c>
      <c r="AV440" s="14" t="s">
        <v>101</v>
      </c>
      <c r="AW440" s="14" t="s">
        <v>35</v>
      </c>
      <c r="AX440" s="14" t="s">
        <v>80</v>
      </c>
      <c r="AY440" s="263" t="s">
        <v>183</v>
      </c>
    </row>
    <row r="441" spans="2:65" s="1" customFormat="1" ht="16.5" customHeight="1">
      <c r="B441" s="39"/>
      <c r="C441" s="217" t="s">
        <v>1541</v>
      </c>
      <c r="D441" s="217" t="s">
        <v>185</v>
      </c>
      <c r="E441" s="218" t="s">
        <v>1197</v>
      </c>
      <c r="F441" s="219" t="s">
        <v>1198</v>
      </c>
      <c r="G441" s="220" t="s">
        <v>324</v>
      </c>
      <c r="H441" s="221">
        <v>24.718</v>
      </c>
      <c r="I441" s="222"/>
      <c r="J441" s="223">
        <f>ROUND(I441*H441,2)</f>
        <v>0</v>
      </c>
      <c r="K441" s="219" t="s">
        <v>521</v>
      </c>
      <c r="L441" s="44"/>
      <c r="M441" s="224" t="s">
        <v>19</v>
      </c>
      <c r="N441" s="225" t="s">
        <v>44</v>
      </c>
      <c r="O441" s="80"/>
      <c r="P441" s="226">
        <f>O441*H441</f>
        <v>0</v>
      </c>
      <c r="Q441" s="226">
        <v>0</v>
      </c>
      <c r="R441" s="226">
        <f>Q441*H441</f>
        <v>0</v>
      </c>
      <c r="S441" s="226">
        <v>0</v>
      </c>
      <c r="T441" s="227">
        <f>S441*H441</f>
        <v>0</v>
      </c>
      <c r="AR441" s="18" t="s">
        <v>276</v>
      </c>
      <c r="AT441" s="18" t="s">
        <v>185</v>
      </c>
      <c r="AU441" s="18" t="s">
        <v>82</v>
      </c>
      <c r="AY441" s="18" t="s">
        <v>183</v>
      </c>
      <c r="BE441" s="228">
        <f>IF(N441="základní",J441,0)</f>
        <v>0</v>
      </c>
      <c r="BF441" s="228">
        <f>IF(N441="snížená",J441,0)</f>
        <v>0</v>
      </c>
      <c r="BG441" s="228">
        <f>IF(N441="zákl. přenesená",J441,0)</f>
        <v>0</v>
      </c>
      <c r="BH441" s="228">
        <f>IF(N441="sníž. přenesená",J441,0)</f>
        <v>0</v>
      </c>
      <c r="BI441" s="228">
        <f>IF(N441="nulová",J441,0)</f>
        <v>0</v>
      </c>
      <c r="BJ441" s="18" t="s">
        <v>80</v>
      </c>
      <c r="BK441" s="228">
        <f>ROUND(I441*H441,2)</f>
        <v>0</v>
      </c>
      <c r="BL441" s="18" t="s">
        <v>276</v>
      </c>
      <c r="BM441" s="18" t="s">
        <v>1542</v>
      </c>
    </row>
    <row r="442" spans="2:47" s="1" customFormat="1" ht="12">
      <c r="B442" s="39"/>
      <c r="C442" s="40"/>
      <c r="D442" s="229" t="s">
        <v>191</v>
      </c>
      <c r="E442" s="40"/>
      <c r="F442" s="230" t="s">
        <v>1543</v>
      </c>
      <c r="G442" s="40"/>
      <c r="H442" s="40"/>
      <c r="I442" s="144"/>
      <c r="J442" s="40"/>
      <c r="K442" s="40"/>
      <c r="L442" s="44"/>
      <c r="M442" s="297"/>
      <c r="N442" s="282"/>
      <c r="O442" s="282"/>
      <c r="P442" s="282"/>
      <c r="Q442" s="282"/>
      <c r="R442" s="282"/>
      <c r="S442" s="282"/>
      <c r="T442" s="298"/>
      <c r="AT442" s="18" t="s">
        <v>191</v>
      </c>
      <c r="AU442" s="18" t="s">
        <v>82</v>
      </c>
    </row>
    <row r="443" spans="2:12" s="1" customFormat="1" ht="6.95" customHeight="1">
      <c r="B443" s="58"/>
      <c r="C443" s="59"/>
      <c r="D443" s="59"/>
      <c r="E443" s="59"/>
      <c r="F443" s="59"/>
      <c r="G443" s="59"/>
      <c r="H443" s="59"/>
      <c r="I443" s="168"/>
      <c r="J443" s="59"/>
      <c r="K443" s="59"/>
      <c r="L443" s="44"/>
    </row>
  </sheetData>
  <sheetProtection password="CC35" sheet="1" objects="1" scenarios="1" formatColumns="0" formatRows="0" autoFilter="0"/>
  <autoFilter ref="C103:K442"/>
  <mergeCells count="15">
    <mergeCell ref="E7:H7"/>
    <mergeCell ref="E11:H11"/>
    <mergeCell ref="E9:H9"/>
    <mergeCell ref="E13:H13"/>
    <mergeCell ref="E22:H22"/>
    <mergeCell ref="E31:H31"/>
    <mergeCell ref="E52:H52"/>
    <mergeCell ref="E56:H56"/>
    <mergeCell ref="E54:H54"/>
    <mergeCell ref="E58:H58"/>
    <mergeCell ref="E90:H90"/>
    <mergeCell ref="E94:H94"/>
    <mergeCell ref="E92:H92"/>
    <mergeCell ref="E96:H9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BM17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130</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ht="12">
      <c r="B8" s="21"/>
      <c r="D8" s="142" t="s">
        <v>158</v>
      </c>
      <c r="L8" s="21"/>
    </row>
    <row r="9" spans="2:12" ht="16.5" customHeight="1">
      <c r="B9" s="21"/>
      <c r="E9" s="143" t="s">
        <v>833</v>
      </c>
      <c r="L9" s="21"/>
    </row>
    <row r="10" spans="2:12" ht="12" customHeight="1">
      <c r="B10" s="21"/>
      <c r="D10" s="142" t="s">
        <v>160</v>
      </c>
      <c r="L10" s="21"/>
    </row>
    <row r="11" spans="2:12" s="1" customFormat="1" ht="16.5" customHeight="1">
      <c r="B11" s="44"/>
      <c r="E11" s="142" t="s">
        <v>1269</v>
      </c>
      <c r="F11" s="1"/>
      <c r="G11" s="1"/>
      <c r="H11" s="1"/>
      <c r="I11" s="144"/>
      <c r="L11" s="44"/>
    </row>
    <row r="12" spans="2:12" s="1" customFormat="1" ht="12" customHeight="1">
      <c r="B12" s="44"/>
      <c r="D12" s="142" t="s">
        <v>555</v>
      </c>
      <c r="I12" s="144"/>
      <c r="L12" s="44"/>
    </row>
    <row r="13" spans="2:12" s="1" customFormat="1" ht="36.95" customHeight="1">
      <c r="B13" s="44"/>
      <c r="E13" s="145" t="s">
        <v>1544</v>
      </c>
      <c r="F13" s="1"/>
      <c r="G13" s="1"/>
      <c r="H13" s="1"/>
      <c r="I13" s="144"/>
      <c r="L13" s="44"/>
    </row>
    <row r="14" spans="2:12" s="1" customFormat="1" ht="12">
      <c r="B14" s="44"/>
      <c r="I14" s="144"/>
      <c r="L14" s="44"/>
    </row>
    <row r="15" spans="2:12" s="1" customFormat="1" ht="12" customHeight="1">
      <c r="B15" s="44"/>
      <c r="D15" s="142" t="s">
        <v>18</v>
      </c>
      <c r="F15" s="18" t="s">
        <v>19</v>
      </c>
      <c r="I15" s="146" t="s">
        <v>20</v>
      </c>
      <c r="J15" s="18" t="s">
        <v>19</v>
      </c>
      <c r="L15" s="44"/>
    </row>
    <row r="16" spans="2:12" s="1" customFormat="1" ht="12" customHeight="1">
      <c r="B16" s="44"/>
      <c r="D16" s="142" t="s">
        <v>21</v>
      </c>
      <c r="F16" s="18" t="s">
        <v>22</v>
      </c>
      <c r="I16" s="146" t="s">
        <v>23</v>
      </c>
      <c r="J16" s="147" t="str">
        <f>'Rekapitulace stavby'!AN8</f>
        <v>7. 6. 2019</v>
      </c>
      <c r="L16" s="44"/>
    </row>
    <row r="17" spans="2:12" s="1" customFormat="1" ht="10.8" customHeight="1">
      <c r="B17" s="44"/>
      <c r="I17" s="144"/>
      <c r="L17" s="44"/>
    </row>
    <row r="18" spans="2:12" s="1" customFormat="1" ht="12" customHeight="1">
      <c r="B18" s="44"/>
      <c r="D18" s="142" t="s">
        <v>25</v>
      </c>
      <c r="I18" s="146" t="s">
        <v>26</v>
      </c>
      <c r="J18" s="18" t="s">
        <v>27</v>
      </c>
      <c r="L18" s="44"/>
    </row>
    <row r="19" spans="2:12" s="1" customFormat="1" ht="18" customHeight="1">
      <c r="B19" s="44"/>
      <c r="E19" s="18" t="s">
        <v>28</v>
      </c>
      <c r="I19" s="146" t="s">
        <v>29</v>
      </c>
      <c r="J19" s="18" t="s">
        <v>30</v>
      </c>
      <c r="L19" s="44"/>
    </row>
    <row r="20" spans="2:12" s="1" customFormat="1" ht="6.95" customHeight="1">
      <c r="B20" s="44"/>
      <c r="I20" s="144"/>
      <c r="L20" s="44"/>
    </row>
    <row r="21" spans="2:12" s="1" customFormat="1" ht="12" customHeight="1">
      <c r="B21" s="44"/>
      <c r="D21" s="142" t="s">
        <v>31</v>
      </c>
      <c r="I21" s="146" t="s">
        <v>26</v>
      </c>
      <c r="J21" s="34" t="str">
        <f>'Rekapitulace stavby'!AN13</f>
        <v>Vyplň údaj</v>
      </c>
      <c r="L21" s="44"/>
    </row>
    <row r="22" spans="2:12" s="1" customFormat="1" ht="18" customHeight="1">
      <c r="B22" s="44"/>
      <c r="E22" s="34" t="str">
        <f>'Rekapitulace stavby'!E14</f>
        <v>Vyplň údaj</v>
      </c>
      <c r="F22" s="18"/>
      <c r="G22" s="18"/>
      <c r="H22" s="18"/>
      <c r="I22" s="146" t="s">
        <v>29</v>
      </c>
      <c r="J22" s="34" t="str">
        <f>'Rekapitulace stavby'!AN14</f>
        <v>Vyplň údaj</v>
      </c>
      <c r="L22" s="44"/>
    </row>
    <row r="23" spans="2:12" s="1" customFormat="1" ht="6.95" customHeight="1">
      <c r="B23" s="44"/>
      <c r="I23" s="144"/>
      <c r="L23" s="44"/>
    </row>
    <row r="24" spans="2:12" s="1" customFormat="1" ht="12" customHeight="1">
      <c r="B24" s="44"/>
      <c r="D24" s="142" t="s">
        <v>33</v>
      </c>
      <c r="I24" s="146" t="s">
        <v>26</v>
      </c>
      <c r="J24" s="18" t="s">
        <v>19</v>
      </c>
      <c r="L24" s="44"/>
    </row>
    <row r="25" spans="2:12" s="1" customFormat="1" ht="18" customHeight="1">
      <c r="B25" s="44"/>
      <c r="E25" s="18" t="s">
        <v>34</v>
      </c>
      <c r="I25" s="146" t="s">
        <v>29</v>
      </c>
      <c r="J25" s="18" t="s">
        <v>19</v>
      </c>
      <c r="L25" s="44"/>
    </row>
    <row r="26" spans="2:12" s="1" customFormat="1" ht="6.95" customHeight="1">
      <c r="B26" s="44"/>
      <c r="I26" s="144"/>
      <c r="L26" s="44"/>
    </row>
    <row r="27" spans="2:12" s="1" customFormat="1" ht="12" customHeight="1">
      <c r="B27" s="44"/>
      <c r="D27" s="142" t="s">
        <v>36</v>
      </c>
      <c r="I27" s="146" t="s">
        <v>26</v>
      </c>
      <c r="J27" s="18" t="s">
        <v>19</v>
      </c>
      <c r="L27" s="44"/>
    </row>
    <row r="28" spans="2:12" s="1" customFormat="1" ht="18" customHeight="1">
      <c r="B28" s="44"/>
      <c r="E28" s="18" t="s">
        <v>34</v>
      </c>
      <c r="I28" s="146" t="s">
        <v>29</v>
      </c>
      <c r="J28" s="18" t="s">
        <v>19</v>
      </c>
      <c r="L28" s="44"/>
    </row>
    <row r="29" spans="2:12" s="1" customFormat="1" ht="6.95" customHeight="1">
      <c r="B29" s="44"/>
      <c r="I29" s="144"/>
      <c r="L29" s="44"/>
    </row>
    <row r="30" spans="2:12" s="1" customFormat="1" ht="12" customHeight="1">
      <c r="B30" s="44"/>
      <c r="D30" s="142" t="s">
        <v>37</v>
      </c>
      <c r="I30" s="144"/>
      <c r="L30" s="44"/>
    </row>
    <row r="31" spans="2:12" s="7" customFormat="1" ht="45" customHeight="1">
      <c r="B31" s="148"/>
      <c r="E31" s="149" t="s">
        <v>38</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39</v>
      </c>
      <c r="I34" s="144"/>
      <c r="J34" s="153">
        <f>ROUND(J94,2)</f>
        <v>0</v>
      </c>
      <c r="L34" s="44"/>
    </row>
    <row r="35" spans="2:12" s="1" customFormat="1" ht="6.95" customHeight="1">
      <c r="B35" s="44"/>
      <c r="D35" s="72"/>
      <c r="E35" s="72"/>
      <c r="F35" s="72"/>
      <c r="G35" s="72"/>
      <c r="H35" s="72"/>
      <c r="I35" s="151"/>
      <c r="J35" s="72"/>
      <c r="K35" s="72"/>
      <c r="L35" s="44"/>
    </row>
    <row r="36" spans="2:12" s="1" customFormat="1" ht="14.4" customHeight="1">
      <c r="B36" s="44"/>
      <c r="F36" s="154" t="s">
        <v>41</v>
      </c>
      <c r="I36" s="155" t="s">
        <v>40</v>
      </c>
      <c r="J36" s="154" t="s">
        <v>42</v>
      </c>
      <c r="L36" s="44"/>
    </row>
    <row r="37" spans="2:12" s="1" customFormat="1" ht="14.4" customHeight="1">
      <c r="B37" s="44"/>
      <c r="D37" s="142" t="s">
        <v>43</v>
      </c>
      <c r="E37" s="142" t="s">
        <v>44</v>
      </c>
      <c r="F37" s="156">
        <f>ROUND((SUM(BE94:BE171)),2)</f>
        <v>0</v>
      </c>
      <c r="I37" s="157">
        <v>0.21</v>
      </c>
      <c r="J37" s="156">
        <f>ROUND(((SUM(BE94:BE171))*I37),2)</f>
        <v>0</v>
      </c>
      <c r="L37" s="44"/>
    </row>
    <row r="38" spans="2:12" s="1" customFormat="1" ht="14.4" customHeight="1">
      <c r="B38" s="44"/>
      <c r="E38" s="142" t="s">
        <v>45</v>
      </c>
      <c r="F38" s="156">
        <f>ROUND((SUM(BF94:BF171)),2)</f>
        <v>0</v>
      </c>
      <c r="I38" s="157">
        <v>0.15</v>
      </c>
      <c r="J38" s="156">
        <f>ROUND(((SUM(BF94:BF171))*I38),2)</f>
        <v>0</v>
      </c>
      <c r="L38" s="44"/>
    </row>
    <row r="39" spans="2:12" s="1" customFormat="1" ht="14.4" customHeight="1" hidden="1">
      <c r="B39" s="44"/>
      <c r="E39" s="142" t="s">
        <v>46</v>
      </c>
      <c r="F39" s="156">
        <f>ROUND((SUM(BG94:BG171)),2)</f>
        <v>0</v>
      </c>
      <c r="I39" s="157">
        <v>0.21</v>
      </c>
      <c r="J39" s="156">
        <f>0</f>
        <v>0</v>
      </c>
      <c r="L39" s="44"/>
    </row>
    <row r="40" spans="2:12" s="1" customFormat="1" ht="14.4" customHeight="1" hidden="1">
      <c r="B40" s="44"/>
      <c r="E40" s="142" t="s">
        <v>47</v>
      </c>
      <c r="F40" s="156">
        <f>ROUND((SUM(BH94:BH171)),2)</f>
        <v>0</v>
      </c>
      <c r="I40" s="157">
        <v>0.15</v>
      </c>
      <c r="J40" s="156">
        <f>0</f>
        <v>0</v>
      </c>
      <c r="L40" s="44"/>
    </row>
    <row r="41" spans="2:12" s="1" customFormat="1" ht="14.4" customHeight="1" hidden="1">
      <c r="B41" s="44"/>
      <c r="E41" s="142" t="s">
        <v>48</v>
      </c>
      <c r="F41" s="156">
        <f>ROUND((SUM(BI94:BI171)),2)</f>
        <v>0</v>
      </c>
      <c r="I41" s="157">
        <v>0</v>
      </c>
      <c r="J41" s="156">
        <f>0</f>
        <v>0</v>
      </c>
      <c r="L41" s="44"/>
    </row>
    <row r="42" spans="2:12" s="1" customFormat="1" ht="6.95" customHeight="1">
      <c r="B42" s="44"/>
      <c r="I42" s="144"/>
      <c r="L42" s="44"/>
    </row>
    <row r="43" spans="2:12" s="1" customFormat="1" ht="25.4" customHeight="1">
      <c r="B43" s="44"/>
      <c r="C43" s="158"/>
      <c r="D43" s="159" t="s">
        <v>49</v>
      </c>
      <c r="E43" s="160"/>
      <c r="F43" s="160"/>
      <c r="G43" s="161" t="s">
        <v>50</v>
      </c>
      <c r="H43" s="162" t="s">
        <v>51</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162</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Výměna pražců a kolejnic ve 2.TK v úseku V.Březno - Boletice n.L. v km 443,320 – 448,400_OPRAVA Č. 1</v>
      </c>
      <c r="F52" s="33"/>
      <c r="G52" s="33"/>
      <c r="H52" s="33"/>
      <c r="I52" s="144"/>
      <c r="J52" s="40"/>
      <c r="K52" s="40"/>
      <c r="L52" s="44"/>
    </row>
    <row r="53" spans="2:12" ht="12" customHeight="1">
      <c r="B53" s="22"/>
      <c r="C53" s="33" t="s">
        <v>158</v>
      </c>
      <c r="D53" s="23"/>
      <c r="E53" s="23"/>
      <c r="F53" s="23"/>
      <c r="G53" s="23"/>
      <c r="H53" s="23"/>
      <c r="I53" s="137"/>
      <c r="J53" s="23"/>
      <c r="K53" s="23"/>
      <c r="L53" s="21"/>
    </row>
    <row r="54" spans="2:12" ht="16.5" customHeight="1">
      <c r="B54" s="22"/>
      <c r="C54" s="23"/>
      <c r="D54" s="23"/>
      <c r="E54" s="172" t="s">
        <v>833</v>
      </c>
      <c r="F54" s="23"/>
      <c r="G54" s="23"/>
      <c r="H54" s="23"/>
      <c r="I54" s="137"/>
      <c r="J54" s="23"/>
      <c r="K54" s="23"/>
      <c r="L54" s="21"/>
    </row>
    <row r="55" spans="2:12" ht="12" customHeight="1">
      <c r="B55" s="22"/>
      <c r="C55" s="33" t="s">
        <v>160</v>
      </c>
      <c r="D55" s="23"/>
      <c r="E55" s="23"/>
      <c r="F55" s="23"/>
      <c r="G55" s="23"/>
      <c r="H55" s="23"/>
      <c r="I55" s="137"/>
      <c r="J55" s="23"/>
      <c r="K55" s="23"/>
      <c r="L55" s="21"/>
    </row>
    <row r="56" spans="2:12" s="1" customFormat="1" ht="16.5" customHeight="1">
      <c r="B56" s="39"/>
      <c r="C56" s="40"/>
      <c r="D56" s="40"/>
      <c r="E56" s="33" t="s">
        <v>1269</v>
      </c>
      <c r="F56" s="40"/>
      <c r="G56" s="40"/>
      <c r="H56" s="40"/>
      <c r="I56" s="144"/>
      <c r="J56" s="40"/>
      <c r="K56" s="40"/>
      <c r="L56" s="44"/>
    </row>
    <row r="57" spans="2:12" s="1" customFormat="1" ht="12" customHeight="1">
      <c r="B57" s="39"/>
      <c r="C57" s="33" t="s">
        <v>555</v>
      </c>
      <c r="D57" s="40"/>
      <c r="E57" s="40"/>
      <c r="F57" s="40"/>
      <c r="G57" s="40"/>
      <c r="H57" s="40"/>
      <c r="I57" s="144"/>
      <c r="J57" s="40"/>
      <c r="K57" s="40"/>
      <c r="L57" s="44"/>
    </row>
    <row r="58" spans="2:12" s="1" customFormat="1" ht="16.5" customHeight="1">
      <c r="B58" s="39"/>
      <c r="C58" s="40"/>
      <c r="D58" s="40"/>
      <c r="E58" s="65" t="str">
        <f>E13</f>
        <v>002 - km 445,446 - svršek</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21</v>
      </c>
      <c r="D60" s="40"/>
      <c r="E60" s="40"/>
      <c r="F60" s="28" t="str">
        <f>F16</f>
        <v>trať 073</v>
      </c>
      <c r="G60" s="40"/>
      <c r="H60" s="40"/>
      <c r="I60" s="146" t="s">
        <v>23</v>
      </c>
      <c r="J60" s="68" t="str">
        <f>IF(J16="","",J16)</f>
        <v>7. 6. 2019</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25</v>
      </c>
      <c r="D62" s="40"/>
      <c r="E62" s="40"/>
      <c r="F62" s="28" t="str">
        <f>E19</f>
        <v>SŽDC s.o., OŘ Ústí n.L., ST Ústí n.L.</v>
      </c>
      <c r="G62" s="40"/>
      <c r="H62" s="40"/>
      <c r="I62" s="146" t="s">
        <v>33</v>
      </c>
      <c r="J62" s="37" t="str">
        <f>E25</f>
        <v xml:space="preserve"> </v>
      </c>
      <c r="K62" s="40"/>
      <c r="L62" s="44"/>
    </row>
    <row r="63" spans="2:12" s="1" customFormat="1" ht="13.65" customHeight="1">
      <c r="B63" s="39"/>
      <c r="C63" s="33" t="s">
        <v>31</v>
      </c>
      <c r="D63" s="40"/>
      <c r="E63" s="40"/>
      <c r="F63" s="28" t="str">
        <f>IF(E22="","",E22)</f>
        <v>Vyplň údaj</v>
      </c>
      <c r="G63" s="40"/>
      <c r="H63" s="40"/>
      <c r="I63" s="146" t="s">
        <v>36</v>
      </c>
      <c r="J63" s="37" t="str">
        <f>E28</f>
        <v xml:space="preserve"> </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163</v>
      </c>
      <c r="D65" s="174"/>
      <c r="E65" s="174"/>
      <c r="F65" s="174"/>
      <c r="G65" s="174"/>
      <c r="H65" s="174"/>
      <c r="I65" s="175"/>
      <c r="J65" s="176" t="s">
        <v>164</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71</v>
      </c>
      <c r="D67" s="40"/>
      <c r="E67" s="40"/>
      <c r="F67" s="40"/>
      <c r="G67" s="40"/>
      <c r="H67" s="40"/>
      <c r="I67" s="144"/>
      <c r="J67" s="98">
        <f>J94</f>
        <v>0</v>
      </c>
      <c r="K67" s="40"/>
      <c r="L67" s="44"/>
      <c r="AU67" s="18" t="s">
        <v>165</v>
      </c>
    </row>
    <row r="68" spans="2:12" s="8" customFormat="1" ht="24.95" customHeight="1">
      <c r="B68" s="178"/>
      <c r="C68" s="179"/>
      <c r="D68" s="180" t="s">
        <v>166</v>
      </c>
      <c r="E68" s="181"/>
      <c r="F68" s="181"/>
      <c r="G68" s="181"/>
      <c r="H68" s="181"/>
      <c r="I68" s="182"/>
      <c r="J68" s="183">
        <f>J95</f>
        <v>0</v>
      </c>
      <c r="K68" s="179"/>
      <c r="L68" s="184"/>
    </row>
    <row r="69" spans="2:12" s="9" customFormat="1" ht="19.9" customHeight="1">
      <c r="B69" s="185"/>
      <c r="C69" s="122"/>
      <c r="D69" s="186" t="s">
        <v>1220</v>
      </c>
      <c r="E69" s="187"/>
      <c r="F69" s="187"/>
      <c r="G69" s="187"/>
      <c r="H69" s="187"/>
      <c r="I69" s="188"/>
      <c r="J69" s="189">
        <f>J96</f>
        <v>0</v>
      </c>
      <c r="K69" s="122"/>
      <c r="L69" s="190"/>
    </row>
    <row r="70" spans="2:12" s="8" customFormat="1" ht="24.95" customHeight="1">
      <c r="B70" s="178"/>
      <c r="C70" s="179"/>
      <c r="D70" s="180" t="s">
        <v>557</v>
      </c>
      <c r="E70" s="181"/>
      <c r="F70" s="181"/>
      <c r="G70" s="181"/>
      <c r="H70" s="181"/>
      <c r="I70" s="182"/>
      <c r="J70" s="183">
        <f>J160</f>
        <v>0</v>
      </c>
      <c r="K70" s="179"/>
      <c r="L70" s="184"/>
    </row>
    <row r="71" spans="2:12" s="1" customFormat="1" ht="21.8" customHeight="1">
      <c r="B71" s="39"/>
      <c r="C71" s="40"/>
      <c r="D71" s="40"/>
      <c r="E71" s="40"/>
      <c r="F71" s="40"/>
      <c r="G71" s="40"/>
      <c r="H71" s="40"/>
      <c r="I71" s="144"/>
      <c r="J71" s="40"/>
      <c r="K71" s="40"/>
      <c r="L71" s="44"/>
    </row>
    <row r="72" spans="2:12" s="1" customFormat="1" ht="6.95" customHeight="1">
      <c r="B72" s="58"/>
      <c r="C72" s="59"/>
      <c r="D72" s="59"/>
      <c r="E72" s="59"/>
      <c r="F72" s="59"/>
      <c r="G72" s="59"/>
      <c r="H72" s="59"/>
      <c r="I72" s="168"/>
      <c r="J72" s="59"/>
      <c r="K72" s="59"/>
      <c r="L72" s="44"/>
    </row>
    <row r="76" spans="2:12" s="1" customFormat="1" ht="6.95" customHeight="1">
      <c r="B76" s="60"/>
      <c r="C76" s="61"/>
      <c r="D76" s="61"/>
      <c r="E76" s="61"/>
      <c r="F76" s="61"/>
      <c r="G76" s="61"/>
      <c r="H76" s="61"/>
      <c r="I76" s="171"/>
      <c r="J76" s="61"/>
      <c r="K76" s="61"/>
      <c r="L76" s="44"/>
    </row>
    <row r="77" spans="2:12" s="1" customFormat="1" ht="24.95" customHeight="1">
      <c r="B77" s="39"/>
      <c r="C77" s="24" t="s">
        <v>168</v>
      </c>
      <c r="D77" s="40"/>
      <c r="E77" s="40"/>
      <c r="F77" s="40"/>
      <c r="G77" s="40"/>
      <c r="H77" s="40"/>
      <c r="I77" s="144"/>
      <c r="J77" s="40"/>
      <c r="K77" s="40"/>
      <c r="L77" s="44"/>
    </row>
    <row r="78" spans="2:12" s="1" customFormat="1" ht="6.95" customHeight="1">
      <c r="B78" s="39"/>
      <c r="C78" s="40"/>
      <c r="D78" s="40"/>
      <c r="E78" s="40"/>
      <c r="F78" s="40"/>
      <c r="G78" s="40"/>
      <c r="H78" s="40"/>
      <c r="I78" s="144"/>
      <c r="J78" s="40"/>
      <c r="K78" s="40"/>
      <c r="L78" s="44"/>
    </row>
    <row r="79" spans="2:12" s="1" customFormat="1" ht="12" customHeight="1">
      <c r="B79" s="39"/>
      <c r="C79" s="33" t="s">
        <v>16</v>
      </c>
      <c r="D79" s="40"/>
      <c r="E79" s="40"/>
      <c r="F79" s="40"/>
      <c r="G79" s="40"/>
      <c r="H79" s="40"/>
      <c r="I79" s="144"/>
      <c r="J79" s="40"/>
      <c r="K79" s="40"/>
      <c r="L79" s="44"/>
    </row>
    <row r="80" spans="2:12" s="1" customFormat="1" ht="16.5" customHeight="1">
      <c r="B80" s="39"/>
      <c r="C80" s="40"/>
      <c r="D80" s="40"/>
      <c r="E80" s="172" t="str">
        <f>E7</f>
        <v>Výměna pražců a kolejnic ve 2.TK v úseku V.Březno - Boletice n.L. v km 443,320 – 448,400_OPRAVA Č. 1</v>
      </c>
      <c r="F80" s="33"/>
      <c r="G80" s="33"/>
      <c r="H80" s="33"/>
      <c r="I80" s="144"/>
      <c r="J80" s="40"/>
      <c r="K80" s="40"/>
      <c r="L80" s="44"/>
    </row>
    <row r="81" spans="2:12" ht="12" customHeight="1">
      <c r="B81" s="22"/>
      <c r="C81" s="33" t="s">
        <v>158</v>
      </c>
      <c r="D81" s="23"/>
      <c r="E81" s="23"/>
      <c r="F81" s="23"/>
      <c r="G81" s="23"/>
      <c r="H81" s="23"/>
      <c r="I81" s="137"/>
      <c r="J81" s="23"/>
      <c r="K81" s="23"/>
      <c r="L81" s="21"/>
    </row>
    <row r="82" spans="2:12" ht="16.5" customHeight="1">
      <c r="B82" s="22"/>
      <c r="C82" s="23"/>
      <c r="D82" s="23"/>
      <c r="E82" s="172" t="s">
        <v>833</v>
      </c>
      <c r="F82" s="23"/>
      <c r="G82" s="23"/>
      <c r="H82" s="23"/>
      <c r="I82" s="137"/>
      <c r="J82" s="23"/>
      <c r="K82" s="23"/>
      <c r="L82" s="21"/>
    </row>
    <row r="83" spans="2:12" ht="12" customHeight="1">
      <c r="B83" s="22"/>
      <c r="C83" s="33" t="s">
        <v>160</v>
      </c>
      <c r="D83" s="23"/>
      <c r="E83" s="23"/>
      <c r="F83" s="23"/>
      <c r="G83" s="23"/>
      <c r="H83" s="23"/>
      <c r="I83" s="137"/>
      <c r="J83" s="23"/>
      <c r="K83" s="23"/>
      <c r="L83" s="21"/>
    </row>
    <row r="84" spans="2:12" s="1" customFormat="1" ht="16.5" customHeight="1">
      <c r="B84" s="39"/>
      <c r="C84" s="40"/>
      <c r="D84" s="40"/>
      <c r="E84" s="33" t="s">
        <v>1269</v>
      </c>
      <c r="F84" s="40"/>
      <c r="G84" s="40"/>
      <c r="H84" s="40"/>
      <c r="I84" s="144"/>
      <c r="J84" s="40"/>
      <c r="K84" s="40"/>
      <c r="L84" s="44"/>
    </row>
    <row r="85" spans="2:12" s="1" customFormat="1" ht="12" customHeight="1">
      <c r="B85" s="39"/>
      <c r="C85" s="33" t="s">
        <v>555</v>
      </c>
      <c r="D85" s="40"/>
      <c r="E85" s="40"/>
      <c r="F85" s="40"/>
      <c r="G85" s="40"/>
      <c r="H85" s="40"/>
      <c r="I85" s="144"/>
      <c r="J85" s="40"/>
      <c r="K85" s="40"/>
      <c r="L85" s="44"/>
    </row>
    <row r="86" spans="2:12" s="1" customFormat="1" ht="16.5" customHeight="1">
      <c r="B86" s="39"/>
      <c r="C86" s="40"/>
      <c r="D86" s="40"/>
      <c r="E86" s="65" t="str">
        <f>E13</f>
        <v>002 - km 445,446 - svršek</v>
      </c>
      <c r="F86" s="40"/>
      <c r="G86" s="40"/>
      <c r="H86" s="40"/>
      <c r="I86" s="144"/>
      <c r="J86" s="40"/>
      <c r="K86" s="40"/>
      <c r="L86" s="44"/>
    </row>
    <row r="87" spans="2:12" s="1" customFormat="1" ht="6.95" customHeight="1">
      <c r="B87" s="39"/>
      <c r="C87" s="40"/>
      <c r="D87" s="40"/>
      <c r="E87" s="40"/>
      <c r="F87" s="40"/>
      <c r="G87" s="40"/>
      <c r="H87" s="40"/>
      <c r="I87" s="144"/>
      <c r="J87" s="40"/>
      <c r="K87" s="40"/>
      <c r="L87" s="44"/>
    </row>
    <row r="88" spans="2:12" s="1" customFormat="1" ht="12" customHeight="1">
      <c r="B88" s="39"/>
      <c r="C88" s="33" t="s">
        <v>21</v>
      </c>
      <c r="D88" s="40"/>
      <c r="E88" s="40"/>
      <c r="F88" s="28" t="str">
        <f>F16</f>
        <v>trať 073</v>
      </c>
      <c r="G88" s="40"/>
      <c r="H88" s="40"/>
      <c r="I88" s="146" t="s">
        <v>23</v>
      </c>
      <c r="J88" s="68" t="str">
        <f>IF(J16="","",J16)</f>
        <v>7. 6. 2019</v>
      </c>
      <c r="K88" s="40"/>
      <c r="L88" s="44"/>
    </row>
    <row r="89" spans="2:12" s="1" customFormat="1" ht="6.95" customHeight="1">
      <c r="B89" s="39"/>
      <c r="C89" s="40"/>
      <c r="D89" s="40"/>
      <c r="E89" s="40"/>
      <c r="F89" s="40"/>
      <c r="G89" s="40"/>
      <c r="H89" s="40"/>
      <c r="I89" s="144"/>
      <c r="J89" s="40"/>
      <c r="K89" s="40"/>
      <c r="L89" s="44"/>
    </row>
    <row r="90" spans="2:12" s="1" customFormat="1" ht="13.65" customHeight="1">
      <c r="B90" s="39"/>
      <c r="C90" s="33" t="s">
        <v>25</v>
      </c>
      <c r="D90" s="40"/>
      <c r="E90" s="40"/>
      <c r="F90" s="28" t="str">
        <f>E19</f>
        <v>SŽDC s.o., OŘ Ústí n.L., ST Ústí n.L.</v>
      </c>
      <c r="G90" s="40"/>
      <c r="H90" s="40"/>
      <c r="I90" s="146" t="s">
        <v>33</v>
      </c>
      <c r="J90" s="37" t="str">
        <f>E25</f>
        <v xml:space="preserve"> </v>
      </c>
      <c r="K90" s="40"/>
      <c r="L90" s="44"/>
    </row>
    <row r="91" spans="2:12" s="1" customFormat="1" ht="13.65" customHeight="1">
      <c r="B91" s="39"/>
      <c r="C91" s="33" t="s">
        <v>31</v>
      </c>
      <c r="D91" s="40"/>
      <c r="E91" s="40"/>
      <c r="F91" s="28" t="str">
        <f>IF(E22="","",E22)</f>
        <v>Vyplň údaj</v>
      </c>
      <c r="G91" s="40"/>
      <c r="H91" s="40"/>
      <c r="I91" s="146" t="s">
        <v>36</v>
      </c>
      <c r="J91" s="37" t="str">
        <f>E28</f>
        <v xml:space="preserve"> </v>
      </c>
      <c r="K91" s="40"/>
      <c r="L91" s="44"/>
    </row>
    <row r="92" spans="2:12" s="1" customFormat="1" ht="10.3" customHeight="1">
      <c r="B92" s="39"/>
      <c r="C92" s="40"/>
      <c r="D92" s="40"/>
      <c r="E92" s="40"/>
      <c r="F92" s="40"/>
      <c r="G92" s="40"/>
      <c r="H92" s="40"/>
      <c r="I92" s="144"/>
      <c r="J92" s="40"/>
      <c r="K92" s="40"/>
      <c r="L92" s="44"/>
    </row>
    <row r="93" spans="2:20" s="10" customFormat="1" ht="29.25" customHeight="1">
      <c r="B93" s="191"/>
      <c r="C93" s="192" t="s">
        <v>169</v>
      </c>
      <c r="D93" s="193" t="s">
        <v>58</v>
      </c>
      <c r="E93" s="193" t="s">
        <v>54</v>
      </c>
      <c r="F93" s="193" t="s">
        <v>55</v>
      </c>
      <c r="G93" s="193" t="s">
        <v>170</v>
      </c>
      <c r="H93" s="193" t="s">
        <v>171</v>
      </c>
      <c r="I93" s="194" t="s">
        <v>172</v>
      </c>
      <c r="J93" s="193" t="s">
        <v>164</v>
      </c>
      <c r="K93" s="195" t="s">
        <v>173</v>
      </c>
      <c r="L93" s="196"/>
      <c r="M93" s="88" t="s">
        <v>19</v>
      </c>
      <c r="N93" s="89" t="s">
        <v>43</v>
      </c>
      <c r="O93" s="89" t="s">
        <v>174</v>
      </c>
      <c r="P93" s="89" t="s">
        <v>175</v>
      </c>
      <c r="Q93" s="89" t="s">
        <v>176</v>
      </c>
      <c r="R93" s="89" t="s">
        <v>177</v>
      </c>
      <c r="S93" s="89" t="s">
        <v>178</v>
      </c>
      <c r="T93" s="90" t="s">
        <v>179</v>
      </c>
    </row>
    <row r="94" spans="2:63" s="1" customFormat="1" ht="22.8" customHeight="1">
      <c r="B94" s="39"/>
      <c r="C94" s="95" t="s">
        <v>180</v>
      </c>
      <c r="D94" s="40"/>
      <c r="E94" s="40"/>
      <c r="F94" s="40"/>
      <c r="G94" s="40"/>
      <c r="H94" s="40"/>
      <c r="I94" s="144"/>
      <c r="J94" s="197">
        <f>BK94</f>
        <v>0</v>
      </c>
      <c r="K94" s="40"/>
      <c r="L94" s="44"/>
      <c r="M94" s="91"/>
      <c r="N94" s="92"/>
      <c r="O94" s="92"/>
      <c r="P94" s="198">
        <f>P95+P160</f>
        <v>0</v>
      </c>
      <c r="Q94" s="92"/>
      <c r="R94" s="198">
        <f>R95+R160</f>
        <v>168.9</v>
      </c>
      <c r="S94" s="92"/>
      <c r="T94" s="199">
        <f>T95+T160</f>
        <v>0</v>
      </c>
      <c r="AT94" s="18" t="s">
        <v>72</v>
      </c>
      <c r="AU94" s="18" t="s">
        <v>165</v>
      </c>
      <c r="BK94" s="200">
        <f>BK95+BK160</f>
        <v>0</v>
      </c>
    </row>
    <row r="95" spans="2:63" s="11" customFormat="1" ht="25.9" customHeight="1">
      <c r="B95" s="201"/>
      <c r="C95" s="202"/>
      <c r="D95" s="203" t="s">
        <v>72</v>
      </c>
      <c r="E95" s="204" t="s">
        <v>181</v>
      </c>
      <c r="F95" s="204" t="s">
        <v>182</v>
      </c>
      <c r="G95" s="202"/>
      <c r="H95" s="202"/>
      <c r="I95" s="205"/>
      <c r="J95" s="206">
        <f>BK95</f>
        <v>0</v>
      </c>
      <c r="K95" s="202"/>
      <c r="L95" s="207"/>
      <c r="M95" s="208"/>
      <c r="N95" s="209"/>
      <c r="O95" s="209"/>
      <c r="P95" s="210">
        <f>P96</f>
        <v>0</v>
      </c>
      <c r="Q95" s="209"/>
      <c r="R95" s="210">
        <f>R96</f>
        <v>168.9</v>
      </c>
      <c r="S95" s="209"/>
      <c r="T95" s="211">
        <f>T96</f>
        <v>0</v>
      </c>
      <c r="AR95" s="212" t="s">
        <v>80</v>
      </c>
      <c r="AT95" s="213" t="s">
        <v>72</v>
      </c>
      <c r="AU95" s="213" t="s">
        <v>73</v>
      </c>
      <c r="AY95" s="212" t="s">
        <v>183</v>
      </c>
      <c r="BK95" s="214">
        <f>BK96</f>
        <v>0</v>
      </c>
    </row>
    <row r="96" spans="2:63" s="11" customFormat="1" ht="22.8" customHeight="1">
      <c r="B96" s="201"/>
      <c r="C96" s="202"/>
      <c r="D96" s="203" t="s">
        <v>72</v>
      </c>
      <c r="E96" s="215" t="s">
        <v>104</v>
      </c>
      <c r="F96" s="215" t="s">
        <v>1221</v>
      </c>
      <c r="G96" s="202"/>
      <c r="H96" s="202"/>
      <c r="I96" s="205"/>
      <c r="J96" s="216">
        <f>BK96</f>
        <v>0</v>
      </c>
      <c r="K96" s="202"/>
      <c r="L96" s="207"/>
      <c r="M96" s="208"/>
      <c r="N96" s="209"/>
      <c r="O96" s="209"/>
      <c r="P96" s="210">
        <f>SUM(P97:P159)</f>
        <v>0</v>
      </c>
      <c r="Q96" s="209"/>
      <c r="R96" s="210">
        <f>SUM(R97:R159)</f>
        <v>168.9</v>
      </c>
      <c r="S96" s="209"/>
      <c r="T96" s="211">
        <f>SUM(T97:T159)</f>
        <v>0</v>
      </c>
      <c r="AR96" s="212" t="s">
        <v>80</v>
      </c>
      <c r="AT96" s="213" t="s">
        <v>72</v>
      </c>
      <c r="AU96" s="213" t="s">
        <v>80</v>
      </c>
      <c r="AY96" s="212" t="s">
        <v>183</v>
      </c>
      <c r="BK96" s="214">
        <f>SUM(BK97:BK159)</f>
        <v>0</v>
      </c>
    </row>
    <row r="97" spans="2:65" s="1" customFormat="1" ht="33.75" customHeight="1">
      <c r="B97" s="39"/>
      <c r="C97" s="217" t="s">
        <v>80</v>
      </c>
      <c r="D97" s="217" t="s">
        <v>185</v>
      </c>
      <c r="E97" s="218" t="s">
        <v>1222</v>
      </c>
      <c r="F97" s="219" t="s">
        <v>1223</v>
      </c>
      <c r="G97" s="220" t="s">
        <v>225</v>
      </c>
      <c r="H97" s="221">
        <v>115.5</v>
      </c>
      <c r="I97" s="222"/>
      <c r="J97" s="223">
        <f>ROUND(I97*H97,2)</f>
        <v>0</v>
      </c>
      <c r="K97" s="219" t="s">
        <v>189</v>
      </c>
      <c r="L97" s="44"/>
      <c r="M97" s="224" t="s">
        <v>19</v>
      </c>
      <c r="N97" s="225" t="s">
        <v>44</v>
      </c>
      <c r="O97" s="80"/>
      <c r="P97" s="226">
        <f>O97*H97</f>
        <v>0</v>
      </c>
      <c r="Q97" s="226">
        <v>0</v>
      </c>
      <c r="R97" s="226">
        <f>Q97*H97</f>
        <v>0</v>
      </c>
      <c r="S97" s="226">
        <v>0</v>
      </c>
      <c r="T97" s="227">
        <f>S97*H97</f>
        <v>0</v>
      </c>
      <c r="AR97" s="18" t="s">
        <v>101</v>
      </c>
      <c r="AT97" s="18" t="s">
        <v>185</v>
      </c>
      <c r="AU97" s="18" t="s">
        <v>82</v>
      </c>
      <c r="AY97" s="18" t="s">
        <v>183</v>
      </c>
      <c r="BE97" s="228">
        <f>IF(N97="základní",J97,0)</f>
        <v>0</v>
      </c>
      <c r="BF97" s="228">
        <f>IF(N97="snížená",J97,0)</f>
        <v>0</v>
      </c>
      <c r="BG97" s="228">
        <f>IF(N97="zákl. přenesená",J97,0)</f>
        <v>0</v>
      </c>
      <c r="BH97" s="228">
        <f>IF(N97="sníž. přenesená",J97,0)</f>
        <v>0</v>
      </c>
      <c r="BI97" s="228">
        <f>IF(N97="nulová",J97,0)</f>
        <v>0</v>
      </c>
      <c r="BJ97" s="18" t="s">
        <v>80</v>
      </c>
      <c r="BK97" s="228">
        <f>ROUND(I97*H97,2)</f>
        <v>0</v>
      </c>
      <c r="BL97" s="18" t="s">
        <v>101</v>
      </c>
      <c r="BM97" s="18" t="s">
        <v>1545</v>
      </c>
    </row>
    <row r="98" spans="2:47" s="1" customFormat="1" ht="12">
      <c r="B98" s="39"/>
      <c r="C98" s="40"/>
      <c r="D98" s="229" t="s">
        <v>213</v>
      </c>
      <c r="E98" s="40"/>
      <c r="F98" s="230" t="s">
        <v>1225</v>
      </c>
      <c r="G98" s="40"/>
      <c r="H98" s="40"/>
      <c r="I98" s="144"/>
      <c r="J98" s="40"/>
      <c r="K98" s="40"/>
      <c r="L98" s="44"/>
      <c r="M98" s="231"/>
      <c r="N98" s="80"/>
      <c r="O98" s="80"/>
      <c r="P98" s="80"/>
      <c r="Q98" s="80"/>
      <c r="R98" s="80"/>
      <c r="S98" s="80"/>
      <c r="T98" s="81"/>
      <c r="AT98" s="18" t="s">
        <v>213</v>
      </c>
      <c r="AU98" s="18" t="s">
        <v>82</v>
      </c>
    </row>
    <row r="99" spans="2:47" s="1" customFormat="1" ht="12">
      <c r="B99" s="39"/>
      <c r="C99" s="40"/>
      <c r="D99" s="229" t="s">
        <v>191</v>
      </c>
      <c r="E99" s="40"/>
      <c r="F99" s="230" t="s">
        <v>1226</v>
      </c>
      <c r="G99" s="40"/>
      <c r="H99" s="40"/>
      <c r="I99" s="144"/>
      <c r="J99" s="40"/>
      <c r="K99" s="40"/>
      <c r="L99" s="44"/>
      <c r="M99" s="231"/>
      <c r="N99" s="80"/>
      <c r="O99" s="80"/>
      <c r="P99" s="80"/>
      <c r="Q99" s="80"/>
      <c r="R99" s="80"/>
      <c r="S99" s="80"/>
      <c r="T99" s="81"/>
      <c r="AT99" s="18" t="s">
        <v>191</v>
      </c>
      <c r="AU99" s="18" t="s">
        <v>82</v>
      </c>
    </row>
    <row r="100" spans="2:51" s="12" customFormat="1" ht="12">
      <c r="B100" s="232"/>
      <c r="C100" s="233"/>
      <c r="D100" s="229" t="s">
        <v>193</v>
      </c>
      <c r="E100" s="234" t="s">
        <v>19</v>
      </c>
      <c r="F100" s="235" t="s">
        <v>1546</v>
      </c>
      <c r="G100" s="233"/>
      <c r="H100" s="234" t="s">
        <v>19</v>
      </c>
      <c r="I100" s="236"/>
      <c r="J100" s="233"/>
      <c r="K100" s="233"/>
      <c r="L100" s="237"/>
      <c r="M100" s="238"/>
      <c r="N100" s="239"/>
      <c r="O100" s="239"/>
      <c r="P100" s="239"/>
      <c r="Q100" s="239"/>
      <c r="R100" s="239"/>
      <c r="S100" s="239"/>
      <c r="T100" s="240"/>
      <c r="AT100" s="241" t="s">
        <v>193</v>
      </c>
      <c r="AU100" s="241" t="s">
        <v>82</v>
      </c>
      <c r="AV100" s="12" t="s">
        <v>80</v>
      </c>
      <c r="AW100" s="12" t="s">
        <v>35</v>
      </c>
      <c r="AX100" s="12" t="s">
        <v>73</v>
      </c>
      <c r="AY100" s="241" t="s">
        <v>183</v>
      </c>
    </row>
    <row r="101" spans="2:51" s="13" customFormat="1" ht="12">
      <c r="B101" s="242"/>
      <c r="C101" s="243"/>
      <c r="D101" s="229" t="s">
        <v>193</v>
      </c>
      <c r="E101" s="244" t="s">
        <v>19</v>
      </c>
      <c r="F101" s="245" t="s">
        <v>1547</v>
      </c>
      <c r="G101" s="243"/>
      <c r="H101" s="246">
        <v>115.5</v>
      </c>
      <c r="I101" s="247"/>
      <c r="J101" s="243"/>
      <c r="K101" s="243"/>
      <c r="L101" s="248"/>
      <c r="M101" s="249"/>
      <c r="N101" s="250"/>
      <c r="O101" s="250"/>
      <c r="P101" s="250"/>
      <c r="Q101" s="250"/>
      <c r="R101" s="250"/>
      <c r="S101" s="250"/>
      <c r="T101" s="251"/>
      <c r="AT101" s="252" t="s">
        <v>193</v>
      </c>
      <c r="AU101" s="252" t="s">
        <v>82</v>
      </c>
      <c r="AV101" s="13" t="s">
        <v>82</v>
      </c>
      <c r="AW101" s="13" t="s">
        <v>35</v>
      </c>
      <c r="AX101" s="13" t="s">
        <v>80</v>
      </c>
      <c r="AY101" s="252" t="s">
        <v>183</v>
      </c>
    </row>
    <row r="102" spans="2:65" s="1" customFormat="1" ht="45" customHeight="1">
      <c r="B102" s="39"/>
      <c r="C102" s="217" t="s">
        <v>82</v>
      </c>
      <c r="D102" s="217" t="s">
        <v>185</v>
      </c>
      <c r="E102" s="218" t="s">
        <v>1229</v>
      </c>
      <c r="F102" s="219" t="s">
        <v>1230</v>
      </c>
      <c r="G102" s="220" t="s">
        <v>225</v>
      </c>
      <c r="H102" s="221">
        <v>84</v>
      </c>
      <c r="I102" s="222"/>
      <c r="J102" s="223">
        <f>ROUND(I102*H102,2)</f>
        <v>0</v>
      </c>
      <c r="K102" s="219" t="s">
        <v>189</v>
      </c>
      <c r="L102" s="44"/>
      <c r="M102" s="224" t="s">
        <v>19</v>
      </c>
      <c r="N102" s="225" t="s">
        <v>44</v>
      </c>
      <c r="O102" s="80"/>
      <c r="P102" s="226">
        <f>O102*H102</f>
        <v>0</v>
      </c>
      <c r="Q102" s="226">
        <v>0</v>
      </c>
      <c r="R102" s="226">
        <f>Q102*H102</f>
        <v>0</v>
      </c>
      <c r="S102" s="226">
        <v>0</v>
      </c>
      <c r="T102" s="227">
        <f>S102*H102</f>
        <v>0</v>
      </c>
      <c r="AR102" s="18" t="s">
        <v>101</v>
      </c>
      <c r="AT102" s="18" t="s">
        <v>185</v>
      </c>
      <c r="AU102" s="18" t="s">
        <v>82</v>
      </c>
      <c r="AY102" s="18" t="s">
        <v>183</v>
      </c>
      <c r="BE102" s="228">
        <f>IF(N102="základní",J102,0)</f>
        <v>0</v>
      </c>
      <c r="BF102" s="228">
        <f>IF(N102="snížená",J102,0)</f>
        <v>0</v>
      </c>
      <c r="BG102" s="228">
        <f>IF(N102="zákl. přenesená",J102,0)</f>
        <v>0</v>
      </c>
      <c r="BH102" s="228">
        <f>IF(N102="sníž. přenesená",J102,0)</f>
        <v>0</v>
      </c>
      <c r="BI102" s="228">
        <f>IF(N102="nulová",J102,0)</f>
        <v>0</v>
      </c>
      <c r="BJ102" s="18" t="s">
        <v>80</v>
      </c>
      <c r="BK102" s="228">
        <f>ROUND(I102*H102,2)</f>
        <v>0</v>
      </c>
      <c r="BL102" s="18" t="s">
        <v>101</v>
      </c>
      <c r="BM102" s="18" t="s">
        <v>1548</v>
      </c>
    </row>
    <row r="103" spans="2:47" s="1" customFormat="1" ht="12">
      <c r="B103" s="39"/>
      <c r="C103" s="40"/>
      <c r="D103" s="229" t="s">
        <v>213</v>
      </c>
      <c r="E103" s="40"/>
      <c r="F103" s="230" t="s">
        <v>1232</v>
      </c>
      <c r="G103" s="40"/>
      <c r="H103" s="40"/>
      <c r="I103" s="144"/>
      <c r="J103" s="40"/>
      <c r="K103" s="40"/>
      <c r="L103" s="44"/>
      <c r="M103" s="231"/>
      <c r="N103" s="80"/>
      <c r="O103" s="80"/>
      <c r="P103" s="80"/>
      <c r="Q103" s="80"/>
      <c r="R103" s="80"/>
      <c r="S103" s="80"/>
      <c r="T103" s="81"/>
      <c r="AT103" s="18" t="s">
        <v>213</v>
      </c>
      <c r="AU103" s="18" t="s">
        <v>82</v>
      </c>
    </row>
    <row r="104" spans="2:47" s="1" customFormat="1" ht="12">
      <c r="B104" s="39"/>
      <c r="C104" s="40"/>
      <c r="D104" s="229" t="s">
        <v>191</v>
      </c>
      <c r="E104" s="40"/>
      <c r="F104" s="230" t="s">
        <v>1233</v>
      </c>
      <c r="G104" s="40"/>
      <c r="H104" s="40"/>
      <c r="I104" s="144"/>
      <c r="J104" s="40"/>
      <c r="K104" s="40"/>
      <c r="L104" s="44"/>
      <c r="M104" s="231"/>
      <c r="N104" s="80"/>
      <c r="O104" s="80"/>
      <c r="P104" s="80"/>
      <c r="Q104" s="80"/>
      <c r="R104" s="80"/>
      <c r="S104" s="80"/>
      <c r="T104" s="81"/>
      <c r="AT104" s="18" t="s">
        <v>191</v>
      </c>
      <c r="AU104" s="18" t="s">
        <v>82</v>
      </c>
    </row>
    <row r="105" spans="2:51" s="12" customFormat="1" ht="12">
      <c r="B105" s="232"/>
      <c r="C105" s="233"/>
      <c r="D105" s="229" t="s">
        <v>193</v>
      </c>
      <c r="E105" s="234" t="s">
        <v>19</v>
      </c>
      <c r="F105" s="235" t="s">
        <v>1549</v>
      </c>
      <c r="G105" s="233"/>
      <c r="H105" s="234" t="s">
        <v>19</v>
      </c>
      <c r="I105" s="236"/>
      <c r="J105" s="233"/>
      <c r="K105" s="233"/>
      <c r="L105" s="237"/>
      <c r="M105" s="238"/>
      <c r="N105" s="239"/>
      <c r="O105" s="239"/>
      <c r="P105" s="239"/>
      <c r="Q105" s="239"/>
      <c r="R105" s="239"/>
      <c r="S105" s="239"/>
      <c r="T105" s="240"/>
      <c r="AT105" s="241" t="s">
        <v>193</v>
      </c>
      <c r="AU105" s="241" t="s">
        <v>82</v>
      </c>
      <c r="AV105" s="12" t="s">
        <v>80</v>
      </c>
      <c r="AW105" s="12" t="s">
        <v>35</v>
      </c>
      <c r="AX105" s="12" t="s">
        <v>73</v>
      </c>
      <c r="AY105" s="241" t="s">
        <v>183</v>
      </c>
    </row>
    <row r="106" spans="2:51" s="13" customFormat="1" ht="12">
      <c r="B106" s="242"/>
      <c r="C106" s="243"/>
      <c r="D106" s="229" t="s">
        <v>193</v>
      </c>
      <c r="E106" s="244" t="s">
        <v>19</v>
      </c>
      <c r="F106" s="245" t="s">
        <v>1550</v>
      </c>
      <c r="G106" s="243"/>
      <c r="H106" s="246">
        <v>84</v>
      </c>
      <c r="I106" s="247"/>
      <c r="J106" s="243"/>
      <c r="K106" s="243"/>
      <c r="L106" s="248"/>
      <c r="M106" s="249"/>
      <c r="N106" s="250"/>
      <c r="O106" s="250"/>
      <c r="P106" s="250"/>
      <c r="Q106" s="250"/>
      <c r="R106" s="250"/>
      <c r="S106" s="250"/>
      <c r="T106" s="251"/>
      <c r="AT106" s="252" t="s">
        <v>193</v>
      </c>
      <c r="AU106" s="252" t="s">
        <v>82</v>
      </c>
      <c r="AV106" s="13" t="s">
        <v>82</v>
      </c>
      <c r="AW106" s="13" t="s">
        <v>35</v>
      </c>
      <c r="AX106" s="13" t="s">
        <v>80</v>
      </c>
      <c r="AY106" s="252" t="s">
        <v>183</v>
      </c>
    </row>
    <row r="107" spans="2:65" s="1" customFormat="1" ht="22.5" customHeight="1">
      <c r="B107" s="39"/>
      <c r="C107" s="264" t="s">
        <v>95</v>
      </c>
      <c r="D107" s="264" t="s">
        <v>233</v>
      </c>
      <c r="E107" s="265" t="s">
        <v>234</v>
      </c>
      <c r="F107" s="266" t="s">
        <v>235</v>
      </c>
      <c r="G107" s="267" t="s">
        <v>208</v>
      </c>
      <c r="H107" s="268">
        <v>134.4</v>
      </c>
      <c r="I107" s="269"/>
      <c r="J107" s="270">
        <f>ROUND(I107*H107,2)</f>
        <v>0</v>
      </c>
      <c r="K107" s="266" t="s">
        <v>189</v>
      </c>
      <c r="L107" s="271"/>
      <c r="M107" s="272" t="s">
        <v>19</v>
      </c>
      <c r="N107" s="273" t="s">
        <v>44</v>
      </c>
      <c r="O107" s="80"/>
      <c r="P107" s="226">
        <f>O107*H107</f>
        <v>0</v>
      </c>
      <c r="Q107" s="226">
        <v>1</v>
      </c>
      <c r="R107" s="226">
        <f>Q107*H107</f>
        <v>134.4</v>
      </c>
      <c r="S107" s="226">
        <v>0</v>
      </c>
      <c r="T107" s="227">
        <f>S107*H107</f>
        <v>0</v>
      </c>
      <c r="AR107" s="18" t="s">
        <v>232</v>
      </c>
      <c r="AT107" s="18" t="s">
        <v>233</v>
      </c>
      <c r="AU107" s="18" t="s">
        <v>82</v>
      </c>
      <c r="AY107" s="18" t="s">
        <v>183</v>
      </c>
      <c r="BE107" s="228">
        <f>IF(N107="základní",J107,0)</f>
        <v>0</v>
      </c>
      <c r="BF107" s="228">
        <f>IF(N107="snížená",J107,0)</f>
        <v>0</v>
      </c>
      <c r="BG107" s="228">
        <f>IF(N107="zákl. přenesená",J107,0)</f>
        <v>0</v>
      </c>
      <c r="BH107" s="228">
        <f>IF(N107="sníž. přenesená",J107,0)</f>
        <v>0</v>
      </c>
      <c r="BI107" s="228">
        <f>IF(N107="nulová",J107,0)</f>
        <v>0</v>
      </c>
      <c r="BJ107" s="18" t="s">
        <v>80</v>
      </c>
      <c r="BK107" s="228">
        <f>ROUND(I107*H107,2)</f>
        <v>0</v>
      </c>
      <c r="BL107" s="18" t="s">
        <v>101</v>
      </c>
      <c r="BM107" s="18" t="s">
        <v>1551</v>
      </c>
    </row>
    <row r="108" spans="2:51" s="13" customFormat="1" ht="12">
      <c r="B108" s="242"/>
      <c r="C108" s="243"/>
      <c r="D108" s="229" t="s">
        <v>193</v>
      </c>
      <c r="E108" s="244" t="s">
        <v>19</v>
      </c>
      <c r="F108" s="245" t="s">
        <v>1552</v>
      </c>
      <c r="G108" s="243"/>
      <c r="H108" s="246">
        <v>134.4</v>
      </c>
      <c r="I108" s="247"/>
      <c r="J108" s="243"/>
      <c r="K108" s="243"/>
      <c r="L108" s="248"/>
      <c r="M108" s="249"/>
      <c r="N108" s="250"/>
      <c r="O108" s="250"/>
      <c r="P108" s="250"/>
      <c r="Q108" s="250"/>
      <c r="R108" s="250"/>
      <c r="S108" s="250"/>
      <c r="T108" s="251"/>
      <c r="AT108" s="252" t="s">
        <v>193</v>
      </c>
      <c r="AU108" s="252" t="s">
        <v>82</v>
      </c>
      <c r="AV108" s="13" t="s">
        <v>82</v>
      </c>
      <c r="AW108" s="13" t="s">
        <v>35</v>
      </c>
      <c r="AX108" s="13" t="s">
        <v>80</v>
      </c>
      <c r="AY108" s="252" t="s">
        <v>183</v>
      </c>
    </row>
    <row r="109" spans="2:65" s="1" customFormat="1" ht="33.75" customHeight="1">
      <c r="B109" s="39"/>
      <c r="C109" s="217" t="s">
        <v>101</v>
      </c>
      <c r="D109" s="217" t="s">
        <v>185</v>
      </c>
      <c r="E109" s="218" t="s">
        <v>1238</v>
      </c>
      <c r="F109" s="219" t="s">
        <v>1239</v>
      </c>
      <c r="G109" s="220" t="s">
        <v>219</v>
      </c>
      <c r="H109" s="221">
        <v>0.05</v>
      </c>
      <c r="I109" s="222"/>
      <c r="J109" s="223">
        <f>ROUND(I109*H109,2)</f>
        <v>0</v>
      </c>
      <c r="K109" s="219" t="s">
        <v>189</v>
      </c>
      <c r="L109" s="44"/>
      <c r="M109" s="224" t="s">
        <v>19</v>
      </c>
      <c r="N109" s="225" t="s">
        <v>44</v>
      </c>
      <c r="O109" s="80"/>
      <c r="P109" s="226">
        <f>O109*H109</f>
        <v>0</v>
      </c>
      <c r="Q109" s="226">
        <v>0</v>
      </c>
      <c r="R109" s="226">
        <f>Q109*H109</f>
        <v>0</v>
      </c>
      <c r="S109" s="226">
        <v>0</v>
      </c>
      <c r="T109" s="227">
        <f>S109*H109</f>
        <v>0</v>
      </c>
      <c r="AR109" s="18" t="s">
        <v>101</v>
      </c>
      <c r="AT109" s="18" t="s">
        <v>185</v>
      </c>
      <c r="AU109" s="18" t="s">
        <v>82</v>
      </c>
      <c r="AY109" s="18" t="s">
        <v>183</v>
      </c>
      <c r="BE109" s="228">
        <f>IF(N109="základní",J109,0)</f>
        <v>0</v>
      </c>
      <c r="BF109" s="228">
        <f>IF(N109="snížená",J109,0)</f>
        <v>0</v>
      </c>
      <c r="BG109" s="228">
        <f>IF(N109="zákl. přenesená",J109,0)</f>
        <v>0</v>
      </c>
      <c r="BH109" s="228">
        <f>IF(N109="sníž. přenesená",J109,0)</f>
        <v>0</v>
      </c>
      <c r="BI109" s="228">
        <f>IF(N109="nulová",J109,0)</f>
        <v>0</v>
      </c>
      <c r="BJ109" s="18" t="s">
        <v>80</v>
      </c>
      <c r="BK109" s="228">
        <f>ROUND(I109*H109,2)</f>
        <v>0</v>
      </c>
      <c r="BL109" s="18" t="s">
        <v>101</v>
      </c>
      <c r="BM109" s="18" t="s">
        <v>1553</v>
      </c>
    </row>
    <row r="110" spans="2:47" s="1" customFormat="1" ht="12">
      <c r="B110" s="39"/>
      <c r="C110" s="40"/>
      <c r="D110" s="229" t="s">
        <v>213</v>
      </c>
      <c r="E110" s="40"/>
      <c r="F110" s="230" t="s">
        <v>1241</v>
      </c>
      <c r="G110" s="40"/>
      <c r="H110" s="40"/>
      <c r="I110" s="144"/>
      <c r="J110" s="40"/>
      <c r="K110" s="40"/>
      <c r="L110" s="44"/>
      <c r="M110" s="231"/>
      <c r="N110" s="80"/>
      <c r="O110" s="80"/>
      <c r="P110" s="80"/>
      <c r="Q110" s="80"/>
      <c r="R110" s="80"/>
      <c r="S110" s="80"/>
      <c r="T110" s="81"/>
      <c r="AT110" s="18" t="s">
        <v>213</v>
      </c>
      <c r="AU110" s="18" t="s">
        <v>82</v>
      </c>
    </row>
    <row r="111" spans="2:47" s="1" customFormat="1" ht="12">
      <c r="B111" s="39"/>
      <c r="C111" s="40"/>
      <c r="D111" s="229" t="s">
        <v>191</v>
      </c>
      <c r="E111" s="40"/>
      <c r="F111" s="230" t="s">
        <v>1242</v>
      </c>
      <c r="G111" s="40"/>
      <c r="H111" s="40"/>
      <c r="I111" s="144"/>
      <c r="J111" s="40"/>
      <c r="K111" s="40"/>
      <c r="L111" s="44"/>
      <c r="M111" s="231"/>
      <c r="N111" s="80"/>
      <c r="O111" s="80"/>
      <c r="P111" s="80"/>
      <c r="Q111" s="80"/>
      <c r="R111" s="80"/>
      <c r="S111" s="80"/>
      <c r="T111" s="81"/>
      <c r="AT111" s="18" t="s">
        <v>191</v>
      </c>
      <c r="AU111" s="18" t="s">
        <v>82</v>
      </c>
    </row>
    <row r="112" spans="2:51" s="12" customFormat="1" ht="12">
      <c r="B112" s="232"/>
      <c r="C112" s="233"/>
      <c r="D112" s="229" t="s">
        <v>193</v>
      </c>
      <c r="E112" s="234" t="s">
        <v>19</v>
      </c>
      <c r="F112" s="235" t="s">
        <v>1243</v>
      </c>
      <c r="G112" s="233"/>
      <c r="H112" s="234" t="s">
        <v>19</v>
      </c>
      <c r="I112" s="236"/>
      <c r="J112" s="233"/>
      <c r="K112" s="233"/>
      <c r="L112" s="237"/>
      <c r="M112" s="238"/>
      <c r="N112" s="239"/>
      <c r="O112" s="239"/>
      <c r="P112" s="239"/>
      <c r="Q112" s="239"/>
      <c r="R112" s="239"/>
      <c r="S112" s="239"/>
      <c r="T112" s="240"/>
      <c r="AT112" s="241" t="s">
        <v>193</v>
      </c>
      <c r="AU112" s="241" t="s">
        <v>82</v>
      </c>
      <c r="AV112" s="12" t="s">
        <v>80</v>
      </c>
      <c r="AW112" s="12" t="s">
        <v>35</v>
      </c>
      <c r="AX112" s="12" t="s">
        <v>73</v>
      </c>
      <c r="AY112" s="241" t="s">
        <v>183</v>
      </c>
    </row>
    <row r="113" spans="2:51" s="13" customFormat="1" ht="12">
      <c r="B113" s="242"/>
      <c r="C113" s="243"/>
      <c r="D113" s="229" t="s">
        <v>193</v>
      </c>
      <c r="E113" s="244" t="s">
        <v>19</v>
      </c>
      <c r="F113" s="245" t="s">
        <v>1554</v>
      </c>
      <c r="G113" s="243"/>
      <c r="H113" s="246">
        <v>0.05</v>
      </c>
      <c r="I113" s="247"/>
      <c r="J113" s="243"/>
      <c r="K113" s="243"/>
      <c r="L113" s="248"/>
      <c r="M113" s="249"/>
      <c r="N113" s="250"/>
      <c r="O113" s="250"/>
      <c r="P113" s="250"/>
      <c r="Q113" s="250"/>
      <c r="R113" s="250"/>
      <c r="S113" s="250"/>
      <c r="T113" s="251"/>
      <c r="AT113" s="252" t="s">
        <v>193</v>
      </c>
      <c r="AU113" s="252" t="s">
        <v>82</v>
      </c>
      <c r="AV113" s="13" t="s">
        <v>82</v>
      </c>
      <c r="AW113" s="13" t="s">
        <v>35</v>
      </c>
      <c r="AX113" s="13" t="s">
        <v>80</v>
      </c>
      <c r="AY113" s="252" t="s">
        <v>183</v>
      </c>
    </row>
    <row r="114" spans="2:65" s="1" customFormat="1" ht="33.75" customHeight="1">
      <c r="B114" s="39"/>
      <c r="C114" s="217" t="s">
        <v>104</v>
      </c>
      <c r="D114" s="217" t="s">
        <v>185</v>
      </c>
      <c r="E114" s="218" t="s">
        <v>1245</v>
      </c>
      <c r="F114" s="219" t="s">
        <v>1246</v>
      </c>
      <c r="G114" s="220" t="s">
        <v>219</v>
      </c>
      <c r="H114" s="221">
        <v>0.05</v>
      </c>
      <c r="I114" s="222"/>
      <c r="J114" s="223">
        <f>ROUND(I114*H114,2)</f>
        <v>0</v>
      </c>
      <c r="K114" s="219" t="s">
        <v>189</v>
      </c>
      <c r="L114" s="44"/>
      <c r="M114" s="224" t="s">
        <v>19</v>
      </c>
      <c r="N114" s="225" t="s">
        <v>44</v>
      </c>
      <c r="O114" s="80"/>
      <c r="P114" s="226">
        <f>O114*H114</f>
        <v>0</v>
      </c>
      <c r="Q114" s="226">
        <v>0</v>
      </c>
      <c r="R114" s="226">
        <f>Q114*H114</f>
        <v>0</v>
      </c>
      <c r="S114" s="226">
        <v>0</v>
      </c>
      <c r="T114" s="227">
        <f>S114*H114</f>
        <v>0</v>
      </c>
      <c r="AR114" s="18" t="s">
        <v>101</v>
      </c>
      <c r="AT114" s="18" t="s">
        <v>185</v>
      </c>
      <c r="AU114" s="18" t="s">
        <v>82</v>
      </c>
      <c r="AY114" s="18" t="s">
        <v>183</v>
      </c>
      <c r="BE114" s="228">
        <f>IF(N114="základní",J114,0)</f>
        <v>0</v>
      </c>
      <c r="BF114" s="228">
        <f>IF(N114="snížená",J114,0)</f>
        <v>0</v>
      </c>
      <c r="BG114" s="228">
        <f>IF(N114="zákl. přenesená",J114,0)</f>
        <v>0</v>
      </c>
      <c r="BH114" s="228">
        <f>IF(N114="sníž. přenesená",J114,0)</f>
        <v>0</v>
      </c>
      <c r="BI114" s="228">
        <f>IF(N114="nulová",J114,0)</f>
        <v>0</v>
      </c>
      <c r="BJ114" s="18" t="s">
        <v>80</v>
      </c>
      <c r="BK114" s="228">
        <f>ROUND(I114*H114,2)</f>
        <v>0</v>
      </c>
      <c r="BL114" s="18" t="s">
        <v>101</v>
      </c>
      <c r="BM114" s="18" t="s">
        <v>1555</v>
      </c>
    </row>
    <row r="115" spans="2:47" s="1" customFormat="1" ht="12">
      <c r="B115" s="39"/>
      <c r="C115" s="40"/>
      <c r="D115" s="229" t="s">
        <v>213</v>
      </c>
      <c r="E115" s="40"/>
      <c r="F115" s="230" t="s">
        <v>1248</v>
      </c>
      <c r="G115" s="40"/>
      <c r="H115" s="40"/>
      <c r="I115" s="144"/>
      <c r="J115" s="40"/>
      <c r="K115" s="40"/>
      <c r="L115" s="44"/>
      <c r="M115" s="231"/>
      <c r="N115" s="80"/>
      <c r="O115" s="80"/>
      <c r="P115" s="80"/>
      <c r="Q115" s="80"/>
      <c r="R115" s="80"/>
      <c r="S115" s="80"/>
      <c r="T115" s="81"/>
      <c r="AT115" s="18" t="s">
        <v>213</v>
      </c>
      <c r="AU115" s="18" t="s">
        <v>82</v>
      </c>
    </row>
    <row r="116" spans="2:51" s="12" customFormat="1" ht="12">
      <c r="B116" s="232"/>
      <c r="C116" s="233"/>
      <c r="D116" s="229" t="s">
        <v>193</v>
      </c>
      <c r="E116" s="234" t="s">
        <v>19</v>
      </c>
      <c r="F116" s="235" t="s">
        <v>1243</v>
      </c>
      <c r="G116" s="233"/>
      <c r="H116" s="234" t="s">
        <v>19</v>
      </c>
      <c r="I116" s="236"/>
      <c r="J116" s="233"/>
      <c r="K116" s="233"/>
      <c r="L116" s="237"/>
      <c r="M116" s="238"/>
      <c r="N116" s="239"/>
      <c r="O116" s="239"/>
      <c r="P116" s="239"/>
      <c r="Q116" s="239"/>
      <c r="R116" s="239"/>
      <c r="S116" s="239"/>
      <c r="T116" s="240"/>
      <c r="AT116" s="241" t="s">
        <v>193</v>
      </c>
      <c r="AU116" s="241" t="s">
        <v>82</v>
      </c>
      <c r="AV116" s="12" t="s">
        <v>80</v>
      </c>
      <c r="AW116" s="12" t="s">
        <v>35</v>
      </c>
      <c r="AX116" s="12" t="s">
        <v>73</v>
      </c>
      <c r="AY116" s="241" t="s">
        <v>183</v>
      </c>
    </row>
    <row r="117" spans="2:51" s="13" customFormat="1" ht="12">
      <c r="B117" s="242"/>
      <c r="C117" s="243"/>
      <c r="D117" s="229" t="s">
        <v>193</v>
      </c>
      <c r="E117" s="244" t="s">
        <v>19</v>
      </c>
      <c r="F117" s="245" t="s">
        <v>1554</v>
      </c>
      <c r="G117" s="243"/>
      <c r="H117" s="246">
        <v>0.05</v>
      </c>
      <c r="I117" s="247"/>
      <c r="J117" s="243"/>
      <c r="K117" s="243"/>
      <c r="L117" s="248"/>
      <c r="M117" s="249"/>
      <c r="N117" s="250"/>
      <c r="O117" s="250"/>
      <c r="P117" s="250"/>
      <c r="Q117" s="250"/>
      <c r="R117" s="250"/>
      <c r="S117" s="250"/>
      <c r="T117" s="251"/>
      <c r="AT117" s="252" t="s">
        <v>193</v>
      </c>
      <c r="AU117" s="252" t="s">
        <v>82</v>
      </c>
      <c r="AV117" s="13" t="s">
        <v>82</v>
      </c>
      <c r="AW117" s="13" t="s">
        <v>35</v>
      </c>
      <c r="AX117" s="13" t="s">
        <v>80</v>
      </c>
      <c r="AY117" s="252" t="s">
        <v>183</v>
      </c>
    </row>
    <row r="118" spans="2:65" s="1" customFormat="1" ht="22.5" customHeight="1">
      <c r="B118" s="39"/>
      <c r="C118" s="217" t="s">
        <v>216</v>
      </c>
      <c r="D118" s="217" t="s">
        <v>185</v>
      </c>
      <c r="E118" s="218" t="s">
        <v>269</v>
      </c>
      <c r="F118" s="219" t="s">
        <v>270</v>
      </c>
      <c r="G118" s="220" t="s">
        <v>198</v>
      </c>
      <c r="H118" s="221">
        <v>4</v>
      </c>
      <c r="I118" s="222"/>
      <c r="J118" s="223">
        <f>ROUND(I118*H118,2)</f>
        <v>0</v>
      </c>
      <c r="K118" s="219" t="s">
        <v>189</v>
      </c>
      <c r="L118" s="44"/>
      <c r="M118" s="224" t="s">
        <v>19</v>
      </c>
      <c r="N118" s="225" t="s">
        <v>44</v>
      </c>
      <c r="O118" s="80"/>
      <c r="P118" s="226">
        <f>O118*H118</f>
        <v>0</v>
      </c>
      <c r="Q118" s="226">
        <v>0</v>
      </c>
      <c r="R118" s="226">
        <f>Q118*H118</f>
        <v>0</v>
      </c>
      <c r="S118" s="226">
        <v>0</v>
      </c>
      <c r="T118" s="227">
        <f>S118*H118</f>
        <v>0</v>
      </c>
      <c r="AR118" s="18" t="s">
        <v>101</v>
      </c>
      <c r="AT118" s="18" t="s">
        <v>185</v>
      </c>
      <c r="AU118" s="18" t="s">
        <v>82</v>
      </c>
      <c r="AY118" s="18" t="s">
        <v>183</v>
      </c>
      <c r="BE118" s="228">
        <f>IF(N118="základní",J118,0)</f>
        <v>0</v>
      </c>
      <c r="BF118" s="228">
        <f>IF(N118="snížená",J118,0)</f>
        <v>0</v>
      </c>
      <c r="BG118" s="228">
        <f>IF(N118="zákl. přenesená",J118,0)</f>
        <v>0</v>
      </c>
      <c r="BH118" s="228">
        <f>IF(N118="sníž. přenesená",J118,0)</f>
        <v>0</v>
      </c>
      <c r="BI118" s="228">
        <f>IF(N118="nulová",J118,0)</f>
        <v>0</v>
      </c>
      <c r="BJ118" s="18" t="s">
        <v>80</v>
      </c>
      <c r="BK118" s="228">
        <f>ROUND(I118*H118,2)</f>
        <v>0</v>
      </c>
      <c r="BL118" s="18" t="s">
        <v>101</v>
      </c>
      <c r="BM118" s="18" t="s">
        <v>1556</v>
      </c>
    </row>
    <row r="119" spans="2:47" s="1" customFormat="1" ht="12">
      <c r="B119" s="39"/>
      <c r="C119" s="40"/>
      <c r="D119" s="229" t="s">
        <v>213</v>
      </c>
      <c r="E119" s="40"/>
      <c r="F119" s="230" t="s">
        <v>1250</v>
      </c>
      <c r="G119" s="40"/>
      <c r="H119" s="40"/>
      <c r="I119" s="144"/>
      <c r="J119" s="40"/>
      <c r="K119" s="40"/>
      <c r="L119" s="44"/>
      <c r="M119" s="231"/>
      <c r="N119" s="80"/>
      <c r="O119" s="80"/>
      <c r="P119" s="80"/>
      <c r="Q119" s="80"/>
      <c r="R119" s="80"/>
      <c r="S119" s="80"/>
      <c r="T119" s="81"/>
      <c r="AT119" s="18" t="s">
        <v>213</v>
      </c>
      <c r="AU119" s="18" t="s">
        <v>82</v>
      </c>
    </row>
    <row r="120" spans="2:47" s="1" customFormat="1" ht="12">
      <c r="B120" s="39"/>
      <c r="C120" s="40"/>
      <c r="D120" s="229" t="s">
        <v>191</v>
      </c>
      <c r="E120" s="40"/>
      <c r="F120" s="230" t="s">
        <v>1251</v>
      </c>
      <c r="G120" s="40"/>
      <c r="H120" s="40"/>
      <c r="I120" s="144"/>
      <c r="J120" s="40"/>
      <c r="K120" s="40"/>
      <c r="L120" s="44"/>
      <c r="M120" s="231"/>
      <c r="N120" s="80"/>
      <c r="O120" s="80"/>
      <c r="P120" s="80"/>
      <c r="Q120" s="80"/>
      <c r="R120" s="80"/>
      <c r="S120" s="80"/>
      <c r="T120" s="81"/>
      <c r="AT120" s="18" t="s">
        <v>191</v>
      </c>
      <c r="AU120" s="18" t="s">
        <v>82</v>
      </c>
    </row>
    <row r="121" spans="2:51" s="12" customFormat="1" ht="12">
      <c r="B121" s="232"/>
      <c r="C121" s="233"/>
      <c r="D121" s="229" t="s">
        <v>193</v>
      </c>
      <c r="E121" s="234" t="s">
        <v>19</v>
      </c>
      <c r="F121" s="235" t="s">
        <v>1252</v>
      </c>
      <c r="G121" s="233"/>
      <c r="H121" s="234" t="s">
        <v>19</v>
      </c>
      <c r="I121" s="236"/>
      <c r="J121" s="233"/>
      <c r="K121" s="233"/>
      <c r="L121" s="237"/>
      <c r="M121" s="238"/>
      <c r="N121" s="239"/>
      <c r="O121" s="239"/>
      <c r="P121" s="239"/>
      <c r="Q121" s="239"/>
      <c r="R121" s="239"/>
      <c r="S121" s="239"/>
      <c r="T121" s="240"/>
      <c r="AT121" s="241" t="s">
        <v>193</v>
      </c>
      <c r="AU121" s="241" t="s">
        <v>82</v>
      </c>
      <c r="AV121" s="12" t="s">
        <v>80</v>
      </c>
      <c r="AW121" s="12" t="s">
        <v>35</v>
      </c>
      <c r="AX121" s="12" t="s">
        <v>73</v>
      </c>
      <c r="AY121" s="241" t="s">
        <v>183</v>
      </c>
    </row>
    <row r="122" spans="2:51" s="13" customFormat="1" ht="12">
      <c r="B122" s="242"/>
      <c r="C122" s="243"/>
      <c r="D122" s="229" t="s">
        <v>193</v>
      </c>
      <c r="E122" s="244" t="s">
        <v>19</v>
      </c>
      <c r="F122" s="245" t="s">
        <v>82</v>
      </c>
      <c r="G122" s="243"/>
      <c r="H122" s="246">
        <v>2</v>
      </c>
      <c r="I122" s="247"/>
      <c r="J122" s="243"/>
      <c r="K122" s="243"/>
      <c r="L122" s="248"/>
      <c r="M122" s="249"/>
      <c r="N122" s="250"/>
      <c r="O122" s="250"/>
      <c r="P122" s="250"/>
      <c r="Q122" s="250"/>
      <c r="R122" s="250"/>
      <c r="S122" s="250"/>
      <c r="T122" s="251"/>
      <c r="AT122" s="252" t="s">
        <v>193</v>
      </c>
      <c r="AU122" s="252" t="s">
        <v>82</v>
      </c>
      <c r="AV122" s="13" t="s">
        <v>82</v>
      </c>
      <c r="AW122" s="13" t="s">
        <v>35</v>
      </c>
      <c r="AX122" s="13" t="s">
        <v>73</v>
      </c>
      <c r="AY122" s="252" t="s">
        <v>183</v>
      </c>
    </row>
    <row r="123" spans="2:51" s="12" customFormat="1" ht="12">
      <c r="B123" s="232"/>
      <c r="C123" s="233"/>
      <c r="D123" s="229" t="s">
        <v>193</v>
      </c>
      <c r="E123" s="234" t="s">
        <v>19</v>
      </c>
      <c r="F123" s="235" t="s">
        <v>1253</v>
      </c>
      <c r="G123" s="233"/>
      <c r="H123" s="234" t="s">
        <v>19</v>
      </c>
      <c r="I123" s="236"/>
      <c r="J123" s="233"/>
      <c r="K123" s="233"/>
      <c r="L123" s="237"/>
      <c r="M123" s="238"/>
      <c r="N123" s="239"/>
      <c r="O123" s="239"/>
      <c r="P123" s="239"/>
      <c r="Q123" s="239"/>
      <c r="R123" s="239"/>
      <c r="S123" s="239"/>
      <c r="T123" s="240"/>
      <c r="AT123" s="241" t="s">
        <v>193</v>
      </c>
      <c r="AU123" s="241" t="s">
        <v>82</v>
      </c>
      <c r="AV123" s="12" t="s">
        <v>80</v>
      </c>
      <c r="AW123" s="12" t="s">
        <v>35</v>
      </c>
      <c r="AX123" s="12" t="s">
        <v>73</v>
      </c>
      <c r="AY123" s="241" t="s">
        <v>183</v>
      </c>
    </row>
    <row r="124" spans="2:51" s="13" customFormat="1" ht="12">
      <c r="B124" s="242"/>
      <c r="C124" s="243"/>
      <c r="D124" s="229" t="s">
        <v>193</v>
      </c>
      <c r="E124" s="244" t="s">
        <v>19</v>
      </c>
      <c r="F124" s="245" t="s">
        <v>82</v>
      </c>
      <c r="G124" s="243"/>
      <c r="H124" s="246">
        <v>2</v>
      </c>
      <c r="I124" s="247"/>
      <c r="J124" s="243"/>
      <c r="K124" s="243"/>
      <c r="L124" s="248"/>
      <c r="M124" s="249"/>
      <c r="N124" s="250"/>
      <c r="O124" s="250"/>
      <c r="P124" s="250"/>
      <c r="Q124" s="250"/>
      <c r="R124" s="250"/>
      <c r="S124" s="250"/>
      <c r="T124" s="251"/>
      <c r="AT124" s="252" t="s">
        <v>193</v>
      </c>
      <c r="AU124" s="252" t="s">
        <v>82</v>
      </c>
      <c r="AV124" s="13" t="s">
        <v>82</v>
      </c>
      <c r="AW124" s="13" t="s">
        <v>35</v>
      </c>
      <c r="AX124" s="13" t="s">
        <v>73</v>
      </c>
      <c r="AY124" s="252" t="s">
        <v>183</v>
      </c>
    </row>
    <row r="125" spans="2:51" s="14" customFormat="1" ht="12">
      <c r="B125" s="253"/>
      <c r="C125" s="254"/>
      <c r="D125" s="229" t="s">
        <v>193</v>
      </c>
      <c r="E125" s="255" t="s">
        <v>19</v>
      </c>
      <c r="F125" s="256" t="s">
        <v>231</v>
      </c>
      <c r="G125" s="254"/>
      <c r="H125" s="257">
        <v>4</v>
      </c>
      <c r="I125" s="258"/>
      <c r="J125" s="254"/>
      <c r="K125" s="254"/>
      <c r="L125" s="259"/>
      <c r="M125" s="260"/>
      <c r="N125" s="261"/>
      <c r="O125" s="261"/>
      <c r="P125" s="261"/>
      <c r="Q125" s="261"/>
      <c r="R125" s="261"/>
      <c r="S125" s="261"/>
      <c r="T125" s="262"/>
      <c r="AT125" s="263" t="s">
        <v>193</v>
      </c>
      <c r="AU125" s="263" t="s">
        <v>82</v>
      </c>
      <c r="AV125" s="14" t="s">
        <v>101</v>
      </c>
      <c r="AW125" s="14" t="s">
        <v>35</v>
      </c>
      <c r="AX125" s="14" t="s">
        <v>80</v>
      </c>
      <c r="AY125" s="263" t="s">
        <v>183</v>
      </c>
    </row>
    <row r="126" spans="2:65" s="1" customFormat="1" ht="33.75" customHeight="1">
      <c r="B126" s="39"/>
      <c r="C126" s="217" t="s">
        <v>222</v>
      </c>
      <c r="D126" s="217" t="s">
        <v>185</v>
      </c>
      <c r="E126" s="218" t="s">
        <v>1254</v>
      </c>
      <c r="F126" s="219" t="s">
        <v>1255</v>
      </c>
      <c r="G126" s="220" t="s">
        <v>198</v>
      </c>
      <c r="H126" s="221">
        <v>8</v>
      </c>
      <c r="I126" s="222"/>
      <c r="J126" s="223">
        <f>ROUND(I126*H126,2)</f>
        <v>0</v>
      </c>
      <c r="K126" s="219" t="s">
        <v>189</v>
      </c>
      <c r="L126" s="44"/>
      <c r="M126" s="224" t="s">
        <v>19</v>
      </c>
      <c r="N126" s="225" t="s">
        <v>44</v>
      </c>
      <c r="O126" s="80"/>
      <c r="P126" s="226">
        <f>O126*H126</f>
        <v>0</v>
      </c>
      <c r="Q126" s="226">
        <v>0</v>
      </c>
      <c r="R126" s="226">
        <f>Q126*H126</f>
        <v>0</v>
      </c>
      <c r="S126" s="226">
        <v>0</v>
      </c>
      <c r="T126" s="227">
        <f>S126*H126</f>
        <v>0</v>
      </c>
      <c r="AR126" s="18" t="s">
        <v>101</v>
      </c>
      <c r="AT126" s="18" t="s">
        <v>185</v>
      </c>
      <c r="AU126" s="18" t="s">
        <v>82</v>
      </c>
      <c r="AY126" s="18" t="s">
        <v>183</v>
      </c>
      <c r="BE126" s="228">
        <f>IF(N126="základní",J126,0)</f>
        <v>0</v>
      </c>
      <c r="BF126" s="228">
        <f>IF(N126="snížená",J126,0)</f>
        <v>0</v>
      </c>
      <c r="BG126" s="228">
        <f>IF(N126="zákl. přenesená",J126,0)</f>
        <v>0</v>
      </c>
      <c r="BH126" s="228">
        <f>IF(N126="sníž. přenesená",J126,0)</f>
        <v>0</v>
      </c>
      <c r="BI126" s="228">
        <f>IF(N126="nulová",J126,0)</f>
        <v>0</v>
      </c>
      <c r="BJ126" s="18" t="s">
        <v>80</v>
      </c>
      <c r="BK126" s="228">
        <f>ROUND(I126*H126,2)</f>
        <v>0</v>
      </c>
      <c r="BL126" s="18" t="s">
        <v>101</v>
      </c>
      <c r="BM126" s="18" t="s">
        <v>1557</v>
      </c>
    </row>
    <row r="127" spans="2:47" s="1" customFormat="1" ht="12">
      <c r="B127" s="39"/>
      <c r="C127" s="40"/>
      <c r="D127" s="229" t="s">
        <v>213</v>
      </c>
      <c r="E127" s="40"/>
      <c r="F127" s="230" t="s">
        <v>1257</v>
      </c>
      <c r="G127" s="40"/>
      <c r="H127" s="40"/>
      <c r="I127" s="144"/>
      <c r="J127" s="40"/>
      <c r="K127" s="40"/>
      <c r="L127" s="44"/>
      <c r="M127" s="231"/>
      <c r="N127" s="80"/>
      <c r="O127" s="80"/>
      <c r="P127" s="80"/>
      <c r="Q127" s="80"/>
      <c r="R127" s="80"/>
      <c r="S127" s="80"/>
      <c r="T127" s="81"/>
      <c r="AT127" s="18" t="s">
        <v>213</v>
      </c>
      <c r="AU127" s="18" t="s">
        <v>82</v>
      </c>
    </row>
    <row r="128" spans="2:47" s="1" customFormat="1" ht="12">
      <c r="B128" s="39"/>
      <c r="C128" s="40"/>
      <c r="D128" s="229" t="s">
        <v>191</v>
      </c>
      <c r="E128" s="40"/>
      <c r="F128" s="230" t="s">
        <v>1258</v>
      </c>
      <c r="G128" s="40"/>
      <c r="H128" s="40"/>
      <c r="I128" s="144"/>
      <c r="J128" s="40"/>
      <c r="K128" s="40"/>
      <c r="L128" s="44"/>
      <c r="M128" s="231"/>
      <c r="N128" s="80"/>
      <c r="O128" s="80"/>
      <c r="P128" s="80"/>
      <c r="Q128" s="80"/>
      <c r="R128" s="80"/>
      <c r="S128" s="80"/>
      <c r="T128" s="81"/>
      <c r="AT128" s="18" t="s">
        <v>191</v>
      </c>
      <c r="AU128" s="18" t="s">
        <v>82</v>
      </c>
    </row>
    <row r="129" spans="2:51" s="12" customFormat="1" ht="12">
      <c r="B129" s="232"/>
      <c r="C129" s="233"/>
      <c r="D129" s="229" t="s">
        <v>193</v>
      </c>
      <c r="E129" s="234" t="s">
        <v>19</v>
      </c>
      <c r="F129" s="235" t="s">
        <v>1252</v>
      </c>
      <c r="G129" s="233"/>
      <c r="H129" s="234" t="s">
        <v>19</v>
      </c>
      <c r="I129" s="236"/>
      <c r="J129" s="233"/>
      <c r="K129" s="233"/>
      <c r="L129" s="237"/>
      <c r="M129" s="238"/>
      <c r="N129" s="239"/>
      <c r="O129" s="239"/>
      <c r="P129" s="239"/>
      <c r="Q129" s="239"/>
      <c r="R129" s="239"/>
      <c r="S129" s="239"/>
      <c r="T129" s="240"/>
      <c r="AT129" s="241" t="s">
        <v>193</v>
      </c>
      <c r="AU129" s="241" t="s">
        <v>82</v>
      </c>
      <c r="AV129" s="12" t="s">
        <v>80</v>
      </c>
      <c r="AW129" s="12" t="s">
        <v>35</v>
      </c>
      <c r="AX129" s="12" t="s">
        <v>73</v>
      </c>
      <c r="AY129" s="241" t="s">
        <v>183</v>
      </c>
    </row>
    <row r="130" spans="2:51" s="13" customFormat="1" ht="12">
      <c r="B130" s="242"/>
      <c r="C130" s="243"/>
      <c r="D130" s="229" t="s">
        <v>193</v>
      </c>
      <c r="E130" s="244" t="s">
        <v>19</v>
      </c>
      <c r="F130" s="245" t="s">
        <v>1259</v>
      </c>
      <c r="G130" s="243"/>
      <c r="H130" s="246">
        <v>4</v>
      </c>
      <c r="I130" s="247"/>
      <c r="J130" s="243"/>
      <c r="K130" s="243"/>
      <c r="L130" s="248"/>
      <c r="M130" s="249"/>
      <c r="N130" s="250"/>
      <c r="O130" s="250"/>
      <c r="P130" s="250"/>
      <c r="Q130" s="250"/>
      <c r="R130" s="250"/>
      <c r="S130" s="250"/>
      <c r="T130" s="251"/>
      <c r="AT130" s="252" t="s">
        <v>193</v>
      </c>
      <c r="AU130" s="252" t="s">
        <v>82</v>
      </c>
      <c r="AV130" s="13" t="s">
        <v>82</v>
      </c>
      <c r="AW130" s="13" t="s">
        <v>35</v>
      </c>
      <c r="AX130" s="13" t="s">
        <v>73</v>
      </c>
      <c r="AY130" s="252" t="s">
        <v>183</v>
      </c>
    </row>
    <row r="131" spans="2:51" s="12" customFormat="1" ht="12">
      <c r="B131" s="232"/>
      <c r="C131" s="233"/>
      <c r="D131" s="229" t="s">
        <v>193</v>
      </c>
      <c r="E131" s="234" t="s">
        <v>19</v>
      </c>
      <c r="F131" s="235" t="s">
        <v>1253</v>
      </c>
      <c r="G131" s="233"/>
      <c r="H131" s="234" t="s">
        <v>19</v>
      </c>
      <c r="I131" s="236"/>
      <c r="J131" s="233"/>
      <c r="K131" s="233"/>
      <c r="L131" s="237"/>
      <c r="M131" s="238"/>
      <c r="N131" s="239"/>
      <c r="O131" s="239"/>
      <c r="P131" s="239"/>
      <c r="Q131" s="239"/>
      <c r="R131" s="239"/>
      <c r="S131" s="239"/>
      <c r="T131" s="240"/>
      <c r="AT131" s="241" t="s">
        <v>193</v>
      </c>
      <c r="AU131" s="241" t="s">
        <v>82</v>
      </c>
      <c r="AV131" s="12" t="s">
        <v>80</v>
      </c>
      <c r="AW131" s="12" t="s">
        <v>35</v>
      </c>
      <c r="AX131" s="12" t="s">
        <v>73</v>
      </c>
      <c r="AY131" s="241" t="s">
        <v>183</v>
      </c>
    </row>
    <row r="132" spans="2:51" s="13" customFormat="1" ht="12">
      <c r="B132" s="242"/>
      <c r="C132" s="243"/>
      <c r="D132" s="229" t="s">
        <v>193</v>
      </c>
      <c r="E132" s="244" t="s">
        <v>19</v>
      </c>
      <c r="F132" s="245" t="s">
        <v>1259</v>
      </c>
      <c r="G132" s="243"/>
      <c r="H132" s="246">
        <v>4</v>
      </c>
      <c r="I132" s="247"/>
      <c r="J132" s="243"/>
      <c r="K132" s="243"/>
      <c r="L132" s="248"/>
      <c r="M132" s="249"/>
      <c r="N132" s="250"/>
      <c r="O132" s="250"/>
      <c r="P132" s="250"/>
      <c r="Q132" s="250"/>
      <c r="R132" s="250"/>
      <c r="S132" s="250"/>
      <c r="T132" s="251"/>
      <c r="AT132" s="252" t="s">
        <v>193</v>
      </c>
      <c r="AU132" s="252" t="s">
        <v>82</v>
      </c>
      <c r="AV132" s="13" t="s">
        <v>82</v>
      </c>
      <c r="AW132" s="13" t="s">
        <v>35</v>
      </c>
      <c r="AX132" s="13" t="s">
        <v>73</v>
      </c>
      <c r="AY132" s="252" t="s">
        <v>183</v>
      </c>
    </row>
    <row r="133" spans="2:51" s="14" customFormat="1" ht="12">
      <c r="B133" s="253"/>
      <c r="C133" s="254"/>
      <c r="D133" s="229" t="s">
        <v>193</v>
      </c>
      <c r="E133" s="255" t="s">
        <v>19</v>
      </c>
      <c r="F133" s="256" t="s">
        <v>231</v>
      </c>
      <c r="G133" s="254"/>
      <c r="H133" s="257">
        <v>8</v>
      </c>
      <c r="I133" s="258"/>
      <c r="J133" s="254"/>
      <c r="K133" s="254"/>
      <c r="L133" s="259"/>
      <c r="M133" s="260"/>
      <c r="N133" s="261"/>
      <c r="O133" s="261"/>
      <c r="P133" s="261"/>
      <c r="Q133" s="261"/>
      <c r="R133" s="261"/>
      <c r="S133" s="261"/>
      <c r="T133" s="262"/>
      <c r="AT133" s="263" t="s">
        <v>193</v>
      </c>
      <c r="AU133" s="263" t="s">
        <v>82</v>
      </c>
      <c r="AV133" s="14" t="s">
        <v>101</v>
      </c>
      <c r="AW133" s="14" t="s">
        <v>35</v>
      </c>
      <c r="AX133" s="14" t="s">
        <v>80</v>
      </c>
      <c r="AY133" s="263" t="s">
        <v>183</v>
      </c>
    </row>
    <row r="134" spans="2:65" s="1" customFormat="1" ht="22.5" customHeight="1">
      <c r="B134" s="39"/>
      <c r="C134" s="217" t="s">
        <v>232</v>
      </c>
      <c r="D134" s="217" t="s">
        <v>185</v>
      </c>
      <c r="E134" s="218" t="s">
        <v>1558</v>
      </c>
      <c r="F134" s="219" t="s">
        <v>1559</v>
      </c>
      <c r="G134" s="220" t="s">
        <v>188</v>
      </c>
      <c r="H134" s="221">
        <v>6</v>
      </c>
      <c r="I134" s="222"/>
      <c r="J134" s="223">
        <f>ROUND(I134*H134,2)</f>
        <v>0</v>
      </c>
      <c r="K134" s="219" t="s">
        <v>189</v>
      </c>
      <c r="L134" s="44"/>
      <c r="M134" s="224" t="s">
        <v>19</v>
      </c>
      <c r="N134" s="225" t="s">
        <v>44</v>
      </c>
      <c r="O134" s="80"/>
      <c r="P134" s="226">
        <f>O134*H134</f>
        <v>0</v>
      </c>
      <c r="Q134" s="226">
        <v>0</v>
      </c>
      <c r="R134" s="226">
        <f>Q134*H134</f>
        <v>0</v>
      </c>
      <c r="S134" s="226">
        <v>0</v>
      </c>
      <c r="T134" s="227">
        <f>S134*H134</f>
        <v>0</v>
      </c>
      <c r="AR134" s="18" t="s">
        <v>101</v>
      </c>
      <c r="AT134" s="18" t="s">
        <v>185</v>
      </c>
      <c r="AU134" s="18" t="s">
        <v>82</v>
      </c>
      <c r="AY134" s="18" t="s">
        <v>183</v>
      </c>
      <c r="BE134" s="228">
        <f>IF(N134="základní",J134,0)</f>
        <v>0</v>
      </c>
      <c r="BF134" s="228">
        <f>IF(N134="snížená",J134,0)</f>
        <v>0</v>
      </c>
      <c r="BG134" s="228">
        <f>IF(N134="zákl. přenesená",J134,0)</f>
        <v>0</v>
      </c>
      <c r="BH134" s="228">
        <f>IF(N134="sníž. přenesená",J134,0)</f>
        <v>0</v>
      </c>
      <c r="BI134" s="228">
        <f>IF(N134="nulová",J134,0)</f>
        <v>0</v>
      </c>
      <c r="BJ134" s="18" t="s">
        <v>80</v>
      </c>
      <c r="BK134" s="228">
        <f>ROUND(I134*H134,2)</f>
        <v>0</v>
      </c>
      <c r="BL134" s="18" t="s">
        <v>101</v>
      </c>
      <c r="BM134" s="18" t="s">
        <v>1560</v>
      </c>
    </row>
    <row r="135" spans="2:47" s="1" customFormat="1" ht="12">
      <c r="B135" s="39"/>
      <c r="C135" s="40"/>
      <c r="D135" s="229" t="s">
        <v>213</v>
      </c>
      <c r="E135" s="40"/>
      <c r="F135" s="230" t="s">
        <v>669</v>
      </c>
      <c r="G135" s="40"/>
      <c r="H135" s="40"/>
      <c r="I135" s="144"/>
      <c r="J135" s="40"/>
      <c r="K135" s="40"/>
      <c r="L135" s="44"/>
      <c r="M135" s="231"/>
      <c r="N135" s="80"/>
      <c r="O135" s="80"/>
      <c r="P135" s="80"/>
      <c r="Q135" s="80"/>
      <c r="R135" s="80"/>
      <c r="S135" s="80"/>
      <c r="T135" s="81"/>
      <c r="AT135" s="18" t="s">
        <v>213</v>
      </c>
      <c r="AU135" s="18" t="s">
        <v>82</v>
      </c>
    </row>
    <row r="136" spans="2:51" s="12" customFormat="1" ht="12">
      <c r="B136" s="232"/>
      <c r="C136" s="233"/>
      <c r="D136" s="229" t="s">
        <v>193</v>
      </c>
      <c r="E136" s="234" t="s">
        <v>19</v>
      </c>
      <c r="F136" s="235" t="s">
        <v>1561</v>
      </c>
      <c r="G136" s="233"/>
      <c r="H136" s="234" t="s">
        <v>19</v>
      </c>
      <c r="I136" s="236"/>
      <c r="J136" s="233"/>
      <c r="K136" s="233"/>
      <c r="L136" s="237"/>
      <c r="M136" s="238"/>
      <c r="N136" s="239"/>
      <c r="O136" s="239"/>
      <c r="P136" s="239"/>
      <c r="Q136" s="239"/>
      <c r="R136" s="239"/>
      <c r="S136" s="239"/>
      <c r="T136" s="240"/>
      <c r="AT136" s="241" t="s">
        <v>193</v>
      </c>
      <c r="AU136" s="241" t="s">
        <v>82</v>
      </c>
      <c r="AV136" s="12" t="s">
        <v>80</v>
      </c>
      <c r="AW136" s="12" t="s">
        <v>35</v>
      </c>
      <c r="AX136" s="12" t="s">
        <v>73</v>
      </c>
      <c r="AY136" s="241" t="s">
        <v>183</v>
      </c>
    </row>
    <row r="137" spans="2:51" s="13" customFormat="1" ht="12">
      <c r="B137" s="242"/>
      <c r="C137" s="243"/>
      <c r="D137" s="229" t="s">
        <v>193</v>
      </c>
      <c r="E137" s="244" t="s">
        <v>19</v>
      </c>
      <c r="F137" s="245" t="s">
        <v>1059</v>
      </c>
      <c r="G137" s="243"/>
      <c r="H137" s="246">
        <v>6</v>
      </c>
      <c r="I137" s="247"/>
      <c r="J137" s="243"/>
      <c r="K137" s="243"/>
      <c r="L137" s="248"/>
      <c r="M137" s="249"/>
      <c r="N137" s="250"/>
      <c r="O137" s="250"/>
      <c r="P137" s="250"/>
      <c r="Q137" s="250"/>
      <c r="R137" s="250"/>
      <c r="S137" s="250"/>
      <c r="T137" s="251"/>
      <c r="AT137" s="252" t="s">
        <v>193</v>
      </c>
      <c r="AU137" s="252" t="s">
        <v>82</v>
      </c>
      <c r="AV137" s="13" t="s">
        <v>82</v>
      </c>
      <c r="AW137" s="13" t="s">
        <v>35</v>
      </c>
      <c r="AX137" s="13" t="s">
        <v>80</v>
      </c>
      <c r="AY137" s="252" t="s">
        <v>183</v>
      </c>
    </row>
    <row r="138" spans="2:65" s="1" customFormat="1" ht="22.5" customHeight="1">
      <c r="B138" s="39"/>
      <c r="C138" s="217" t="s">
        <v>238</v>
      </c>
      <c r="D138" s="217" t="s">
        <v>185</v>
      </c>
      <c r="E138" s="218" t="s">
        <v>1562</v>
      </c>
      <c r="F138" s="219" t="s">
        <v>1563</v>
      </c>
      <c r="G138" s="220" t="s">
        <v>324</v>
      </c>
      <c r="H138" s="221">
        <v>150</v>
      </c>
      <c r="I138" s="222"/>
      <c r="J138" s="223">
        <f>ROUND(I138*H138,2)</f>
        <v>0</v>
      </c>
      <c r="K138" s="219" t="s">
        <v>189</v>
      </c>
      <c r="L138" s="44"/>
      <c r="M138" s="224" t="s">
        <v>19</v>
      </c>
      <c r="N138" s="225" t="s">
        <v>44</v>
      </c>
      <c r="O138" s="80"/>
      <c r="P138" s="226">
        <f>O138*H138</f>
        <v>0</v>
      </c>
      <c r="Q138" s="226">
        <v>0</v>
      </c>
      <c r="R138" s="226">
        <f>Q138*H138</f>
        <v>0</v>
      </c>
      <c r="S138" s="226">
        <v>0</v>
      </c>
      <c r="T138" s="227">
        <f>S138*H138</f>
        <v>0</v>
      </c>
      <c r="AR138" s="18" t="s">
        <v>101</v>
      </c>
      <c r="AT138" s="18" t="s">
        <v>185</v>
      </c>
      <c r="AU138" s="18" t="s">
        <v>82</v>
      </c>
      <c r="AY138" s="18" t="s">
        <v>183</v>
      </c>
      <c r="BE138" s="228">
        <f>IF(N138="základní",J138,0)</f>
        <v>0</v>
      </c>
      <c r="BF138" s="228">
        <f>IF(N138="snížená",J138,0)</f>
        <v>0</v>
      </c>
      <c r="BG138" s="228">
        <f>IF(N138="zákl. přenesená",J138,0)</f>
        <v>0</v>
      </c>
      <c r="BH138" s="228">
        <f>IF(N138="sníž. přenesená",J138,0)</f>
        <v>0</v>
      </c>
      <c r="BI138" s="228">
        <f>IF(N138="nulová",J138,0)</f>
        <v>0</v>
      </c>
      <c r="BJ138" s="18" t="s">
        <v>80</v>
      </c>
      <c r="BK138" s="228">
        <f>ROUND(I138*H138,2)</f>
        <v>0</v>
      </c>
      <c r="BL138" s="18" t="s">
        <v>101</v>
      </c>
      <c r="BM138" s="18" t="s">
        <v>1564</v>
      </c>
    </row>
    <row r="139" spans="2:47" s="1" customFormat="1" ht="12">
      <c r="B139" s="39"/>
      <c r="C139" s="40"/>
      <c r="D139" s="229" t="s">
        <v>213</v>
      </c>
      <c r="E139" s="40"/>
      <c r="F139" s="230" t="s">
        <v>619</v>
      </c>
      <c r="G139" s="40"/>
      <c r="H139" s="40"/>
      <c r="I139" s="144"/>
      <c r="J139" s="40"/>
      <c r="K139" s="40"/>
      <c r="L139" s="44"/>
      <c r="M139" s="231"/>
      <c r="N139" s="80"/>
      <c r="O139" s="80"/>
      <c r="P139" s="80"/>
      <c r="Q139" s="80"/>
      <c r="R139" s="80"/>
      <c r="S139" s="80"/>
      <c r="T139" s="81"/>
      <c r="AT139" s="18" t="s">
        <v>213</v>
      </c>
      <c r="AU139" s="18" t="s">
        <v>82</v>
      </c>
    </row>
    <row r="140" spans="2:51" s="12" customFormat="1" ht="12">
      <c r="B140" s="232"/>
      <c r="C140" s="233"/>
      <c r="D140" s="229" t="s">
        <v>193</v>
      </c>
      <c r="E140" s="234" t="s">
        <v>19</v>
      </c>
      <c r="F140" s="235" t="s">
        <v>1565</v>
      </c>
      <c r="G140" s="233"/>
      <c r="H140" s="234" t="s">
        <v>19</v>
      </c>
      <c r="I140" s="236"/>
      <c r="J140" s="233"/>
      <c r="K140" s="233"/>
      <c r="L140" s="237"/>
      <c r="M140" s="238"/>
      <c r="N140" s="239"/>
      <c r="O140" s="239"/>
      <c r="P140" s="239"/>
      <c r="Q140" s="239"/>
      <c r="R140" s="239"/>
      <c r="S140" s="239"/>
      <c r="T140" s="240"/>
      <c r="AT140" s="241" t="s">
        <v>193</v>
      </c>
      <c r="AU140" s="241" t="s">
        <v>82</v>
      </c>
      <c r="AV140" s="12" t="s">
        <v>80</v>
      </c>
      <c r="AW140" s="12" t="s">
        <v>35</v>
      </c>
      <c r="AX140" s="12" t="s">
        <v>73</v>
      </c>
      <c r="AY140" s="241" t="s">
        <v>183</v>
      </c>
    </row>
    <row r="141" spans="2:51" s="13" customFormat="1" ht="12">
      <c r="B141" s="242"/>
      <c r="C141" s="243"/>
      <c r="D141" s="229" t="s">
        <v>193</v>
      </c>
      <c r="E141" s="244" t="s">
        <v>19</v>
      </c>
      <c r="F141" s="245" t="s">
        <v>1566</v>
      </c>
      <c r="G141" s="243"/>
      <c r="H141" s="246">
        <v>150</v>
      </c>
      <c r="I141" s="247"/>
      <c r="J141" s="243"/>
      <c r="K141" s="243"/>
      <c r="L141" s="248"/>
      <c r="M141" s="249"/>
      <c r="N141" s="250"/>
      <c r="O141" s="250"/>
      <c r="P141" s="250"/>
      <c r="Q141" s="250"/>
      <c r="R141" s="250"/>
      <c r="S141" s="250"/>
      <c r="T141" s="251"/>
      <c r="AT141" s="252" t="s">
        <v>193</v>
      </c>
      <c r="AU141" s="252" t="s">
        <v>82</v>
      </c>
      <c r="AV141" s="13" t="s">
        <v>82</v>
      </c>
      <c r="AW141" s="13" t="s">
        <v>35</v>
      </c>
      <c r="AX141" s="13" t="s">
        <v>80</v>
      </c>
      <c r="AY141" s="252" t="s">
        <v>183</v>
      </c>
    </row>
    <row r="142" spans="2:65" s="1" customFormat="1" ht="33.75" customHeight="1">
      <c r="B142" s="39"/>
      <c r="C142" s="217" t="s">
        <v>247</v>
      </c>
      <c r="D142" s="217" t="s">
        <v>185</v>
      </c>
      <c r="E142" s="218" t="s">
        <v>510</v>
      </c>
      <c r="F142" s="219" t="s">
        <v>511</v>
      </c>
      <c r="G142" s="220" t="s">
        <v>324</v>
      </c>
      <c r="H142" s="221">
        <v>150</v>
      </c>
      <c r="I142" s="222"/>
      <c r="J142" s="223">
        <f>ROUND(I142*H142,2)</f>
        <v>0</v>
      </c>
      <c r="K142" s="219" t="s">
        <v>189</v>
      </c>
      <c r="L142" s="44"/>
      <c r="M142" s="224" t="s">
        <v>19</v>
      </c>
      <c r="N142" s="225" t="s">
        <v>44</v>
      </c>
      <c r="O142" s="80"/>
      <c r="P142" s="226">
        <f>O142*H142</f>
        <v>0</v>
      </c>
      <c r="Q142" s="226">
        <v>0</v>
      </c>
      <c r="R142" s="226">
        <f>Q142*H142</f>
        <v>0</v>
      </c>
      <c r="S142" s="226">
        <v>0</v>
      </c>
      <c r="T142" s="227">
        <f>S142*H142</f>
        <v>0</v>
      </c>
      <c r="AR142" s="18" t="s">
        <v>101</v>
      </c>
      <c r="AT142" s="18" t="s">
        <v>185</v>
      </c>
      <c r="AU142" s="18" t="s">
        <v>82</v>
      </c>
      <c r="AY142" s="18" t="s">
        <v>183</v>
      </c>
      <c r="BE142" s="228">
        <f>IF(N142="základní",J142,0)</f>
        <v>0</v>
      </c>
      <c r="BF142" s="228">
        <f>IF(N142="snížená",J142,0)</f>
        <v>0</v>
      </c>
      <c r="BG142" s="228">
        <f>IF(N142="zákl. přenesená",J142,0)</f>
        <v>0</v>
      </c>
      <c r="BH142" s="228">
        <f>IF(N142="sníž. přenesená",J142,0)</f>
        <v>0</v>
      </c>
      <c r="BI142" s="228">
        <f>IF(N142="nulová",J142,0)</f>
        <v>0</v>
      </c>
      <c r="BJ142" s="18" t="s">
        <v>80</v>
      </c>
      <c r="BK142" s="228">
        <f>ROUND(I142*H142,2)</f>
        <v>0</v>
      </c>
      <c r="BL142" s="18" t="s">
        <v>101</v>
      </c>
      <c r="BM142" s="18" t="s">
        <v>1567</v>
      </c>
    </row>
    <row r="143" spans="2:47" s="1" customFormat="1" ht="12">
      <c r="B143" s="39"/>
      <c r="C143" s="40"/>
      <c r="D143" s="229" t="s">
        <v>213</v>
      </c>
      <c r="E143" s="40"/>
      <c r="F143" s="230" t="s">
        <v>513</v>
      </c>
      <c r="G143" s="40"/>
      <c r="H143" s="40"/>
      <c r="I143" s="144"/>
      <c r="J143" s="40"/>
      <c r="K143" s="40"/>
      <c r="L143" s="44"/>
      <c r="M143" s="231"/>
      <c r="N143" s="80"/>
      <c r="O143" s="80"/>
      <c r="P143" s="80"/>
      <c r="Q143" s="80"/>
      <c r="R143" s="80"/>
      <c r="S143" s="80"/>
      <c r="T143" s="81"/>
      <c r="AT143" s="18" t="s">
        <v>213</v>
      </c>
      <c r="AU143" s="18" t="s">
        <v>82</v>
      </c>
    </row>
    <row r="144" spans="2:51" s="12" customFormat="1" ht="12">
      <c r="B144" s="232"/>
      <c r="C144" s="233"/>
      <c r="D144" s="229" t="s">
        <v>193</v>
      </c>
      <c r="E144" s="234" t="s">
        <v>19</v>
      </c>
      <c r="F144" s="235" t="s">
        <v>1568</v>
      </c>
      <c r="G144" s="233"/>
      <c r="H144" s="234" t="s">
        <v>19</v>
      </c>
      <c r="I144" s="236"/>
      <c r="J144" s="233"/>
      <c r="K144" s="233"/>
      <c r="L144" s="237"/>
      <c r="M144" s="238"/>
      <c r="N144" s="239"/>
      <c r="O144" s="239"/>
      <c r="P144" s="239"/>
      <c r="Q144" s="239"/>
      <c r="R144" s="239"/>
      <c r="S144" s="239"/>
      <c r="T144" s="240"/>
      <c r="AT144" s="241" t="s">
        <v>193</v>
      </c>
      <c r="AU144" s="241" t="s">
        <v>82</v>
      </c>
      <c r="AV144" s="12" t="s">
        <v>80</v>
      </c>
      <c r="AW144" s="12" t="s">
        <v>35</v>
      </c>
      <c r="AX144" s="12" t="s">
        <v>73</v>
      </c>
      <c r="AY144" s="241" t="s">
        <v>183</v>
      </c>
    </row>
    <row r="145" spans="2:51" s="13" customFormat="1" ht="12">
      <c r="B145" s="242"/>
      <c r="C145" s="243"/>
      <c r="D145" s="229" t="s">
        <v>193</v>
      </c>
      <c r="E145" s="244" t="s">
        <v>19</v>
      </c>
      <c r="F145" s="245" t="s">
        <v>1566</v>
      </c>
      <c r="G145" s="243"/>
      <c r="H145" s="246">
        <v>150</v>
      </c>
      <c r="I145" s="247"/>
      <c r="J145" s="243"/>
      <c r="K145" s="243"/>
      <c r="L145" s="248"/>
      <c r="M145" s="249"/>
      <c r="N145" s="250"/>
      <c r="O145" s="250"/>
      <c r="P145" s="250"/>
      <c r="Q145" s="250"/>
      <c r="R145" s="250"/>
      <c r="S145" s="250"/>
      <c r="T145" s="251"/>
      <c r="AT145" s="252" t="s">
        <v>193</v>
      </c>
      <c r="AU145" s="252" t="s">
        <v>82</v>
      </c>
      <c r="AV145" s="13" t="s">
        <v>82</v>
      </c>
      <c r="AW145" s="13" t="s">
        <v>35</v>
      </c>
      <c r="AX145" s="13" t="s">
        <v>80</v>
      </c>
      <c r="AY145" s="252" t="s">
        <v>183</v>
      </c>
    </row>
    <row r="146" spans="2:65" s="1" customFormat="1" ht="22.5" customHeight="1">
      <c r="B146" s="39"/>
      <c r="C146" s="264" t="s">
        <v>253</v>
      </c>
      <c r="D146" s="264" t="s">
        <v>233</v>
      </c>
      <c r="E146" s="265" t="s">
        <v>515</v>
      </c>
      <c r="F146" s="266" t="s">
        <v>516</v>
      </c>
      <c r="G146" s="267" t="s">
        <v>208</v>
      </c>
      <c r="H146" s="268">
        <v>18</v>
      </c>
      <c r="I146" s="269"/>
      <c r="J146" s="270">
        <f>ROUND(I146*H146,2)</f>
        <v>0</v>
      </c>
      <c r="K146" s="266" t="s">
        <v>189</v>
      </c>
      <c r="L146" s="271"/>
      <c r="M146" s="272" t="s">
        <v>19</v>
      </c>
      <c r="N146" s="273" t="s">
        <v>44</v>
      </c>
      <c r="O146" s="80"/>
      <c r="P146" s="226">
        <f>O146*H146</f>
        <v>0</v>
      </c>
      <c r="Q146" s="226">
        <v>1</v>
      </c>
      <c r="R146" s="226">
        <f>Q146*H146</f>
        <v>18</v>
      </c>
      <c r="S146" s="226">
        <v>0</v>
      </c>
      <c r="T146" s="227">
        <f>S146*H146</f>
        <v>0</v>
      </c>
      <c r="AR146" s="18" t="s">
        <v>232</v>
      </c>
      <c r="AT146" s="18" t="s">
        <v>233</v>
      </c>
      <c r="AU146" s="18" t="s">
        <v>82</v>
      </c>
      <c r="AY146" s="18" t="s">
        <v>183</v>
      </c>
      <c r="BE146" s="228">
        <f>IF(N146="základní",J146,0)</f>
        <v>0</v>
      </c>
      <c r="BF146" s="228">
        <f>IF(N146="snížená",J146,0)</f>
        <v>0</v>
      </c>
      <c r="BG146" s="228">
        <f>IF(N146="zákl. přenesená",J146,0)</f>
        <v>0</v>
      </c>
      <c r="BH146" s="228">
        <f>IF(N146="sníž. přenesená",J146,0)</f>
        <v>0</v>
      </c>
      <c r="BI146" s="228">
        <f>IF(N146="nulová",J146,0)</f>
        <v>0</v>
      </c>
      <c r="BJ146" s="18" t="s">
        <v>80</v>
      </c>
      <c r="BK146" s="228">
        <f>ROUND(I146*H146,2)</f>
        <v>0</v>
      </c>
      <c r="BL146" s="18" t="s">
        <v>101</v>
      </c>
      <c r="BM146" s="18" t="s">
        <v>1569</v>
      </c>
    </row>
    <row r="147" spans="2:51" s="12" customFormat="1" ht="12">
      <c r="B147" s="232"/>
      <c r="C147" s="233"/>
      <c r="D147" s="229" t="s">
        <v>193</v>
      </c>
      <c r="E147" s="234" t="s">
        <v>19</v>
      </c>
      <c r="F147" s="235" t="s">
        <v>1570</v>
      </c>
      <c r="G147" s="233"/>
      <c r="H147" s="234" t="s">
        <v>19</v>
      </c>
      <c r="I147" s="236"/>
      <c r="J147" s="233"/>
      <c r="K147" s="233"/>
      <c r="L147" s="237"/>
      <c r="M147" s="238"/>
      <c r="N147" s="239"/>
      <c r="O147" s="239"/>
      <c r="P147" s="239"/>
      <c r="Q147" s="239"/>
      <c r="R147" s="239"/>
      <c r="S147" s="239"/>
      <c r="T147" s="240"/>
      <c r="AT147" s="241" t="s">
        <v>193</v>
      </c>
      <c r="AU147" s="241" t="s">
        <v>82</v>
      </c>
      <c r="AV147" s="12" t="s">
        <v>80</v>
      </c>
      <c r="AW147" s="12" t="s">
        <v>35</v>
      </c>
      <c r="AX147" s="12" t="s">
        <v>73</v>
      </c>
      <c r="AY147" s="241" t="s">
        <v>183</v>
      </c>
    </row>
    <row r="148" spans="2:51" s="13" customFormat="1" ht="12">
      <c r="B148" s="242"/>
      <c r="C148" s="243"/>
      <c r="D148" s="229" t="s">
        <v>193</v>
      </c>
      <c r="E148" s="244" t="s">
        <v>19</v>
      </c>
      <c r="F148" s="245" t="s">
        <v>1571</v>
      </c>
      <c r="G148" s="243"/>
      <c r="H148" s="246">
        <v>18</v>
      </c>
      <c r="I148" s="247"/>
      <c r="J148" s="243"/>
      <c r="K148" s="243"/>
      <c r="L148" s="248"/>
      <c r="M148" s="249"/>
      <c r="N148" s="250"/>
      <c r="O148" s="250"/>
      <c r="P148" s="250"/>
      <c r="Q148" s="250"/>
      <c r="R148" s="250"/>
      <c r="S148" s="250"/>
      <c r="T148" s="251"/>
      <c r="AT148" s="252" t="s">
        <v>193</v>
      </c>
      <c r="AU148" s="252" t="s">
        <v>82</v>
      </c>
      <c r="AV148" s="13" t="s">
        <v>82</v>
      </c>
      <c r="AW148" s="13" t="s">
        <v>35</v>
      </c>
      <c r="AX148" s="13" t="s">
        <v>80</v>
      </c>
      <c r="AY148" s="252" t="s">
        <v>183</v>
      </c>
    </row>
    <row r="149" spans="2:65" s="1" customFormat="1" ht="33.75" customHeight="1">
      <c r="B149" s="39"/>
      <c r="C149" s="217" t="s">
        <v>257</v>
      </c>
      <c r="D149" s="217" t="s">
        <v>185</v>
      </c>
      <c r="E149" s="218" t="s">
        <v>1572</v>
      </c>
      <c r="F149" s="219" t="s">
        <v>1573</v>
      </c>
      <c r="G149" s="220" t="s">
        <v>324</v>
      </c>
      <c r="H149" s="221">
        <v>150</v>
      </c>
      <c r="I149" s="222"/>
      <c r="J149" s="223">
        <f>ROUND(I149*H149,2)</f>
        <v>0</v>
      </c>
      <c r="K149" s="219" t="s">
        <v>189</v>
      </c>
      <c r="L149" s="44"/>
      <c r="M149" s="224" t="s">
        <v>19</v>
      </c>
      <c r="N149" s="225" t="s">
        <v>44</v>
      </c>
      <c r="O149" s="80"/>
      <c r="P149" s="226">
        <f>O149*H149</f>
        <v>0</v>
      </c>
      <c r="Q149" s="226">
        <v>0</v>
      </c>
      <c r="R149" s="226">
        <f>Q149*H149</f>
        <v>0</v>
      </c>
      <c r="S149" s="226">
        <v>0</v>
      </c>
      <c r="T149" s="227">
        <f>S149*H149</f>
        <v>0</v>
      </c>
      <c r="AR149" s="18" t="s">
        <v>101</v>
      </c>
      <c r="AT149" s="18" t="s">
        <v>185</v>
      </c>
      <c r="AU149" s="18" t="s">
        <v>82</v>
      </c>
      <c r="AY149" s="18" t="s">
        <v>183</v>
      </c>
      <c r="BE149" s="228">
        <f>IF(N149="základní",J149,0)</f>
        <v>0</v>
      </c>
      <c r="BF149" s="228">
        <f>IF(N149="snížená",J149,0)</f>
        <v>0</v>
      </c>
      <c r="BG149" s="228">
        <f>IF(N149="zákl. přenesená",J149,0)</f>
        <v>0</v>
      </c>
      <c r="BH149" s="228">
        <f>IF(N149="sníž. přenesená",J149,0)</f>
        <v>0</v>
      </c>
      <c r="BI149" s="228">
        <f>IF(N149="nulová",J149,0)</f>
        <v>0</v>
      </c>
      <c r="BJ149" s="18" t="s">
        <v>80</v>
      </c>
      <c r="BK149" s="228">
        <f>ROUND(I149*H149,2)</f>
        <v>0</v>
      </c>
      <c r="BL149" s="18" t="s">
        <v>101</v>
      </c>
      <c r="BM149" s="18" t="s">
        <v>1574</v>
      </c>
    </row>
    <row r="150" spans="2:47" s="1" customFormat="1" ht="12">
      <c r="B150" s="39"/>
      <c r="C150" s="40"/>
      <c r="D150" s="229" t="s">
        <v>213</v>
      </c>
      <c r="E150" s="40"/>
      <c r="F150" s="230" t="s">
        <v>513</v>
      </c>
      <c r="G150" s="40"/>
      <c r="H150" s="40"/>
      <c r="I150" s="144"/>
      <c r="J150" s="40"/>
      <c r="K150" s="40"/>
      <c r="L150" s="44"/>
      <c r="M150" s="231"/>
      <c r="N150" s="80"/>
      <c r="O150" s="80"/>
      <c r="P150" s="80"/>
      <c r="Q150" s="80"/>
      <c r="R150" s="80"/>
      <c r="S150" s="80"/>
      <c r="T150" s="81"/>
      <c r="AT150" s="18" t="s">
        <v>213</v>
      </c>
      <c r="AU150" s="18" t="s">
        <v>82</v>
      </c>
    </row>
    <row r="151" spans="2:51" s="12" customFormat="1" ht="12">
      <c r="B151" s="232"/>
      <c r="C151" s="233"/>
      <c r="D151" s="229" t="s">
        <v>193</v>
      </c>
      <c r="E151" s="234" t="s">
        <v>19</v>
      </c>
      <c r="F151" s="235" t="s">
        <v>1575</v>
      </c>
      <c r="G151" s="233"/>
      <c r="H151" s="234" t="s">
        <v>19</v>
      </c>
      <c r="I151" s="236"/>
      <c r="J151" s="233"/>
      <c r="K151" s="233"/>
      <c r="L151" s="237"/>
      <c r="M151" s="238"/>
      <c r="N151" s="239"/>
      <c r="O151" s="239"/>
      <c r="P151" s="239"/>
      <c r="Q151" s="239"/>
      <c r="R151" s="239"/>
      <c r="S151" s="239"/>
      <c r="T151" s="240"/>
      <c r="AT151" s="241" t="s">
        <v>193</v>
      </c>
      <c r="AU151" s="241" t="s">
        <v>82</v>
      </c>
      <c r="AV151" s="12" t="s">
        <v>80</v>
      </c>
      <c r="AW151" s="12" t="s">
        <v>35</v>
      </c>
      <c r="AX151" s="12" t="s">
        <v>73</v>
      </c>
      <c r="AY151" s="241" t="s">
        <v>183</v>
      </c>
    </row>
    <row r="152" spans="2:51" s="13" customFormat="1" ht="12">
      <c r="B152" s="242"/>
      <c r="C152" s="243"/>
      <c r="D152" s="229" t="s">
        <v>193</v>
      </c>
      <c r="E152" s="244" t="s">
        <v>19</v>
      </c>
      <c r="F152" s="245" t="s">
        <v>1566</v>
      </c>
      <c r="G152" s="243"/>
      <c r="H152" s="246">
        <v>150</v>
      </c>
      <c r="I152" s="247"/>
      <c r="J152" s="243"/>
      <c r="K152" s="243"/>
      <c r="L152" s="248"/>
      <c r="M152" s="249"/>
      <c r="N152" s="250"/>
      <c r="O152" s="250"/>
      <c r="P152" s="250"/>
      <c r="Q152" s="250"/>
      <c r="R152" s="250"/>
      <c r="S152" s="250"/>
      <c r="T152" s="251"/>
      <c r="AT152" s="252" t="s">
        <v>193</v>
      </c>
      <c r="AU152" s="252" t="s">
        <v>82</v>
      </c>
      <c r="AV152" s="13" t="s">
        <v>82</v>
      </c>
      <c r="AW152" s="13" t="s">
        <v>35</v>
      </c>
      <c r="AX152" s="13" t="s">
        <v>80</v>
      </c>
      <c r="AY152" s="252" t="s">
        <v>183</v>
      </c>
    </row>
    <row r="153" spans="2:65" s="1" customFormat="1" ht="22.5" customHeight="1">
      <c r="B153" s="39"/>
      <c r="C153" s="264" t="s">
        <v>262</v>
      </c>
      <c r="D153" s="264" t="s">
        <v>233</v>
      </c>
      <c r="E153" s="265" t="s">
        <v>1576</v>
      </c>
      <c r="F153" s="266" t="s">
        <v>1577</v>
      </c>
      <c r="G153" s="267" t="s">
        <v>208</v>
      </c>
      <c r="H153" s="268">
        <v>16.5</v>
      </c>
      <c r="I153" s="269"/>
      <c r="J153" s="270">
        <f>ROUND(I153*H153,2)</f>
        <v>0</v>
      </c>
      <c r="K153" s="266" t="s">
        <v>189</v>
      </c>
      <c r="L153" s="271"/>
      <c r="M153" s="272" t="s">
        <v>19</v>
      </c>
      <c r="N153" s="273" t="s">
        <v>44</v>
      </c>
      <c r="O153" s="80"/>
      <c r="P153" s="226">
        <f>O153*H153</f>
        <v>0</v>
      </c>
      <c r="Q153" s="226">
        <v>1</v>
      </c>
      <c r="R153" s="226">
        <f>Q153*H153</f>
        <v>16.5</v>
      </c>
      <c r="S153" s="226">
        <v>0</v>
      </c>
      <c r="T153" s="227">
        <f>S153*H153</f>
        <v>0</v>
      </c>
      <c r="AR153" s="18" t="s">
        <v>232</v>
      </c>
      <c r="AT153" s="18" t="s">
        <v>233</v>
      </c>
      <c r="AU153" s="18" t="s">
        <v>82</v>
      </c>
      <c r="AY153" s="18" t="s">
        <v>183</v>
      </c>
      <c r="BE153" s="228">
        <f>IF(N153="základní",J153,0)</f>
        <v>0</v>
      </c>
      <c r="BF153" s="228">
        <f>IF(N153="snížená",J153,0)</f>
        <v>0</v>
      </c>
      <c r="BG153" s="228">
        <f>IF(N153="zákl. přenesená",J153,0)</f>
        <v>0</v>
      </c>
      <c r="BH153" s="228">
        <f>IF(N153="sníž. přenesená",J153,0)</f>
        <v>0</v>
      </c>
      <c r="BI153" s="228">
        <f>IF(N153="nulová",J153,0)</f>
        <v>0</v>
      </c>
      <c r="BJ153" s="18" t="s">
        <v>80</v>
      </c>
      <c r="BK153" s="228">
        <f>ROUND(I153*H153,2)</f>
        <v>0</v>
      </c>
      <c r="BL153" s="18" t="s">
        <v>101</v>
      </c>
      <c r="BM153" s="18" t="s">
        <v>1578</v>
      </c>
    </row>
    <row r="154" spans="2:51" s="12" customFormat="1" ht="12">
      <c r="B154" s="232"/>
      <c r="C154" s="233"/>
      <c r="D154" s="229" t="s">
        <v>193</v>
      </c>
      <c r="E154" s="234" t="s">
        <v>19</v>
      </c>
      <c r="F154" s="235" t="s">
        <v>1575</v>
      </c>
      <c r="G154" s="233"/>
      <c r="H154" s="234" t="s">
        <v>19</v>
      </c>
      <c r="I154" s="236"/>
      <c r="J154" s="233"/>
      <c r="K154" s="233"/>
      <c r="L154" s="237"/>
      <c r="M154" s="238"/>
      <c r="N154" s="239"/>
      <c r="O154" s="239"/>
      <c r="P154" s="239"/>
      <c r="Q154" s="239"/>
      <c r="R154" s="239"/>
      <c r="S154" s="239"/>
      <c r="T154" s="240"/>
      <c r="AT154" s="241" t="s">
        <v>193</v>
      </c>
      <c r="AU154" s="241" t="s">
        <v>82</v>
      </c>
      <c r="AV154" s="12" t="s">
        <v>80</v>
      </c>
      <c r="AW154" s="12" t="s">
        <v>35</v>
      </c>
      <c r="AX154" s="12" t="s">
        <v>73</v>
      </c>
      <c r="AY154" s="241" t="s">
        <v>183</v>
      </c>
    </row>
    <row r="155" spans="2:51" s="13" customFormat="1" ht="12">
      <c r="B155" s="242"/>
      <c r="C155" s="243"/>
      <c r="D155" s="229" t="s">
        <v>193</v>
      </c>
      <c r="E155" s="244" t="s">
        <v>19</v>
      </c>
      <c r="F155" s="245" t="s">
        <v>1579</v>
      </c>
      <c r="G155" s="243"/>
      <c r="H155" s="246">
        <v>16.5</v>
      </c>
      <c r="I155" s="247"/>
      <c r="J155" s="243"/>
      <c r="K155" s="243"/>
      <c r="L155" s="248"/>
      <c r="M155" s="249"/>
      <c r="N155" s="250"/>
      <c r="O155" s="250"/>
      <c r="P155" s="250"/>
      <c r="Q155" s="250"/>
      <c r="R155" s="250"/>
      <c r="S155" s="250"/>
      <c r="T155" s="251"/>
      <c r="AT155" s="252" t="s">
        <v>193</v>
      </c>
      <c r="AU155" s="252" t="s">
        <v>82</v>
      </c>
      <c r="AV155" s="13" t="s">
        <v>82</v>
      </c>
      <c r="AW155" s="13" t="s">
        <v>35</v>
      </c>
      <c r="AX155" s="13" t="s">
        <v>80</v>
      </c>
      <c r="AY155" s="252" t="s">
        <v>183</v>
      </c>
    </row>
    <row r="156" spans="2:65" s="1" customFormat="1" ht="22.5" customHeight="1">
      <c r="B156" s="39"/>
      <c r="C156" s="217" t="s">
        <v>268</v>
      </c>
      <c r="D156" s="217" t="s">
        <v>185</v>
      </c>
      <c r="E156" s="218" t="s">
        <v>1260</v>
      </c>
      <c r="F156" s="219" t="s">
        <v>1261</v>
      </c>
      <c r="G156" s="220" t="s">
        <v>324</v>
      </c>
      <c r="H156" s="221">
        <v>560</v>
      </c>
      <c r="I156" s="222"/>
      <c r="J156" s="223">
        <f>ROUND(I156*H156,2)</f>
        <v>0</v>
      </c>
      <c r="K156" s="219" t="s">
        <v>189</v>
      </c>
      <c r="L156" s="44"/>
      <c r="M156" s="224" t="s">
        <v>19</v>
      </c>
      <c r="N156" s="225" t="s">
        <v>44</v>
      </c>
      <c r="O156" s="80"/>
      <c r="P156" s="226">
        <f>O156*H156</f>
        <v>0</v>
      </c>
      <c r="Q156" s="226">
        <v>0</v>
      </c>
      <c r="R156" s="226">
        <f>Q156*H156</f>
        <v>0</v>
      </c>
      <c r="S156" s="226">
        <v>0</v>
      </c>
      <c r="T156" s="227">
        <f>S156*H156</f>
        <v>0</v>
      </c>
      <c r="AR156" s="18" t="s">
        <v>597</v>
      </c>
      <c r="AT156" s="18" t="s">
        <v>185</v>
      </c>
      <c r="AU156" s="18" t="s">
        <v>82</v>
      </c>
      <c r="AY156" s="18" t="s">
        <v>183</v>
      </c>
      <c r="BE156" s="228">
        <f>IF(N156="základní",J156,0)</f>
        <v>0</v>
      </c>
      <c r="BF156" s="228">
        <f>IF(N156="snížená",J156,0)</f>
        <v>0</v>
      </c>
      <c r="BG156" s="228">
        <f>IF(N156="zákl. přenesená",J156,0)</f>
        <v>0</v>
      </c>
      <c r="BH156" s="228">
        <f>IF(N156="sníž. přenesená",J156,0)</f>
        <v>0</v>
      </c>
      <c r="BI156" s="228">
        <f>IF(N156="nulová",J156,0)</f>
        <v>0</v>
      </c>
      <c r="BJ156" s="18" t="s">
        <v>80</v>
      </c>
      <c r="BK156" s="228">
        <f>ROUND(I156*H156,2)</f>
        <v>0</v>
      </c>
      <c r="BL156" s="18" t="s">
        <v>597</v>
      </c>
      <c r="BM156" s="18" t="s">
        <v>1580</v>
      </c>
    </row>
    <row r="157" spans="2:47" s="1" customFormat="1" ht="12">
      <c r="B157" s="39"/>
      <c r="C157" s="40"/>
      <c r="D157" s="229" t="s">
        <v>213</v>
      </c>
      <c r="E157" s="40"/>
      <c r="F157" s="230" t="s">
        <v>1263</v>
      </c>
      <c r="G157" s="40"/>
      <c r="H157" s="40"/>
      <c r="I157" s="144"/>
      <c r="J157" s="40"/>
      <c r="K157" s="40"/>
      <c r="L157" s="44"/>
      <c r="M157" s="231"/>
      <c r="N157" s="80"/>
      <c r="O157" s="80"/>
      <c r="P157" s="80"/>
      <c r="Q157" s="80"/>
      <c r="R157" s="80"/>
      <c r="S157" s="80"/>
      <c r="T157" s="81"/>
      <c r="AT157" s="18" t="s">
        <v>213</v>
      </c>
      <c r="AU157" s="18" t="s">
        <v>82</v>
      </c>
    </row>
    <row r="158" spans="2:51" s="12" customFormat="1" ht="12">
      <c r="B158" s="232"/>
      <c r="C158" s="233"/>
      <c r="D158" s="229" t="s">
        <v>193</v>
      </c>
      <c r="E158" s="234" t="s">
        <v>19</v>
      </c>
      <c r="F158" s="235" t="s">
        <v>1264</v>
      </c>
      <c r="G158" s="233"/>
      <c r="H158" s="234" t="s">
        <v>19</v>
      </c>
      <c r="I158" s="236"/>
      <c r="J158" s="233"/>
      <c r="K158" s="233"/>
      <c r="L158" s="237"/>
      <c r="M158" s="238"/>
      <c r="N158" s="239"/>
      <c r="O158" s="239"/>
      <c r="P158" s="239"/>
      <c r="Q158" s="239"/>
      <c r="R158" s="239"/>
      <c r="S158" s="239"/>
      <c r="T158" s="240"/>
      <c r="AT158" s="241" t="s">
        <v>193</v>
      </c>
      <c r="AU158" s="241" t="s">
        <v>82</v>
      </c>
      <c r="AV158" s="12" t="s">
        <v>80</v>
      </c>
      <c r="AW158" s="12" t="s">
        <v>35</v>
      </c>
      <c r="AX158" s="12" t="s">
        <v>73</v>
      </c>
      <c r="AY158" s="241" t="s">
        <v>183</v>
      </c>
    </row>
    <row r="159" spans="2:51" s="13" customFormat="1" ht="12">
      <c r="B159" s="242"/>
      <c r="C159" s="243"/>
      <c r="D159" s="229" t="s">
        <v>193</v>
      </c>
      <c r="E159" s="244" t="s">
        <v>19</v>
      </c>
      <c r="F159" s="245" t="s">
        <v>1581</v>
      </c>
      <c r="G159" s="243"/>
      <c r="H159" s="246">
        <v>560</v>
      </c>
      <c r="I159" s="247"/>
      <c r="J159" s="243"/>
      <c r="K159" s="243"/>
      <c r="L159" s="248"/>
      <c r="M159" s="249"/>
      <c r="N159" s="250"/>
      <c r="O159" s="250"/>
      <c r="P159" s="250"/>
      <c r="Q159" s="250"/>
      <c r="R159" s="250"/>
      <c r="S159" s="250"/>
      <c r="T159" s="251"/>
      <c r="AT159" s="252" t="s">
        <v>193</v>
      </c>
      <c r="AU159" s="252" t="s">
        <v>82</v>
      </c>
      <c r="AV159" s="13" t="s">
        <v>82</v>
      </c>
      <c r="AW159" s="13" t="s">
        <v>35</v>
      </c>
      <c r="AX159" s="13" t="s">
        <v>80</v>
      </c>
      <c r="AY159" s="252" t="s">
        <v>183</v>
      </c>
    </row>
    <row r="160" spans="2:63" s="11" customFormat="1" ht="25.9" customHeight="1">
      <c r="B160" s="201"/>
      <c r="C160" s="202"/>
      <c r="D160" s="203" t="s">
        <v>72</v>
      </c>
      <c r="E160" s="204" t="s">
        <v>593</v>
      </c>
      <c r="F160" s="204" t="s">
        <v>594</v>
      </c>
      <c r="G160" s="202"/>
      <c r="H160" s="202"/>
      <c r="I160" s="205"/>
      <c r="J160" s="206">
        <f>BK160</f>
        <v>0</v>
      </c>
      <c r="K160" s="202"/>
      <c r="L160" s="207"/>
      <c r="M160" s="208"/>
      <c r="N160" s="209"/>
      <c r="O160" s="209"/>
      <c r="P160" s="210">
        <f>SUM(P161:P171)</f>
        <v>0</v>
      </c>
      <c r="Q160" s="209"/>
      <c r="R160" s="210">
        <f>SUM(R161:R171)</f>
        <v>0</v>
      </c>
      <c r="S160" s="209"/>
      <c r="T160" s="211">
        <f>SUM(T161:T171)</f>
        <v>0</v>
      </c>
      <c r="AR160" s="212" t="s">
        <v>101</v>
      </c>
      <c r="AT160" s="213" t="s">
        <v>72</v>
      </c>
      <c r="AU160" s="213" t="s">
        <v>73</v>
      </c>
      <c r="AY160" s="212" t="s">
        <v>183</v>
      </c>
      <c r="BK160" s="214">
        <f>SUM(BK161:BK171)</f>
        <v>0</v>
      </c>
    </row>
    <row r="161" spans="2:65" s="1" customFormat="1" ht="78.75" customHeight="1">
      <c r="B161" s="39"/>
      <c r="C161" s="217" t="s">
        <v>8</v>
      </c>
      <c r="D161" s="217" t="s">
        <v>185</v>
      </c>
      <c r="E161" s="218" t="s">
        <v>530</v>
      </c>
      <c r="F161" s="219" t="s">
        <v>531</v>
      </c>
      <c r="G161" s="220" t="s">
        <v>208</v>
      </c>
      <c r="H161" s="221">
        <v>134.4</v>
      </c>
      <c r="I161" s="222"/>
      <c r="J161" s="223">
        <f>ROUND(I161*H161,2)</f>
        <v>0</v>
      </c>
      <c r="K161" s="219" t="s">
        <v>189</v>
      </c>
      <c r="L161" s="44"/>
      <c r="M161" s="224" t="s">
        <v>19</v>
      </c>
      <c r="N161" s="225" t="s">
        <v>44</v>
      </c>
      <c r="O161" s="80"/>
      <c r="P161" s="226">
        <f>O161*H161</f>
        <v>0</v>
      </c>
      <c r="Q161" s="226">
        <v>0</v>
      </c>
      <c r="R161" s="226">
        <f>Q161*H161</f>
        <v>0</v>
      </c>
      <c r="S161" s="226">
        <v>0</v>
      </c>
      <c r="T161" s="227">
        <f>S161*H161</f>
        <v>0</v>
      </c>
      <c r="AR161" s="18" t="s">
        <v>597</v>
      </c>
      <c r="AT161" s="18" t="s">
        <v>185</v>
      </c>
      <c r="AU161" s="18" t="s">
        <v>80</v>
      </c>
      <c r="AY161" s="18" t="s">
        <v>183</v>
      </c>
      <c r="BE161" s="228">
        <f>IF(N161="základní",J161,0)</f>
        <v>0</v>
      </c>
      <c r="BF161" s="228">
        <f>IF(N161="snížená",J161,0)</f>
        <v>0</v>
      </c>
      <c r="BG161" s="228">
        <f>IF(N161="zákl. přenesená",J161,0)</f>
        <v>0</v>
      </c>
      <c r="BH161" s="228">
        <f>IF(N161="sníž. přenesená",J161,0)</f>
        <v>0</v>
      </c>
      <c r="BI161" s="228">
        <f>IF(N161="nulová",J161,0)</f>
        <v>0</v>
      </c>
      <c r="BJ161" s="18" t="s">
        <v>80</v>
      </c>
      <c r="BK161" s="228">
        <f>ROUND(I161*H161,2)</f>
        <v>0</v>
      </c>
      <c r="BL161" s="18" t="s">
        <v>597</v>
      </c>
      <c r="BM161" s="18" t="s">
        <v>1582</v>
      </c>
    </row>
    <row r="162" spans="2:47" s="1" customFormat="1" ht="12">
      <c r="B162" s="39"/>
      <c r="C162" s="40"/>
      <c r="D162" s="229" t="s">
        <v>213</v>
      </c>
      <c r="E162" s="40"/>
      <c r="F162" s="230" t="s">
        <v>402</v>
      </c>
      <c r="G162" s="40"/>
      <c r="H162" s="40"/>
      <c r="I162" s="144"/>
      <c r="J162" s="40"/>
      <c r="K162" s="40"/>
      <c r="L162" s="44"/>
      <c r="M162" s="231"/>
      <c r="N162" s="80"/>
      <c r="O162" s="80"/>
      <c r="P162" s="80"/>
      <c r="Q162" s="80"/>
      <c r="R162" s="80"/>
      <c r="S162" s="80"/>
      <c r="T162" s="81"/>
      <c r="AT162" s="18" t="s">
        <v>213</v>
      </c>
      <c r="AU162" s="18" t="s">
        <v>80</v>
      </c>
    </row>
    <row r="163" spans="2:51" s="12" customFormat="1" ht="12">
      <c r="B163" s="232"/>
      <c r="C163" s="233"/>
      <c r="D163" s="229" t="s">
        <v>193</v>
      </c>
      <c r="E163" s="234" t="s">
        <v>19</v>
      </c>
      <c r="F163" s="235" t="s">
        <v>1267</v>
      </c>
      <c r="G163" s="233"/>
      <c r="H163" s="234" t="s">
        <v>19</v>
      </c>
      <c r="I163" s="236"/>
      <c r="J163" s="233"/>
      <c r="K163" s="233"/>
      <c r="L163" s="237"/>
      <c r="M163" s="238"/>
      <c r="N163" s="239"/>
      <c r="O163" s="239"/>
      <c r="P163" s="239"/>
      <c r="Q163" s="239"/>
      <c r="R163" s="239"/>
      <c r="S163" s="239"/>
      <c r="T163" s="240"/>
      <c r="AT163" s="241" t="s">
        <v>193</v>
      </c>
      <c r="AU163" s="241" t="s">
        <v>80</v>
      </c>
      <c r="AV163" s="12" t="s">
        <v>80</v>
      </c>
      <c r="AW163" s="12" t="s">
        <v>35</v>
      </c>
      <c r="AX163" s="12" t="s">
        <v>73</v>
      </c>
      <c r="AY163" s="241" t="s">
        <v>183</v>
      </c>
    </row>
    <row r="164" spans="2:51" s="13" customFormat="1" ht="12">
      <c r="B164" s="242"/>
      <c r="C164" s="243"/>
      <c r="D164" s="229" t="s">
        <v>193</v>
      </c>
      <c r="E164" s="244" t="s">
        <v>19</v>
      </c>
      <c r="F164" s="245" t="s">
        <v>1583</v>
      </c>
      <c r="G164" s="243"/>
      <c r="H164" s="246">
        <v>134.4</v>
      </c>
      <c r="I164" s="247"/>
      <c r="J164" s="243"/>
      <c r="K164" s="243"/>
      <c r="L164" s="248"/>
      <c r="M164" s="249"/>
      <c r="N164" s="250"/>
      <c r="O164" s="250"/>
      <c r="P164" s="250"/>
      <c r="Q164" s="250"/>
      <c r="R164" s="250"/>
      <c r="S164" s="250"/>
      <c r="T164" s="251"/>
      <c r="AT164" s="252" t="s">
        <v>193</v>
      </c>
      <c r="AU164" s="252" t="s">
        <v>80</v>
      </c>
      <c r="AV164" s="13" t="s">
        <v>82</v>
      </c>
      <c r="AW164" s="13" t="s">
        <v>35</v>
      </c>
      <c r="AX164" s="13" t="s">
        <v>80</v>
      </c>
      <c r="AY164" s="252" t="s">
        <v>183</v>
      </c>
    </row>
    <row r="165" spans="2:65" s="1" customFormat="1" ht="78.75" customHeight="1">
      <c r="B165" s="39"/>
      <c r="C165" s="217" t="s">
        <v>276</v>
      </c>
      <c r="D165" s="217" t="s">
        <v>185</v>
      </c>
      <c r="E165" s="218" t="s">
        <v>399</v>
      </c>
      <c r="F165" s="219" t="s">
        <v>400</v>
      </c>
      <c r="G165" s="220" t="s">
        <v>208</v>
      </c>
      <c r="H165" s="221">
        <v>70.5</v>
      </c>
      <c r="I165" s="222"/>
      <c r="J165" s="223">
        <f>ROUND(I165*H165,2)</f>
        <v>0</v>
      </c>
      <c r="K165" s="219" t="s">
        <v>189</v>
      </c>
      <c r="L165" s="44"/>
      <c r="M165" s="224" t="s">
        <v>19</v>
      </c>
      <c r="N165" s="225" t="s">
        <v>44</v>
      </c>
      <c r="O165" s="80"/>
      <c r="P165" s="226">
        <f>O165*H165</f>
        <v>0</v>
      </c>
      <c r="Q165" s="226">
        <v>0</v>
      </c>
      <c r="R165" s="226">
        <f>Q165*H165</f>
        <v>0</v>
      </c>
      <c r="S165" s="226">
        <v>0</v>
      </c>
      <c r="T165" s="227">
        <f>S165*H165</f>
        <v>0</v>
      </c>
      <c r="AR165" s="18" t="s">
        <v>597</v>
      </c>
      <c r="AT165" s="18" t="s">
        <v>185</v>
      </c>
      <c r="AU165" s="18" t="s">
        <v>80</v>
      </c>
      <c r="AY165" s="18" t="s">
        <v>183</v>
      </c>
      <c r="BE165" s="228">
        <f>IF(N165="základní",J165,0)</f>
        <v>0</v>
      </c>
      <c r="BF165" s="228">
        <f>IF(N165="snížená",J165,0)</f>
        <v>0</v>
      </c>
      <c r="BG165" s="228">
        <f>IF(N165="zákl. přenesená",J165,0)</f>
        <v>0</v>
      </c>
      <c r="BH165" s="228">
        <f>IF(N165="sníž. přenesená",J165,0)</f>
        <v>0</v>
      </c>
      <c r="BI165" s="228">
        <f>IF(N165="nulová",J165,0)</f>
        <v>0</v>
      </c>
      <c r="BJ165" s="18" t="s">
        <v>80</v>
      </c>
      <c r="BK165" s="228">
        <f>ROUND(I165*H165,2)</f>
        <v>0</v>
      </c>
      <c r="BL165" s="18" t="s">
        <v>597</v>
      </c>
      <c r="BM165" s="18" t="s">
        <v>1584</v>
      </c>
    </row>
    <row r="166" spans="2:47" s="1" customFormat="1" ht="12">
      <c r="B166" s="39"/>
      <c r="C166" s="40"/>
      <c r="D166" s="229" t="s">
        <v>213</v>
      </c>
      <c r="E166" s="40"/>
      <c r="F166" s="230" t="s">
        <v>402</v>
      </c>
      <c r="G166" s="40"/>
      <c r="H166" s="40"/>
      <c r="I166" s="144"/>
      <c r="J166" s="40"/>
      <c r="K166" s="40"/>
      <c r="L166" s="44"/>
      <c r="M166" s="231"/>
      <c r="N166" s="80"/>
      <c r="O166" s="80"/>
      <c r="P166" s="80"/>
      <c r="Q166" s="80"/>
      <c r="R166" s="80"/>
      <c r="S166" s="80"/>
      <c r="T166" s="81"/>
      <c r="AT166" s="18" t="s">
        <v>213</v>
      </c>
      <c r="AU166" s="18" t="s">
        <v>80</v>
      </c>
    </row>
    <row r="167" spans="2:51" s="12" customFormat="1" ht="12">
      <c r="B167" s="232"/>
      <c r="C167" s="233"/>
      <c r="D167" s="229" t="s">
        <v>193</v>
      </c>
      <c r="E167" s="234" t="s">
        <v>19</v>
      </c>
      <c r="F167" s="235" t="s">
        <v>1585</v>
      </c>
      <c r="G167" s="233"/>
      <c r="H167" s="234" t="s">
        <v>19</v>
      </c>
      <c r="I167" s="236"/>
      <c r="J167" s="233"/>
      <c r="K167" s="233"/>
      <c r="L167" s="237"/>
      <c r="M167" s="238"/>
      <c r="N167" s="239"/>
      <c r="O167" s="239"/>
      <c r="P167" s="239"/>
      <c r="Q167" s="239"/>
      <c r="R167" s="239"/>
      <c r="S167" s="239"/>
      <c r="T167" s="240"/>
      <c r="AT167" s="241" t="s">
        <v>193</v>
      </c>
      <c r="AU167" s="241" t="s">
        <v>80</v>
      </c>
      <c r="AV167" s="12" t="s">
        <v>80</v>
      </c>
      <c r="AW167" s="12" t="s">
        <v>35</v>
      </c>
      <c r="AX167" s="12" t="s">
        <v>73</v>
      </c>
      <c r="AY167" s="241" t="s">
        <v>183</v>
      </c>
    </row>
    <row r="168" spans="2:51" s="13" customFormat="1" ht="12">
      <c r="B168" s="242"/>
      <c r="C168" s="243"/>
      <c r="D168" s="229" t="s">
        <v>193</v>
      </c>
      <c r="E168" s="244" t="s">
        <v>19</v>
      </c>
      <c r="F168" s="245" t="s">
        <v>1586</v>
      </c>
      <c r="G168" s="243"/>
      <c r="H168" s="246">
        <v>36</v>
      </c>
      <c r="I168" s="247"/>
      <c r="J168" s="243"/>
      <c r="K168" s="243"/>
      <c r="L168" s="248"/>
      <c r="M168" s="249"/>
      <c r="N168" s="250"/>
      <c r="O168" s="250"/>
      <c r="P168" s="250"/>
      <c r="Q168" s="250"/>
      <c r="R168" s="250"/>
      <c r="S168" s="250"/>
      <c r="T168" s="251"/>
      <c r="AT168" s="252" t="s">
        <v>193</v>
      </c>
      <c r="AU168" s="252" t="s">
        <v>80</v>
      </c>
      <c r="AV168" s="13" t="s">
        <v>82</v>
      </c>
      <c r="AW168" s="13" t="s">
        <v>35</v>
      </c>
      <c r="AX168" s="13" t="s">
        <v>73</v>
      </c>
      <c r="AY168" s="252" t="s">
        <v>183</v>
      </c>
    </row>
    <row r="169" spans="2:51" s="12" customFormat="1" ht="12">
      <c r="B169" s="232"/>
      <c r="C169" s="233"/>
      <c r="D169" s="229" t="s">
        <v>193</v>
      </c>
      <c r="E169" s="234" t="s">
        <v>19</v>
      </c>
      <c r="F169" s="235" t="s">
        <v>1587</v>
      </c>
      <c r="G169" s="233"/>
      <c r="H169" s="234" t="s">
        <v>19</v>
      </c>
      <c r="I169" s="236"/>
      <c r="J169" s="233"/>
      <c r="K169" s="233"/>
      <c r="L169" s="237"/>
      <c r="M169" s="238"/>
      <c r="N169" s="239"/>
      <c r="O169" s="239"/>
      <c r="P169" s="239"/>
      <c r="Q169" s="239"/>
      <c r="R169" s="239"/>
      <c r="S169" s="239"/>
      <c r="T169" s="240"/>
      <c r="AT169" s="241" t="s">
        <v>193</v>
      </c>
      <c r="AU169" s="241" t="s">
        <v>80</v>
      </c>
      <c r="AV169" s="12" t="s">
        <v>80</v>
      </c>
      <c r="AW169" s="12" t="s">
        <v>35</v>
      </c>
      <c r="AX169" s="12" t="s">
        <v>73</v>
      </c>
      <c r="AY169" s="241" t="s">
        <v>183</v>
      </c>
    </row>
    <row r="170" spans="2:51" s="13" customFormat="1" ht="12">
      <c r="B170" s="242"/>
      <c r="C170" s="243"/>
      <c r="D170" s="229" t="s">
        <v>193</v>
      </c>
      <c r="E170" s="244" t="s">
        <v>19</v>
      </c>
      <c r="F170" s="245" t="s">
        <v>1588</v>
      </c>
      <c r="G170" s="243"/>
      <c r="H170" s="246">
        <v>34.5</v>
      </c>
      <c r="I170" s="247"/>
      <c r="J170" s="243"/>
      <c r="K170" s="243"/>
      <c r="L170" s="248"/>
      <c r="M170" s="249"/>
      <c r="N170" s="250"/>
      <c r="O170" s="250"/>
      <c r="P170" s="250"/>
      <c r="Q170" s="250"/>
      <c r="R170" s="250"/>
      <c r="S170" s="250"/>
      <c r="T170" s="251"/>
      <c r="AT170" s="252" t="s">
        <v>193</v>
      </c>
      <c r="AU170" s="252" t="s">
        <v>80</v>
      </c>
      <c r="AV170" s="13" t="s">
        <v>82</v>
      </c>
      <c r="AW170" s="13" t="s">
        <v>35</v>
      </c>
      <c r="AX170" s="13" t="s">
        <v>73</v>
      </c>
      <c r="AY170" s="252" t="s">
        <v>183</v>
      </c>
    </row>
    <row r="171" spans="2:51" s="14" customFormat="1" ht="12">
      <c r="B171" s="253"/>
      <c r="C171" s="254"/>
      <c r="D171" s="229" t="s">
        <v>193</v>
      </c>
      <c r="E171" s="255" t="s">
        <v>19</v>
      </c>
      <c r="F171" s="256" t="s">
        <v>231</v>
      </c>
      <c r="G171" s="254"/>
      <c r="H171" s="257">
        <v>70.5</v>
      </c>
      <c r="I171" s="258"/>
      <c r="J171" s="254"/>
      <c r="K171" s="254"/>
      <c r="L171" s="259"/>
      <c r="M171" s="277"/>
      <c r="N171" s="278"/>
      <c r="O171" s="278"/>
      <c r="P171" s="278"/>
      <c r="Q171" s="278"/>
      <c r="R171" s="278"/>
      <c r="S171" s="278"/>
      <c r="T171" s="279"/>
      <c r="AT171" s="263" t="s">
        <v>193</v>
      </c>
      <c r="AU171" s="263" t="s">
        <v>80</v>
      </c>
      <c r="AV171" s="14" t="s">
        <v>101</v>
      </c>
      <c r="AW171" s="14" t="s">
        <v>35</v>
      </c>
      <c r="AX171" s="14" t="s">
        <v>80</v>
      </c>
      <c r="AY171" s="263" t="s">
        <v>183</v>
      </c>
    </row>
    <row r="172" spans="2:12" s="1" customFormat="1" ht="6.95" customHeight="1">
      <c r="B172" s="58"/>
      <c r="C172" s="59"/>
      <c r="D172" s="59"/>
      <c r="E172" s="59"/>
      <c r="F172" s="59"/>
      <c r="G172" s="59"/>
      <c r="H172" s="59"/>
      <c r="I172" s="168"/>
      <c r="J172" s="59"/>
      <c r="K172" s="59"/>
      <c r="L172" s="44"/>
    </row>
  </sheetData>
  <sheetProtection password="CC35" sheet="1" objects="1" scenarios="1" formatColumns="0" formatRows="0" autoFilter="0"/>
  <autoFilter ref="C93:K171"/>
  <mergeCells count="15">
    <mergeCell ref="E7:H7"/>
    <mergeCell ref="E11:H11"/>
    <mergeCell ref="E9:H9"/>
    <mergeCell ref="E13:H13"/>
    <mergeCell ref="E22:H22"/>
    <mergeCell ref="E31:H31"/>
    <mergeCell ref="E52:H52"/>
    <mergeCell ref="E56:H56"/>
    <mergeCell ref="E54:H54"/>
    <mergeCell ref="E58:H58"/>
    <mergeCell ref="E80:H80"/>
    <mergeCell ref="E84:H84"/>
    <mergeCell ref="E82:H82"/>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2:BM35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135</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ht="12">
      <c r="B8" s="21"/>
      <c r="D8" s="142" t="s">
        <v>158</v>
      </c>
      <c r="L8" s="21"/>
    </row>
    <row r="9" spans="2:12" ht="16.5" customHeight="1">
      <c r="B9" s="21"/>
      <c r="E9" s="143" t="s">
        <v>833</v>
      </c>
      <c r="L9" s="21"/>
    </row>
    <row r="10" spans="2:12" ht="12" customHeight="1">
      <c r="B10" s="21"/>
      <c r="D10" s="142" t="s">
        <v>160</v>
      </c>
      <c r="L10" s="21"/>
    </row>
    <row r="11" spans="2:12" s="1" customFormat="1" ht="16.5" customHeight="1">
      <c r="B11" s="44"/>
      <c r="E11" s="142" t="s">
        <v>1589</v>
      </c>
      <c r="F11" s="1"/>
      <c r="G11" s="1"/>
      <c r="H11" s="1"/>
      <c r="I11" s="144"/>
      <c r="L11" s="44"/>
    </row>
    <row r="12" spans="2:12" s="1" customFormat="1" ht="12" customHeight="1">
      <c r="B12" s="44"/>
      <c r="D12" s="142" t="s">
        <v>555</v>
      </c>
      <c r="I12" s="144"/>
      <c r="L12" s="44"/>
    </row>
    <row r="13" spans="2:12" s="1" customFormat="1" ht="36.95" customHeight="1">
      <c r="B13" s="44"/>
      <c r="E13" s="145" t="s">
        <v>1590</v>
      </c>
      <c r="F13" s="1"/>
      <c r="G13" s="1"/>
      <c r="H13" s="1"/>
      <c r="I13" s="144"/>
      <c r="L13" s="44"/>
    </row>
    <row r="14" spans="2:12" s="1" customFormat="1" ht="12">
      <c r="B14" s="44"/>
      <c r="I14" s="144"/>
      <c r="L14" s="44"/>
    </row>
    <row r="15" spans="2:12" s="1" customFormat="1" ht="12" customHeight="1">
      <c r="B15" s="44"/>
      <c r="D15" s="142" t="s">
        <v>18</v>
      </c>
      <c r="F15" s="18" t="s">
        <v>19</v>
      </c>
      <c r="I15" s="146" t="s">
        <v>20</v>
      </c>
      <c r="J15" s="18" t="s">
        <v>19</v>
      </c>
      <c r="L15" s="44"/>
    </row>
    <row r="16" spans="2:12" s="1" customFormat="1" ht="12" customHeight="1">
      <c r="B16" s="44"/>
      <c r="D16" s="142" t="s">
        <v>21</v>
      </c>
      <c r="F16" s="18" t="s">
        <v>22</v>
      </c>
      <c r="I16" s="146" t="s">
        <v>23</v>
      </c>
      <c r="J16" s="147" t="str">
        <f>'Rekapitulace stavby'!AN8</f>
        <v>7. 6. 2019</v>
      </c>
      <c r="L16" s="44"/>
    </row>
    <row r="17" spans="2:12" s="1" customFormat="1" ht="10.8" customHeight="1">
      <c r="B17" s="44"/>
      <c r="I17" s="144"/>
      <c r="L17" s="44"/>
    </row>
    <row r="18" spans="2:12" s="1" customFormat="1" ht="12" customHeight="1">
      <c r="B18" s="44"/>
      <c r="D18" s="142" t="s">
        <v>25</v>
      </c>
      <c r="I18" s="146" t="s">
        <v>26</v>
      </c>
      <c r="J18" s="18" t="s">
        <v>27</v>
      </c>
      <c r="L18" s="44"/>
    </row>
    <row r="19" spans="2:12" s="1" customFormat="1" ht="18" customHeight="1">
      <c r="B19" s="44"/>
      <c r="E19" s="18" t="s">
        <v>28</v>
      </c>
      <c r="I19" s="146" t="s">
        <v>29</v>
      </c>
      <c r="J19" s="18" t="s">
        <v>30</v>
      </c>
      <c r="L19" s="44"/>
    </row>
    <row r="20" spans="2:12" s="1" customFormat="1" ht="6.95" customHeight="1">
      <c r="B20" s="44"/>
      <c r="I20" s="144"/>
      <c r="L20" s="44"/>
    </row>
    <row r="21" spans="2:12" s="1" customFormat="1" ht="12" customHeight="1">
      <c r="B21" s="44"/>
      <c r="D21" s="142" t="s">
        <v>31</v>
      </c>
      <c r="I21" s="146" t="s">
        <v>26</v>
      </c>
      <c r="J21" s="34" t="str">
        <f>'Rekapitulace stavby'!AN13</f>
        <v>Vyplň údaj</v>
      </c>
      <c r="L21" s="44"/>
    </row>
    <row r="22" spans="2:12" s="1" customFormat="1" ht="18" customHeight="1">
      <c r="B22" s="44"/>
      <c r="E22" s="34" t="str">
        <f>'Rekapitulace stavby'!E14</f>
        <v>Vyplň údaj</v>
      </c>
      <c r="F22" s="18"/>
      <c r="G22" s="18"/>
      <c r="H22" s="18"/>
      <c r="I22" s="146" t="s">
        <v>29</v>
      </c>
      <c r="J22" s="34" t="str">
        <f>'Rekapitulace stavby'!AN14</f>
        <v>Vyplň údaj</v>
      </c>
      <c r="L22" s="44"/>
    </row>
    <row r="23" spans="2:12" s="1" customFormat="1" ht="6.95" customHeight="1">
      <c r="B23" s="44"/>
      <c r="I23" s="144"/>
      <c r="L23" s="44"/>
    </row>
    <row r="24" spans="2:12" s="1" customFormat="1" ht="12" customHeight="1">
      <c r="B24" s="44"/>
      <c r="D24" s="142" t="s">
        <v>33</v>
      </c>
      <c r="I24" s="146" t="s">
        <v>26</v>
      </c>
      <c r="J24" s="18" t="s">
        <v>19</v>
      </c>
      <c r="L24" s="44"/>
    </row>
    <row r="25" spans="2:12" s="1" customFormat="1" ht="18" customHeight="1">
      <c r="B25" s="44"/>
      <c r="E25" s="18" t="s">
        <v>34</v>
      </c>
      <c r="I25" s="146" t="s">
        <v>29</v>
      </c>
      <c r="J25" s="18" t="s">
        <v>19</v>
      </c>
      <c r="L25" s="44"/>
    </row>
    <row r="26" spans="2:12" s="1" customFormat="1" ht="6.95" customHeight="1">
      <c r="B26" s="44"/>
      <c r="I26" s="144"/>
      <c r="L26" s="44"/>
    </row>
    <row r="27" spans="2:12" s="1" customFormat="1" ht="12" customHeight="1">
      <c r="B27" s="44"/>
      <c r="D27" s="142" t="s">
        <v>36</v>
      </c>
      <c r="I27" s="146" t="s">
        <v>26</v>
      </c>
      <c r="J27" s="18" t="s">
        <v>19</v>
      </c>
      <c r="L27" s="44"/>
    </row>
    <row r="28" spans="2:12" s="1" customFormat="1" ht="18" customHeight="1">
      <c r="B28" s="44"/>
      <c r="E28" s="18" t="s">
        <v>34</v>
      </c>
      <c r="I28" s="146" t="s">
        <v>29</v>
      </c>
      <c r="J28" s="18" t="s">
        <v>19</v>
      </c>
      <c r="L28" s="44"/>
    </row>
    <row r="29" spans="2:12" s="1" customFormat="1" ht="6.95" customHeight="1">
      <c r="B29" s="44"/>
      <c r="I29" s="144"/>
      <c r="L29" s="44"/>
    </row>
    <row r="30" spans="2:12" s="1" customFormat="1" ht="12" customHeight="1">
      <c r="B30" s="44"/>
      <c r="D30" s="142" t="s">
        <v>37</v>
      </c>
      <c r="I30" s="144"/>
      <c r="L30" s="44"/>
    </row>
    <row r="31" spans="2:12" s="7" customFormat="1" ht="45" customHeight="1">
      <c r="B31" s="148"/>
      <c r="E31" s="149" t="s">
        <v>38</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39</v>
      </c>
      <c r="I34" s="144"/>
      <c r="J34" s="153">
        <f>ROUND(J101,2)</f>
        <v>0</v>
      </c>
      <c r="L34" s="44"/>
    </row>
    <row r="35" spans="2:12" s="1" customFormat="1" ht="6.95" customHeight="1">
      <c r="B35" s="44"/>
      <c r="D35" s="72"/>
      <c r="E35" s="72"/>
      <c r="F35" s="72"/>
      <c r="G35" s="72"/>
      <c r="H35" s="72"/>
      <c r="I35" s="151"/>
      <c r="J35" s="72"/>
      <c r="K35" s="72"/>
      <c r="L35" s="44"/>
    </row>
    <row r="36" spans="2:12" s="1" customFormat="1" ht="14.4" customHeight="1">
      <c r="B36" s="44"/>
      <c r="F36" s="154" t="s">
        <v>41</v>
      </c>
      <c r="I36" s="155" t="s">
        <v>40</v>
      </c>
      <c r="J36" s="154" t="s">
        <v>42</v>
      </c>
      <c r="L36" s="44"/>
    </row>
    <row r="37" spans="2:12" s="1" customFormat="1" ht="14.4" customHeight="1">
      <c r="B37" s="44"/>
      <c r="D37" s="142" t="s">
        <v>43</v>
      </c>
      <c r="E37" s="142" t="s">
        <v>44</v>
      </c>
      <c r="F37" s="156">
        <f>ROUND((SUM(BE101:BE354)),2)</f>
        <v>0</v>
      </c>
      <c r="I37" s="157">
        <v>0.21</v>
      </c>
      <c r="J37" s="156">
        <f>ROUND(((SUM(BE101:BE354))*I37),2)</f>
        <v>0</v>
      </c>
      <c r="L37" s="44"/>
    </row>
    <row r="38" spans="2:12" s="1" customFormat="1" ht="14.4" customHeight="1">
      <c r="B38" s="44"/>
      <c r="E38" s="142" t="s">
        <v>45</v>
      </c>
      <c r="F38" s="156">
        <f>ROUND((SUM(BF101:BF354)),2)</f>
        <v>0</v>
      </c>
      <c r="I38" s="157">
        <v>0.15</v>
      </c>
      <c r="J38" s="156">
        <f>ROUND(((SUM(BF101:BF354))*I38),2)</f>
        <v>0</v>
      </c>
      <c r="L38" s="44"/>
    </row>
    <row r="39" spans="2:12" s="1" customFormat="1" ht="14.4" customHeight="1" hidden="1">
      <c r="B39" s="44"/>
      <c r="E39" s="142" t="s">
        <v>46</v>
      </c>
      <c r="F39" s="156">
        <f>ROUND((SUM(BG101:BG354)),2)</f>
        <v>0</v>
      </c>
      <c r="I39" s="157">
        <v>0.21</v>
      </c>
      <c r="J39" s="156">
        <f>0</f>
        <v>0</v>
      </c>
      <c r="L39" s="44"/>
    </row>
    <row r="40" spans="2:12" s="1" customFormat="1" ht="14.4" customHeight="1" hidden="1">
      <c r="B40" s="44"/>
      <c r="E40" s="142" t="s">
        <v>47</v>
      </c>
      <c r="F40" s="156">
        <f>ROUND((SUM(BH101:BH354)),2)</f>
        <v>0</v>
      </c>
      <c r="I40" s="157">
        <v>0.15</v>
      </c>
      <c r="J40" s="156">
        <f>0</f>
        <v>0</v>
      </c>
      <c r="L40" s="44"/>
    </row>
    <row r="41" spans="2:12" s="1" customFormat="1" ht="14.4" customHeight="1" hidden="1">
      <c r="B41" s="44"/>
      <c r="E41" s="142" t="s">
        <v>48</v>
      </c>
      <c r="F41" s="156">
        <f>ROUND((SUM(BI101:BI354)),2)</f>
        <v>0</v>
      </c>
      <c r="I41" s="157">
        <v>0</v>
      </c>
      <c r="J41" s="156">
        <f>0</f>
        <v>0</v>
      </c>
      <c r="L41" s="44"/>
    </row>
    <row r="42" spans="2:12" s="1" customFormat="1" ht="6.95" customHeight="1">
      <c r="B42" s="44"/>
      <c r="I42" s="144"/>
      <c r="L42" s="44"/>
    </row>
    <row r="43" spans="2:12" s="1" customFormat="1" ht="25.4" customHeight="1">
      <c r="B43" s="44"/>
      <c r="C43" s="158"/>
      <c r="D43" s="159" t="s">
        <v>49</v>
      </c>
      <c r="E43" s="160"/>
      <c r="F43" s="160"/>
      <c r="G43" s="161" t="s">
        <v>50</v>
      </c>
      <c r="H43" s="162" t="s">
        <v>51</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162</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Výměna pražců a kolejnic ve 2.TK v úseku V.Březno - Boletice n.L. v km 443,320 – 448,400_OPRAVA Č. 1</v>
      </c>
      <c r="F52" s="33"/>
      <c r="G52" s="33"/>
      <c r="H52" s="33"/>
      <c r="I52" s="144"/>
      <c r="J52" s="40"/>
      <c r="K52" s="40"/>
      <c r="L52" s="44"/>
    </row>
    <row r="53" spans="2:12" ht="12" customHeight="1">
      <c r="B53" s="22"/>
      <c r="C53" s="33" t="s">
        <v>158</v>
      </c>
      <c r="D53" s="23"/>
      <c r="E53" s="23"/>
      <c r="F53" s="23"/>
      <c r="G53" s="23"/>
      <c r="H53" s="23"/>
      <c r="I53" s="137"/>
      <c r="J53" s="23"/>
      <c r="K53" s="23"/>
      <c r="L53" s="21"/>
    </row>
    <row r="54" spans="2:12" ht="16.5" customHeight="1">
      <c r="B54" s="22"/>
      <c r="C54" s="23"/>
      <c r="D54" s="23"/>
      <c r="E54" s="172" t="s">
        <v>833</v>
      </c>
      <c r="F54" s="23"/>
      <c r="G54" s="23"/>
      <c r="H54" s="23"/>
      <c r="I54" s="137"/>
      <c r="J54" s="23"/>
      <c r="K54" s="23"/>
      <c r="L54" s="21"/>
    </row>
    <row r="55" spans="2:12" ht="12" customHeight="1">
      <c r="B55" s="22"/>
      <c r="C55" s="33" t="s">
        <v>160</v>
      </c>
      <c r="D55" s="23"/>
      <c r="E55" s="23"/>
      <c r="F55" s="23"/>
      <c r="G55" s="23"/>
      <c r="H55" s="23"/>
      <c r="I55" s="137"/>
      <c r="J55" s="23"/>
      <c r="K55" s="23"/>
      <c r="L55" s="21"/>
    </row>
    <row r="56" spans="2:12" s="1" customFormat="1" ht="16.5" customHeight="1">
      <c r="B56" s="39"/>
      <c r="C56" s="40"/>
      <c r="D56" s="40"/>
      <c r="E56" s="33" t="s">
        <v>1589</v>
      </c>
      <c r="F56" s="40"/>
      <c r="G56" s="40"/>
      <c r="H56" s="40"/>
      <c r="I56" s="144"/>
      <c r="J56" s="40"/>
      <c r="K56" s="40"/>
      <c r="L56" s="44"/>
    </row>
    <row r="57" spans="2:12" s="1" customFormat="1" ht="12" customHeight="1">
      <c r="B57" s="39"/>
      <c r="C57" s="33" t="s">
        <v>555</v>
      </c>
      <c r="D57" s="40"/>
      <c r="E57" s="40"/>
      <c r="F57" s="40"/>
      <c r="G57" s="40"/>
      <c r="H57" s="40"/>
      <c r="I57" s="144"/>
      <c r="J57" s="40"/>
      <c r="K57" s="40"/>
      <c r="L57" s="44"/>
    </row>
    <row r="58" spans="2:12" s="1" customFormat="1" ht="16.5" customHeight="1">
      <c r="B58" s="39"/>
      <c r="C58" s="40"/>
      <c r="D58" s="40"/>
      <c r="E58" s="65" t="str">
        <f>E13</f>
        <v>001 - km 445,903 - propustek</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21</v>
      </c>
      <c r="D60" s="40"/>
      <c r="E60" s="40"/>
      <c r="F60" s="28" t="str">
        <f>F16</f>
        <v>trať 073</v>
      </c>
      <c r="G60" s="40"/>
      <c r="H60" s="40"/>
      <c r="I60" s="146" t="s">
        <v>23</v>
      </c>
      <c r="J60" s="68" t="str">
        <f>IF(J16="","",J16)</f>
        <v>7. 6. 2019</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25</v>
      </c>
      <c r="D62" s="40"/>
      <c r="E62" s="40"/>
      <c r="F62" s="28" t="str">
        <f>E19</f>
        <v>SŽDC s.o., OŘ Ústí n.L., ST Ústí n.L.</v>
      </c>
      <c r="G62" s="40"/>
      <c r="H62" s="40"/>
      <c r="I62" s="146" t="s">
        <v>33</v>
      </c>
      <c r="J62" s="37" t="str">
        <f>E25</f>
        <v xml:space="preserve"> </v>
      </c>
      <c r="K62" s="40"/>
      <c r="L62" s="44"/>
    </row>
    <row r="63" spans="2:12" s="1" customFormat="1" ht="13.65" customHeight="1">
      <c r="B63" s="39"/>
      <c r="C63" s="33" t="s">
        <v>31</v>
      </c>
      <c r="D63" s="40"/>
      <c r="E63" s="40"/>
      <c r="F63" s="28" t="str">
        <f>IF(E22="","",E22)</f>
        <v>Vyplň údaj</v>
      </c>
      <c r="G63" s="40"/>
      <c r="H63" s="40"/>
      <c r="I63" s="146" t="s">
        <v>36</v>
      </c>
      <c r="J63" s="37" t="str">
        <f>E28</f>
        <v xml:space="preserve"> </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163</v>
      </c>
      <c r="D65" s="174"/>
      <c r="E65" s="174"/>
      <c r="F65" s="174"/>
      <c r="G65" s="174"/>
      <c r="H65" s="174"/>
      <c r="I65" s="175"/>
      <c r="J65" s="176" t="s">
        <v>164</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71</v>
      </c>
      <c r="D67" s="40"/>
      <c r="E67" s="40"/>
      <c r="F67" s="40"/>
      <c r="G67" s="40"/>
      <c r="H67" s="40"/>
      <c r="I67" s="144"/>
      <c r="J67" s="98">
        <f>J101</f>
        <v>0</v>
      </c>
      <c r="K67" s="40"/>
      <c r="L67" s="44"/>
      <c r="AU67" s="18" t="s">
        <v>165</v>
      </c>
    </row>
    <row r="68" spans="2:12" s="8" customFormat="1" ht="24.95" customHeight="1">
      <c r="B68" s="178"/>
      <c r="C68" s="179"/>
      <c r="D68" s="180" t="s">
        <v>166</v>
      </c>
      <c r="E68" s="181"/>
      <c r="F68" s="181"/>
      <c r="G68" s="181"/>
      <c r="H68" s="181"/>
      <c r="I68" s="182"/>
      <c r="J68" s="183">
        <f>J102</f>
        <v>0</v>
      </c>
      <c r="K68" s="179"/>
      <c r="L68" s="184"/>
    </row>
    <row r="69" spans="2:12" s="9" customFormat="1" ht="19.9" customHeight="1">
      <c r="B69" s="185"/>
      <c r="C69" s="122"/>
      <c r="D69" s="186" t="s">
        <v>836</v>
      </c>
      <c r="E69" s="187"/>
      <c r="F69" s="187"/>
      <c r="G69" s="187"/>
      <c r="H69" s="187"/>
      <c r="I69" s="188"/>
      <c r="J69" s="189">
        <f>J103</f>
        <v>0</v>
      </c>
      <c r="K69" s="122"/>
      <c r="L69" s="190"/>
    </row>
    <row r="70" spans="2:12" s="9" customFormat="1" ht="19.9" customHeight="1">
      <c r="B70" s="185"/>
      <c r="C70" s="122"/>
      <c r="D70" s="186" t="s">
        <v>837</v>
      </c>
      <c r="E70" s="187"/>
      <c r="F70" s="187"/>
      <c r="G70" s="187"/>
      <c r="H70" s="187"/>
      <c r="I70" s="188"/>
      <c r="J70" s="189">
        <f>J220</f>
        <v>0</v>
      </c>
      <c r="K70" s="122"/>
      <c r="L70" s="190"/>
    </row>
    <row r="71" spans="2:12" s="9" customFormat="1" ht="19.9" customHeight="1">
      <c r="B71" s="185"/>
      <c r="C71" s="122"/>
      <c r="D71" s="186" t="s">
        <v>838</v>
      </c>
      <c r="E71" s="187"/>
      <c r="F71" s="187"/>
      <c r="G71" s="187"/>
      <c r="H71" s="187"/>
      <c r="I71" s="188"/>
      <c r="J71" s="189">
        <f>J263</f>
        <v>0</v>
      </c>
      <c r="K71" s="122"/>
      <c r="L71" s="190"/>
    </row>
    <row r="72" spans="2:12" s="9" customFormat="1" ht="19.9" customHeight="1">
      <c r="B72" s="185"/>
      <c r="C72" s="122"/>
      <c r="D72" s="186" t="s">
        <v>839</v>
      </c>
      <c r="E72" s="187"/>
      <c r="F72" s="187"/>
      <c r="G72" s="187"/>
      <c r="H72" s="187"/>
      <c r="I72" s="188"/>
      <c r="J72" s="189">
        <f>J267</f>
        <v>0</v>
      </c>
      <c r="K72" s="122"/>
      <c r="L72" s="190"/>
    </row>
    <row r="73" spans="2:12" s="9" customFormat="1" ht="19.9" customHeight="1">
      <c r="B73" s="185"/>
      <c r="C73" s="122"/>
      <c r="D73" s="186" t="s">
        <v>1591</v>
      </c>
      <c r="E73" s="187"/>
      <c r="F73" s="187"/>
      <c r="G73" s="187"/>
      <c r="H73" s="187"/>
      <c r="I73" s="188"/>
      <c r="J73" s="189">
        <f>J285</f>
        <v>0</v>
      </c>
      <c r="K73" s="122"/>
      <c r="L73" s="190"/>
    </row>
    <row r="74" spans="2:12" s="9" customFormat="1" ht="19.9" customHeight="1">
      <c r="B74" s="185"/>
      <c r="C74" s="122"/>
      <c r="D74" s="186" t="s">
        <v>841</v>
      </c>
      <c r="E74" s="187"/>
      <c r="F74" s="187"/>
      <c r="G74" s="187"/>
      <c r="H74" s="187"/>
      <c r="I74" s="188"/>
      <c r="J74" s="189">
        <f>J298</f>
        <v>0</v>
      </c>
      <c r="K74" s="122"/>
      <c r="L74" s="190"/>
    </row>
    <row r="75" spans="2:12" s="9" customFormat="1" ht="19.9" customHeight="1">
      <c r="B75" s="185"/>
      <c r="C75" s="122"/>
      <c r="D75" s="186" t="s">
        <v>842</v>
      </c>
      <c r="E75" s="187"/>
      <c r="F75" s="187"/>
      <c r="G75" s="187"/>
      <c r="H75" s="187"/>
      <c r="I75" s="188"/>
      <c r="J75" s="189">
        <f>J318</f>
        <v>0</v>
      </c>
      <c r="K75" s="122"/>
      <c r="L75" s="190"/>
    </row>
    <row r="76" spans="2:12" s="9" customFormat="1" ht="19.9" customHeight="1">
      <c r="B76" s="185"/>
      <c r="C76" s="122"/>
      <c r="D76" s="186" t="s">
        <v>843</v>
      </c>
      <c r="E76" s="187"/>
      <c r="F76" s="187"/>
      <c r="G76" s="187"/>
      <c r="H76" s="187"/>
      <c r="I76" s="188"/>
      <c r="J76" s="189">
        <f>J330</f>
        <v>0</v>
      </c>
      <c r="K76" s="122"/>
      <c r="L76" s="190"/>
    </row>
    <row r="77" spans="2:12" s="8" customFormat="1" ht="24.95" customHeight="1">
      <c r="B77" s="178"/>
      <c r="C77" s="179"/>
      <c r="D77" s="180" t="s">
        <v>1592</v>
      </c>
      <c r="E77" s="181"/>
      <c r="F77" s="181"/>
      <c r="G77" s="181"/>
      <c r="H77" s="181"/>
      <c r="I77" s="182"/>
      <c r="J77" s="183">
        <f>J334</f>
        <v>0</v>
      </c>
      <c r="K77" s="179"/>
      <c r="L77" s="184"/>
    </row>
    <row r="78" spans="2:12" s="1" customFormat="1" ht="21.8" customHeight="1">
      <c r="B78" s="39"/>
      <c r="C78" s="40"/>
      <c r="D78" s="40"/>
      <c r="E78" s="40"/>
      <c r="F78" s="40"/>
      <c r="G78" s="40"/>
      <c r="H78" s="40"/>
      <c r="I78" s="144"/>
      <c r="J78" s="40"/>
      <c r="K78" s="40"/>
      <c r="L78" s="44"/>
    </row>
    <row r="79" spans="2:12" s="1" customFormat="1" ht="6.95" customHeight="1">
      <c r="B79" s="58"/>
      <c r="C79" s="59"/>
      <c r="D79" s="59"/>
      <c r="E79" s="59"/>
      <c r="F79" s="59"/>
      <c r="G79" s="59"/>
      <c r="H79" s="59"/>
      <c r="I79" s="168"/>
      <c r="J79" s="59"/>
      <c r="K79" s="59"/>
      <c r="L79" s="44"/>
    </row>
    <row r="83" spans="2:12" s="1" customFormat="1" ht="6.95" customHeight="1">
      <c r="B83" s="60"/>
      <c r="C83" s="61"/>
      <c r="D83" s="61"/>
      <c r="E83" s="61"/>
      <c r="F83" s="61"/>
      <c r="G83" s="61"/>
      <c r="H83" s="61"/>
      <c r="I83" s="171"/>
      <c r="J83" s="61"/>
      <c r="K83" s="61"/>
      <c r="L83" s="44"/>
    </row>
    <row r="84" spans="2:12" s="1" customFormat="1" ht="24.95" customHeight="1">
      <c r="B84" s="39"/>
      <c r="C84" s="24" t="s">
        <v>168</v>
      </c>
      <c r="D84" s="40"/>
      <c r="E84" s="40"/>
      <c r="F84" s="40"/>
      <c r="G84" s="40"/>
      <c r="H84" s="40"/>
      <c r="I84" s="144"/>
      <c r="J84" s="40"/>
      <c r="K84" s="40"/>
      <c r="L84" s="44"/>
    </row>
    <row r="85" spans="2:12" s="1" customFormat="1" ht="6.95" customHeight="1">
      <c r="B85" s="39"/>
      <c r="C85" s="40"/>
      <c r="D85" s="40"/>
      <c r="E85" s="40"/>
      <c r="F85" s="40"/>
      <c r="G85" s="40"/>
      <c r="H85" s="40"/>
      <c r="I85" s="144"/>
      <c r="J85" s="40"/>
      <c r="K85" s="40"/>
      <c r="L85" s="44"/>
    </row>
    <row r="86" spans="2:12" s="1" customFormat="1" ht="12" customHeight="1">
      <c r="B86" s="39"/>
      <c r="C86" s="33" t="s">
        <v>16</v>
      </c>
      <c r="D86" s="40"/>
      <c r="E86" s="40"/>
      <c r="F86" s="40"/>
      <c r="G86" s="40"/>
      <c r="H86" s="40"/>
      <c r="I86" s="144"/>
      <c r="J86" s="40"/>
      <c r="K86" s="40"/>
      <c r="L86" s="44"/>
    </row>
    <row r="87" spans="2:12" s="1" customFormat="1" ht="16.5" customHeight="1">
      <c r="B87" s="39"/>
      <c r="C87" s="40"/>
      <c r="D87" s="40"/>
      <c r="E87" s="172" t="str">
        <f>E7</f>
        <v>Výměna pražců a kolejnic ve 2.TK v úseku V.Březno - Boletice n.L. v km 443,320 – 448,400_OPRAVA Č. 1</v>
      </c>
      <c r="F87" s="33"/>
      <c r="G87" s="33"/>
      <c r="H87" s="33"/>
      <c r="I87" s="144"/>
      <c r="J87" s="40"/>
      <c r="K87" s="40"/>
      <c r="L87" s="44"/>
    </row>
    <row r="88" spans="2:12" ht="12" customHeight="1">
      <c r="B88" s="22"/>
      <c r="C88" s="33" t="s">
        <v>158</v>
      </c>
      <c r="D88" s="23"/>
      <c r="E88" s="23"/>
      <c r="F88" s="23"/>
      <c r="G88" s="23"/>
      <c r="H88" s="23"/>
      <c r="I88" s="137"/>
      <c r="J88" s="23"/>
      <c r="K88" s="23"/>
      <c r="L88" s="21"/>
    </row>
    <row r="89" spans="2:12" ht="16.5" customHeight="1">
      <c r="B89" s="22"/>
      <c r="C89" s="23"/>
      <c r="D89" s="23"/>
      <c r="E89" s="172" t="s">
        <v>833</v>
      </c>
      <c r="F89" s="23"/>
      <c r="G89" s="23"/>
      <c r="H89" s="23"/>
      <c r="I89" s="137"/>
      <c r="J89" s="23"/>
      <c r="K89" s="23"/>
      <c r="L89" s="21"/>
    </row>
    <row r="90" spans="2:12" ht="12" customHeight="1">
      <c r="B90" s="22"/>
      <c r="C90" s="33" t="s">
        <v>160</v>
      </c>
      <c r="D90" s="23"/>
      <c r="E90" s="23"/>
      <c r="F90" s="23"/>
      <c r="G90" s="23"/>
      <c r="H90" s="23"/>
      <c r="I90" s="137"/>
      <c r="J90" s="23"/>
      <c r="K90" s="23"/>
      <c r="L90" s="21"/>
    </row>
    <row r="91" spans="2:12" s="1" customFormat="1" ht="16.5" customHeight="1">
      <c r="B91" s="39"/>
      <c r="C91" s="40"/>
      <c r="D91" s="40"/>
      <c r="E91" s="33" t="s">
        <v>1589</v>
      </c>
      <c r="F91" s="40"/>
      <c r="G91" s="40"/>
      <c r="H91" s="40"/>
      <c r="I91" s="144"/>
      <c r="J91" s="40"/>
      <c r="K91" s="40"/>
      <c r="L91" s="44"/>
    </row>
    <row r="92" spans="2:12" s="1" customFormat="1" ht="12" customHeight="1">
      <c r="B92" s="39"/>
      <c r="C92" s="33" t="s">
        <v>555</v>
      </c>
      <c r="D92" s="40"/>
      <c r="E92" s="40"/>
      <c r="F92" s="40"/>
      <c r="G92" s="40"/>
      <c r="H92" s="40"/>
      <c r="I92" s="144"/>
      <c r="J92" s="40"/>
      <c r="K92" s="40"/>
      <c r="L92" s="44"/>
    </row>
    <row r="93" spans="2:12" s="1" customFormat="1" ht="16.5" customHeight="1">
      <c r="B93" s="39"/>
      <c r="C93" s="40"/>
      <c r="D93" s="40"/>
      <c r="E93" s="65" t="str">
        <f>E13</f>
        <v>001 - km 445,903 - propustek</v>
      </c>
      <c r="F93" s="40"/>
      <c r="G93" s="40"/>
      <c r="H93" s="40"/>
      <c r="I93" s="144"/>
      <c r="J93" s="40"/>
      <c r="K93" s="40"/>
      <c r="L93" s="44"/>
    </row>
    <row r="94" spans="2:12" s="1" customFormat="1" ht="6.95" customHeight="1">
      <c r="B94" s="39"/>
      <c r="C94" s="40"/>
      <c r="D94" s="40"/>
      <c r="E94" s="40"/>
      <c r="F94" s="40"/>
      <c r="G94" s="40"/>
      <c r="H94" s="40"/>
      <c r="I94" s="144"/>
      <c r="J94" s="40"/>
      <c r="K94" s="40"/>
      <c r="L94" s="44"/>
    </row>
    <row r="95" spans="2:12" s="1" customFormat="1" ht="12" customHeight="1">
      <c r="B95" s="39"/>
      <c r="C95" s="33" t="s">
        <v>21</v>
      </c>
      <c r="D95" s="40"/>
      <c r="E95" s="40"/>
      <c r="F95" s="28" t="str">
        <f>F16</f>
        <v>trať 073</v>
      </c>
      <c r="G95" s="40"/>
      <c r="H95" s="40"/>
      <c r="I95" s="146" t="s">
        <v>23</v>
      </c>
      <c r="J95" s="68" t="str">
        <f>IF(J16="","",J16)</f>
        <v>7. 6. 2019</v>
      </c>
      <c r="K95" s="40"/>
      <c r="L95" s="44"/>
    </row>
    <row r="96" spans="2:12" s="1" customFormat="1" ht="6.95" customHeight="1">
      <c r="B96" s="39"/>
      <c r="C96" s="40"/>
      <c r="D96" s="40"/>
      <c r="E96" s="40"/>
      <c r="F96" s="40"/>
      <c r="G96" s="40"/>
      <c r="H96" s="40"/>
      <c r="I96" s="144"/>
      <c r="J96" s="40"/>
      <c r="K96" s="40"/>
      <c r="L96" s="44"/>
    </row>
    <row r="97" spans="2:12" s="1" customFormat="1" ht="13.65" customHeight="1">
      <c r="B97" s="39"/>
      <c r="C97" s="33" t="s">
        <v>25</v>
      </c>
      <c r="D97" s="40"/>
      <c r="E97" s="40"/>
      <c r="F97" s="28" t="str">
        <f>E19</f>
        <v>SŽDC s.o., OŘ Ústí n.L., ST Ústí n.L.</v>
      </c>
      <c r="G97" s="40"/>
      <c r="H97" s="40"/>
      <c r="I97" s="146" t="s">
        <v>33</v>
      </c>
      <c r="J97" s="37" t="str">
        <f>E25</f>
        <v xml:space="preserve"> </v>
      </c>
      <c r="K97" s="40"/>
      <c r="L97" s="44"/>
    </row>
    <row r="98" spans="2:12" s="1" customFormat="1" ht="13.65" customHeight="1">
      <c r="B98" s="39"/>
      <c r="C98" s="33" t="s">
        <v>31</v>
      </c>
      <c r="D98" s="40"/>
      <c r="E98" s="40"/>
      <c r="F98" s="28" t="str">
        <f>IF(E22="","",E22)</f>
        <v>Vyplň údaj</v>
      </c>
      <c r="G98" s="40"/>
      <c r="H98" s="40"/>
      <c r="I98" s="146" t="s">
        <v>36</v>
      </c>
      <c r="J98" s="37" t="str">
        <f>E28</f>
        <v xml:space="preserve"> </v>
      </c>
      <c r="K98" s="40"/>
      <c r="L98" s="44"/>
    </row>
    <row r="99" spans="2:12" s="1" customFormat="1" ht="10.3" customHeight="1">
      <c r="B99" s="39"/>
      <c r="C99" s="40"/>
      <c r="D99" s="40"/>
      <c r="E99" s="40"/>
      <c r="F99" s="40"/>
      <c r="G99" s="40"/>
      <c r="H99" s="40"/>
      <c r="I99" s="144"/>
      <c r="J99" s="40"/>
      <c r="K99" s="40"/>
      <c r="L99" s="44"/>
    </row>
    <row r="100" spans="2:20" s="10" customFormat="1" ht="29.25" customHeight="1">
      <c r="B100" s="191"/>
      <c r="C100" s="192" t="s">
        <v>169</v>
      </c>
      <c r="D100" s="193" t="s">
        <v>58</v>
      </c>
      <c r="E100" s="193" t="s">
        <v>54</v>
      </c>
      <c r="F100" s="193" t="s">
        <v>55</v>
      </c>
      <c r="G100" s="193" t="s">
        <v>170</v>
      </c>
      <c r="H100" s="193" t="s">
        <v>171</v>
      </c>
      <c r="I100" s="194" t="s">
        <v>172</v>
      </c>
      <c r="J100" s="193" t="s">
        <v>164</v>
      </c>
      <c r="K100" s="195" t="s">
        <v>173</v>
      </c>
      <c r="L100" s="196"/>
      <c r="M100" s="88" t="s">
        <v>19</v>
      </c>
      <c r="N100" s="89" t="s">
        <v>43</v>
      </c>
      <c r="O100" s="89" t="s">
        <v>174</v>
      </c>
      <c r="P100" s="89" t="s">
        <v>175</v>
      </c>
      <c r="Q100" s="89" t="s">
        <v>176</v>
      </c>
      <c r="R100" s="89" t="s">
        <v>177</v>
      </c>
      <c r="S100" s="89" t="s">
        <v>178</v>
      </c>
      <c r="T100" s="90" t="s">
        <v>179</v>
      </c>
    </row>
    <row r="101" spans="2:63" s="1" customFormat="1" ht="22.8" customHeight="1">
      <c r="B101" s="39"/>
      <c r="C101" s="95" t="s">
        <v>180</v>
      </c>
      <c r="D101" s="40"/>
      <c r="E101" s="40"/>
      <c r="F101" s="40"/>
      <c r="G101" s="40"/>
      <c r="H101" s="40"/>
      <c r="I101" s="144"/>
      <c r="J101" s="197">
        <f>BK101</f>
        <v>0</v>
      </c>
      <c r="K101" s="40"/>
      <c r="L101" s="44"/>
      <c r="M101" s="91"/>
      <c r="N101" s="92"/>
      <c r="O101" s="92"/>
      <c r="P101" s="198">
        <f>P102+P334</f>
        <v>0</v>
      </c>
      <c r="Q101" s="92"/>
      <c r="R101" s="198">
        <f>R102+R334</f>
        <v>279.27113603059996</v>
      </c>
      <c r="S101" s="92"/>
      <c r="T101" s="199">
        <f>T102+T334</f>
        <v>182.31036000000003</v>
      </c>
      <c r="AT101" s="18" t="s">
        <v>72</v>
      </c>
      <c r="AU101" s="18" t="s">
        <v>165</v>
      </c>
      <c r="BK101" s="200">
        <f>BK102+BK334</f>
        <v>0</v>
      </c>
    </row>
    <row r="102" spans="2:63" s="11" customFormat="1" ht="25.9" customHeight="1">
      <c r="B102" s="201"/>
      <c r="C102" s="202"/>
      <c r="D102" s="203" t="s">
        <v>72</v>
      </c>
      <c r="E102" s="204" t="s">
        <v>181</v>
      </c>
      <c r="F102" s="204" t="s">
        <v>182</v>
      </c>
      <c r="G102" s="202"/>
      <c r="H102" s="202"/>
      <c r="I102" s="205"/>
      <c r="J102" s="206">
        <f>BK102</f>
        <v>0</v>
      </c>
      <c r="K102" s="202"/>
      <c r="L102" s="207"/>
      <c r="M102" s="208"/>
      <c r="N102" s="209"/>
      <c r="O102" s="209"/>
      <c r="P102" s="210">
        <f>P103+P220+P263+P267+P285+P298+P318+P330</f>
        <v>0</v>
      </c>
      <c r="Q102" s="209"/>
      <c r="R102" s="210">
        <f>R103+R220+R263+R267+R285+R298+R318+R330</f>
        <v>279.1601360306</v>
      </c>
      <c r="S102" s="209"/>
      <c r="T102" s="211">
        <f>T103+T220+T263+T267+T285+T298+T318+T330</f>
        <v>182.31036000000003</v>
      </c>
      <c r="AR102" s="212" t="s">
        <v>80</v>
      </c>
      <c r="AT102" s="213" t="s">
        <v>72</v>
      </c>
      <c r="AU102" s="213" t="s">
        <v>73</v>
      </c>
      <c r="AY102" s="212" t="s">
        <v>183</v>
      </c>
      <c r="BK102" s="214">
        <f>BK103+BK220+BK263+BK267+BK285+BK298+BK318+BK330</f>
        <v>0</v>
      </c>
    </row>
    <row r="103" spans="2:63" s="11" customFormat="1" ht="22.8" customHeight="1">
      <c r="B103" s="201"/>
      <c r="C103" s="202"/>
      <c r="D103" s="203" t="s">
        <v>72</v>
      </c>
      <c r="E103" s="215" t="s">
        <v>80</v>
      </c>
      <c r="F103" s="215" t="s">
        <v>848</v>
      </c>
      <c r="G103" s="202"/>
      <c r="H103" s="202"/>
      <c r="I103" s="205"/>
      <c r="J103" s="216">
        <f>BK103</f>
        <v>0</v>
      </c>
      <c r="K103" s="202"/>
      <c r="L103" s="207"/>
      <c r="M103" s="208"/>
      <c r="N103" s="209"/>
      <c r="O103" s="209"/>
      <c r="P103" s="210">
        <f>SUM(P104:P219)</f>
        <v>0</v>
      </c>
      <c r="Q103" s="209"/>
      <c r="R103" s="210">
        <f>SUM(R104:R219)</f>
        <v>235.78532292319997</v>
      </c>
      <c r="S103" s="209"/>
      <c r="T103" s="211">
        <f>SUM(T104:T219)</f>
        <v>0</v>
      </c>
      <c r="AR103" s="212" t="s">
        <v>80</v>
      </c>
      <c r="AT103" s="213" t="s">
        <v>72</v>
      </c>
      <c r="AU103" s="213" t="s">
        <v>80</v>
      </c>
      <c r="AY103" s="212" t="s">
        <v>183</v>
      </c>
      <c r="BK103" s="214">
        <f>SUM(BK104:BK219)</f>
        <v>0</v>
      </c>
    </row>
    <row r="104" spans="2:65" s="1" customFormat="1" ht="22.5" customHeight="1">
      <c r="B104" s="39"/>
      <c r="C104" s="217" t="s">
        <v>80</v>
      </c>
      <c r="D104" s="217" t="s">
        <v>185</v>
      </c>
      <c r="E104" s="218" t="s">
        <v>849</v>
      </c>
      <c r="F104" s="219" t="s">
        <v>850</v>
      </c>
      <c r="G104" s="220" t="s">
        <v>324</v>
      </c>
      <c r="H104" s="221">
        <v>72</v>
      </c>
      <c r="I104" s="222"/>
      <c r="J104" s="223">
        <f>ROUND(I104*H104,2)</f>
        <v>0</v>
      </c>
      <c r="K104" s="219" t="s">
        <v>521</v>
      </c>
      <c r="L104" s="44"/>
      <c r="M104" s="224" t="s">
        <v>19</v>
      </c>
      <c r="N104" s="225" t="s">
        <v>44</v>
      </c>
      <c r="O104" s="80"/>
      <c r="P104" s="226">
        <f>O104*H104</f>
        <v>0</v>
      </c>
      <c r="Q104" s="226">
        <v>0</v>
      </c>
      <c r="R104" s="226">
        <f>Q104*H104</f>
        <v>0</v>
      </c>
      <c r="S104" s="226">
        <v>0</v>
      </c>
      <c r="T104" s="227">
        <f>S104*H104</f>
        <v>0</v>
      </c>
      <c r="AR104" s="18" t="s">
        <v>101</v>
      </c>
      <c r="AT104" s="18" t="s">
        <v>185</v>
      </c>
      <c r="AU104" s="18" t="s">
        <v>82</v>
      </c>
      <c r="AY104" s="18" t="s">
        <v>183</v>
      </c>
      <c r="BE104" s="228">
        <f>IF(N104="základní",J104,0)</f>
        <v>0</v>
      </c>
      <c r="BF104" s="228">
        <f>IF(N104="snížená",J104,0)</f>
        <v>0</v>
      </c>
      <c r="BG104" s="228">
        <f>IF(N104="zákl. přenesená",J104,0)</f>
        <v>0</v>
      </c>
      <c r="BH104" s="228">
        <f>IF(N104="sníž. přenesená",J104,0)</f>
        <v>0</v>
      </c>
      <c r="BI104" s="228">
        <f>IF(N104="nulová",J104,0)</f>
        <v>0</v>
      </c>
      <c r="BJ104" s="18" t="s">
        <v>80</v>
      </c>
      <c r="BK104" s="228">
        <f>ROUND(I104*H104,2)</f>
        <v>0</v>
      </c>
      <c r="BL104" s="18" t="s">
        <v>101</v>
      </c>
      <c r="BM104" s="18" t="s">
        <v>1593</v>
      </c>
    </row>
    <row r="105" spans="2:47" s="1" customFormat="1" ht="12">
      <c r="B105" s="39"/>
      <c r="C105" s="40"/>
      <c r="D105" s="229" t="s">
        <v>213</v>
      </c>
      <c r="E105" s="40"/>
      <c r="F105" s="230" t="s">
        <v>852</v>
      </c>
      <c r="G105" s="40"/>
      <c r="H105" s="40"/>
      <c r="I105" s="144"/>
      <c r="J105" s="40"/>
      <c r="K105" s="40"/>
      <c r="L105" s="44"/>
      <c r="M105" s="231"/>
      <c r="N105" s="80"/>
      <c r="O105" s="80"/>
      <c r="P105" s="80"/>
      <c r="Q105" s="80"/>
      <c r="R105" s="80"/>
      <c r="S105" s="80"/>
      <c r="T105" s="81"/>
      <c r="AT105" s="18" t="s">
        <v>213</v>
      </c>
      <c r="AU105" s="18" t="s">
        <v>82</v>
      </c>
    </row>
    <row r="106" spans="2:51" s="12" customFormat="1" ht="12">
      <c r="B106" s="232"/>
      <c r="C106" s="233"/>
      <c r="D106" s="229" t="s">
        <v>193</v>
      </c>
      <c r="E106" s="234" t="s">
        <v>19</v>
      </c>
      <c r="F106" s="235" t="s">
        <v>853</v>
      </c>
      <c r="G106" s="233"/>
      <c r="H106" s="234" t="s">
        <v>19</v>
      </c>
      <c r="I106" s="236"/>
      <c r="J106" s="233"/>
      <c r="K106" s="233"/>
      <c r="L106" s="237"/>
      <c r="M106" s="238"/>
      <c r="N106" s="239"/>
      <c r="O106" s="239"/>
      <c r="P106" s="239"/>
      <c r="Q106" s="239"/>
      <c r="R106" s="239"/>
      <c r="S106" s="239"/>
      <c r="T106" s="240"/>
      <c r="AT106" s="241" t="s">
        <v>193</v>
      </c>
      <c r="AU106" s="241" t="s">
        <v>82</v>
      </c>
      <c r="AV106" s="12" t="s">
        <v>80</v>
      </c>
      <c r="AW106" s="12" t="s">
        <v>35</v>
      </c>
      <c r="AX106" s="12" t="s">
        <v>73</v>
      </c>
      <c r="AY106" s="241" t="s">
        <v>183</v>
      </c>
    </row>
    <row r="107" spans="2:51" s="13" customFormat="1" ht="12">
      <c r="B107" s="242"/>
      <c r="C107" s="243"/>
      <c r="D107" s="229" t="s">
        <v>193</v>
      </c>
      <c r="E107" s="244" t="s">
        <v>19</v>
      </c>
      <c r="F107" s="245" t="s">
        <v>1594</v>
      </c>
      <c r="G107" s="243"/>
      <c r="H107" s="246">
        <v>24</v>
      </c>
      <c r="I107" s="247"/>
      <c r="J107" s="243"/>
      <c r="K107" s="243"/>
      <c r="L107" s="248"/>
      <c r="M107" s="249"/>
      <c r="N107" s="250"/>
      <c r="O107" s="250"/>
      <c r="P107" s="250"/>
      <c r="Q107" s="250"/>
      <c r="R107" s="250"/>
      <c r="S107" s="250"/>
      <c r="T107" s="251"/>
      <c r="AT107" s="252" t="s">
        <v>193</v>
      </c>
      <c r="AU107" s="252" t="s">
        <v>82</v>
      </c>
      <c r="AV107" s="13" t="s">
        <v>82</v>
      </c>
      <c r="AW107" s="13" t="s">
        <v>35</v>
      </c>
      <c r="AX107" s="13" t="s">
        <v>73</v>
      </c>
      <c r="AY107" s="252" t="s">
        <v>183</v>
      </c>
    </row>
    <row r="108" spans="2:51" s="12" customFormat="1" ht="12">
      <c r="B108" s="232"/>
      <c r="C108" s="233"/>
      <c r="D108" s="229" t="s">
        <v>193</v>
      </c>
      <c r="E108" s="234" t="s">
        <v>19</v>
      </c>
      <c r="F108" s="235" t="s">
        <v>855</v>
      </c>
      <c r="G108" s="233"/>
      <c r="H108" s="234" t="s">
        <v>19</v>
      </c>
      <c r="I108" s="236"/>
      <c r="J108" s="233"/>
      <c r="K108" s="233"/>
      <c r="L108" s="237"/>
      <c r="M108" s="238"/>
      <c r="N108" s="239"/>
      <c r="O108" s="239"/>
      <c r="P108" s="239"/>
      <c r="Q108" s="239"/>
      <c r="R108" s="239"/>
      <c r="S108" s="239"/>
      <c r="T108" s="240"/>
      <c r="AT108" s="241" t="s">
        <v>193</v>
      </c>
      <c r="AU108" s="241" t="s">
        <v>82</v>
      </c>
      <c r="AV108" s="12" t="s">
        <v>80</v>
      </c>
      <c r="AW108" s="12" t="s">
        <v>35</v>
      </c>
      <c r="AX108" s="12" t="s">
        <v>73</v>
      </c>
      <c r="AY108" s="241" t="s">
        <v>183</v>
      </c>
    </row>
    <row r="109" spans="2:51" s="13" customFormat="1" ht="12">
      <c r="B109" s="242"/>
      <c r="C109" s="243"/>
      <c r="D109" s="229" t="s">
        <v>193</v>
      </c>
      <c r="E109" s="244" t="s">
        <v>19</v>
      </c>
      <c r="F109" s="245" t="s">
        <v>1595</v>
      </c>
      <c r="G109" s="243"/>
      <c r="H109" s="246">
        <v>48</v>
      </c>
      <c r="I109" s="247"/>
      <c r="J109" s="243"/>
      <c r="K109" s="243"/>
      <c r="L109" s="248"/>
      <c r="M109" s="249"/>
      <c r="N109" s="250"/>
      <c r="O109" s="250"/>
      <c r="P109" s="250"/>
      <c r="Q109" s="250"/>
      <c r="R109" s="250"/>
      <c r="S109" s="250"/>
      <c r="T109" s="251"/>
      <c r="AT109" s="252" t="s">
        <v>193</v>
      </c>
      <c r="AU109" s="252" t="s">
        <v>82</v>
      </c>
      <c r="AV109" s="13" t="s">
        <v>82</v>
      </c>
      <c r="AW109" s="13" t="s">
        <v>35</v>
      </c>
      <c r="AX109" s="13" t="s">
        <v>73</v>
      </c>
      <c r="AY109" s="252" t="s">
        <v>183</v>
      </c>
    </row>
    <row r="110" spans="2:51" s="14" customFormat="1" ht="12">
      <c r="B110" s="253"/>
      <c r="C110" s="254"/>
      <c r="D110" s="229" t="s">
        <v>193</v>
      </c>
      <c r="E110" s="255" t="s">
        <v>19</v>
      </c>
      <c r="F110" s="256" t="s">
        <v>231</v>
      </c>
      <c r="G110" s="254"/>
      <c r="H110" s="257">
        <v>72</v>
      </c>
      <c r="I110" s="258"/>
      <c r="J110" s="254"/>
      <c r="K110" s="254"/>
      <c r="L110" s="259"/>
      <c r="M110" s="260"/>
      <c r="N110" s="261"/>
      <c r="O110" s="261"/>
      <c r="P110" s="261"/>
      <c r="Q110" s="261"/>
      <c r="R110" s="261"/>
      <c r="S110" s="261"/>
      <c r="T110" s="262"/>
      <c r="AT110" s="263" t="s">
        <v>193</v>
      </c>
      <c r="AU110" s="263" t="s">
        <v>82</v>
      </c>
      <c r="AV110" s="14" t="s">
        <v>101</v>
      </c>
      <c r="AW110" s="14" t="s">
        <v>35</v>
      </c>
      <c r="AX110" s="14" t="s">
        <v>80</v>
      </c>
      <c r="AY110" s="263" t="s">
        <v>183</v>
      </c>
    </row>
    <row r="111" spans="2:65" s="1" customFormat="1" ht="16.5" customHeight="1">
      <c r="B111" s="39"/>
      <c r="C111" s="217" t="s">
        <v>82</v>
      </c>
      <c r="D111" s="217" t="s">
        <v>185</v>
      </c>
      <c r="E111" s="218" t="s">
        <v>857</v>
      </c>
      <c r="F111" s="219" t="s">
        <v>858</v>
      </c>
      <c r="G111" s="220" t="s">
        <v>225</v>
      </c>
      <c r="H111" s="221">
        <v>1.44</v>
      </c>
      <c r="I111" s="222"/>
      <c r="J111" s="223">
        <f>ROUND(I111*H111,2)</f>
        <v>0</v>
      </c>
      <c r="K111" s="219" t="s">
        <v>521</v>
      </c>
      <c r="L111" s="44"/>
      <c r="M111" s="224" t="s">
        <v>19</v>
      </c>
      <c r="N111" s="225" t="s">
        <v>44</v>
      </c>
      <c r="O111" s="80"/>
      <c r="P111" s="226">
        <f>O111*H111</f>
        <v>0</v>
      </c>
      <c r="Q111" s="226">
        <v>0</v>
      </c>
      <c r="R111" s="226">
        <f>Q111*H111</f>
        <v>0</v>
      </c>
      <c r="S111" s="226">
        <v>0</v>
      </c>
      <c r="T111" s="227">
        <f>S111*H111</f>
        <v>0</v>
      </c>
      <c r="AR111" s="18" t="s">
        <v>101</v>
      </c>
      <c r="AT111" s="18" t="s">
        <v>185</v>
      </c>
      <c r="AU111" s="18" t="s">
        <v>82</v>
      </c>
      <c r="AY111" s="18" t="s">
        <v>183</v>
      </c>
      <c r="BE111" s="228">
        <f>IF(N111="základní",J111,0)</f>
        <v>0</v>
      </c>
      <c r="BF111" s="228">
        <f>IF(N111="snížená",J111,0)</f>
        <v>0</v>
      </c>
      <c r="BG111" s="228">
        <f>IF(N111="zákl. přenesená",J111,0)</f>
        <v>0</v>
      </c>
      <c r="BH111" s="228">
        <f>IF(N111="sníž. přenesená",J111,0)</f>
        <v>0</v>
      </c>
      <c r="BI111" s="228">
        <f>IF(N111="nulová",J111,0)</f>
        <v>0</v>
      </c>
      <c r="BJ111" s="18" t="s">
        <v>80</v>
      </c>
      <c r="BK111" s="228">
        <f>ROUND(I111*H111,2)</f>
        <v>0</v>
      </c>
      <c r="BL111" s="18" t="s">
        <v>101</v>
      </c>
      <c r="BM111" s="18" t="s">
        <v>1596</v>
      </c>
    </row>
    <row r="112" spans="2:47" s="1" customFormat="1" ht="12">
      <c r="B112" s="39"/>
      <c r="C112" s="40"/>
      <c r="D112" s="229" t="s">
        <v>213</v>
      </c>
      <c r="E112" s="40"/>
      <c r="F112" s="230" t="s">
        <v>860</v>
      </c>
      <c r="G112" s="40"/>
      <c r="H112" s="40"/>
      <c r="I112" s="144"/>
      <c r="J112" s="40"/>
      <c r="K112" s="40"/>
      <c r="L112" s="44"/>
      <c r="M112" s="231"/>
      <c r="N112" s="80"/>
      <c r="O112" s="80"/>
      <c r="P112" s="80"/>
      <c r="Q112" s="80"/>
      <c r="R112" s="80"/>
      <c r="S112" s="80"/>
      <c r="T112" s="81"/>
      <c r="AT112" s="18" t="s">
        <v>213</v>
      </c>
      <c r="AU112" s="18" t="s">
        <v>82</v>
      </c>
    </row>
    <row r="113" spans="2:51" s="13" customFormat="1" ht="12">
      <c r="B113" s="242"/>
      <c r="C113" s="243"/>
      <c r="D113" s="229" t="s">
        <v>193</v>
      </c>
      <c r="E113" s="244" t="s">
        <v>19</v>
      </c>
      <c r="F113" s="245" t="s">
        <v>1597</v>
      </c>
      <c r="G113" s="243"/>
      <c r="H113" s="246">
        <v>1.44</v>
      </c>
      <c r="I113" s="247"/>
      <c r="J113" s="243"/>
      <c r="K113" s="243"/>
      <c r="L113" s="248"/>
      <c r="M113" s="249"/>
      <c r="N113" s="250"/>
      <c r="O113" s="250"/>
      <c r="P113" s="250"/>
      <c r="Q113" s="250"/>
      <c r="R113" s="250"/>
      <c r="S113" s="250"/>
      <c r="T113" s="251"/>
      <c r="AT113" s="252" t="s">
        <v>193</v>
      </c>
      <c r="AU113" s="252" t="s">
        <v>82</v>
      </c>
      <c r="AV113" s="13" t="s">
        <v>82</v>
      </c>
      <c r="AW113" s="13" t="s">
        <v>35</v>
      </c>
      <c r="AX113" s="13" t="s">
        <v>80</v>
      </c>
      <c r="AY113" s="252" t="s">
        <v>183</v>
      </c>
    </row>
    <row r="114" spans="2:65" s="1" customFormat="1" ht="16.5" customHeight="1">
      <c r="B114" s="39"/>
      <c r="C114" s="217" t="s">
        <v>95</v>
      </c>
      <c r="D114" s="217" t="s">
        <v>185</v>
      </c>
      <c r="E114" s="218" t="s">
        <v>1598</v>
      </c>
      <c r="F114" s="219" t="s">
        <v>1599</v>
      </c>
      <c r="G114" s="220" t="s">
        <v>188</v>
      </c>
      <c r="H114" s="221">
        <v>16</v>
      </c>
      <c r="I114" s="222"/>
      <c r="J114" s="223">
        <f>ROUND(I114*H114,2)</f>
        <v>0</v>
      </c>
      <c r="K114" s="219" t="s">
        <v>521</v>
      </c>
      <c r="L114" s="44"/>
      <c r="M114" s="224" t="s">
        <v>19</v>
      </c>
      <c r="N114" s="225" t="s">
        <v>44</v>
      </c>
      <c r="O114" s="80"/>
      <c r="P114" s="226">
        <f>O114*H114</f>
        <v>0</v>
      </c>
      <c r="Q114" s="226">
        <v>0.0095243202</v>
      </c>
      <c r="R114" s="226">
        <f>Q114*H114</f>
        <v>0.1523891232</v>
      </c>
      <c r="S114" s="226">
        <v>0</v>
      </c>
      <c r="T114" s="227">
        <f>S114*H114</f>
        <v>0</v>
      </c>
      <c r="AR114" s="18" t="s">
        <v>101</v>
      </c>
      <c r="AT114" s="18" t="s">
        <v>185</v>
      </c>
      <c r="AU114" s="18" t="s">
        <v>82</v>
      </c>
      <c r="AY114" s="18" t="s">
        <v>183</v>
      </c>
      <c r="BE114" s="228">
        <f>IF(N114="základní",J114,0)</f>
        <v>0</v>
      </c>
      <c r="BF114" s="228">
        <f>IF(N114="snížená",J114,0)</f>
        <v>0</v>
      </c>
      <c r="BG114" s="228">
        <f>IF(N114="zákl. přenesená",J114,0)</f>
        <v>0</v>
      </c>
      <c r="BH114" s="228">
        <f>IF(N114="sníž. přenesená",J114,0)</f>
        <v>0</v>
      </c>
      <c r="BI114" s="228">
        <f>IF(N114="nulová",J114,0)</f>
        <v>0</v>
      </c>
      <c r="BJ114" s="18" t="s">
        <v>80</v>
      </c>
      <c r="BK114" s="228">
        <f>ROUND(I114*H114,2)</f>
        <v>0</v>
      </c>
      <c r="BL114" s="18" t="s">
        <v>101</v>
      </c>
      <c r="BM114" s="18" t="s">
        <v>1600</v>
      </c>
    </row>
    <row r="115" spans="2:47" s="1" customFormat="1" ht="12">
      <c r="B115" s="39"/>
      <c r="C115" s="40"/>
      <c r="D115" s="229" t="s">
        <v>213</v>
      </c>
      <c r="E115" s="40"/>
      <c r="F115" s="230" t="s">
        <v>1601</v>
      </c>
      <c r="G115" s="40"/>
      <c r="H115" s="40"/>
      <c r="I115" s="144"/>
      <c r="J115" s="40"/>
      <c r="K115" s="40"/>
      <c r="L115" s="44"/>
      <c r="M115" s="231"/>
      <c r="N115" s="80"/>
      <c r="O115" s="80"/>
      <c r="P115" s="80"/>
      <c r="Q115" s="80"/>
      <c r="R115" s="80"/>
      <c r="S115" s="80"/>
      <c r="T115" s="81"/>
      <c r="AT115" s="18" t="s">
        <v>213</v>
      </c>
      <c r="AU115" s="18" t="s">
        <v>82</v>
      </c>
    </row>
    <row r="116" spans="2:51" s="13" customFormat="1" ht="12">
      <c r="B116" s="242"/>
      <c r="C116" s="243"/>
      <c r="D116" s="229" t="s">
        <v>193</v>
      </c>
      <c r="E116" s="244" t="s">
        <v>19</v>
      </c>
      <c r="F116" s="245" t="s">
        <v>276</v>
      </c>
      <c r="G116" s="243"/>
      <c r="H116" s="246">
        <v>16</v>
      </c>
      <c r="I116" s="247"/>
      <c r="J116" s="243"/>
      <c r="K116" s="243"/>
      <c r="L116" s="248"/>
      <c r="M116" s="249"/>
      <c r="N116" s="250"/>
      <c r="O116" s="250"/>
      <c r="P116" s="250"/>
      <c r="Q116" s="250"/>
      <c r="R116" s="250"/>
      <c r="S116" s="250"/>
      <c r="T116" s="251"/>
      <c r="AT116" s="252" t="s">
        <v>193</v>
      </c>
      <c r="AU116" s="252" t="s">
        <v>82</v>
      </c>
      <c r="AV116" s="13" t="s">
        <v>82</v>
      </c>
      <c r="AW116" s="13" t="s">
        <v>35</v>
      </c>
      <c r="AX116" s="13" t="s">
        <v>80</v>
      </c>
      <c r="AY116" s="252" t="s">
        <v>183</v>
      </c>
    </row>
    <row r="117" spans="2:65" s="1" customFormat="1" ht="33.75" customHeight="1">
      <c r="B117" s="39"/>
      <c r="C117" s="217" t="s">
        <v>101</v>
      </c>
      <c r="D117" s="217" t="s">
        <v>185</v>
      </c>
      <c r="E117" s="218" t="s">
        <v>862</v>
      </c>
      <c r="F117" s="219" t="s">
        <v>863</v>
      </c>
      <c r="G117" s="220" t="s">
        <v>188</v>
      </c>
      <c r="H117" s="221">
        <v>8</v>
      </c>
      <c r="I117" s="222"/>
      <c r="J117" s="223">
        <f>ROUND(I117*H117,2)</f>
        <v>0</v>
      </c>
      <c r="K117" s="219" t="s">
        <v>521</v>
      </c>
      <c r="L117" s="44"/>
      <c r="M117" s="224" t="s">
        <v>19</v>
      </c>
      <c r="N117" s="225" t="s">
        <v>44</v>
      </c>
      <c r="O117" s="80"/>
      <c r="P117" s="226">
        <f>O117*H117</f>
        <v>0</v>
      </c>
      <c r="Q117" s="226">
        <v>0.0369043</v>
      </c>
      <c r="R117" s="226">
        <f>Q117*H117</f>
        <v>0.2952344</v>
      </c>
      <c r="S117" s="226">
        <v>0</v>
      </c>
      <c r="T117" s="227">
        <f>S117*H117</f>
        <v>0</v>
      </c>
      <c r="AR117" s="18" t="s">
        <v>101</v>
      </c>
      <c r="AT117" s="18" t="s">
        <v>185</v>
      </c>
      <c r="AU117" s="18" t="s">
        <v>82</v>
      </c>
      <c r="AY117" s="18" t="s">
        <v>183</v>
      </c>
      <c r="BE117" s="228">
        <f>IF(N117="základní",J117,0)</f>
        <v>0</v>
      </c>
      <c r="BF117" s="228">
        <f>IF(N117="snížená",J117,0)</f>
        <v>0</v>
      </c>
      <c r="BG117" s="228">
        <f>IF(N117="zákl. přenesená",J117,0)</f>
        <v>0</v>
      </c>
      <c r="BH117" s="228">
        <f>IF(N117="sníž. přenesená",J117,0)</f>
        <v>0</v>
      </c>
      <c r="BI117" s="228">
        <f>IF(N117="nulová",J117,0)</f>
        <v>0</v>
      </c>
      <c r="BJ117" s="18" t="s">
        <v>80</v>
      </c>
      <c r="BK117" s="228">
        <f>ROUND(I117*H117,2)</f>
        <v>0</v>
      </c>
      <c r="BL117" s="18" t="s">
        <v>101</v>
      </c>
      <c r="BM117" s="18" t="s">
        <v>1602</v>
      </c>
    </row>
    <row r="118" spans="2:47" s="1" customFormat="1" ht="12">
      <c r="B118" s="39"/>
      <c r="C118" s="40"/>
      <c r="D118" s="229" t="s">
        <v>213</v>
      </c>
      <c r="E118" s="40"/>
      <c r="F118" s="230" t="s">
        <v>865</v>
      </c>
      <c r="G118" s="40"/>
      <c r="H118" s="40"/>
      <c r="I118" s="144"/>
      <c r="J118" s="40"/>
      <c r="K118" s="40"/>
      <c r="L118" s="44"/>
      <c r="M118" s="231"/>
      <c r="N118" s="80"/>
      <c r="O118" s="80"/>
      <c r="P118" s="80"/>
      <c r="Q118" s="80"/>
      <c r="R118" s="80"/>
      <c r="S118" s="80"/>
      <c r="T118" s="81"/>
      <c r="AT118" s="18" t="s">
        <v>213</v>
      </c>
      <c r="AU118" s="18" t="s">
        <v>82</v>
      </c>
    </row>
    <row r="119" spans="2:47" s="1" customFormat="1" ht="12">
      <c r="B119" s="39"/>
      <c r="C119" s="40"/>
      <c r="D119" s="229" t="s">
        <v>191</v>
      </c>
      <c r="E119" s="40"/>
      <c r="F119" s="230" t="s">
        <v>866</v>
      </c>
      <c r="G119" s="40"/>
      <c r="H119" s="40"/>
      <c r="I119" s="144"/>
      <c r="J119" s="40"/>
      <c r="K119" s="40"/>
      <c r="L119" s="44"/>
      <c r="M119" s="231"/>
      <c r="N119" s="80"/>
      <c r="O119" s="80"/>
      <c r="P119" s="80"/>
      <c r="Q119" s="80"/>
      <c r="R119" s="80"/>
      <c r="S119" s="80"/>
      <c r="T119" s="81"/>
      <c r="AT119" s="18" t="s">
        <v>191</v>
      </c>
      <c r="AU119" s="18" t="s">
        <v>82</v>
      </c>
    </row>
    <row r="120" spans="2:51" s="12" customFormat="1" ht="12">
      <c r="B120" s="232"/>
      <c r="C120" s="233"/>
      <c r="D120" s="229" t="s">
        <v>193</v>
      </c>
      <c r="E120" s="234" t="s">
        <v>19</v>
      </c>
      <c r="F120" s="235" t="s">
        <v>867</v>
      </c>
      <c r="G120" s="233"/>
      <c r="H120" s="234" t="s">
        <v>19</v>
      </c>
      <c r="I120" s="236"/>
      <c r="J120" s="233"/>
      <c r="K120" s="233"/>
      <c r="L120" s="237"/>
      <c r="M120" s="238"/>
      <c r="N120" s="239"/>
      <c r="O120" s="239"/>
      <c r="P120" s="239"/>
      <c r="Q120" s="239"/>
      <c r="R120" s="239"/>
      <c r="S120" s="239"/>
      <c r="T120" s="240"/>
      <c r="AT120" s="241" t="s">
        <v>193</v>
      </c>
      <c r="AU120" s="241" t="s">
        <v>82</v>
      </c>
      <c r="AV120" s="12" t="s">
        <v>80</v>
      </c>
      <c r="AW120" s="12" t="s">
        <v>35</v>
      </c>
      <c r="AX120" s="12" t="s">
        <v>73</v>
      </c>
      <c r="AY120" s="241" t="s">
        <v>183</v>
      </c>
    </row>
    <row r="121" spans="2:51" s="13" customFormat="1" ht="12">
      <c r="B121" s="242"/>
      <c r="C121" s="243"/>
      <c r="D121" s="229" t="s">
        <v>193</v>
      </c>
      <c r="E121" s="244" t="s">
        <v>19</v>
      </c>
      <c r="F121" s="245" t="s">
        <v>232</v>
      </c>
      <c r="G121" s="243"/>
      <c r="H121" s="246">
        <v>8</v>
      </c>
      <c r="I121" s="247"/>
      <c r="J121" s="243"/>
      <c r="K121" s="243"/>
      <c r="L121" s="248"/>
      <c r="M121" s="249"/>
      <c r="N121" s="250"/>
      <c r="O121" s="250"/>
      <c r="P121" s="250"/>
      <c r="Q121" s="250"/>
      <c r="R121" s="250"/>
      <c r="S121" s="250"/>
      <c r="T121" s="251"/>
      <c r="AT121" s="252" t="s">
        <v>193</v>
      </c>
      <c r="AU121" s="252" t="s">
        <v>82</v>
      </c>
      <c r="AV121" s="13" t="s">
        <v>82</v>
      </c>
      <c r="AW121" s="13" t="s">
        <v>35</v>
      </c>
      <c r="AX121" s="13" t="s">
        <v>80</v>
      </c>
      <c r="AY121" s="252" t="s">
        <v>183</v>
      </c>
    </row>
    <row r="122" spans="2:65" s="1" customFormat="1" ht="22.5" customHeight="1">
      <c r="B122" s="39"/>
      <c r="C122" s="217" t="s">
        <v>104</v>
      </c>
      <c r="D122" s="217" t="s">
        <v>185</v>
      </c>
      <c r="E122" s="218" t="s">
        <v>868</v>
      </c>
      <c r="F122" s="219" t="s">
        <v>869</v>
      </c>
      <c r="G122" s="220" t="s">
        <v>225</v>
      </c>
      <c r="H122" s="221">
        <v>2.164</v>
      </c>
      <c r="I122" s="222"/>
      <c r="J122" s="223">
        <f>ROUND(I122*H122,2)</f>
        <v>0</v>
      </c>
      <c r="K122" s="219" t="s">
        <v>521</v>
      </c>
      <c r="L122" s="44"/>
      <c r="M122" s="224" t="s">
        <v>19</v>
      </c>
      <c r="N122" s="225" t="s">
        <v>44</v>
      </c>
      <c r="O122" s="80"/>
      <c r="P122" s="226">
        <f>O122*H122</f>
        <v>0</v>
      </c>
      <c r="Q122" s="226">
        <v>0</v>
      </c>
      <c r="R122" s="226">
        <f>Q122*H122</f>
        <v>0</v>
      </c>
      <c r="S122" s="226">
        <v>0</v>
      </c>
      <c r="T122" s="227">
        <f>S122*H122</f>
        <v>0</v>
      </c>
      <c r="AR122" s="18" t="s">
        <v>101</v>
      </c>
      <c r="AT122" s="18" t="s">
        <v>185</v>
      </c>
      <c r="AU122" s="18" t="s">
        <v>82</v>
      </c>
      <c r="AY122" s="18" t="s">
        <v>183</v>
      </c>
      <c r="BE122" s="228">
        <f>IF(N122="základní",J122,0)</f>
        <v>0</v>
      </c>
      <c r="BF122" s="228">
        <f>IF(N122="snížená",J122,0)</f>
        <v>0</v>
      </c>
      <c r="BG122" s="228">
        <f>IF(N122="zákl. přenesená",J122,0)</f>
        <v>0</v>
      </c>
      <c r="BH122" s="228">
        <f>IF(N122="sníž. přenesená",J122,0)</f>
        <v>0</v>
      </c>
      <c r="BI122" s="228">
        <f>IF(N122="nulová",J122,0)</f>
        <v>0</v>
      </c>
      <c r="BJ122" s="18" t="s">
        <v>80</v>
      </c>
      <c r="BK122" s="228">
        <f>ROUND(I122*H122,2)</f>
        <v>0</v>
      </c>
      <c r="BL122" s="18" t="s">
        <v>101</v>
      </c>
      <c r="BM122" s="18" t="s">
        <v>1603</v>
      </c>
    </row>
    <row r="123" spans="2:47" s="1" customFormat="1" ht="12">
      <c r="B123" s="39"/>
      <c r="C123" s="40"/>
      <c r="D123" s="229" t="s">
        <v>213</v>
      </c>
      <c r="E123" s="40"/>
      <c r="F123" s="230" t="s">
        <v>871</v>
      </c>
      <c r="G123" s="40"/>
      <c r="H123" s="40"/>
      <c r="I123" s="144"/>
      <c r="J123" s="40"/>
      <c r="K123" s="40"/>
      <c r="L123" s="44"/>
      <c r="M123" s="231"/>
      <c r="N123" s="80"/>
      <c r="O123" s="80"/>
      <c r="P123" s="80"/>
      <c r="Q123" s="80"/>
      <c r="R123" s="80"/>
      <c r="S123" s="80"/>
      <c r="T123" s="81"/>
      <c r="AT123" s="18" t="s">
        <v>213</v>
      </c>
      <c r="AU123" s="18" t="s">
        <v>82</v>
      </c>
    </row>
    <row r="124" spans="2:51" s="12" customFormat="1" ht="12">
      <c r="B124" s="232"/>
      <c r="C124" s="233"/>
      <c r="D124" s="229" t="s">
        <v>193</v>
      </c>
      <c r="E124" s="234" t="s">
        <v>19</v>
      </c>
      <c r="F124" s="235" t="s">
        <v>1604</v>
      </c>
      <c r="G124" s="233"/>
      <c r="H124" s="234" t="s">
        <v>19</v>
      </c>
      <c r="I124" s="236"/>
      <c r="J124" s="233"/>
      <c r="K124" s="233"/>
      <c r="L124" s="237"/>
      <c r="M124" s="238"/>
      <c r="N124" s="239"/>
      <c r="O124" s="239"/>
      <c r="P124" s="239"/>
      <c r="Q124" s="239"/>
      <c r="R124" s="239"/>
      <c r="S124" s="239"/>
      <c r="T124" s="240"/>
      <c r="AT124" s="241" t="s">
        <v>193</v>
      </c>
      <c r="AU124" s="241" t="s">
        <v>82</v>
      </c>
      <c r="AV124" s="12" t="s">
        <v>80</v>
      </c>
      <c r="AW124" s="12" t="s">
        <v>35</v>
      </c>
      <c r="AX124" s="12" t="s">
        <v>73</v>
      </c>
      <c r="AY124" s="241" t="s">
        <v>183</v>
      </c>
    </row>
    <row r="125" spans="2:51" s="13" customFormat="1" ht="12">
      <c r="B125" s="242"/>
      <c r="C125" s="243"/>
      <c r="D125" s="229" t="s">
        <v>193</v>
      </c>
      <c r="E125" s="244" t="s">
        <v>19</v>
      </c>
      <c r="F125" s="245" t="s">
        <v>1605</v>
      </c>
      <c r="G125" s="243"/>
      <c r="H125" s="246">
        <v>1.692</v>
      </c>
      <c r="I125" s="247"/>
      <c r="J125" s="243"/>
      <c r="K125" s="243"/>
      <c r="L125" s="248"/>
      <c r="M125" s="249"/>
      <c r="N125" s="250"/>
      <c r="O125" s="250"/>
      <c r="P125" s="250"/>
      <c r="Q125" s="250"/>
      <c r="R125" s="250"/>
      <c r="S125" s="250"/>
      <c r="T125" s="251"/>
      <c r="AT125" s="252" t="s">
        <v>193</v>
      </c>
      <c r="AU125" s="252" t="s">
        <v>82</v>
      </c>
      <c r="AV125" s="13" t="s">
        <v>82</v>
      </c>
      <c r="AW125" s="13" t="s">
        <v>35</v>
      </c>
      <c r="AX125" s="13" t="s">
        <v>73</v>
      </c>
      <c r="AY125" s="252" t="s">
        <v>183</v>
      </c>
    </row>
    <row r="126" spans="2:51" s="13" customFormat="1" ht="12">
      <c r="B126" s="242"/>
      <c r="C126" s="243"/>
      <c r="D126" s="229" t="s">
        <v>193</v>
      </c>
      <c r="E126" s="244" t="s">
        <v>19</v>
      </c>
      <c r="F126" s="245" t="s">
        <v>1606</v>
      </c>
      <c r="G126" s="243"/>
      <c r="H126" s="246">
        <v>0.236</v>
      </c>
      <c r="I126" s="247"/>
      <c r="J126" s="243"/>
      <c r="K126" s="243"/>
      <c r="L126" s="248"/>
      <c r="M126" s="249"/>
      <c r="N126" s="250"/>
      <c r="O126" s="250"/>
      <c r="P126" s="250"/>
      <c r="Q126" s="250"/>
      <c r="R126" s="250"/>
      <c r="S126" s="250"/>
      <c r="T126" s="251"/>
      <c r="AT126" s="252" t="s">
        <v>193</v>
      </c>
      <c r="AU126" s="252" t="s">
        <v>82</v>
      </c>
      <c r="AV126" s="13" t="s">
        <v>82</v>
      </c>
      <c r="AW126" s="13" t="s">
        <v>35</v>
      </c>
      <c r="AX126" s="13" t="s">
        <v>73</v>
      </c>
      <c r="AY126" s="252" t="s">
        <v>183</v>
      </c>
    </row>
    <row r="127" spans="2:51" s="12" customFormat="1" ht="12">
      <c r="B127" s="232"/>
      <c r="C127" s="233"/>
      <c r="D127" s="229" t="s">
        <v>193</v>
      </c>
      <c r="E127" s="234" t="s">
        <v>19</v>
      </c>
      <c r="F127" s="235" t="s">
        <v>1607</v>
      </c>
      <c r="G127" s="233"/>
      <c r="H127" s="234" t="s">
        <v>19</v>
      </c>
      <c r="I127" s="236"/>
      <c r="J127" s="233"/>
      <c r="K127" s="233"/>
      <c r="L127" s="237"/>
      <c r="M127" s="238"/>
      <c r="N127" s="239"/>
      <c r="O127" s="239"/>
      <c r="P127" s="239"/>
      <c r="Q127" s="239"/>
      <c r="R127" s="239"/>
      <c r="S127" s="239"/>
      <c r="T127" s="240"/>
      <c r="AT127" s="241" t="s">
        <v>193</v>
      </c>
      <c r="AU127" s="241" t="s">
        <v>82</v>
      </c>
      <c r="AV127" s="12" t="s">
        <v>80</v>
      </c>
      <c r="AW127" s="12" t="s">
        <v>35</v>
      </c>
      <c r="AX127" s="12" t="s">
        <v>73</v>
      </c>
      <c r="AY127" s="241" t="s">
        <v>183</v>
      </c>
    </row>
    <row r="128" spans="2:51" s="13" customFormat="1" ht="12">
      <c r="B128" s="242"/>
      <c r="C128" s="243"/>
      <c r="D128" s="229" t="s">
        <v>193</v>
      </c>
      <c r="E128" s="244" t="s">
        <v>19</v>
      </c>
      <c r="F128" s="245" t="s">
        <v>1606</v>
      </c>
      <c r="G128" s="243"/>
      <c r="H128" s="246">
        <v>0.236</v>
      </c>
      <c r="I128" s="247"/>
      <c r="J128" s="243"/>
      <c r="K128" s="243"/>
      <c r="L128" s="248"/>
      <c r="M128" s="249"/>
      <c r="N128" s="250"/>
      <c r="O128" s="250"/>
      <c r="P128" s="250"/>
      <c r="Q128" s="250"/>
      <c r="R128" s="250"/>
      <c r="S128" s="250"/>
      <c r="T128" s="251"/>
      <c r="AT128" s="252" t="s">
        <v>193</v>
      </c>
      <c r="AU128" s="252" t="s">
        <v>82</v>
      </c>
      <c r="AV128" s="13" t="s">
        <v>82</v>
      </c>
      <c r="AW128" s="13" t="s">
        <v>35</v>
      </c>
      <c r="AX128" s="13" t="s">
        <v>73</v>
      </c>
      <c r="AY128" s="252" t="s">
        <v>183</v>
      </c>
    </row>
    <row r="129" spans="2:51" s="14" customFormat="1" ht="12">
      <c r="B129" s="253"/>
      <c r="C129" s="254"/>
      <c r="D129" s="229" t="s">
        <v>193</v>
      </c>
      <c r="E129" s="255" t="s">
        <v>19</v>
      </c>
      <c r="F129" s="256" t="s">
        <v>231</v>
      </c>
      <c r="G129" s="254"/>
      <c r="H129" s="257">
        <v>2.1639999999999997</v>
      </c>
      <c r="I129" s="258"/>
      <c r="J129" s="254"/>
      <c r="K129" s="254"/>
      <c r="L129" s="259"/>
      <c r="M129" s="260"/>
      <c r="N129" s="261"/>
      <c r="O129" s="261"/>
      <c r="P129" s="261"/>
      <c r="Q129" s="261"/>
      <c r="R129" s="261"/>
      <c r="S129" s="261"/>
      <c r="T129" s="262"/>
      <c r="AT129" s="263" t="s">
        <v>193</v>
      </c>
      <c r="AU129" s="263" t="s">
        <v>82</v>
      </c>
      <c r="AV129" s="14" t="s">
        <v>101</v>
      </c>
      <c r="AW129" s="14" t="s">
        <v>35</v>
      </c>
      <c r="AX129" s="14" t="s">
        <v>80</v>
      </c>
      <c r="AY129" s="263" t="s">
        <v>183</v>
      </c>
    </row>
    <row r="130" spans="2:65" s="1" customFormat="1" ht="22.5" customHeight="1">
      <c r="B130" s="39"/>
      <c r="C130" s="217" t="s">
        <v>216</v>
      </c>
      <c r="D130" s="217" t="s">
        <v>185</v>
      </c>
      <c r="E130" s="218" t="s">
        <v>875</v>
      </c>
      <c r="F130" s="219" t="s">
        <v>876</v>
      </c>
      <c r="G130" s="220" t="s">
        <v>225</v>
      </c>
      <c r="H130" s="221">
        <v>76.32</v>
      </c>
      <c r="I130" s="222"/>
      <c r="J130" s="223">
        <f>ROUND(I130*H130,2)</f>
        <v>0</v>
      </c>
      <c r="K130" s="219" t="s">
        <v>521</v>
      </c>
      <c r="L130" s="44"/>
      <c r="M130" s="224" t="s">
        <v>19</v>
      </c>
      <c r="N130" s="225" t="s">
        <v>44</v>
      </c>
      <c r="O130" s="80"/>
      <c r="P130" s="226">
        <f>O130*H130</f>
        <v>0</v>
      </c>
      <c r="Q130" s="226">
        <v>0</v>
      </c>
      <c r="R130" s="226">
        <f>Q130*H130</f>
        <v>0</v>
      </c>
      <c r="S130" s="226">
        <v>0</v>
      </c>
      <c r="T130" s="227">
        <f>S130*H130</f>
        <v>0</v>
      </c>
      <c r="AR130" s="18" t="s">
        <v>101</v>
      </c>
      <c r="AT130" s="18" t="s">
        <v>185</v>
      </c>
      <c r="AU130" s="18" t="s">
        <v>82</v>
      </c>
      <c r="AY130" s="18" t="s">
        <v>183</v>
      </c>
      <c r="BE130" s="228">
        <f>IF(N130="základní",J130,0)</f>
        <v>0</v>
      </c>
      <c r="BF130" s="228">
        <f>IF(N130="snížená",J130,0)</f>
        <v>0</v>
      </c>
      <c r="BG130" s="228">
        <f>IF(N130="zákl. přenesená",J130,0)</f>
        <v>0</v>
      </c>
      <c r="BH130" s="228">
        <f>IF(N130="sníž. přenesená",J130,0)</f>
        <v>0</v>
      </c>
      <c r="BI130" s="228">
        <f>IF(N130="nulová",J130,0)</f>
        <v>0</v>
      </c>
      <c r="BJ130" s="18" t="s">
        <v>80</v>
      </c>
      <c r="BK130" s="228">
        <f>ROUND(I130*H130,2)</f>
        <v>0</v>
      </c>
      <c r="BL130" s="18" t="s">
        <v>101</v>
      </c>
      <c r="BM130" s="18" t="s">
        <v>1608</v>
      </c>
    </row>
    <row r="131" spans="2:47" s="1" customFormat="1" ht="12">
      <c r="B131" s="39"/>
      <c r="C131" s="40"/>
      <c r="D131" s="229" t="s">
        <v>213</v>
      </c>
      <c r="E131" s="40"/>
      <c r="F131" s="230" t="s">
        <v>878</v>
      </c>
      <c r="G131" s="40"/>
      <c r="H131" s="40"/>
      <c r="I131" s="144"/>
      <c r="J131" s="40"/>
      <c r="K131" s="40"/>
      <c r="L131" s="44"/>
      <c r="M131" s="231"/>
      <c r="N131" s="80"/>
      <c r="O131" s="80"/>
      <c r="P131" s="80"/>
      <c r="Q131" s="80"/>
      <c r="R131" s="80"/>
      <c r="S131" s="80"/>
      <c r="T131" s="81"/>
      <c r="AT131" s="18" t="s">
        <v>213</v>
      </c>
      <c r="AU131" s="18" t="s">
        <v>82</v>
      </c>
    </row>
    <row r="132" spans="2:51" s="12" customFormat="1" ht="12">
      <c r="B132" s="232"/>
      <c r="C132" s="233"/>
      <c r="D132" s="229" t="s">
        <v>193</v>
      </c>
      <c r="E132" s="234" t="s">
        <v>19</v>
      </c>
      <c r="F132" s="235" t="s">
        <v>1609</v>
      </c>
      <c r="G132" s="233"/>
      <c r="H132" s="234" t="s">
        <v>19</v>
      </c>
      <c r="I132" s="236"/>
      <c r="J132" s="233"/>
      <c r="K132" s="233"/>
      <c r="L132" s="237"/>
      <c r="M132" s="238"/>
      <c r="N132" s="239"/>
      <c r="O132" s="239"/>
      <c r="P132" s="239"/>
      <c r="Q132" s="239"/>
      <c r="R132" s="239"/>
      <c r="S132" s="239"/>
      <c r="T132" s="240"/>
      <c r="AT132" s="241" t="s">
        <v>193</v>
      </c>
      <c r="AU132" s="241" t="s">
        <v>82</v>
      </c>
      <c r="AV132" s="12" t="s">
        <v>80</v>
      </c>
      <c r="AW132" s="12" t="s">
        <v>35</v>
      </c>
      <c r="AX132" s="12" t="s">
        <v>73</v>
      </c>
      <c r="AY132" s="241" t="s">
        <v>183</v>
      </c>
    </row>
    <row r="133" spans="2:51" s="13" customFormat="1" ht="12">
      <c r="B133" s="242"/>
      <c r="C133" s="243"/>
      <c r="D133" s="229" t="s">
        <v>193</v>
      </c>
      <c r="E133" s="244" t="s">
        <v>19</v>
      </c>
      <c r="F133" s="245" t="s">
        <v>1610</v>
      </c>
      <c r="G133" s="243"/>
      <c r="H133" s="246">
        <v>149.52</v>
      </c>
      <c r="I133" s="247"/>
      <c r="J133" s="243"/>
      <c r="K133" s="243"/>
      <c r="L133" s="248"/>
      <c r="M133" s="249"/>
      <c r="N133" s="250"/>
      <c r="O133" s="250"/>
      <c r="P133" s="250"/>
      <c r="Q133" s="250"/>
      <c r="R133" s="250"/>
      <c r="S133" s="250"/>
      <c r="T133" s="251"/>
      <c r="AT133" s="252" t="s">
        <v>193</v>
      </c>
      <c r="AU133" s="252" t="s">
        <v>82</v>
      </c>
      <c r="AV133" s="13" t="s">
        <v>82</v>
      </c>
      <c r="AW133" s="13" t="s">
        <v>35</v>
      </c>
      <c r="AX133" s="13" t="s">
        <v>73</v>
      </c>
      <c r="AY133" s="252" t="s">
        <v>183</v>
      </c>
    </row>
    <row r="134" spans="2:51" s="12" customFormat="1" ht="12">
      <c r="B134" s="232"/>
      <c r="C134" s="233"/>
      <c r="D134" s="229" t="s">
        <v>193</v>
      </c>
      <c r="E134" s="234" t="s">
        <v>19</v>
      </c>
      <c r="F134" s="235" t="s">
        <v>1611</v>
      </c>
      <c r="G134" s="233"/>
      <c r="H134" s="234" t="s">
        <v>19</v>
      </c>
      <c r="I134" s="236"/>
      <c r="J134" s="233"/>
      <c r="K134" s="233"/>
      <c r="L134" s="237"/>
      <c r="M134" s="238"/>
      <c r="N134" s="239"/>
      <c r="O134" s="239"/>
      <c r="P134" s="239"/>
      <c r="Q134" s="239"/>
      <c r="R134" s="239"/>
      <c r="S134" s="239"/>
      <c r="T134" s="240"/>
      <c r="AT134" s="241" t="s">
        <v>193</v>
      </c>
      <c r="AU134" s="241" t="s">
        <v>82</v>
      </c>
      <c r="AV134" s="12" t="s">
        <v>80</v>
      </c>
      <c r="AW134" s="12" t="s">
        <v>35</v>
      </c>
      <c r="AX134" s="12" t="s">
        <v>73</v>
      </c>
      <c r="AY134" s="241" t="s">
        <v>183</v>
      </c>
    </row>
    <row r="135" spans="2:51" s="12" customFormat="1" ht="12">
      <c r="B135" s="232"/>
      <c r="C135" s="233"/>
      <c r="D135" s="229" t="s">
        <v>193</v>
      </c>
      <c r="E135" s="234" t="s">
        <v>19</v>
      </c>
      <c r="F135" s="235" t="s">
        <v>1612</v>
      </c>
      <c r="G135" s="233"/>
      <c r="H135" s="234" t="s">
        <v>19</v>
      </c>
      <c r="I135" s="236"/>
      <c r="J135" s="233"/>
      <c r="K135" s="233"/>
      <c r="L135" s="237"/>
      <c r="M135" s="238"/>
      <c r="N135" s="239"/>
      <c r="O135" s="239"/>
      <c r="P135" s="239"/>
      <c r="Q135" s="239"/>
      <c r="R135" s="239"/>
      <c r="S135" s="239"/>
      <c r="T135" s="240"/>
      <c r="AT135" s="241" t="s">
        <v>193</v>
      </c>
      <c r="AU135" s="241" t="s">
        <v>82</v>
      </c>
      <c r="AV135" s="12" t="s">
        <v>80</v>
      </c>
      <c r="AW135" s="12" t="s">
        <v>35</v>
      </c>
      <c r="AX135" s="12" t="s">
        <v>73</v>
      </c>
      <c r="AY135" s="241" t="s">
        <v>183</v>
      </c>
    </row>
    <row r="136" spans="2:51" s="12" customFormat="1" ht="12">
      <c r="B136" s="232"/>
      <c r="C136" s="233"/>
      <c r="D136" s="229" t="s">
        <v>193</v>
      </c>
      <c r="E136" s="234" t="s">
        <v>19</v>
      </c>
      <c r="F136" s="235" t="s">
        <v>1613</v>
      </c>
      <c r="G136" s="233"/>
      <c r="H136" s="234" t="s">
        <v>19</v>
      </c>
      <c r="I136" s="236"/>
      <c r="J136" s="233"/>
      <c r="K136" s="233"/>
      <c r="L136" s="237"/>
      <c r="M136" s="238"/>
      <c r="N136" s="239"/>
      <c r="O136" s="239"/>
      <c r="P136" s="239"/>
      <c r="Q136" s="239"/>
      <c r="R136" s="239"/>
      <c r="S136" s="239"/>
      <c r="T136" s="240"/>
      <c r="AT136" s="241" t="s">
        <v>193</v>
      </c>
      <c r="AU136" s="241" t="s">
        <v>82</v>
      </c>
      <c r="AV136" s="12" t="s">
        <v>80</v>
      </c>
      <c r="AW136" s="12" t="s">
        <v>35</v>
      </c>
      <c r="AX136" s="12" t="s">
        <v>73</v>
      </c>
      <c r="AY136" s="241" t="s">
        <v>183</v>
      </c>
    </row>
    <row r="137" spans="2:51" s="13" customFormat="1" ht="12">
      <c r="B137" s="242"/>
      <c r="C137" s="243"/>
      <c r="D137" s="229" t="s">
        <v>193</v>
      </c>
      <c r="E137" s="244" t="s">
        <v>19</v>
      </c>
      <c r="F137" s="245" t="s">
        <v>1614</v>
      </c>
      <c r="G137" s="243"/>
      <c r="H137" s="246">
        <v>-42.24</v>
      </c>
      <c r="I137" s="247"/>
      <c r="J137" s="243"/>
      <c r="K137" s="243"/>
      <c r="L137" s="248"/>
      <c r="M137" s="249"/>
      <c r="N137" s="250"/>
      <c r="O137" s="250"/>
      <c r="P137" s="250"/>
      <c r="Q137" s="250"/>
      <c r="R137" s="250"/>
      <c r="S137" s="250"/>
      <c r="T137" s="251"/>
      <c r="AT137" s="252" t="s">
        <v>193</v>
      </c>
      <c r="AU137" s="252" t="s">
        <v>82</v>
      </c>
      <c r="AV137" s="13" t="s">
        <v>82</v>
      </c>
      <c r="AW137" s="13" t="s">
        <v>35</v>
      </c>
      <c r="AX137" s="13" t="s">
        <v>73</v>
      </c>
      <c r="AY137" s="252" t="s">
        <v>183</v>
      </c>
    </row>
    <row r="138" spans="2:51" s="12" customFormat="1" ht="12">
      <c r="B138" s="232"/>
      <c r="C138" s="233"/>
      <c r="D138" s="229" t="s">
        <v>193</v>
      </c>
      <c r="E138" s="234" t="s">
        <v>19</v>
      </c>
      <c r="F138" s="235" t="s">
        <v>1615</v>
      </c>
      <c r="G138" s="233"/>
      <c r="H138" s="234" t="s">
        <v>19</v>
      </c>
      <c r="I138" s="236"/>
      <c r="J138" s="233"/>
      <c r="K138" s="233"/>
      <c r="L138" s="237"/>
      <c r="M138" s="238"/>
      <c r="N138" s="239"/>
      <c r="O138" s="239"/>
      <c r="P138" s="239"/>
      <c r="Q138" s="239"/>
      <c r="R138" s="239"/>
      <c r="S138" s="239"/>
      <c r="T138" s="240"/>
      <c r="AT138" s="241" t="s">
        <v>193</v>
      </c>
      <c r="AU138" s="241" t="s">
        <v>82</v>
      </c>
      <c r="AV138" s="12" t="s">
        <v>80</v>
      </c>
      <c r="AW138" s="12" t="s">
        <v>35</v>
      </c>
      <c r="AX138" s="12" t="s">
        <v>73</v>
      </c>
      <c r="AY138" s="241" t="s">
        <v>183</v>
      </c>
    </row>
    <row r="139" spans="2:51" s="13" customFormat="1" ht="12">
      <c r="B139" s="242"/>
      <c r="C139" s="243"/>
      <c r="D139" s="229" t="s">
        <v>193</v>
      </c>
      <c r="E139" s="244" t="s">
        <v>19</v>
      </c>
      <c r="F139" s="245" t="s">
        <v>1616</v>
      </c>
      <c r="G139" s="243"/>
      <c r="H139" s="246">
        <v>-4.76</v>
      </c>
      <c r="I139" s="247"/>
      <c r="J139" s="243"/>
      <c r="K139" s="243"/>
      <c r="L139" s="248"/>
      <c r="M139" s="249"/>
      <c r="N139" s="250"/>
      <c r="O139" s="250"/>
      <c r="P139" s="250"/>
      <c r="Q139" s="250"/>
      <c r="R139" s="250"/>
      <c r="S139" s="250"/>
      <c r="T139" s="251"/>
      <c r="AT139" s="252" t="s">
        <v>193</v>
      </c>
      <c r="AU139" s="252" t="s">
        <v>82</v>
      </c>
      <c r="AV139" s="13" t="s">
        <v>82</v>
      </c>
      <c r="AW139" s="13" t="s">
        <v>35</v>
      </c>
      <c r="AX139" s="13" t="s">
        <v>73</v>
      </c>
      <c r="AY139" s="252" t="s">
        <v>183</v>
      </c>
    </row>
    <row r="140" spans="2:51" s="13" customFormat="1" ht="12">
      <c r="B140" s="242"/>
      <c r="C140" s="243"/>
      <c r="D140" s="229" t="s">
        <v>193</v>
      </c>
      <c r="E140" s="244" t="s">
        <v>19</v>
      </c>
      <c r="F140" s="245" t="s">
        <v>1616</v>
      </c>
      <c r="G140" s="243"/>
      <c r="H140" s="246">
        <v>-4.76</v>
      </c>
      <c r="I140" s="247"/>
      <c r="J140" s="243"/>
      <c r="K140" s="243"/>
      <c r="L140" s="248"/>
      <c r="M140" s="249"/>
      <c r="N140" s="250"/>
      <c r="O140" s="250"/>
      <c r="P140" s="250"/>
      <c r="Q140" s="250"/>
      <c r="R140" s="250"/>
      <c r="S140" s="250"/>
      <c r="T140" s="251"/>
      <c r="AT140" s="252" t="s">
        <v>193</v>
      </c>
      <c r="AU140" s="252" t="s">
        <v>82</v>
      </c>
      <c r="AV140" s="13" t="s">
        <v>82</v>
      </c>
      <c r="AW140" s="13" t="s">
        <v>35</v>
      </c>
      <c r="AX140" s="13" t="s">
        <v>73</v>
      </c>
      <c r="AY140" s="252" t="s">
        <v>183</v>
      </c>
    </row>
    <row r="141" spans="2:51" s="13" customFormat="1" ht="12">
      <c r="B141" s="242"/>
      <c r="C141" s="243"/>
      <c r="D141" s="229" t="s">
        <v>193</v>
      </c>
      <c r="E141" s="244" t="s">
        <v>19</v>
      </c>
      <c r="F141" s="245" t="s">
        <v>1617</v>
      </c>
      <c r="G141" s="243"/>
      <c r="H141" s="246">
        <v>-14.4</v>
      </c>
      <c r="I141" s="247"/>
      <c r="J141" s="243"/>
      <c r="K141" s="243"/>
      <c r="L141" s="248"/>
      <c r="M141" s="249"/>
      <c r="N141" s="250"/>
      <c r="O141" s="250"/>
      <c r="P141" s="250"/>
      <c r="Q141" s="250"/>
      <c r="R141" s="250"/>
      <c r="S141" s="250"/>
      <c r="T141" s="251"/>
      <c r="AT141" s="252" t="s">
        <v>193</v>
      </c>
      <c r="AU141" s="252" t="s">
        <v>82</v>
      </c>
      <c r="AV141" s="13" t="s">
        <v>82</v>
      </c>
      <c r="AW141" s="13" t="s">
        <v>35</v>
      </c>
      <c r="AX141" s="13" t="s">
        <v>73</v>
      </c>
      <c r="AY141" s="252" t="s">
        <v>183</v>
      </c>
    </row>
    <row r="142" spans="2:51" s="12" customFormat="1" ht="12">
      <c r="B142" s="232"/>
      <c r="C142" s="233"/>
      <c r="D142" s="229" t="s">
        <v>193</v>
      </c>
      <c r="E142" s="234" t="s">
        <v>19</v>
      </c>
      <c r="F142" s="235" t="s">
        <v>1618</v>
      </c>
      <c r="G142" s="233"/>
      <c r="H142" s="234" t="s">
        <v>19</v>
      </c>
      <c r="I142" s="236"/>
      <c r="J142" s="233"/>
      <c r="K142" s="233"/>
      <c r="L142" s="237"/>
      <c r="M142" s="238"/>
      <c r="N142" s="239"/>
      <c r="O142" s="239"/>
      <c r="P142" s="239"/>
      <c r="Q142" s="239"/>
      <c r="R142" s="239"/>
      <c r="S142" s="239"/>
      <c r="T142" s="240"/>
      <c r="AT142" s="241" t="s">
        <v>193</v>
      </c>
      <c r="AU142" s="241" t="s">
        <v>82</v>
      </c>
      <c r="AV142" s="12" t="s">
        <v>80</v>
      </c>
      <c r="AW142" s="12" t="s">
        <v>35</v>
      </c>
      <c r="AX142" s="12" t="s">
        <v>73</v>
      </c>
      <c r="AY142" s="241" t="s">
        <v>183</v>
      </c>
    </row>
    <row r="143" spans="2:51" s="13" customFormat="1" ht="12">
      <c r="B143" s="242"/>
      <c r="C143" s="243"/>
      <c r="D143" s="229" t="s">
        <v>193</v>
      </c>
      <c r="E143" s="244" t="s">
        <v>19</v>
      </c>
      <c r="F143" s="245" t="s">
        <v>1619</v>
      </c>
      <c r="G143" s="243"/>
      <c r="H143" s="246">
        <v>-7.04</v>
      </c>
      <c r="I143" s="247"/>
      <c r="J143" s="243"/>
      <c r="K143" s="243"/>
      <c r="L143" s="248"/>
      <c r="M143" s="249"/>
      <c r="N143" s="250"/>
      <c r="O143" s="250"/>
      <c r="P143" s="250"/>
      <c r="Q143" s="250"/>
      <c r="R143" s="250"/>
      <c r="S143" s="250"/>
      <c r="T143" s="251"/>
      <c r="AT143" s="252" t="s">
        <v>193</v>
      </c>
      <c r="AU143" s="252" t="s">
        <v>82</v>
      </c>
      <c r="AV143" s="13" t="s">
        <v>82</v>
      </c>
      <c r="AW143" s="13" t="s">
        <v>35</v>
      </c>
      <c r="AX143" s="13" t="s">
        <v>73</v>
      </c>
      <c r="AY143" s="252" t="s">
        <v>183</v>
      </c>
    </row>
    <row r="144" spans="2:51" s="14" customFormat="1" ht="12">
      <c r="B144" s="253"/>
      <c r="C144" s="254"/>
      <c r="D144" s="229" t="s">
        <v>193</v>
      </c>
      <c r="E144" s="255" t="s">
        <v>19</v>
      </c>
      <c r="F144" s="256" t="s">
        <v>231</v>
      </c>
      <c r="G144" s="254"/>
      <c r="H144" s="257">
        <v>76.31999999999998</v>
      </c>
      <c r="I144" s="258"/>
      <c r="J144" s="254"/>
      <c r="K144" s="254"/>
      <c r="L144" s="259"/>
      <c r="M144" s="260"/>
      <c r="N144" s="261"/>
      <c r="O144" s="261"/>
      <c r="P144" s="261"/>
      <c r="Q144" s="261"/>
      <c r="R144" s="261"/>
      <c r="S144" s="261"/>
      <c r="T144" s="262"/>
      <c r="AT144" s="263" t="s">
        <v>193</v>
      </c>
      <c r="AU144" s="263" t="s">
        <v>82</v>
      </c>
      <c r="AV144" s="14" t="s">
        <v>101</v>
      </c>
      <c r="AW144" s="14" t="s">
        <v>35</v>
      </c>
      <c r="AX144" s="14" t="s">
        <v>80</v>
      </c>
      <c r="AY144" s="263" t="s">
        <v>183</v>
      </c>
    </row>
    <row r="145" spans="2:65" s="1" customFormat="1" ht="22.5" customHeight="1">
      <c r="B145" s="39"/>
      <c r="C145" s="217" t="s">
        <v>222</v>
      </c>
      <c r="D145" s="217" t="s">
        <v>185</v>
      </c>
      <c r="E145" s="218" t="s">
        <v>1620</v>
      </c>
      <c r="F145" s="219" t="s">
        <v>1621</v>
      </c>
      <c r="G145" s="220" t="s">
        <v>225</v>
      </c>
      <c r="H145" s="221">
        <v>76.32</v>
      </c>
      <c r="I145" s="222"/>
      <c r="J145" s="223">
        <f>ROUND(I145*H145,2)</f>
        <v>0</v>
      </c>
      <c r="K145" s="219" t="s">
        <v>521</v>
      </c>
      <c r="L145" s="44"/>
      <c r="M145" s="224" t="s">
        <v>19</v>
      </c>
      <c r="N145" s="225" t="s">
        <v>44</v>
      </c>
      <c r="O145" s="80"/>
      <c r="P145" s="226">
        <f>O145*H145</f>
        <v>0</v>
      </c>
      <c r="Q145" s="226">
        <v>0</v>
      </c>
      <c r="R145" s="226">
        <f>Q145*H145</f>
        <v>0</v>
      </c>
      <c r="S145" s="226">
        <v>0</v>
      </c>
      <c r="T145" s="227">
        <f>S145*H145</f>
        <v>0</v>
      </c>
      <c r="AR145" s="18" t="s">
        <v>101</v>
      </c>
      <c r="AT145" s="18" t="s">
        <v>185</v>
      </c>
      <c r="AU145" s="18" t="s">
        <v>82</v>
      </c>
      <c r="AY145" s="18" t="s">
        <v>183</v>
      </c>
      <c r="BE145" s="228">
        <f>IF(N145="základní",J145,0)</f>
        <v>0</v>
      </c>
      <c r="BF145" s="228">
        <f>IF(N145="snížená",J145,0)</f>
        <v>0</v>
      </c>
      <c r="BG145" s="228">
        <f>IF(N145="zákl. přenesená",J145,0)</f>
        <v>0</v>
      </c>
      <c r="BH145" s="228">
        <f>IF(N145="sníž. přenesená",J145,0)</f>
        <v>0</v>
      </c>
      <c r="BI145" s="228">
        <f>IF(N145="nulová",J145,0)</f>
        <v>0</v>
      </c>
      <c r="BJ145" s="18" t="s">
        <v>80</v>
      </c>
      <c r="BK145" s="228">
        <f>ROUND(I145*H145,2)</f>
        <v>0</v>
      </c>
      <c r="BL145" s="18" t="s">
        <v>101</v>
      </c>
      <c r="BM145" s="18" t="s">
        <v>1622</v>
      </c>
    </row>
    <row r="146" spans="2:47" s="1" customFormat="1" ht="12">
      <c r="B146" s="39"/>
      <c r="C146" s="40"/>
      <c r="D146" s="229" t="s">
        <v>213</v>
      </c>
      <c r="E146" s="40"/>
      <c r="F146" s="230" t="s">
        <v>878</v>
      </c>
      <c r="G146" s="40"/>
      <c r="H146" s="40"/>
      <c r="I146" s="144"/>
      <c r="J146" s="40"/>
      <c r="K146" s="40"/>
      <c r="L146" s="44"/>
      <c r="M146" s="231"/>
      <c r="N146" s="80"/>
      <c r="O146" s="80"/>
      <c r="P146" s="80"/>
      <c r="Q146" s="80"/>
      <c r="R146" s="80"/>
      <c r="S146" s="80"/>
      <c r="T146" s="81"/>
      <c r="AT146" s="18" t="s">
        <v>213</v>
      </c>
      <c r="AU146" s="18" t="s">
        <v>82</v>
      </c>
    </row>
    <row r="147" spans="2:65" s="1" customFormat="1" ht="22.5" customHeight="1">
      <c r="B147" s="39"/>
      <c r="C147" s="217" t="s">
        <v>232</v>
      </c>
      <c r="D147" s="217" t="s">
        <v>185</v>
      </c>
      <c r="E147" s="218" t="s">
        <v>1623</v>
      </c>
      <c r="F147" s="219" t="s">
        <v>1624</v>
      </c>
      <c r="G147" s="220" t="s">
        <v>225</v>
      </c>
      <c r="H147" s="221">
        <v>38.16</v>
      </c>
      <c r="I147" s="222"/>
      <c r="J147" s="223">
        <f>ROUND(I147*H147,2)</f>
        <v>0</v>
      </c>
      <c r="K147" s="219" t="s">
        <v>521</v>
      </c>
      <c r="L147" s="44"/>
      <c r="M147" s="224" t="s">
        <v>19</v>
      </c>
      <c r="N147" s="225" t="s">
        <v>44</v>
      </c>
      <c r="O147" s="80"/>
      <c r="P147" s="226">
        <f>O147*H147</f>
        <v>0</v>
      </c>
      <c r="Q147" s="226">
        <v>0</v>
      </c>
      <c r="R147" s="226">
        <f>Q147*H147</f>
        <v>0</v>
      </c>
      <c r="S147" s="226">
        <v>0</v>
      </c>
      <c r="T147" s="227">
        <f>S147*H147</f>
        <v>0</v>
      </c>
      <c r="AR147" s="18" t="s">
        <v>101</v>
      </c>
      <c r="AT147" s="18" t="s">
        <v>185</v>
      </c>
      <c r="AU147" s="18" t="s">
        <v>82</v>
      </c>
      <c r="AY147" s="18" t="s">
        <v>183</v>
      </c>
      <c r="BE147" s="228">
        <f>IF(N147="základní",J147,0)</f>
        <v>0</v>
      </c>
      <c r="BF147" s="228">
        <f>IF(N147="snížená",J147,0)</f>
        <v>0</v>
      </c>
      <c r="BG147" s="228">
        <f>IF(N147="zákl. přenesená",J147,0)</f>
        <v>0</v>
      </c>
      <c r="BH147" s="228">
        <f>IF(N147="sníž. přenesená",J147,0)</f>
        <v>0</v>
      </c>
      <c r="BI147" s="228">
        <f>IF(N147="nulová",J147,0)</f>
        <v>0</v>
      </c>
      <c r="BJ147" s="18" t="s">
        <v>80</v>
      </c>
      <c r="BK147" s="228">
        <f>ROUND(I147*H147,2)</f>
        <v>0</v>
      </c>
      <c r="BL147" s="18" t="s">
        <v>101</v>
      </c>
      <c r="BM147" s="18" t="s">
        <v>1625</v>
      </c>
    </row>
    <row r="148" spans="2:47" s="1" customFormat="1" ht="12">
      <c r="B148" s="39"/>
      <c r="C148" s="40"/>
      <c r="D148" s="229" t="s">
        <v>213</v>
      </c>
      <c r="E148" s="40"/>
      <c r="F148" s="230" t="s">
        <v>878</v>
      </c>
      <c r="G148" s="40"/>
      <c r="H148" s="40"/>
      <c r="I148" s="144"/>
      <c r="J148" s="40"/>
      <c r="K148" s="40"/>
      <c r="L148" s="44"/>
      <c r="M148" s="231"/>
      <c r="N148" s="80"/>
      <c r="O148" s="80"/>
      <c r="P148" s="80"/>
      <c r="Q148" s="80"/>
      <c r="R148" s="80"/>
      <c r="S148" s="80"/>
      <c r="T148" s="81"/>
      <c r="AT148" s="18" t="s">
        <v>213</v>
      </c>
      <c r="AU148" s="18" t="s">
        <v>82</v>
      </c>
    </row>
    <row r="149" spans="2:51" s="13" customFormat="1" ht="12">
      <c r="B149" s="242"/>
      <c r="C149" s="243"/>
      <c r="D149" s="229" t="s">
        <v>193</v>
      </c>
      <c r="E149" s="244" t="s">
        <v>19</v>
      </c>
      <c r="F149" s="245" t="s">
        <v>1626</v>
      </c>
      <c r="G149" s="243"/>
      <c r="H149" s="246">
        <v>38.16</v>
      </c>
      <c r="I149" s="247"/>
      <c r="J149" s="243"/>
      <c r="K149" s="243"/>
      <c r="L149" s="248"/>
      <c r="M149" s="249"/>
      <c r="N149" s="250"/>
      <c r="O149" s="250"/>
      <c r="P149" s="250"/>
      <c r="Q149" s="250"/>
      <c r="R149" s="250"/>
      <c r="S149" s="250"/>
      <c r="T149" s="251"/>
      <c r="AT149" s="252" t="s">
        <v>193</v>
      </c>
      <c r="AU149" s="252" t="s">
        <v>82</v>
      </c>
      <c r="AV149" s="13" t="s">
        <v>82</v>
      </c>
      <c r="AW149" s="13" t="s">
        <v>35</v>
      </c>
      <c r="AX149" s="13" t="s">
        <v>80</v>
      </c>
      <c r="AY149" s="252" t="s">
        <v>183</v>
      </c>
    </row>
    <row r="150" spans="2:65" s="1" customFormat="1" ht="22.5" customHeight="1">
      <c r="B150" s="39"/>
      <c r="C150" s="217" t="s">
        <v>238</v>
      </c>
      <c r="D150" s="217" t="s">
        <v>185</v>
      </c>
      <c r="E150" s="218" t="s">
        <v>889</v>
      </c>
      <c r="F150" s="219" t="s">
        <v>890</v>
      </c>
      <c r="G150" s="220" t="s">
        <v>225</v>
      </c>
      <c r="H150" s="221">
        <v>16</v>
      </c>
      <c r="I150" s="222"/>
      <c r="J150" s="223">
        <f>ROUND(I150*H150,2)</f>
        <v>0</v>
      </c>
      <c r="K150" s="219" t="s">
        <v>521</v>
      </c>
      <c r="L150" s="44"/>
      <c r="M150" s="224" t="s">
        <v>19</v>
      </c>
      <c r="N150" s="225" t="s">
        <v>44</v>
      </c>
      <c r="O150" s="80"/>
      <c r="P150" s="226">
        <f>O150*H150</f>
        <v>0</v>
      </c>
      <c r="Q150" s="226">
        <v>0</v>
      </c>
      <c r="R150" s="226">
        <f>Q150*H150</f>
        <v>0</v>
      </c>
      <c r="S150" s="226">
        <v>0</v>
      </c>
      <c r="T150" s="227">
        <f>S150*H150</f>
        <v>0</v>
      </c>
      <c r="AR150" s="18" t="s">
        <v>101</v>
      </c>
      <c r="AT150" s="18" t="s">
        <v>185</v>
      </c>
      <c r="AU150" s="18" t="s">
        <v>82</v>
      </c>
      <c r="AY150" s="18" t="s">
        <v>183</v>
      </c>
      <c r="BE150" s="228">
        <f>IF(N150="základní",J150,0)</f>
        <v>0</v>
      </c>
      <c r="BF150" s="228">
        <f>IF(N150="snížená",J150,0)</f>
        <v>0</v>
      </c>
      <c r="BG150" s="228">
        <f>IF(N150="zákl. přenesená",J150,0)</f>
        <v>0</v>
      </c>
      <c r="BH150" s="228">
        <f>IF(N150="sníž. přenesená",J150,0)</f>
        <v>0</v>
      </c>
      <c r="BI150" s="228">
        <f>IF(N150="nulová",J150,0)</f>
        <v>0</v>
      </c>
      <c r="BJ150" s="18" t="s">
        <v>80</v>
      </c>
      <c r="BK150" s="228">
        <f>ROUND(I150*H150,2)</f>
        <v>0</v>
      </c>
      <c r="BL150" s="18" t="s">
        <v>101</v>
      </c>
      <c r="BM150" s="18" t="s">
        <v>1627</v>
      </c>
    </row>
    <row r="151" spans="2:47" s="1" customFormat="1" ht="12">
      <c r="B151" s="39"/>
      <c r="C151" s="40"/>
      <c r="D151" s="229" t="s">
        <v>213</v>
      </c>
      <c r="E151" s="40"/>
      <c r="F151" s="230" t="s">
        <v>892</v>
      </c>
      <c r="G151" s="40"/>
      <c r="H151" s="40"/>
      <c r="I151" s="144"/>
      <c r="J151" s="40"/>
      <c r="K151" s="40"/>
      <c r="L151" s="44"/>
      <c r="M151" s="231"/>
      <c r="N151" s="80"/>
      <c r="O151" s="80"/>
      <c r="P151" s="80"/>
      <c r="Q151" s="80"/>
      <c r="R151" s="80"/>
      <c r="S151" s="80"/>
      <c r="T151" s="81"/>
      <c r="AT151" s="18" t="s">
        <v>213</v>
      </c>
      <c r="AU151" s="18" t="s">
        <v>82</v>
      </c>
    </row>
    <row r="152" spans="2:51" s="12" customFormat="1" ht="12">
      <c r="B152" s="232"/>
      <c r="C152" s="233"/>
      <c r="D152" s="229" t="s">
        <v>193</v>
      </c>
      <c r="E152" s="234" t="s">
        <v>19</v>
      </c>
      <c r="F152" s="235" t="s">
        <v>1628</v>
      </c>
      <c r="G152" s="233"/>
      <c r="H152" s="234" t="s">
        <v>19</v>
      </c>
      <c r="I152" s="236"/>
      <c r="J152" s="233"/>
      <c r="K152" s="233"/>
      <c r="L152" s="237"/>
      <c r="M152" s="238"/>
      <c r="N152" s="239"/>
      <c r="O152" s="239"/>
      <c r="P152" s="239"/>
      <c r="Q152" s="239"/>
      <c r="R152" s="239"/>
      <c r="S152" s="239"/>
      <c r="T152" s="240"/>
      <c r="AT152" s="241" t="s">
        <v>193</v>
      </c>
      <c r="AU152" s="241" t="s">
        <v>82</v>
      </c>
      <c r="AV152" s="12" t="s">
        <v>80</v>
      </c>
      <c r="AW152" s="12" t="s">
        <v>35</v>
      </c>
      <c r="AX152" s="12" t="s">
        <v>73</v>
      </c>
      <c r="AY152" s="241" t="s">
        <v>183</v>
      </c>
    </row>
    <row r="153" spans="2:51" s="13" customFormat="1" ht="12">
      <c r="B153" s="242"/>
      <c r="C153" s="243"/>
      <c r="D153" s="229" t="s">
        <v>193</v>
      </c>
      <c r="E153" s="244" t="s">
        <v>19</v>
      </c>
      <c r="F153" s="245" t="s">
        <v>982</v>
      </c>
      <c r="G153" s="243"/>
      <c r="H153" s="246">
        <v>16</v>
      </c>
      <c r="I153" s="247"/>
      <c r="J153" s="243"/>
      <c r="K153" s="243"/>
      <c r="L153" s="248"/>
      <c r="M153" s="249"/>
      <c r="N153" s="250"/>
      <c r="O153" s="250"/>
      <c r="P153" s="250"/>
      <c r="Q153" s="250"/>
      <c r="R153" s="250"/>
      <c r="S153" s="250"/>
      <c r="T153" s="251"/>
      <c r="AT153" s="252" t="s">
        <v>193</v>
      </c>
      <c r="AU153" s="252" t="s">
        <v>82</v>
      </c>
      <c r="AV153" s="13" t="s">
        <v>82</v>
      </c>
      <c r="AW153" s="13" t="s">
        <v>35</v>
      </c>
      <c r="AX153" s="13" t="s">
        <v>80</v>
      </c>
      <c r="AY153" s="252" t="s">
        <v>183</v>
      </c>
    </row>
    <row r="154" spans="2:65" s="1" customFormat="1" ht="22.5" customHeight="1">
      <c r="B154" s="39"/>
      <c r="C154" s="217" t="s">
        <v>247</v>
      </c>
      <c r="D154" s="217" t="s">
        <v>185</v>
      </c>
      <c r="E154" s="218" t="s">
        <v>1629</v>
      </c>
      <c r="F154" s="219" t="s">
        <v>1630</v>
      </c>
      <c r="G154" s="220" t="s">
        <v>324</v>
      </c>
      <c r="H154" s="221">
        <v>8</v>
      </c>
      <c r="I154" s="222"/>
      <c r="J154" s="223">
        <f>ROUND(I154*H154,2)</f>
        <v>0</v>
      </c>
      <c r="K154" s="219" t="s">
        <v>521</v>
      </c>
      <c r="L154" s="44"/>
      <c r="M154" s="224" t="s">
        <v>19</v>
      </c>
      <c r="N154" s="225" t="s">
        <v>44</v>
      </c>
      <c r="O154" s="80"/>
      <c r="P154" s="226">
        <f>O154*H154</f>
        <v>0</v>
      </c>
      <c r="Q154" s="226">
        <v>0</v>
      </c>
      <c r="R154" s="226">
        <f>Q154*H154</f>
        <v>0</v>
      </c>
      <c r="S154" s="226">
        <v>0</v>
      </c>
      <c r="T154" s="227">
        <f>S154*H154</f>
        <v>0</v>
      </c>
      <c r="AR154" s="18" t="s">
        <v>101</v>
      </c>
      <c r="AT154" s="18" t="s">
        <v>185</v>
      </c>
      <c r="AU154" s="18" t="s">
        <v>82</v>
      </c>
      <c r="AY154" s="18" t="s">
        <v>183</v>
      </c>
      <c r="BE154" s="228">
        <f>IF(N154="základní",J154,0)</f>
        <v>0</v>
      </c>
      <c r="BF154" s="228">
        <f>IF(N154="snížená",J154,0)</f>
        <v>0</v>
      </c>
      <c r="BG154" s="228">
        <f>IF(N154="zákl. přenesená",J154,0)</f>
        <v>0</v>
      </c>
      <c r="BH154" s="228">
        <f>IF(N154="sníž. přenesená",J154,0)</f>
        <v>0</v>
      </c>
      <c r="BI154" s="228">
        <f>IF(N154="nulová",J154,0)</f>
        <v>0</v>
      </c>
      <c r="BJ154" s="18" t="s">
        <v>80</v>
      </c>
      <c r="BK154" s="228">
        <f>ROUND(I154*H154,2)</f>
        <v>0</v>
      </c>
      <c r="BL154" s="18" t="s">
        <v>101</v>
      </c>
      <c r="BM154" s="18" t="s">
        <v>1631</v>
      </c>
    </row>
    <row r="155" spans="2:51" s="12" customFormat="1" ht="12">
      <c r="B155" s="232"/>
      <c r="C155" s="233"/>
      <c r="D155" s="229" t="s">
        <v>193</v>
      </c>
      <c r="E155" s="234" t="s">
        <v>19</v>
      </c>
      <c r="F155" s="235" t="s">
        <v>1632</v>
      </c>
      <c r="G155" s="233"/>
      <c r="H155" s="234" t="s">
        <v>19</v>
      </c>
      <c r="I155" s="236"/>
      <c r="J155" s="233"/>
      <c r="K155" s="233"/>
      <c r="L155" s="237"/>
      <c r="M155" s="238"/>
      <c r="N155" s="239"/>
      <c r="O155" s="239"/>
      <c r="P155" s="239"/>
      <c r="Q155" s="239"/>
      <c r="R155" s="239"/>
      <c r="S155" s="239"/>
      <c r="T155" s="240"/>
      <c r="AT155" s="241" t="s">
        <v>193</v>
      </c>
      <c r="AU155" s="241" t="s">
        <v>82</v>
      </c>
      <c r="AV155" s="12" t="s">
        <v>80</v>
      </c>
      <c r="AW155" s="12" t="s">
        <v>35</v>
      </c>
      <c r="AX155" s="12" t="s">
        <v>73</v>
      </c>
      <c r="AY155" s="241" t="s">
        <v>183</v>
      </c>
    </row>
    <row r="156" spans="2:51" s="13" customFormat="1" ht="12">
      <c r="B156" s="242"/>
      <c r="C156" s="243"/>
      <c r="D156" s="229" t="s">
        <v>193</v>
      </c>
      <c r="E156" s="244" t="s">
        <v>19</v>
      </c>
      <c r="F156" s="245" t="s">
        <v>1633</v>
      </c>
      <c r="G156" s="243"/>
      <c r="H156" s="246">
        <v>8</v>
      </c>
      <c r="I156" s="247"/>
      <c r="J156" s="243"/>
      <c r="K156" s="243"/>
      <c r="L156" s="248"/>
      <c r="M156" s="249"/>
      <c r="N156" s="250"/>
      <c r="O156" s="250"/>
      <c r="P156" s="250"/>
      <c r="Q156" s="250"/>
      <c r="R156" s="250"/>
      <c r="S156" s="250"/>
      <c r="T156" s="251"/>
      <c r="AT156" s="252" t="s">
        <v>193</v>
      </c>
      <c r="AU156" s="252" t="s">
        <v>82</v>
      </c>
      <c r="AV156" s="13" t="s">
        <v>82</v>
      </c>
      <c r="AW156" s="13" t="s">
        <v>35</v>
      </c>
      <c r="AX156" s="13" t="s">
        <v>80</v>
      </c>
      <c r="AY156" s="252" t="s">
        <v>183</v>
      </c>
    </row>
    <row r="157" spans="2:65" s="1" customFormat="1" ht="16.5" customHeight="1">
      <c r="B157" s="39"/>
      <c r="C157" s="217" t="s">
        <v>253</v>
      </c>
      <c r="D157" s="217" t="s">
        <v>185</v>
      </c>
      <c r="E157" s="218" t="s">
        <v>1634</v>
      </c>
      <c r="F157" s="219" t="s">
        <v>1635</v>
      </c>
      <c r="G157" s="220" t="s">
        <v>324</v>
      </c>
      <c r="H157" s="221">
        <v>20.24</v>
      </c>
      <c r="I157" s="222"/>
      <c r="J157" s="223">
        <f>ROUND(I157*H157,2)</f>
        <v>0</v>
      </c>
      <c r="K157" s="219" t="s">
        <v>19</v>
      </c>
      <c r="L157" s="44"/>
      <c r="M157" s="224" t="s">
        <v>19</v>
      </c>
      <c r="N157" s="225" t="s">
        <v>44</v>
      </c>
      <c r="O157" s="80"/>
      <c r="P157" s="226">
        <f>O157*H157</f>
        <v>0</v>
      </c>
      <c r="Q157" s="226">
        <v>0.02111</v>
      </c>
      <c r="R157" s="226">
        <f>Q157*H157</f>
        <v>0.4272664</v>
      </c>
      <c r="S157" s="226">
        <v>0</v>
      </c>
      <c r="T157" s="227">
        <f>S157*H157</f>
        <v>0</v>
      </c>
      <c r="AR157" s="18" t="s">
        <v>101</v>
      </c>
      <c r="AT157" s="18" t="s">
        <v>185</v>
      </c>
      <c r="AU157" s="18" t="s">
        <v>82</v>
      </c>
      <c r="AY157" s="18" t="s">
        <v>183</v>
      </c>
      <c r="BE157" s="228">
        <f>IF(N157="základní",J157,0)</f>
        <v>0</v>
      </c>
      <c r="BF157" s="228">
        <f>IF(N157="snížená",J157,0)</f>
        <v>0</v>
      </c>
      <c r="BG157" s="228">
        <f>IF(N157="zákl. přenesená",J157,0)</f>
        <v>0</v>
      </c>
      <c r="BH157" s="228">
        <f>IF(N157="sníž. přenesená",J157,0)</f>
        <v>0</v>
      </c>
      <c r="BI157" s="228">
        <f>IF(N157="nulová",J157,0)</f>
        <v>0</v>
      </c>
      <c r="BJ157" s="18" t="s">
        <v>80</v>
      </c>
      <c r="BK157" s="228">
        <f>ROUND(I157*H157,2)</f>
        <v>0</v>
      </c>
      <c r="BL157" s="18" t="s">
        <v>101</v>
      </c>
      <c r="BM157" s="18" t="s">
        <v>1636</v>
      </c>
    </row>
    <row r="158" spans="2:47" s="1" customFormat="1" ht="12">
      <c r="B158" s="39"/>
      <c r="C158" s="40"/>
      <c r="D158" s="229" t="s">
        <v>191</v>
      </c>
      <c r="E158" s="40"/>
      <c r="F158" s="230" t="s">
        <v>1637</v>
      </c>
      <c r="G158" s="40"/>
      <c r="H158" s="40"/>
      <c r="I158" s="144"/>
      <c r="J158" s="40"/>
      <c r="K158" s="40"/>
      <c r="L158" s="44"/>
      <c r="M158" s="231"/>
      <c r="N158" s="80"/>
      <c r="O158" s="80"/>
      <c r="P158" s="80"/>
      <c r="Q158" s="80"/>
      <c r="R158" s="80"/>
      <c r="S158" s="80"/>
      <c r="T158" s="81"/>
      <c r="AT158" s="18" t="s">
        <v>191</v>
      </c>
      <c r="AU158" s="18" t="s">
        <v>82</v>
      </c>
    </row>
    <row r="159" spans="2:51" s="12" customFormat="1" ht="12">
      <c r="B159" s="232"/>
      <c r="C159" s="233"/>
      <c r="D159" s="229" t="s">
        <v>193</v>
      </c>
      <c r="E159" s="234" t="s">
        <v>19</v>
      </c>
      <c r="F159" s="235" t="s">
        <v>1638</v>
      </c>
      <c r="G159" s="233"/>
      <c r="H159" s="234" t="s">
        <v>19</v>
      </c>
      <c r="I159" s="236"/>
      <c r="J159" s="233"/>
      <c r="K159" s="233"/>
      <c r="L159" s="237"/>
      <c r="M159" s="238"/>
      <c r="N159" s="239"/>
      <c r="O159" s="239"/>
      <c r="P159" s="239"/>
      <c r="Q159" s="239"/>
      <c r="R159" s="239"/>
      <c r="S159" s="239"/>
      <c r="T159" s="240"/>
      <c r="AT159" s="241" t="s">
        <v>193</v>
      </c>
      <c r="AU159" s="241" t="s">
        <v>82</v>
      </c>
      <c r="AV159" s="12" t="s">
        <v>80</v>
      </c>
      <c r="AW159" s="12" t="s">
        <v>35</v>
      </c>
      <c r="AX159" s="12" t="s">
        <v>73</v>
      </c>
      <c r="AY159" s="241" t="s">
        <v>183</v>
      </c>
    </row>
    <row r="160" spans="2:51" s="13" customFormat="1" ht="12">
      <c r="B160" s="242"/>
      <c r="C160" s="243"/>
      <c r="D160" s="229" t="s">
        <v>193</v>
      </c>
      <c r="E160" s="244" t="s">
        <v>19</v>
      </c>
      <c r="F160" s="245" t="s">
        <v>1639</v>
      </c>
      <c r="G160" s="243"/>
      <c r="H160" s="246">
        <v>11.4</v>
      </c>
      <c r="I160" s="247"/>
      <c r="J160" s="243"/>
      <c r="K160" s="243"/>
      <c r="L160" s="248"/>
      <c r="M160" s="249"/>
      <c r="N160" s="250"/>
      <c r="O160" s="250"/>
      <c r="P160" s="250"/>
      <c r="Q160" s="250"/>
      <c r="R160" s="250"/>
      <c r="S160" s="250"/>
      <c r="T160" s="251"/>
      <c r="AT160" s="252" t="s">
        <v>193</v>
      </c>
      <c r="AU160" s="252" t="s">
        <v>82</v>
      </c>
      <c r="AV160" s="13" t="s">
        <v>82</v>
      </c>
      <c r="AW160" s="13" t="s">
        <v>35</v>
      </c>
      <c r="AX160" s="13" t="s">
        <v>73</v>
      </c>
      <c r="AY160" s="252" t="s">
        <v>183</v>
      </c>
    </row>
    <row r="161" spans="2:51" s="12" customFormat="1" ht="12">
      <c r="B161" s="232"/>
      <c r="C161" s="233"/>
      <c r="D161" s="229" t="s">
        <v>193</v>
      </c>
      <c r="E161" s="234" t="s">
        <v>19</v>
      </c>
      <c r="F161" s="235" t="s">
        <v>1640</v>
      </c>
      <c r="G161" s="233"/>
      <c r="H161" s="234" t="s">
        <v>19</v>
      </c>
      <c r="I161" s="236"/>
      <c r="J161" s="233"/>
      <c r="K161" s="233"/>
      <c r="L161" s="237"/>
      <c r="M161" s="238"/>
      <c r="N161" s="239"/>
      <c r="O161" s="239"/>
      <c r="P161" s="239"/>
      <c r="Q161" s="239"/>
      <c r="R161" s="239"/>
      <c r="S161" s="239"/>
      <c r="T161" s="240"/>
      <c r="AT161" s="241" t="s">
        <v>193</v>
      </c>
      <c r="AU161" s="241" t="s">
        <v>82</v>
      </c>
      <c r="AV161" s="12" t="s">
        <v>80</v>
      </c>
      <c r="AW161" s="12" t="s">
        <v>35</v>
      </c>
      <c r="AX161" s="12" t="s">
        <v>73</v>
      </c>
      <c r="AY161" s="241" t="s">
        <v>183</v>
      </c>
    </row>
    <row r="162" spans="2:51" s="13" customFormat="1" ht="12">
      <c r="B162" s="242"/>
      <c r="C162" s="243"/>
      <c r="D162" s="229" t="s">
        <v>193</v>
      </c>
      <c r="E162" s="244" t="s">
        <v>19</v>
      </c>
      <c r="F162" s="245" t="s">
        <v>1641</v>
      </c>
      <c r="G162" s="243"/>
      <c r="H162" s="246">
        <v>8.84</v>
      </c>
      <c r="I162" s="247"/>
      <c r="J162" s="243"/>
      <c r="K162" s="243"/>
      <c r="L162" s="248"/>
      <c r="M162" s="249"/>
      <c r="N162" s="250"/>
      <c r="O162" s="250"/>
      <c r="P162" s="250"/>
      <c r="Q162" s="250"/>
      <c r="R162" s="250"/>
      <c r="S162" s="250"/>
      <c r="T162" s="251"/>
      <c r="AT162" s="252" t="s">
        <v>193</v>
      </c>
      <c r="AU162" s="252" t="s">
        <v>82</v>
      </c>
      <c r="AV162" s="13" t="s">
        <v>82</v>
      </c>
      <c r="AW162" s="13" t="s">
        <v>35</v>
      </c>
      <c r="AX162" s="13" t="s">
        <v>73</v>
      </c>
      <c r="AY162" s="252" t="s">
        <v>183</v>
      </c>
    </row>
    <row r="163" spans="2:51" s="14" customFormat="1" ht="12">
      <c r="B163" s="253"/>
      <c r="C163" s="254"/>
      <c r="D163" s="229" t="s">
        <v>193</v>
      </c>
      <c r="E163" s="255" t="s">
        <v>19</v>
      </c>
      <c r="F163" s="256" t="s">
        <v>231</v>
      </c>
      <c r="G163" s="254"/>
      <c r="H163" s="257">
        <v>20.240000000000002</v>
      </c>
      <c r="I163" s="258"/>
      <c r="J163" s="254"/>
      <c r="K163" s="254"/>
      <c r="L163" s="259"/>
      <c r="M163" s="260"/>
      <c r="N163" s="261"/>
      <c r="O163" s="261"/>
      <c r="P163" s="261"/>
      <c r="Q163" s="261"/>
      <c r="R163" s="261"/>
      <c r="S163" s="261"/>
      <c r="T163" s="262"/>
      <c r="AT163" s="263" t="s">
        <v>193</v>
      </c>
      <c r="AU163" s="263" t="s">
        <v>82</v>
      </c>
      <c r="AV163" s="14" t="s">
        <v>101</v>
      </c>
      <c r="AW163" s="14" t="s">
        <v>35</v>
      </c>
      <c r="AX163" s="14" t="s">
        <v>80</v>
      </c>
      <c r="AY163" s="263" t="s">
        <v>183</v>
      </c>
    </row>
    <row r="164" spans="2:65" s="1" customFormat="1" ht="22.5" customHeight="1">
      <c r="B164" s="39"/>
      <c r="C164" s="217" t="s">
        <v>257</v>
      </c>
      <c r="D164" s="217" t="s">
        <v>185</v>
      </c>
      <c r="E164" s="218" t="s">
        <v>903</v>
      </c>
      <c r="F164" s="219" t="s">
        <v>904</v>
      </c>
      <c r="G164" s="220" t="s">
        <v>225</v>
      </c>
      <c r="H164" s="221">
        <v>76.32</v>
      </c>
      <c r="I164" s="222"/>
      <c r="J164" s="223">
        <f>ROUND(I164*H164,2)</f>
        <v>0</v>
      </c>
      <c r="K164" s="219" t="s">
        <v>521</v>
      </c>
      <c r="L164" s="44"/>
      <c r="M164" s="224" t="s">
        <v>19</v>
      </c>
      <c r="N164" s="225" t="s">
        <v>44</v>
      </c>
      <c r="O164" s="80"/>
      <c r="P164" s="226">
        <f>O164*H164</f>
        <v>0</v>
      </c>
      <c r="Q164" s="226">
        <v>0</v>
      </c>
      <c r="R164" s="226">
        <f>Q164*H164</f>
        <v>0</v>
      </c>
      <c r="S164" s="226">
        <v>0</v>
      </c>
      <c r="T164" s="227">
        <f>S164*H164</f>
        <v>0</v>
      </c>
      <c r="AR164" s="18" t="s">
        <v>101</v>
      </c>
      <c r="AT164" s="18" t="s">
        <v>185</v>
      </c>
      <c r="AU164" s="18" t="s">
        <v>82</v>
      </c>
      <c r="AY164" s="18" t="s">
        <v>183</v>
      </c>
      <c r="BE164" s="228">
        <f>IF(N164="základní",J164,0)</f>
        <v>0</v>
      </c>
      <c r="BF164" s="228">
        <f>IF(N164="snížená",J164,0)</f>
        <v>0</v>
      </c>
      <c r="BG164" s="228">
        <f>IF(N164="zákl. přenesená",J164,0)</f>
        <v>0</v>
      </c>
      <c r="BH164" s="228">
        <f>IF(N164="sníž. přenesená",J164,0)</f>
        <v>0</v>
      </c>
      <c r="BI164" s="228">
        <f>IF(N164="nulová",J164,0)</f>
        <v>0</v>
      </c>
      <c r="BJ164" s="18" t="s">
        <v>80</v>
      </c>
      <c r="BK164" s="228">
        <f>ROUND(I164*H164,2)</f>
        <v>0</v>
      </c>
      <c r="BL164" s="18" t="s">
        <v>101</v>
      </c>
      <c r="BM164" s="18" t="s">
        <v>1642</v>
      </c>
    </row>
    <row r="165" spans="2:47" s="1" customFormat="1" ht="12">
      <c r="B165" s="39"/>
      <c r="C165" s="40"/>
      <c r="D165" s="229" t="s">
        <v>213</v>
      </c>
      <c r="E165" s="40"/>
      <c r="F165" s="230" t="s">
        <v>906</v>
      </c>
      <c r="G165" s="40"/>
      <c r="H165" s="40"/>
      <c r="I165" s="144"/>
      <c r="J165" s="40"/>
      <c r="K165" s="40"/>
      <c r="L165" s="44"/>
      <c r="M165" s="231"/>
      <c r="N165" s="80"/>
      <c r="O165" s="80"/>
      <c r="P165" s="80"/>
      <c r="Q165" s="80"/>
      <c r="R165" s="80"/>
      <c r="S165" s="80"/>
      <c r="T165" s="81"/>
      <c r="AT165" s="18" t="s">
        <v>213</v>
      </c>
      <c r="AU165" s="18" t="s">
        <v>82</v>
      </c>
    </row>
    <row r="166" spans="2:51" s="13" customFormat="1" ht="12">
      <c r="B166" s="242"/>
      <c r="C166" s="243"/>
      <c r="D166" s="229" t="s">
        <v>193</v>
      </c>
      <c r="E166" s="244" t="s">
        <v>19</v>
      </c>
      <c r="F166" s="245" t="s">
        <v>1643</v>
      </c>
      <c r="G166" s="243"/>
      <c r="H166" s="246">
        <v>76.32</v>
      </c>
      <c r="I166" s="247"/>
      <c r="J166" s="243"/>
      <c r="K166" s="243"/>
      <c r="L166" s="248"/>
      <c r="M166" s="249"/>
      <c r="N166" s="250"/>
      <c r="O166" s="250"/>
      <c r="P166" s="250"/>
      <c r="Q166" s="250"/>
      <c r="R166" s="250"/>
      <c r="S166" s="250"/>
      <c r="T166" s="251"/>
      <c r="AT166" s="252" t="s">
        <v>193</v>
      </c>
      <c r="AU166" s="252" t="s">
        <v>82</v>
      </c>
      <c r="AV166" s="13" t="s">
        <v>82</v>
      </c>
      <c r="AW166" s="13" t="s">
        <v>35</v>
      </c>
      <c r="AX166" s="13" t="s">
        <v>73</v>
      </c>
      <c r="AY166" s="252" t="s">
        <v>183</v>
      </c>
    </row>
    <row r="167" spans="2:51" s="14" customFormat="1" ht="12">
      <c r="B167" s="253"/>
      <c r="C167" s="254"/>
      <c r="D167" s="229" t="s">
        <v>193</v>
      </c>
      <c r="E167" s="255" t="s">
        <v>19</v>
      </c>
      <c r="F167" s="256" t="s">
        <v>231</v>
      </c>
      <c r="G167" s="254"/>
      <c r="H167" s="257">
        <v>76.32</v>
      </c>
      <c r="I167" s="258"/>
      <c r="J167" s="254"/>
      <c r="K167" s="254"/>
      <c r="L167" s="259"/>
      <c r="M167" s="260"/>
      <c r="N167" s="261"/>
      <c r="O167" s="261"/>
      <c r="P167" s="261"/>
      <c r="Q167" s="261"/>
      <c r="R167" s="261"/>
      <c r="S167" s="261"/>
      <c r="T167" s="262"/>
      <c r="AT167" s="263" t="s">
        <v>193</v>
      </c>
      <c r="AU167" s="263" t="s">
        <v>82</v>
      </c>
      <c r="AV167" s="14" t="s">
        <v>101</v>
      </c>
      <c r="AW167" s="14" t="s">
        <v>35</v>
      </c>
      <c r="AX167" s="14" t="s">
        <v>80</v>
      </c>
      <c r="AY167" s="263" t="s">
        <v>183</v>
      </c>
    </row>
    <row r="168" spans="2:65" s="1" customFormat="1" ht="22.5" customHeight="1">
      <c r="B168" s="39"/>
      <c r="C168" s="217" t="s">
        <v>262</v>
      </c>
      <c r="D168" s="217" t="s">
        <v>185</v>
      </c>
      <c r="E168" s="218" t="s">
        <v>907</v>
      </c>
      <c r="F168" s="219" t="s">
        <v>908</v>
      </c>
      <c r="G168" s="220" t="s">
        <v>225</v>
      </c>
      <c r="H168" s="221">
        <v>457.92</v>
      </c>
      <c r="I168" s="222"/>
      <c r="J168" s="223">
        <f>ROUND(I168*H168,2)</f>
        <v>0</v>
      </c>
      <c r="K168" s="219" t="s">
        <v>521</v>
      </c>
      <c r="L168" s="44"/>
      <c r="M168" s="224" t="s">
        <v>19</v>
      </c>
      <c r="N168" s="225" t="s">
        <v>44</v>
      </c>
      <c r="O168" s="80"/>
      <c r="P168" s="226">
        <f>O168*H168</f>
        <v>0</v>
      </c>
      <c r="Q168" s="226">
        <v>0</v>
      </c>
      <c r="R168" s="226">
        <f>Q168*H168</f>
        <v>0</v>
      </c>
      <c r="S168" s="226">
        <v>0</v>
      </c>
      <c r="T168" s="227">
        <f>S168*H168</f>
        <v>0</v>
      </c>
      <c r="AR168" s="18" t="s">
        <v>101</v>
      </c>
      <c r="AT168" s="18" t="s">
        <v>185</v>
      </c>
      <c r="AU168" s="18" t="s">
        <v>82</v>
      </c>
      <c r="AY168" s="18" t="s">
        <v>183</v>
      </c>
      <c r="BE168" s="228">
        <f>IF(N168="základní",J168,0)</f>
        <v>0</v>
      </c>
      <c r="BF168" s="228">
        <f>IF(N168="snížená",J168,0)</f>
        <v>0</v>
      </c>
      <c r="BG168" s="228">
        <f>IF(N168="zákl. přenesená",J168,0)</f>
        <v>0</v>
      </c>
      <c r="BH168" s="228">
        <f>IF(N168="sníž. přenesená",J168,0)</f>
        <v>0</v>
      </c>
      <c r="BI168" s="228">
        <f>IF(N168="nulová",J168,0)</f>
        <v>0</v>
      </c>
      <c r="BJ168" s="18" t="s">
        <v>80</v>
      </c>
      <c r="BK168" s="228">
        <f>ROUND(I168*H168,2)</f>
        <v>0</v>
      </c>
      <c r="BL168" s="18" t="s">
        <v>101</v>
      </c>
      <c r="BM168" s="18" t="s">
        <v>1644</v>
      </c>
    </row>
    <row r="169" spans="2:47" s="1" customFormat="1" ht="12">
      <c r="B169" s="39"/>
      <c r="C169" s="40"/>
      <c r="D169" s="229" t="s">
        <v>213</v>
      </c>
      <c r="E169" s="40"/>
      <c r="F169" s="230" t="s">
        <v>906</v>
      </c>
      <c r="G169" s="40"/>
      <c r="H169" s="40"/>
      <c r="I169" s="144"/>
      <c r="J169" s="40"/>
      <c r="K169" s="40"/>
      <c r="L169" s="44"/>
      <c r="M169" s="231"/>
      <c r="N169" s="80"/>
      <c r="O169" s="80"/>
      <c r="P169" s="80"/>
      <c r="Q169" s="80"/>
      <c r="R169" s="80"/>
      <c r="S169" s="80"/>
      <c r="T169" s="81"/>
      <c r="AT169" s="18" t="s">
        <v>213</v>
      </c>
      <c r="AU169" s="18" t="s">
        <v>82</v>
      </c>
    </row>
    <row r="170" spans="2:47" s="1" customFormat="1" ht="12">
      <c r="B170" s="39"/>
      <c r="C170" s="40"/>
      <c r="D170" s="229" t="s">
        <v>191</v>
      </c>
      <c r="E170" s="40"/>
      <c r="F170" s="230" t="s">
        <v>1308</v>
      </c>
      <c r="G170" s="40"/>
      <c r="H170" s="40"/>
      <c r="I170" s="144"/>
      <c r="J170" s="40"/>
      <c r="K170" s="40"/>
      <c r="L170" s="44"/>
      <c r="M170" s="231"/>
      <c r="N170" s="80"/>
      <c r="O170" s="80"/>
      <c r="P170" s="80"/>
      <c r="Q170" s="80"/>
      <c r="R170" s="80"/>
      <c r="S170" s="80"/>
      <c r="T170" s="81"/>
      <c r="AT170" s="18" t="s">
        <v>191</v>
      </c>
      <c r="AU170" s="18" t="s">
        <v>82</v>
      </c>
    </row>
    <row r="171" spans="2:51" s="13" customFormat="1" ht="12">
      <c r="B171" s="242"/>
      <c r="C171" s="243"/>
      <c r="D171" s="229" t="s">
        <v>193</v>
      </c>
      <c r="E171" s="244" t="s">
        <v>19</v>
      </c>
      <c r="F171" s="245" t="s">
        <v>1645</v>
      </c>
      <c r="G171" s="243"/>
      <c r="H171" s="246">
        <v>457.92</v>
      </c>
      <c r="I171" s="247"/>
      <c r="J171" s="243"/>
      <c r="K171" s="243"/>
      <c r="L171" s="248"/>
      <c r="M171" s="249"/>
      <c r="N171" s="250"/>
      <c r="O171" s="250"/>
      <c r="P171" s="250"/>
      <c r="Q171" s="250"/>
      <c r="R171" s="250"/>
      <c r="S171" s="250"/>
      <c r="T171" s="251"/>
      <c r="AT171" s="252" t="s">
        <v>193</v>
      </c>
      <c r="AU171" s="252" t="s">
        <v>82</v>
      </c>
      <c r="AV171" s="13" t="s">
        <v>82</v>
      </c>
      <c r="AW171" s="13" t="s">
        <v>35</v>
      </c>
      <c r="AX171" s="13" t="s">
        <v>73</v>
      </c>
      <c r="AY171" s="252" t="s">
        <v>183</v>
      </c>
    </row>
    <row r="172" spans="2:51" s="14" customFormat="1" ht="12">
      <c r="B172" s="253"/>
      <c r="C172" s="254"/>
      <c r="D172" s="229" t="s">
        <v>193</v>
      </c>
      <c r="E172" s="255" t="s">
        <v>19</v>
      </c>
      <c r="F172" s="256" t="s">
        <v>231</v>
      </c>
      <c r="G172" s="254"/>
      <c r="H172" s="257">
        <v>457.92</v>
      </c>
      <c r="I172" s="258"/>
      <c r="J172" s="254"/>
      <c r="K172" s="254"/>
      <c r="L172" s="259"/>
      <c r="M172" s="260"/>
      <c r="N172" s="261"/>
      <c r="O172" s="261"/>
      <c r="P172" s="261"/>
      <c r="Q172" s="261"/>
      <c r="R172" s="261"/>
      <c r="S172" s="261"/>
      <c r="T172" s="262"/>
      <c r="AT172" s="263" t="s">
        <v>193</v>
      </c>
      <c r="AU172" s="263" t="s">
        <v>82</v>
      </c>
      <c r="AV172" s="14" t="s">
        <v>101</v>
      </c>
      <c r="AW172" s="14" t="s">
        <v>35</v>
      </c>
      <c r="AX172" s="14" t="s">
        <v>80</v>
      </c>
      <c r="AY172" s="263" t="s">
        <v>183</v>
      </c>
    </row>
    <row r="173" spans="2:65" s="1" customFormat="1" ht="16.5" customHeight="1">
      <c r="B173" s="39"/>
      <c r="C173" s="217" t="s">
        <v>268</v>
      </c>
      <c r="D173" s="217" t="s">
        <v>185</v>
      </c>
      <c r="E173" s="218" t="s">
        <v>912</v>
      </c>
      <c r="F173" s="219" t="s">
        <v>913</v>
      </c>
      <c r="G173" s="220" t="s">
        <v>225</v>
      </c>
      <c r="H173" s="221">
        <v>2.164</v>
      </c>
      <c r="I173" s="222"/>
      <c r="J173" s="223">
        <f>ROUND(I173*H173,2)</f>
        <v>0</v>
      </c>
      <c r="K173" s="219" t="s">
        <v>521</v>
      </c>
      <c r="L173" s="44"/>
      <c r="M173" s="224" t="s">
        <v>19</v>
      </c>
      <c r="N173" s="225" t="s">
        <v>44</v>
      </c>
      <c r="O173" s="80"/>
      <c r="P173" s="226">
        <f>O173*H173</f>
        <v>0</v>
      </c>
      <c r="Q173" s="226">
        <v>0</v>
      </c>
      <c r="R173" s="226">
        <f>Q173*H173</f>
        <v>0</v>
      </c>
      <c r="S173" s="226">
        <v>0</v>
      </c>
      <c r="T173" s="227">
        <f>S173*H173</f>
        <v>0</v>
      </c>
      <c r="AR173" s="18" t="s">
        <v>101</v>
      </c>
      <c r="AT173" s="18" t="s">
        <v>185</v>
      </c>
      <c r="AU173" s="18" t="s">
        <v>82</v>
      </c>
      <c r="AY173" s="18" t="s">
        <v>183</v>
      </c>
      <c r="BE173" s="228">
        <f>IF(N173="základní",J173,0)</f>
        <v>0</v>
      </c>
      <c r="BF173" s="228">
        <f>IF(N173="snížená",J173,0)</f>
        <v>0</v>
      </c>
      <c r="BG173" s="228">
        <f>IF(N173="zákl. přenesená",J173,0)</f>
        <v>0</v>
      </c>
      <c r="BH173" s="228">
        <f>IF(N173="sníž. přenesená",J173,0)</f>
        <v>0</v>
      </c>
      <c r="BI173" s="228">
        <f>IF(N173="nulová",J173,0)</f>
        <v>0</v>
      </c>
      <c r="BJ173" s="18" t="s">
        <v>80</v>
      </c>
      <c r="BK173" s="228">
        <f>ROUND(I173*H173,2)</f>
        <v>0</v>
      </c>
      <c r="BL173" s="18" t="s">
        <v>101</v>
      </c>
      <c r="BM173" s="18" t="s">
        <v>1646</v>
      </c>
    </row>
    <row r="174" spans="2:47" s="1" customFormat="1" ht="12">
      <c r="B174" s="39"/>
      <c r="C174" s="40"/>
      <c r="D174" s="229" t="s">
        <v>213</v>
      </c>
      <c r="E174" s="40"/>
      <c r="F174" s="230" t="s">
        <v>915</v>
      </c>
      <c r="G174" s="40"/>
      <c r="H174" s="40"/>
      <c r="I174" s="144"/>
      <c r="J174" s="40"/>
      <c r="K174" s="40"/>
      <c r="L174" s="44"/>
      <c r="M174" s="231"/>
      <c r="N174" s="80"/>
      <c r="O174" s="80"/>
      <c r="P174" s="80"/>
      <c r="Q174" s="80"/>
      <c r="R174" s="80"/>
      <c r="S174" s="80"/>
      <c r="T174" s="81"/>
      <c r="AT174" s="18" t="s">
        <v>213</v>
      </c>
      <c r="AU174" s="18" t="s">
        <v>82</v>
      </c>
    </row>
    <row r="175" spans="2:51" s="12" customFormat="1" ht="12">
      <c r="B175" s="232"/>
      <c r="C175" s="233"/>
      <c r="D175" s="229" t="s">
        <v>193</v>
      </c>
      <c r="E175" s="234" t="s">
        <v>19</v>
      </c>
      <c r="F175" s="235" t="s">
        <v>1647</v>
      </c>
      <c r="G175" s="233"/>
      <c r="H175" s="234" t="s">
        <v>19</v>
      </c>
      <c r="I175" s="236"/>
      <c r="J175" s="233"/>
      <c r="K175" s="233"/>
      <c r="L175" s="237"/>
      <c r="M175" s="238"/>
      <c r="N175" s="239"/>
      <c r="O175" s="239"/>
      <c r="P175" s="239"/>
      <c r="Q175" s="239"/>
      <c r="R175" s="239"/>
      <c r="S175" s="239"/>
      <c r="T175" s="240"/>
      <c r="AT175" s="241" t="s">
        <v>193</v>
      </c>
      <c r="AU175" s="241" t="s">
        <v>82</v>
      </c>
      <c r="AV175" s="12" t="s">
        <v>80</v>
      </c>
      <c r="AW175" s="12" t="s">
        <v>35</v>
      </c>
      <c r="AX175" s="12" t="s">
        <v>73</v>
      </c>
      <c r="AY175" s="241" t="s">
        <v>183</v>
      </c>
    </row>
    <row r="176" spans="2:51" s="13" customFormat="1" ht="12">
      <c r="B176" s="242"/>
      <c r="C176" s="243"/>
      <c r="D176" s="229" t="s">
        <v>193</v>
      </c>
      <c r="E176" s="244" t="s">
        <v>19</v>
      </c>
      <c r="F176" s="245" t="s">
        <v>1648</v>
      </c>
      <c r="G176" s="243"/>
      <c r="H176" s="246">
        <v>2.164</v>
      </c>
      <c r="I176" s="247"/>
      <c r="J176" s="243"/>
      <c r="K176" s="243"/>
      <c r="L176" s="248"/>
      <c r="M176" s="249"/>
      <c r="N176" s="250"/>
      <c r="O176" s="250"/>
      <c r="P176" s="250"/>
      <c r="Q176" s="250"/>
      <c r="R176" s="250"/>
      <c r="S176" s="250"/>
      <c r="T176" s="251"/>
      <c r="AT176" s="252" t="s">
        <v>193</v>
      </c>
      <c r="AU176" s="252" t="s">
        <v>82</v>
      </c>
      <c r="AV176" s="13" t="s">
        <v>82</v>
      </c>
      <c r="AW176" s="13" t="s">
        <v>35</v>
      </c>
      <c r="AX176" s="13" t="s">
        <v>73</v>
      </c>
      <c r="AY176" s="252" t="s">
        <v>183</v>
      </c>
    </row>
    <row r="177" spans="2:51" s="14" customFormat="1" ht="12">
      <c r="B177" s="253"/>
      <c r="C177" s="254"/>
      <c r="D177" s="229" t="s">
        <v>193</v>
      </c>
      <c r="E177" s="255" t="s">
        <v>19</v>
      </c>
      <c r="F177" s="256" t="s">
        <v>231</v>
      </c>
      <c r="G177" s="254"/>
      <c r="H177" s="257">
        <v>2.164</v>
      </c>
      <c r="I177" s="258"/>
      <c r="J177" s="254"/>
      <c r="K177" s="254"/>
      <c r="L177" s="259"/>
      <c r="M177" s="260"/>
      <c r="N177" s="261"/>
      <c r="O177" s="261"/>
      <c r="P177" s="261"/>
      <c r="Q177" s="261"/>
      <c r="R177" s="261"/>
      <c r="S177" s="261"/>
      <c r="T177" s="262"/>
      <c r="AT177" s="263" t="s">
        <v>193</v>
      </c>
      <c r="AU177" s="263" t="s">
        <v>82</v>
      </c>
      <c r="AV177" s="14" t="s">
        <v>101</v>
      </c>
      <c r="AW177" s="14" t="s">
        <v>35</v>
      </c>
      <c r="AX177" s="14" t="s">
        <v>80</v>
      </c>
      <c r="AY177" s="263" t="s">
        <v>183</v>
      </c>
    </row>
    <row r="178" spans="2:65" s="1" customFormat="1" ht="16.5" customHeight="1">
      <c r="B178" s="39"/>
      <c r="C178" s="217" t="s">
        <v>8</v>
      </c>
      <c r="D178" s="217" t="s">
        <v>185</v>
      </c>
      <c r="E178" s="218" t="s">
        <v>1649</v>
      </c>
      <c r="F178" s="219" t="s">
        <v>1650</v>
      </c>
      <c r="G178" s="220" t="s">
        <v>324</v>
      </c>
      <c r="H178" s="221">
        <v>14.42</v>
      </c>
      <c r="I178" s="222"/>
      <c r="J178" s="223">
        <f>ROUND(I178*H178,2)</f>
        <v>0</v>
      </c>
      <c r="K178" s="219" t="s">
        <v>521</v>
      </c>
      <c r="L178" s="44"/>
      <c r="M178" s="224" t="s">
        <v>19</v>
      </c>
      <c r="N178" s="225" t="s">
        <v>44</v>
      </c>
      <c r="O178" s="80"/>
      <c r="P178" s="226">
        <f>O178*H178</f>
        <v>0</v>
      </c>
      <c r="Q178" s="226">
        <v>0</v>
      </c>
      <c r="R178" s="226">
        <f>Q178*H178</f>
        <v>0</v>
      </c>
      <c r="S178" s="226">
        <v>0</v>
      </c>
      <c r="T178" s="227">
        <f>S178*H178</f>
        <v>0</v>
      </c>
      <c r="AR178" s="18" t="s">
        <v>101</v>
      </c>
      <c r="AT178" s="18" t="s">
        <v>185</v>
      </c>
      <c r="AU178" s="18" t="s">
        <v>82</v>
      </c>
      <c r="AY178" s="18" t="s">
        <v>183</v>
      </c>
      <c r="BE178" s="228">
        <f>IF(N178="základní",J178,0)</f>
        <v>0</v>
      </c>
      <c r="BF178" s="228">
        <f>IF(N178="snížená",J178,0)</f>
        <v>0</v>
      </c>
      <c r="BG178" s="228">
        <f>IF(N178="zákl. přenesená",J178,0)</f>
        <v>0</v>
      </c>
      <c r="BH178" s="228">
        <f>IF(N178="sníž. přenesená",J178,0)</f>
        <v>0</v>
      </c>
      <c r="BI178" s="228">
        <f>IF(N178="nulová",J178,0)</f>
        <v>0</v>
      </c>
      <c r="BJ178" s="18" t="s">
        <v>80</v>
      </c>
      <c r="BK178" s="228">
        <f>ROUND(I178*H178,2)</f>
        <v>0</v>
      </c>
      <c r="BL178" s="18" t="s">
        <v>101</v>
      </c>
      <c r="BM178" s="18" t="s">
        <v>1651</v>
      </c>
    </row>
    <row r="179" spans="2:51" s="12" customFormat="1" ht="12">
      <c r="B179" s="232"/>
      <c r="C179" s="233"/>
      <c r="D179" s="229" t="s">
        <v>193</v>
      </c>
      <c r="E179" s="234" t="s">
        <v>19</v>
      </c>
      <c r="F179" s="235" t="s">
        <v>1652</v>
      </c>
      <c r="G179" s="233"/>
      <c r="H179" s="234" t="s">
        <v>19</v>
      </c>
      <c r="I179" s="236"/>
      <c r="J179" s="233"/>
      <c r="K179" s="233"/>
      <c r="L179" s="237"/>
      <c r="M179" s="238"/>
      <c r="N179" s="239"/>
      <c r="O179" s="239"/>
      <c r="P179" s="239"/>
      <c r="Q179" s="239"/>
      <c r="R179" s="239"/>
      <c r="S179" s="239"/>
      <c r="T179" s="240"/>
      <c r="AT179" s="241" t="s">
        <v>193</v>
      </c>
      <c r="AU179" s="241" t="s">
        <v>82</v>
      </c>
      <c r="AV179" s="12" t="s">
        <v>80</v>
      </c>
      <c r="AW179" s="12" t="s">
        <v>35</v>
      </c>
      <c r="AX179" s="12" t="s">
        <v>73</v>
      </c>
      <c r="AY179" s="241" t="s">
        <v>183</v>
      </c>
    </row>
    <row r="180" spans="2:51" s="12" customFormat="1" ht="12">
      <c r="B180" s="232"/>
      <c r="C180" s="233"/>
      <c r="D180" s="229" t="s">
        <v>193</v>
      </c>
      <c r="E180" s="234" t="s">
        <v>19</v>
      </c>
      <c r="F180" s="235" t="s">
        <v>1604</v>
      </c>
      <c r="G180" s="233"/>
      <c r="H180" s="234" t="s">
        <v>19</v>
      </c>
      <c r="I180" s="236"/>
      <c r="J180" s="233"/>
      <c r="K180" s="233"/>
      <c r="L180" s="237"/>
      <c r="M180" s="238"/>
      <c r="N180" s="239"/>
      <c r="O180" s="239"/>
      <c r="P180" s="239"/>
      <c r="Q180" s="239"/>
      <c r="R180" s="239"/>
      <c r="S180" s="239"/>
      <c r="T180" s="240"/>
      <c r="AT180" s="241" t="s">
        <v>193</v>
      </c>
      <c r="AU180" s="241" t="s">
        <v>82</v>
      </c>
      <c r="AV180" s="12" t="s">
        <v>80</v>
      </c>
      <c r="AW180" s="12" t="s">
        <v>35</v>
      </c>
      <c r="AX180" s="12" t="s">
        <v>73</v>
      </c>
      <c r="AY180" s="241" t="s">
        <v>183</v>
      </c>
    </row>
    <row r="181" spans="2:51" s="13" customFormat="1" ht="12">
      <c r="B181" s="242"/>
      <c r="C181" s="243"/>
      <c r="D181" s="229" t="s">
        <v>193</v>
      </c>
      <c r="E181" s="244" t="s">
        <v>19</v>
      </c>
      <c r="F181" s="245" t="s">
        <v>1653</v>
      </c>
      <c r="G181" s="243"/>
      <c r="H181" s="246">
        <v>11.28</v>
      </c>
      <c r="I181" s="247"/>
      <c r="J181" s="243"/>
      <c r="K181" s="243"/>
      <c r="L181" s="248"/>
      <c r="M181" s="249"/>
      <c r="N181" s="250"/>
      <c r="O181" s="250"/>
      <c r="P181" s="250"/>
      <c r="Q181" s="250"/>
      <c r="R181" s="250"/>
      <c r="S181" s="250"/>
      <c r="T181" s="251"/>
      <c r="AT181" s="252" t="s">
        <v>193</v>
      </c>
      <c r="AU181" s="252" t="s">
        <v>82</v>
      </c>
      <c r="AV181" s="13" t="s">
        <v>82</v>
      </c>
      <c r="AW181" s="13" t="s">
        <v>35</v>
      </c>
      <c r="AX181" s="13" t="s">
        <v>73</v>
      </c>
      <c r="AY181" s="252" t="s">
        <v>183</v>
      </c>
    </row>
    <row r="182" spans="2:51" s="13" customFormat="1" ht="12">
      <c r="B182" s="242"/>
      <c r="C182" s="243"/>
      <c r="D182" s="229" t="s">
        <v>193</v>
      </c>
      <c r="E182" s="244" t="s">
        <v>19</v>
      </c>
      <c r="F182" s="245" t="s">
        <v>1654</v>
      </c>
      <c r="G182" s="243"/>
      <c r="H182" s="246">
        <v>1.57</v>
      </c>
      <c r="I182" s="247"/>
      <c r="J182" s="243"/>
      <c r="K182" s="243"/>
      <c r="L182" s="248"/>
      <c r="M182" s="249"/>
      <c r="N182" s="250"/>
      <c r="O182" s="250"/>
      <c r="P182" s="250"/>
      <c r="Q182" s="250"/>
      <c r="R182" s="250"/>
      <c r="S182" s="250"/>
      <c r="T182" s="251"/>
      <c r="AT182" s="252" t="s">
        <v>193</v>
      </c>
      <c r="AU182" s="252" t="s">
        <v>82</v>
      </c>
      <c r="AV182" s="13" t="s">
        <v>82</v>
      </c>
      <c r="AW182" s="13" t="s">
        <v>35</v>
      </c>
      <c r="AX182" s="13" t="s">
        <v>73</v>
      </c>
      <c r="AY182" s="252" t="s">
        <v>183</v>
      </c>
    </row>
    <row r="183" spans="2:51" s="12" customFormat="1" ht="12">
      <c r="B183" s="232"/>
      <c r="C183" s="233"/>
      <c r="D183" s="229" t="s">
        <v>193</v>
      </c>
      <c r="E183" s="234" t="s">
        <v>19</v>
      </c>
      <c r="F183" s="235" t="s">
        <v>1607</v>
      </c>
      <c r="G183" s="233"/>
      <c r="H183" s="234" t="s">
        <v>19</v>
      </c>
      <c r="I183" s="236"/>
      <c r="J183" s="233"/>
      <c r="K183" s="233"/>
      <c r="L183" s="237"/>
      <c r="M183" s="238"/>
      <c r="N183" s="239"/>
      <c r="O183" s="239"/>
      <c r="P183" s="239"/>
      <c r="Q183" s="239"/>
      <c r="R183" s="239"/>
      <c r="S183" s="239"/>
      <c r="T183" s="240"/>
      <c r="AT183" s="241" t="s">
        <v>193</v>
      </c>
      <c r="AU183" s="241" t="s">
        <v>82</v>
      </c>
      <c r="AV183" s="12" t="s">
        <v>80</v>
      </c>
      <c r="AW183" s="12" t="s">
        <v>35</v>
      </c>
      <c r="AX183" s="12" t="s">
        <v>73</v>
      </c>
      <c r="AY183" s="241" t="s">
        <v>183</v>
      </c>
    </row>
    <row r="184" spans="2:51" s="13" customFormat="1" ht="12">
      <c r="B184" s="242"/>
      <c r="C184" s="243"/>
      <c r="D184" s="229" t="s">
        <v>193</v>
      </c>
      <c r="E184" s="244" t="s">
        <v>19</v>
      </c>
      <c r="F184" s="245" t="s">
        <v>1654</v>
      </c>
      <c r="G184" s="243"/>
      <c r="H184" s="246">
        <v>1.57</v>
      </c>
      <c r="I184" s="247"/>
      <c r="J184" s="243"/>
      <c r="K184" s="243"/>
      <c r="L184" s="248"/>
      <c r="M184" s="249"/>
      <c r="N184" s="250"/>
      <c r="O184" s="250"/>
      <c r="P184" s="250"/>
      <c r="Q184" s="250"/>
      <c r="R184" s="250"/>
      <c r="S184" s="250"/>
      <c r="T184" s="251"/>
      <c r="AT184" s="252" t="s">
        <v>193</v>
      </c>
      <c r="AU184" s="252" t="s">
        <v>82</v>
      </c>
      <c r="AV184" s="13" t="s">
        <v>82</v>
      </c>
      <c r="AW184" s="13" t="s">
        <v>35</v>
      </c>
      <c r="AX184" s="13" t="s">
        <v>73</v>
      </c>
      <c r="AY184" s="252" t="s">
        <v>183</v>
      </c>
    </row>
    <row r="185" spans="2:51" s="14" customFormat="1" ht="12">
      <c r="B185" s="253"/>
      <c r="C185" s="254"/>
      <c r="D185" s="229" t="s">
        <v>193</v>
      </c>
      <c r="E185" s="255" t="s">
        <v>19</v>
      </c>
      <c r="F185" s="256" t="s">
        <v>231</v>
      </c>
      <c r="G185" s="254"/>
      <c r="H185" s="257">
        <v>14.42</v>
      </c>
      <c r="I185" s="258"/>
      <c r="J185" s="254"/>
      <c r="K185" s="254"/>
      <c r="L185" s="259"/>
      <c r="M185" s="260"/>
      <c r="N185" s="261"/>
      <c r="O185" s="261"/>
      <c r="P185" s="261"/>
      <c r="Q185" s="261"/>
      <c r="R185" s="261"/>
      <c r="S185" s="261"/>
      <c r="T185" s="262"/>
      <c r="AT185" s="263" t="s">
        <v>193</v>
      </c>
      <c r="AU185" s="263" t="s">
        <v>82</v>
      </c>
      <c r="AV185" s="14" t="s">
        <v>101</v>
      </c>
      <c r="AW185" s="14" t="s">
        <v>35</v>
      </c>
      <c r="AX185" s="14" t="s">
        <v>80</v>
      </c>
      <c r="AY185" s="263" t="s">
        <v>183</v>
      </c>
    </row>
    <row r="186" spans="2:51" s="14" customFormat="1" ht="12">
      <c r="B186" s="253"/>
      <c r="C186" s="254"/>
      <c r="D186" s="229" t="s">
        <v>193</v>
      </c>
      <c r="E186" s="255" t="s">
        <v>19</v>
      </c>
      <c r="F186" s="256" t="s">
        <v>231</v>
      </c>
      <c r="G186" s="254"/>
      <c r="H186" s="257">
        <v>0</v>
      </c>
      <c r="I186" s="258"/>
      <c r="J186" s="254"/>
      <c r="K186" s="254"/>
      <c r="L186" s="259"/>
      <c r="M186" s="260"/>
      <c r="N186" s="261"/>
      <c r="O186" s="261"/>
      <c r="P186" s="261"/>
      <c r="Q186" s="261"/>
      <c r="R186" s="261"/>
      <c r="S186" s="261"/>
      <c r="T186" s="262"/>
      <c r="AT186" s="263" t="s">
        <v>193</v>
      </c>
      <c r="AU186" s="263" t="s">
        <v>82</v>
      </c>
      <c r="AV186" s="14" t="s">
        <v>101</v>
      </c>
      <c r="AW186" s="14" t="s">
        <v>35</v>
      </c>
      <c r="AX186" s="14" t="s">
        <v>73</v>
      </c>
      <c r="AY186" s="263" t="s">
        <v>183</v>
      </c>
    </row>
    <row r="187" spans="2:65" s="1" customFormat="1" ht="22.5" customHeight="1">
      <c r="B187" s="39"/>
      <c r="C187" s="217" t="s">
        <v>276</v>
      </c>
      <c r="D187" s="217" t="s">
        <v>185</v>
      </c>
      <c r="E187" s="218" t="s">
        <v>919</v>
      </c>
      <c r="F187" s="219" t="s">
        <v>920</v>
      </c>
      <c r="G187" s="220" t="s">
        <v>208</v>
      </c>
      <c r="H187" s="221">
        <v>152.64</v>
      </c>
      <c r="I187" s="222"/>
      <c r="J187" s="223">
        <f>ROUND(I187*H187,2)</f>
        <v>0</v>
      </c>
      <c r="K187" s="219" t="s">
        <v>521</v>
      </c>
      <c r="L187" s="44"/>
      <c r="M187" s="224" t="s">
        <v>19</v>
      </c>
      <c r="N187" s="225" t="s">
        <v>44</v>
      </c>
      <c r="O187" s="80"/>
      <c r="P187" s="226">
        <f>O187*H187</f>
        <v>0</v>
      </c>
      <c r="Q187" s="226">
        <v>0</v>
      </c>
      <c r="R187" s="226">
        <f>Q187*H187</f>
        <v>0</v>
      </c>
      <c r="S187" s="226">
        <v>0</v>
      </c>
      <c r="T187" s="227">
        <f>S187*H187</f>
        <v>0</v>
      </c>
      <c r="AR187" s="18" t="s">
        <v>101</v>
      </c>
      <c r="AT187" s="18" t="s">
        <v>185</v>
      </c>
      <c r="AU187" s="18" t="s">
        <v>82</v>
      </c>
      <c r="AY187" s="18" t="s">
        <v>183</v>
      </c>
      <c r="BE187" s="228">
        <f>IF(N187="základní",J187,0)</f>
        <v>0</v>
      </c>
      <c r="BF187" s="228">
        <f>IF(N187="snížená",J187,0)</f>
        <v>0</v>
      </c>
      <c r="BG187" s="228">
        <f>IF(N187="zákl. přenesená",J187,0)</f>
        <v>0</v>
      </c>
      <c r="BH187" s="228">
        <f>IF(N187="sníž. přenesená",J187,0)</f>
        <v>0</v>
      </c>
      <c r="BI187" s="228">
        <f>IF(N187="nulová",J187,0)</f>
        <v>0</v>
      </c>
      <c r="BJ187" s="18" t="s">
        <v>80</v>
      </c>
      <c r="BK187" s="228">
        <f>ROUND(I187*H187,2)</f>
        <v>0</v>
      </c>
      <c r="BL187" s="18" t="s">
        <v>101</v>
      </c>
      <c r="BM187" s="18" t="s">
        <v>1655</v>
      </c>
    </row>
    <row r="188" spans="2:47" s="1" customFormat="1" ht="12">
      <c r="B188" s="39"/>
      <c r="C188" s="40"/>
      <c r="D188" s="229" t="s">
        <v>213</v>
      </c>
      <c r="E188" s="40"/>
      <c r="F188" s="230" t="s">
        <v>922</v>
      </c>
      <c r="G188" s="40"/>
      <c r="H188" s="40"/>
      <c r="I188" s="144"/>
      <c r="J188" s="40"/>
      <c r="K188" s="40"/>
      <c r="L188" s="44"/>
      <c r="M188" s="231"/>
      <c r="N188" s="80"/>
      <c r="O188" s="80"/>
      <c r="P188" s="80"/>
      <c r="Q188" s="80"/>
      <c r="R188" s="80"/>
      <c r="S188" s="80"/>
      <c r="T188" s="81"/>
      <c r="AT188" s="18" t="s">
        <v>213</v>
      </c>
      <c r="AU188" s="18" t="s">
        <v>82</v>
      </c>
    </row>
    <row r="189" spans="2:51" s="13" customFormat="1" ht="12">
      <c r="B189" s="242"/>
      <c r="C189" s="243"/>
      <c r="D189" s="229" t="s">
        <v>193</v>
      </c>
      <c r="E189" s="244" t="s">
        <v>19</v>
      </c>
      <c r="F189" s="245" t="s">
        <v>1656</v>
      </c>
      <c r="G189" s="243"/>
      <c r="H189" s="246">
        <v>152.64</v>
      </c>
      <c r="I189" s="247"/>
      <c r="J189" s="243"/>
      <c r="K189" s="243"/>
      <c r="L189" s="248"/>
      <c r="M189" s="249"/>
      <c r="N189" s="250"/>
      <c r="O189" s="250"/>
      <c r="P189" s="250"/>
      <c r="Q189" s="250"/>
      <c r="R189" s="250"/>
      <c r="S189" s="250"/>
      <c r="T189" s="251"/>
      <c r="AT189" s="252" t="s">
        <v>193</v>
      </c>
      <c r="AU189" s="252" t="s">
        <v>82</v>
      </c>
      <c r="AV189" s="13" t="s">
        <v>82</v>
      </c>
      <c r="AW189" s="13" t="s">
        <v>35</v>
      </c>
      <c r="AX189" s="13" t="s">
        <v>73</v>
      </c>
      <c r="AY189" s="252" t="s">
        <v>183</v>
      </c>
    </row>
    <row r="190" spans="2:51" s="14" customFormat="1" ht="12">
      <c r="B190" s="253"/>
      <c r="C190" s="254"/>
      <c r="D190" s="229" t="s">
        <v>193</v>
      </c>
      <c r="E190" s="255" t="s">
        <v>19</v>
      </c>
      <c r="F190" s="256" t="s">
        <v>231</v>
      </c>
      <c r="G190" s="254"/>
      <c r="H190" s="257">
        <v>152.64</v>
      </c>
      <c r="I190" s="258"/>
      <c r="J190" s="254"/>
      <c r="K190" s="254"/>
      <c r="L190" s="259"/>
      <c r="M190" s="260"/>
      <c r="N190" s="261"/>
      <c r="O190" s="261"/>
      <c r="P190" s="261"/>
      <c r="Q190" s="261"/>
      <c r="R190" s="261"/>
      <c r="S190" s="261"/>
      <c r="T190" s="262"/>
      <c r="AT190" s="263" t="s">
        <v>193</v>
      </c>
      <c r="AU190" s="263" t="s">
        <v>82</v>
      </c>
      <c r="AV190" s="14" t="s">
        <v>101</v>
      </c>
      <c r="AW190" s="14" t="s">
        <v>35</v>
      </c>
      <c r="AX190" s="14" t="s">
        <v>80</v>
      </c>
      <c r="AY190" s="263" t="s">
        <v>183</v>
      </c>
    </row>
    <row r="191" spans="2:65" s="1" customFormat="1" ht="16.5" customHeight="1">
      <c r="B191" s="39"/>
      <c r="C191" s="217" t="s">
        <v>282</v>
      </c>
      <c r="D191" s="217" t="s">
        <v>185</v>
      </c>
      <c r="E191" s="218" t="s">
        <v>925</v>
      </c>
      <c r="F191" s="219" t="s">
        <v>926</v>
      </c>
      <c r="G191" s="220" t="s">
        <v>225</v>
      </c>
      <c r="H191" s="221">
        <v>117.455</v>
      </c>
      <c r="I191" s="222"/>
      <c r="J191" s="223">
        <f>ROUND(I191*H191,2)</f>
        <v>0</v>
      </c>
      <c r="K191" s="219" t="s">
        <v>521</v>
      </c>
      <c r="L191" s="44"/>
      <c r="M191" s="224" t="s">
        <v>19</v>
      </c>
      <c r="N191" s="225" t="s">
        <v>44</v>
      </c>
      <c r="O191" s="80"/>
      <c r="P191" s="226">
        <f>O191*H191</f>
        <v>0</v>
      </c>
      <c r="Q191" s="226">
        <v>0</v>
      </c>
      <c r="R191" s="226">
        <f>Q191*H191</f>
        <v>0</v>
      </c>
      <c r="S191" s="226">
        <v>0</v>
      </c>
      <c r="T191" s="227">
        <f>S191*H191</f>
        <v>0</v>
      </c>
      <c r="AR191" s="18" t="s">
        <v>101</v>
      </c>
      <c r="AT191" s="18" t="s">
        <v>185</v>
      </c>
      <c r="AU191" s="18" t="s">
        <v>82</v>
      </c>
      <c r="AY191" s="18" t="s">
        <v>183</v>
      </c>
      <c r="BE191" s="228">
        <f>IF(N191="základní",J191,0)</f>
        <v>0</v>
      </c>
      <c r="BF191" s="228">
        <f>IF(N191="snížená",J191,0)</f>
        <v>0</v>
      </c>
      <c r="BG191" s="228">
        <f>IF(N191="zákl. přenesená",J191,0)</f>
        <v>0</v>
      </c>
      <c r="BH191" s="228">
        <f>IF(N191="sníž. přenesená",J191,0)</f>
        <v>0</v>
      </c>
      <c r="BI191" s="228">
        <f>IF(N191="nulová",J191,0)</f>
        <v>0</v>
      </c>
      <c r="BJ191" s="18" t="s">
        <v>80</v>
      </c>
      <c r="BK191" s="228">
        <f>ROUND(I191*H191,2)</f>
        <v>0</v>
      </c>
      <c r="BL191" s="18" t="s">
        <v>101</v>
      </c>
      <c r="BM191" s="18" t="s">
        <v>1657</v>
      </c>
    </row>
    <row r="192" spans="2:47" s="1" customFormat="1" ht="12">
      <c r="B192" s="39"/>
      <c r="C192" s="40"/>
      <c r="D192" s="229" t="s">
        <v>213</v>
      </c>
      <c r="E192" s="40"/>
      <c r="F192" s="230" t="s">
        <v>928</v>
      </c>
      <c r="G192" s="40"/>
      <c r="H192" s="40"/>
      <c r="I192" s="144"/>
      <c r="J192" s="40"/>
      <c r="K192" s="40"/>
      <c r="L192" s="44"/>
      <c r="M192" s="231"/>
      <c r="N192" s="80"/>
      <c r="O192" s="80"/>
      <c r="P192" s="80"/>
      <c r="Q192" s="80"/>
      <c r="R192" s="80"/>
      <c r="S192" s="80"/>
      <c r="T192" s="81"/>
      <c r="AT192" s="18" t="s">
        <v>213</v>
      </c>
      <c r="AU192" s="18" t="s">
        <v>82</v>
      </c>
    </row>
    <row r="193" spans="2:51" s="12" customFormat="1" ht="12">
      <c r="B193" s="232"/>
      <c r="C193" s="233"/>
      <c r="D193" s="229" t="s">
        <v>193</v>
      </c>
      <c r="E193" s="234" t="s">
        <v>19</v>
      </c>
      <c r="F193" s="235" t="s">
        <v>1609</v>
      </c>
      <c r="G193" s="233"/>
      <c r="H193" s="234" t="s">
        <v>19</v>
      </c>
      <c r="I193" s="236"/>
      <c r="J193" s="233"/>
      <c r="K193" s="233"/>
      <c r="L193" s="237"/>
      <c r="M193" s="238"/>
      <c r="N193" s="239"/>
      <c r="O193" s="239"/>
      <c r="P193" s="239"/>
      <c r="Q193" s="239"/>
      <c r="R193" s="239"/>
      <c r="S193" s="239"/>
      <c r="T193" s="240"/>
      <c r="AT193" s="241" t="s">
        <v>193</v>
      </c>
      <c r="AU193" s="241" t="s">
        <v>82</v>
      </c>
      <c r="AV193" s="12" t="s">
        <v>80</v>
      </c>
      <c r="AW193" s="12" t="s">
        <v>35</v>
      </c>
      <c r="AX193" s="12" t="s">
        <v>73</v>
      </c>
      <c r="AY193" s="241" t="s">
        <v>183</v>
      </c>
    </row>
    <row r="194" spans="2:51" s="13" customFormat="1" ht="12">
      <c r="B194" s="242"/>
      <c r="C194" s="243"/>
      <c r="D194" s="229" t="s">
        <v>193</v>
      </c>
      <c r="E194" s="244" t="s">
        <v>19</v>
      </c>
      <c r="F194" s="245" t="s">
        <v>1610</v>
      </c>
      <c r="G194" s="243"/>
      <c r="H194" s="246">
        <v>149.52</v>
      </c>
      <c r="I194" s="247"/>
      <c r="J194" s="243"/>
      <c r="K194" s="243"/>
      <c r="L194" s="248"/>
      <c r="M194" s="249"/>
      <c r="N194" s="250"/>
      <c r="O194" s="250"/>
      <c r="P194" s="250"/>
      <c r="Q194" s="250"/>
      <c r="R194" s="250"/>
      <c r="S194" s="250"/>
      <c r="T194" s="251"/>
      <c r="AT194" s="252" t="s">
        <v>193</v>
      </c>
      <c r="AU194" s="252" t="s">
        <v>82</v>
      </c>
      <c r="AV194" s="13" t="s">
        <v>82</v>
      </c>
      <c r="AW194" s="13" t="s">
        <v>35</v>
      </c>
      <c r="AX194" s="13" t="s">
        <v>73</v>
      </c>
      <c r="AY194" s="252" t="s">
        <v>183</v>
      </c>
    </row>
    <row r="195" spans="2:51" s="12" customFormat="1" ht="12">
      <c r="B195" s="232"/>
      <c r="C195" s="233"/>
      <c r="D195" s="229" t="s">
        <v>193</v>
      </c>
      <c r="E195" s="234" t="s">
        <v>19</v>
      </c>
      <c r="F195" s="235" t="s">
        <v>1658</v>
      </c>
      <c r="G195" s="233"/>
      <c r="H195" s="234" t="s">
        <v>19</v>
      </c>
      <c r="I195" s="236"/>
      <c r="J195" s="233"/>
      <c r="K195" s="233"/>
      <c r="L195" s="237"/>
      <c r="M195" s="238"/>
      <c r="N195" s="239"/>
      <c r="O195" s="239"/>
      <c r="P195" s="239"/>
      <c r="Q195" s="239"/>
      <c r="R195" s="239"/>
      <c r="S195" s="239"/>
      <c r="T195" s="240"/>
      <c r="AT195" s="241" t="s">
        <v>193</v>
      </c>
      <c r="AU195" s="241" t="s">
        <v>82</v>
      </c>
      <c r="AV195" s="12" t="s">
        <v>80</v>
      </c>
      <c r="AW195" s="12" t="s">
        <v>35</v>
      </c>
      <c r="AX195" s="12" t="s">
        <v>73</v>
      </c>
      <c r="AY195" s="241" t="s">
        <v>183</v>
      </c>
    </row>
    <row r="196" spans="2:51" s="13" customFormat="1" ht="12">
      <c r="B196" s="242"/>
      <c r="C196" s="243"/>
      <c r="D196" s="229" t="s">
        <v>193</v>
      </c>
      <c r="E196" s="244" t="s">
        <v>19</v>
      </c>
      <c r="F196" s="245" t="s">
        <v>1659</v>
      </c>
      <c r="G196" s="243"/>
      <c r="H196" s="246">
        <v>-3.146</v>
      </c>
      <c r="I196" s="247"/>
      <c r="J196" s="243"/>
      <c r="K196" s="243"/>
      <c r="L196" s="248"/>
      <c r="M196" s="249"/>
      <c r="N196" s="250"/>
      <c r="O196" s="250"/>
      <c r="P196" s="250"/>
      <c r="Q196" s="250"/>
      <c r="R196" s="250"/>
      <c r="S196" s="250"/>
      <c r="T196" s="251"/>
      <c r="AT196" s="252" t="s">
        <v>193</v>
      </c>
      <c r="AU196" s="252" t="s">
        <v>82</v>
      </c>
      <c r="AV196" s="13" t="s">
        <v>82</v>
      </c>
      <c r="AW196" s="13" t="s">
        <v>35</v>
      </c>
      <c r="AX196" s="13" t="s">
        <v>73</v>
      </c>
      <c r="AY196" s="252" t="s">
        <v>183</v>
      </c>
    </row>
    <row r="197" spans="2:51" s="13" customFormat="1" ht="12">
      <c r="B197" s="242"/>
      <c r="C197" s="243"/>
      <c r="D197" s="229" t="s">
        <v>193</v>
      </c>
      <c r="E197" s="244" t="s">
        <v>19</v>
      </c>
      <c r="F197" s="245" t="s">
        <v>1660</v>
      </c>
      <c r="G197" s="243"/>
      <c r="H197" s="246">
        <v>-4.56</v>
      </c>
      <c r="I197" s="247"/>
      <c r="J197" s="243"/>
      <c r="K197" s="243"/>
      <c r="L197" s="248"/>
      <c r="M197" s="249"/>
      <c r="N197" s="250"/>
      <c r="O197" s="250"/>
      <c r="P197" s="250"/>
      <c r="Q197" s="250"/>
      <c r="R197" s="250"/>
      <c r="S197" s="250"/>
      <c r="T197" s="251"/>
      <c r="AT197" s="252" t="s">
        <v>193</v>
      </c>
      <c r="AU197" s="252" t="s">
        <v>82</v>
      </c>
      <c r="AV197" s="13" t="s">
        <v>82</v>
      </c>
      <c r="AW197" s="13" t="s">
        <v>35</v>
      </c>
      <c r="AX197" s="13" t="s">
        <v>73</v>
      </c>
      <c r="AY197" s="252" t="s">
        <v>183</v>
      </c>
    </row>
    <row r="198" spans="2:51" s="13" customFormat="1" ht="12">
      <c r="B198" s="242"/>
      <c r="C198" s="243"/>
      <c r="D198" s="229" t="s">
        <v>193</v>
      </c>
      <c r="E198" s="244" t="s">
        <v>19</v>
      </c>
      <c r="F198" s="245" t="s">
        <v>1661</v>
      </c>
      <c r="G198" s="243"/>
      <c r="H198" s="246">
        <v>-0.96</v>
      </c>
      <c r="I198" s="247"/>
      <c r="J198" s="243"/>
      <c r="K198" s="243"/>
      <c r="L198" s="248"/>
      <c r="M198" s="249"/>
      <c r="N198" s="250"/>
      <c r="O198" s="250"/>
      <c r="P198" s="250"/>
      <c r="Q198" s="250"/>
      <c r="R198" s="250"/>
      <c r="S198" s="250"/>
      <c r="T198" s="251"/>
      <c r="AT198" s="252" t="s">
        <v>193</v>
      </c>
      <c r="AU198" s="252" t="s">
        <v>82</v>
      </c>
      <c r="AV198" s="13" t="s">
        <v>82</v>
      </c>
      <c r="AW198" s="13" t="s">
        <v>35</v>
      </c>
      <c r="AX198" s="13" t="s">
        <v>73</v>
      </c>
      <c r="AY198" s="252" t="s">
        <v>183</v>
      </c>
    </row>
    <row r="199" spans="2:51" s="13" customFormat="1" ht="12">
      <c r="B199" s="242"/>
      <c r="C199" s="243"/>
      <c r="D199" s="229" t="s">
        <v>193</v>
      </c>
      <c r="E199" s="244" t="s">
        <v>19</v>
      </c>
      <c r="F199" s="245" t="s">
        <v>1662</v>
      </c>
      <c r="G199" s="243"/>
      <c r="H199" s="246">
        <v>-23.399</v>
      </c>
      <c r="I199" s="247"/>
      <c r="J199" s="243"/>
      <c r="K199" s="243"/>
      <c r="L199" s="248"/>
      <c r="M199" s="249"/>
      <c r="N199" s="250"/>
      <c r="O199" s="250"/>
      <c r="P199" s="250"/>
      <c r="Q199" s="250"/>
      <c r="R199" s="250"/>
      <c r="S199" s="250"/>
      <c r="T199" s="251"/>
      <c r="AT199" s="252" t="s">
        <v>193</v>
      </c>
      <c r="AU199" s="252" t="s">
        <v>82</v>
      </c>
      <c r="AV199" s="13" t="s">
        <v>82</v>
      </c>
      <c r="AW199" s="13" t="s">
        <v>35</v>
      </c>
      <c r="AX199" s="13" t="s">
        <v>73</v>
      </c>
      <c r="AY199" s="252" t="s">
        <v>183</v>
      </c>
    </row>
    <row r="200" spans="2:51" s="14" customFormat="1" ht="12">
      <c r="B200" s="253"/>
      <c r="C200" s="254"/>
      <c r="D200" s="229" t="s">
        <v>193</v>
      </c>
      <c r="E200" s="255" t="s">
        <v>19</v>
      </c>
      <c r="F200" s="256" t="s">
        <v>231</v>
      </c>
      <c r="G200" s="254"/>
      <c r="H200" s="257">
        <v>117.45500000000001</v>
      </c>
      <c r="I200" s="258"/>
      <c r="J200" s="254"/>
      <c r="K200" s="254"/>
      <c r="L200" s="259"/>
      <c r="M200" s="260"/>
      <c r="N200" s="261"/>
      <c r="O200" s="261"/>
      <c r="P200" s="261"/>
      <c r="Q200" s="261"/>
      <c r="R200" s="261"/>
      <c r="S200" s="261"/>
      <c r="T200" s="262"/>
      <c r="AT200" s="263" t="s">
        <v>193</v>
      </c>
      <c r="AU200" s="263" t="s">
        <v>82</v>
      </c>
      <c r="AV200" s="14" t="s">
        <v>101</v>
      </c>
      <c r="AW200" s="14" t="s">
        <v>35</v>
      </c>
      <c r="AX200" s="14" t="s">
        <v>80</v>
      </c>
      <c r="AY200" s="263" t="s">
        <v>183</v>
      </c>
    </row>
    <row r="201" spans="2:65" s="1" customFormat="1" ht="16.5" customHeight="1">
      <c r="B201" s="39"/>
      <c r="C201" s="264" t="s">
        <v>287</v>
      </c>
      <c r="D201" s="264" t="s">
        <v>233</v>
      </c>
      <c r="E201" s="265" t="s">
        <v>932</v>
      </c>
      <c r="F201" s="266" t="s">
        <v>933</v>
      </c>
      <c r="G201" s="267" t="s">
        <v>208</v>
      </c>
      <c r="H201" s="268">
        <v>234.91</v>
      </c>
      <c r="I201" s="269"/>
      <c r="J201" s="270">
        <f>ROUND(I201*H201,2)</f>
        <v>0</v>
      </c>
      <c r="K201" s="266" t="s">
        <v>521</v>
      </c>
      <c r="L201" s="271"/>
      <c r="M201" s="272" t="s">
        <v>19</v>
      </c>
      <c r="N201" s="273" t="s">
        <v>44</v>
      </c>
      <c r="O201" s="80"/>
      <c r="P201" s="226">
        <f>O201*H201</f>
        <v>0</v>
      </c>
      <c r="Q201" s="226">
        <v>1</v>
      </c>
      <c r="R201" s="226">
        <f>Q201*H201</f>
        <v>234.91</v>
      </c>
      <c r="S201" s="226">
        <v>0</v>
      </c>
      <c r="T201" s="227">
        <f>S201*H201</f>
        <v>0</v>
      </c>
      <c r="AR201" s="18" t="s">
        <v>232</v>
      </c>
      <c r="AT201" s="18" t="s">
        <v>233</v>
      </c>
      <c r="AU201" s="18" t="s">
        <v>82</v>
      </c>
      <c r="AY201" s="18" t="s">
        <v>183</v>
      </c>
      <c r="BE201" s="228">
        <f>IF(N201="základní",J201,0)</f>
        <v>0</v>
      </c>
      <c r="BF201" s="228">
        <f>IF(N201="snížená",J201,0)</f>
        <v>0</v>
      </c>
      <c r="BG201" s="228">
        <f>IF(N201="zákl. přenesená",J201,0)</f>
        <v>0</v>
      </c>
      <c r="BH201" s="228">
        <f>IF(N201="sníž. přenesená",J201,0)</f>
        <v>0</v>
      </c>
      <c r="BI201" s="228">
        <f>IF(N201="nulová",J201,0)</f>
        <v>0</v>
      </c>
      <c r="BJ201" s="18" t="s">
        <v>80</v>
      </c>
      <c r="BK201" s="228">
        <f>ROUND(I201*H201,2)</f>
        <v>0</v>
      </c>
      <c r="BL201" s="18" t="s">
        <v>101</v>
      </c>
      <c r="BM201" s="18" t="s">
        <v>1663</v>
      </c>
    </row>
    <row r="202" spans="2:47" s="1" customFormat="1" ht="12">
      <c r="B202" s="39"/>
      <c r="C202" s="40"/>
      <c r="D202" s="229" t="s">
        <v>191</v>
      </c>
      <c r="E202" s="40"/>
      <c r="F202" s="230" t="s">
        <v>1664</v>
      </c>
      <c r="G202" s="40"/>
      <c r="H202" s="40"/>
      <c r="I202" s="144"/>
      <c r="J202" s="40"/>
      <c r="K202" s="40"/>
      <c r="L202" s="44"/>
      <c r="M202" s="231"/>
      <c r="N202" s="80"/>
      <c r="O202" s="80"/>
      <c r="P202" s="80"/>
      <c r="Q202" s="80"/>
      <c r="R202" s="80"/>
      <c r="S202" s="80"/>
      <c r="T202" s="81"/>
      <c r="AT202" s="18" t="s">
        <v>191</v>
      </c>
      <c r="AU202" s="18" t="s">
        <v>82</v>
      </c>
    </row>
    <row r="203" spans="2:51" s="13" customFormat="1" ht="12">
      <c r="B203" s="242"/>
      <c r="C203" s="243"/>
      <c r="D203" s="229" t="s">
        <v>193</v>
      </c>
      <c r="E203" s="244" t="s">
        <v>19</v>
      </c>
      <c r="F203" s="245" t="s">
        <v>1665</v>
      </c>
      <c r="G203" s="243"/>
      <c r="H203" s="246">
        <v>234.91</v>
      </c>
      <c r="I203" s="247"/>
      <c r="J203" s="243"/>
      <c r="K203" s="243"/>
      <c r="L203" s="248"/>
      <c r="M203" s="249"/>
      <c r="N203" s="250"/>
      <c r="O203" s="250"/>
      <c r="P203" s="250"/>
      <c r="Q203" s="250"/>
      <c r="R203" s="250"/>
      <c r="S203" s="250"/>
      <c r="T203" s="251"/>
      <c r="AT203" s="252" t="s">
        <v>193</v>
      </c>
      <c r="AU203" s="252" t="s">
        <v>82</v>
      </c>
      <c r="AV203" s="13" t="s">
        <v>82</v>
      </c>
      <c r="AW203" s="13" t="s">
        <v>35</v>
      </c>
      <c r="AX203" s="13" t="s">
        <v>80</v>
      </c>
      <c r="AY203" s="252" t="s">
        <v>183</v>
      </c>
    </row>
    <row r="204" spans="2:65" s="1" customFormat="1" ht="16.5" customHeight="1">
      <c r="B204" s="39"/>
      <c r="C204" s="217" t="s">
        <v>292</v>
      </c>
      <c r="D204" s="217" t="s">
        <v>185</v>
      </c>
      <c r="E204" s="218" t="s">
        <v>941</v>
      </c>
      <c r="F204" s="219" t="s">
        <v>942</v>
      </c>
      <c r="G204" s="220" t="s">
        <v>324</v>
      </c>
      <c r="H204" s="221">
        <v>14.42</v>
      </c>
      <c r="I204" s="222"/>
      <c r="J204" s="223">
        <f>ROUND(I204*H204,2)</f>
        <v>0</v>
      </c>
      <c r="K204" s="219" t="s">
        <v>521</v>
      </c>
      <c r="L204" s="44"/>
      <c r="M204" s="224" t="s">
        <v>19</v>
      </c>
      <c r="N204" s="225" t="s">
        <v>44</v>
      </c>
      <c r="O204" s="80"/>
      <c r="P204" s="226">
        <f>O204*H204</f>
        <v>0</v>
      </c>
      <c r="Q204" s="226">
        <v>0</v>
      </c>
      <c r="R204" s="226">
        <f>Q204*H204</f>
        <v>0</v>
      </c>
      <c r="S204" s="226">
        <v>0</v>
      </c>
      <c r="T204" s="227">
        <f>S204*H204</f>
        <v>0</v>
      </c>
      <c r="AR204" s="18" t="s">
        <v>101</v>
      </c>
      <c r="AT204" s="18" t="s">
        <v>185</v>
      </c>
      <c r="AU204" s="18" t="s">
        <v>82</v>
      </c>
      <c r="AY204" s="18" t="s">
        <v>183</v>
      </c>
      <c r="BE204" s="228">
        <f>IF(N204="základní",J204,0)</f>
        <v>0</v>
      </c>
      <c r="BF204" s="228">
        <f>IF(N204="snížená",J204,0)</f>
        <v>0</v>
      </c>
      <c r="BG204" s="228">
        <f>IF(N204="zákl. přenesená",J204,0)</f>
        <v>0</v>
      </c>
      <c r="BH204" s="228">
        <f>IF(N204="sníž. přenesená",J204,0)</f>
        <v>0</v>
      </c>
      <c r="BI204" s="228">
        <f>IF(N204="nulová",J204,0)</f>
        <v>0</v>
      </c>
      <c r="BJ204" s="18" t="s">
        <v>80</v>
      </c>
      <c r="BK204" s="228">
        <f>ROUND(I204*H204,2)</f>
        <v>0</v>
      </c>
      <c r="BL204" s="18" t="s">
        <v>101</v>
      </c>
      <c r="BM204" s="18" t="s">
        <v>1666</v>
      </c>
    </row>
    <row r="205" spans="2:47" s="1" customFormat="1" ht="12">
      <c r="B205" s="39"/>
      <c r="C205" s="40"/>
      <c r="D205" s="229" t="s">
        <v>213</v>
      </c>
      <c r="E205" s="40"/>
      <c r="F205" s="230" t="s">
        <v>944</v>
      </c>
      <c r="G205" s="40"/>
      <c r="H205" s="40"/>
      <c r="I205" s="144"/>
      <c r="J205" s="40"/>
      <c r="K205" s="40"/>
      <c r="L205" s="44"/>
      <c r="M205" s="231"/>
      <c r="N205" s="80"/>
      <c r="O205" s="80"/>
      <c r="P205" s="80"/>
      <c r="Q205" s="80"/>
      <c r="R205" s="80"/>
      <c r="S205" s="80"/>
      <c r="T205" s="81"/>
      <c r="AT205" s="18" t="s">
        <v>213</v>
      </c>
      <c r="AU205" s="18" t="s">
        <v>82</v>
      </c>
    </row>
    <row r="206" spans="2:51" s="12" customFormat="1" ht="12">
      <c r="B206" s="232"/>
      <c r="C206" s="233"/>
      <c r="D206" s="229" t="s">
        <v>193</v>
      </c>
      <c r="E206" s="234" t="s">
        <v>19</v>
      </c>
      <c r="F206" s="235" t="s">
        <v>1604</v>
      </c>
      <c r="G206" s="233"/>
      <c r="H206" s="234" t="s">
        <v>19</v>
      </c>
      <c r="I206" s="236"/>
      <c r="J206" s="233"/>
      <c r="K206" s="233"/>
      <c r="L206" s="237"/>
      <c r="M206" s="238"/>
      <c r="N206" s="239"/>
      <c r="O206" s="239"/>
      <c r="P206" s="239"/>
      <c r="Q206" s="239"/>
      <c r="R206" s="239"/>
      <c r="S206" s="239"/>
      <c r="T206" s="240"/>
      <c r="AT206" s="241" t="s">
        <v>193</v>
      </c>
      <c r="AU206" s="241" t="s">
        <v>82</v>
      </c>
      <c r="AV206" s="12" t="s">
        <v>80</v>
      </c>
      <c r="AW206" s="12" t="s">
        <v>35</v>
      </c>
      <c r="AX206" s="12" t="s">
        <v>73</v>
      </c>
      <c r="AY206" s="241" t="s">
        <v>183</v>
      </c>
    </row>
    <row r="207" spans="2:51" s="13" customFormat="1" ht="12">
      <c r="B207" s="242"/>
      <c r="C207" s="243"/>
      <c r="D207" s="229" t="s">
        <v>193</v>
      </c>
      <c r="E207" s="244" t="s">
        <v>19</v>
      </c>
      <c r="F207" s="245" t="s">
        <v>1653</v>
      </c>
      <c r="G207" s="243"/>
      <c r="H207" s="246">
        <v>11.28</v>
      </c>
      <c r="I207" s="247"/>
      <c r="J207" s="243"/>
      <c r="K207" s="243"/>
      <c r="L207" s="248"/>
      <c r="M207" s="249"/>
      <c r="N207" s="250"/>
      <c r="O207" s="250"/>
      <c r="P207" s="250"/>
      <c r="Q207" s="250"/>
      <c r="R207" s="250"/>
      <c r="S207" s="250"/>
      <c r="T207" s="251"/>
      <c r="AT207" s="252" t="s">
        <v>193</v>
      </c>
      <c r="AU207" s="252" t="s">
        <v>82</v>
      </c>
      <c r="AV207" s="13" t="s">
        <v>82</v>
      </c>
      <c r="AW207" s="13" t="s">
        <v>35</v>
      </c>
      <c r="AX207" s="13" t="s">
        <v>73</v>
      </c>
      <c r="AY207" s="252" t="s">
        <v>183</v>
      </c>
    </row>
    <row r="208" spans="2:51" s="13" customFormat="1" ht="12">
      <c r="B208" s="242"/>
      <c r="C208" s="243"/>
      <c r="D208" s="229" t="s">
        <v>193</v>
      </c>
      <c r="E208" s="244" t="s">
        <v>19</v>
      </c>
      <c r="F208" s="245" t="s">
        <v>1654</v>
      </c>
      <c r="G208" s="243"/>
      <c r="H208" s="246">
        <v>1.57</v>
      </c>
      <c r="I208" s="247"/>
      <c r="J208" s="243"/>
      <c r="K208" s="243"/>
      <c r="L208" s="248"/>
      <c r="M208" s="249"/>
      <c r="N208" s="250"/>
      <c r="O208" s="250"/>
      <c r="P208" s="250"/>
      <c r="Q208" s="250"/>
      <c r="R208" s="250"/>
      <c r="S208" s="250"/>
      <c r="T208" s="251"/>
      <c r="AT208" s="252" t="s">
        <v>193</v>
      </c>
      <c r="AU208" s="252" t="s">
        <v>82</v>
      </c>
      <c r="AV208" s="13" t="s">
        <v>82</v>
      </c>
      <c r="AW208" s="13" t="s">
        <v>35</v>
      </c>
      <c r="AX208" s="13" t="s">
        <v>73</v>
      </c>
      <c r="AY208" s="252" t="s">
        <v>183</v>
      </c>
    </row>
    <row r="209" spans="2:51" s="12" customFormat="1" ht="12">
      <c r="B209" s="232"/>
      <c r="C209" s="233"/>
      <c r="D209" s="229" t="s">
        <v>193</v>
      </c>
      <c r="E209" s="234" t="s">
        <v>19</v>
      </c>
      <c r="F209" s="235" t="s">
        <v>1607</v>
      </c>
      <c r="G209" s="233"/>
      <c r="H209" s="234" t="s">
        <v>19</v>
      </c>
      <c r="I209" s="236"/>
      <c r="J209" s="233"/>
      <c r="K209" s="233"/>
      <c r="L209" s="237"/>
      <c r="M209" s="238"/>
      <c r="N209" s="239"/>
      <c r="O209" s="239"/>
      <c r="P209" s="239"/>
      <c r="Q209" s="239"/>
      <c r="R209" s="239"/>
      <c r="S209" s="239"/>
      <c r="T209" s="240"/>
      <c r="AT209" s="241" t="s">
        <v>193</v>
      </c>
      <c r="AU209" s="241" t="s">
        <v>82</v>
      </c>
      <c r="AV209" s="12" t="s">
        <v>80</v>
      </c>
      <c r="AW209" s="12" t="s">
        <v>35</v>
      </c>
      <c r="AX209" s="12" t="s">
        <v>73</v>
      </c>
      <c r="AY209" s="241" t="s">
        <v>183</v>
      </c>
    </row>
    <row r="210" spans="2:51" s="13" customFormat="1" ht="12">
      <c r="B210" s="242"/>
      <c r="C210" s="243"/>
      <c r="D210" s="229" t="s">
        <v>193</v>
      </c>
      <c r="E210" s="244" t="s">
        <v>19</v>
      </c>
      <c r="F210" s="245" t="s">
        <v>1654</v>
      </c>
      <c r="G210" s="243"/>
      <c r="H210" s="246">
        <v>1.57</v>
      </c>
      <c r="I210" s="247"/>
      <c r="J210" s="243"/>
      <c r="K210" s="243"/>
      <c r="L210" s="248"/>
      <c r="M210" s="249"/>
      <c r="N210" s="250"/>
      <c r="O210" s="250"/>
      <c r="P210" s="250"/>
      <c r="Q210" s="250"/>
      <c r="R210" s="250"/>
      <c r="S210" s="250"/>
      <c r="T210" s="251"/>
      <c r="AT210" s="252" t="s">
        <v>193</v>
      </c>
      <c r="AU210" s="252" t="s">
        <v>82</v>
      </c>
      <c r="AV210" s="13" t="s">
        <v>82</v>
      </c>
      <c r="AW210" s="13" t="s">
        <v>35</v>
      </c>
      <c r="AX210" s="13" t="s">
        <v>73</v>
      </c>
      <c r="AY210" s="252" t="s">
        <v>183</v>
      </c>
    </row>
    <row r="211" spans="2:51" s="14" customFormat="1" ht="12">
      <c r="B211" s="253"/>
      <c r="C211" s="254"/>
      <c r="D211" s="229" t="s">
        <v>193</v>
      </c>
      <c r="E211" s="255" t="s">
        <v>19</v>
      </c>
      <c r="F211" s="256" t="s">
        <v>231</v>
      </c>
      <c r="G211" s="254"/>
      <c r="H211" s="257">
        <v>14.42</v>
      </c>
      <c r="I211" s="258"/>
      <c r="J211" s="254"/>
      <c r="K211" s="254"/>
      <c r="L211" s="259"/>
      <c r="M211" s="260"/>
      <c r="N211" s="261"/>
      <c r="O211" s="261"/>
      <c r="P211" s="261"/>
      <c r="Q211" s="261"/>
      <c r="R211" s="261"/>
      <c r="S211" s="261"/>
      <c r="T211" s="262"/>
      <c r="AT211" s="263" t="s">
        <v>193</v>
      </c>
      <c r="AU211" s="263" t="s">
        <v>82</v>
      </c>
      <c r="AV211" s="14" t="s">
        <v>101</v>
      </c>
      <c r="AW211" s="14" t="s">
        <v>35</v>
      </c>
      <c r="AX211" s="14" t="s">
        <v>80</v>
      </c>
      <c r="AY211" s="263" t="s">
        <v>183</v>
      </c>
    </row>
    <row r="212" spans="2:65" s="1" customFormat="1" ht="16.5" customHeight="1">
      <c r="B212" s="39"/>
      <c r="C212" s="264" t="s">
        <v>296</v>
      </c>
      <c r="D212" s="264" t="s">
        <v>233</v>
      </c>
      <c r="E212" s="265" t="s">
        <v>945</v>
      </c>
      <c r="F212" s="266" t="s">
        <v>946</v>
      </c>
      <c r="G212" s="267" t="s">
        <v>588</v>
      </c>
      <c r="H212" s="268">
        <v>0.433</v>
      </c>
      <c r="I212" s="269"/>
      <c r="J212" s="270">
        <f>ROUND(I212*H212,2)</f>
        <v>0</v>
      </c>
      <c r="K212" s="266" t="s">
        <v>521</v>
      </c>
      <c r="L212" s="271"/>
      <c r="M212" s="272" t="s">
        <v>19</v>
      </c>
      <c r="N212" s="273" t="s">
        <v>44</v>
      </c>
      <c r="O212" s="80"/>
      <c r="P212" s="226">
        <f>O212*H212</f>
        <v>0</v>
      </c>
      <c r="Q212" s="226">
        <v>0.001</v>
      </c>
      <c r="R212" s="226">
        <f>Q212*H212</f>
        <v>0.000433</v>
      </c>
      <c r="S212" s="226">
        <v>0</v>
      </c>
      <c r="T212" s="227">
        <f>S212*H212</f>
        <v>0</v>
      </c>
      <c r="AR212" s="18" t="s">
        <v>232</v>
      </c>
      <c r="AT212" s="18" t="s">
        <v>233</v>
      </c>
      <c r="AU212" s="18" t="s">
        <v>82</v>
      </c>
      <c r="AY212" s="18" t="s">
        <v>183</v>
      </c>
      <c r="BE212" s="228">
        <f>IF(N212="základní",J212,0)</f>
        <v>0</v>
      </c>
      <c r="BF212" s="228">
        <f>IF(N212="snížená",J212,0)</f>
        <v>0</v>
      </c>
      <c r="BG212" s="228">
        <f>IF(N212="zákl. přenesená",J212,0)</f>
        <v>0</v>
      </c>
      <c r="BH212" s="228">
        <f>IF(N212="sníž. přenesená",J212,0)</f>
        <v>0</v>
      </c>
      <c r="BI212" s="228">
        <f>IF(N212="nulová",J212,0)</f>
        <v>0</v>
      </c>
      <c r="BJ212" s="18" t="s">
        <v>80</v>
      </c>
      <c r="BK212" s="228">
        <f>ROUND(I212*H212,2)</f>
        <v>0</v>
      </c>
      <c r="BL212" s="18" t="s">
        <v>101</v>
      </c>
      <c r="BM212" s="18" t="s">
        <v>1667</v>
      </c>
    </row>
    <row r="213" spans="2:51" s="13" customFormat="1" ht="12">
      <c r="B213" s="242"/>
      <c r="C213" s="243"/>
      <c r="D213" s="229" t="s">
        <v>193</v>
      </c>
      <c r="E213" s="244" t="s">
        <v>19</v>
      </c>
      <c r="F213" s="245" t="s">
        <v>1668</v>
      </c>
      <c r="G213" s="243"/>
      <c r="H213" s="246">
        <v>0.433</v>
      </c>
      <c r="I213" s="247"/>
      <c r="J213" s="243"/>
      <c r="K213" s="243"/>
      <c r="L213" s="248"/>
      <c r="M213" s="249"/>
      <c r="N213" s="250"/>
      <c r="O213" s="250"/>
      <c r="P213" s="250"/>
      <c r="Q213" s="250"/>
      <c r="R213" s="250"/>
      <c r="S213" s="250"/>
      <c r="T213" s="251"/>
      <c r="AT213" s="252" t="s">
        <v>193</v>
      </c>
      <c r="AU213" s="252" t="s">
        <v>82</v>
      </c>
      <c r="AV213" s="13" t="s">
        <v>82</v>
      </c>
      <c r="AW213" s="13" t="s">
        <v>35</v>
      </c>
      <c r="AX213" s="13" t="s">
        <v>80</v>
      </c>
      <c r="AY213" s="252" t="s">
        <v>183</v>
      </c>
    </row>
    <row r="214" spans="2:65" s="1" customFormat="1" ht="22.5" customHeight="1">
      <c r="B214" s="39"/>
      <c r="C214" s="217" t="s">
        <v>7</v>
      </c>
      <c r="D214" s="217" t="s">
        <v>185</v>
      </c>
      <c r="E214" s="218" t="s">
        <v>1669</v>
      </c>
      <c r="F214" s="219" t="s">
        <v>1670</v>
      </c>
      <c r="G214" s="220" t="s">
        <v>324</v>
      </c>
      <c r="H214" s="221">
        <v>14.42</v>
      </c>
      <c r="I214" s="222"/>
      <c r="J214" s="223">
        <f>ROUND(I214*H214,2)</f>
        <v>0</v>
      </c>
      <c r="K214" s="219" t="s">
        <v>521</v>
      </c>
      <c r="L214" s="44"/>
      <c r="M214" s="224" t="s">
        <v>19</v>
      </c>
      <c r="N214" s="225" t="s">
        <v>44</v>
      </c>
      <c r="O214" s="80"/>
      <c r="P214" s="226">
        <f>O214*H214</f>
        <v>0</v>
      </c>
      <c r="Q214" s="226">
        <v>0</v>
      </c>
      <c r="R214" s="226">
        <f>Q214*H214</f>
        <v>0</v>
      </c>
      <c r="S214" s="226">
        <v>0</v>
      </c>
      <c r="T214" s="227">
        <f>S214*H214</f>
        <v>0</v>
      </c>
      <c r="AR214" s="18" t="s">
        <v>101</v>
      </c>
      <c r="AT214" s="18" t="s">
        <v>185</v>
      </c>
      <c r="AU214" s="18" t="s">
        <v>82</v>
      </c>
      <c r="AY214" s="18" t="s">
        <v>183</v>
      </c>
      <c r="BE214" s="228">
        <f>IF(N214="základní",J214,0)</f>
        <v>0</v>
      </c>
      <c r="BF214" s="228">
        <f>IF(N214="snížená",J214,0)</f>
        <v>0</v>
      </c>
      <c r="BG214" s="228">
        <f>IF(N214="zákl. přenesená",J214,0)</f>
        <v>0</v>
      </c>
      <c r="BH214" s="228">
        <f>IF(N214="sníž. přenesená",J214,0)</f>
        <v>0</v>
      </c>
      <c r="BI214" s="228">
        <f>IF(N214="nulová",J214,0)</f>
        <v>0</v>
      </c>
      <c r="BJ214" s="18" t="s">
        <v>80</v>
      </c>
      <c r="BK214" s="228">
        <f>ROUND(I214*H214,2)</f>
        <v>0</v>
      </c>
      <c r="BL214" s="18" t="s">
        <v>101</v>
      </c>
      <c r="BM214" s="18" t="s">
        <v>1671</v>
      </c>
    </row>
    <row r="215" spans="2:47" s="1" customFormat="1" ht="12">
      <c r="B215" s="39"/>
      <c r="C215" s="40"/>
      <c r="D215" s="229" t="s">
        <v>213</v>
      </c>
      <c r="E215" s="40"/>
      <c r="F215" s="230" t="s">
        <v>1672</v>
      </c>
      <c r="G215" s="40"/>
      <c r="H215" s="40"/>
      <c r="I215" s="144"/>
      <c r="J215" s="40"/>
      <c r="K215" s="40"/>
      <c r="L215" s="44"/>
      <c r="M215" s="231"/>
      <c r="N215" s="80"/>
      <c r="O215" s="80"/>
      <c r="P215" s="80"/>
      <c r="Q215" s="80"/>
      <c r="R215" s="80"/>
      <c r="S215" s="80"/>
      <c r="T215" s="81"/>
      <c r="AT215" s="18" t="s">
        <v>213</v>
      </c>
      <c r="AU215" s="18" t="s">
        <v>82</v>
      </c>
    </row>
    <row r="216" spans="2:51" s="13" customFormat="1" ht="12">
      <c r="B216" s="242"/>
      <c r="C216" s="243"/>
      <c r="D216" s="229" t="s">
        <v>193</v>
      </c>
      <c r="E216" s="244" t="s">
        <v>19</v>
      </c>
      <c r="F216" s="245" t="s">
        <v>1673</v>
      </c>
      <c r="G216" s="243"/>
      <c r="H216" s="246">
        <v>14.42</v>
      </c>
      <c r="I216" s="247"/>
      <c r="J216" s="243"/>
      <c r="K216" s="243"/>
      <c r="L216" s="248"/>
      <c r="M216" s="249"/>
      <c r="N216" s="250"/>
      <c r="O216" s="250"/>
      <c r="P216" s="250"/>
      <c r="Q216" s="250"/>
      <c r="R216" s="250"/>
      <c r="S216" s="250"/>
      <c r="T216" s="251"/>
      <c r="AT216" s="252" t="s">
        <v>193</v>
      </c>
      <c r="AU216" s="252" t="s">
        <v>82</v>
      </c>
      <c r="AV216" s="13" t="s">
        <v>82</v>
      </c>
      <c r="AW216" s="13" t="s">
        <v>35</v>
      </c>
      <c r="AX216" s="13" t="s">
        <v>80</v>
      </c>
      <c r="AY216" s="252" t="s">
        <v>183</v>
      </c>
    </row>
    <row r="217" spans="2:65" s="1" customFormat="1" ht="16.5" customHeight="1">
      <c r="B217" s="39"/>
      <c r="C217" s="217" t="s">
        <v>291</v>
      </c>
      <c r="D217" s="217" t="s">
        <v>185</v>
      </c>
      <c r="E217" s="218" t="s">
        <v>1674</v>
      </c>
      <c r="F217" s="219" t="s">
        <v>1675</v>
      </c>
      <c r="G217" s="220" t="s">
        <v>324</v>
      </c>
      <c r="H217" s="221">
        <v>14.42</v>
      </c>
      <c r="I217" s="222"/>
      <c r="J217" s="223">
        <f>ROUND(I217*H217,2)</f>
        <v>0</v>
      </c>
      <c r="K217" s="219" t="s">
        <v>521</v>
      </c>
      <c r="L217" s="44"/>
      <c r="M217" s="224" t="s">
        <v>19</v>
      </c>
      <c r="N217" s="225" t="s">
        <v>44</v>
      </c>
      <c r="O217" s="80"/>
      <c r="P217" s="226">
        <f>O217*H217</f>
        <v>0</v>
      </c>
      <c r="Q217" s="226">
        <v>0</v>
      </c>
      <c r="R217" s="226">
        <f>Q217*H217</f>
        <v>0</v>
      </c>
      <c r="S217" s="226">
        <v>0</v>
      </c>
      <c r="T217" s="227">
        <f>S217*H217</f>
        <v>0</v>
      </c>
      <c r="AR217" s="18" t="s">
        <v>101</v>
      </c>
      <c r="AT217" s="18" t="s">
        <v>185</v>
      </c>
      <c r="AU217" s="18" t="s">
        <v>82</v>
      </c>
      <c r="AY217" s="18" t="s">
        <v>183</v>
      </c>
      <c r="BE217" s="228">
        <f>IF(N217="základní",J217,0)</f>
        <v>0</v>
      </c>
      <c r="BF217" s="228">
        <f>IF(N217="snížená",J217,0)</f>
        <v>0</v>
      </c>
      <c r="BG217" s="228">
        <f>IF(N217="zákl. přenesená",J217,0)</f>
        <v>0</v>
      </c>
      <c r="BH217" s="228">
        <f>IF(N217="sníž. přenesená",J217,0)</f>
        <v>0</v>
      </c>
      <c r="BI217" s="228">
        <f>IF(N217="nulová",J217,0)</f>
        <v>0</v>
      </c>
      <c r="BJ217" s="18" t="s">
        <v>80</v>
      </c>
      <c r="BK217" s="228">
        <f>ROUND(I217*H217,2)</f>
        <v>0</v>
      </c>
      <c r="BL217" s="18" t="s">
        <v>101</v>
      </c>
      <c r="BM217" s="18" t="s">
        <v>1676</v>
      </c>
    </row>
    <row r="218" spans="2:47" s="1" customFormat="1" ht="12">
      <c r="B218" s="39"/>
      <c r="C218" s="40"/>
      <c r="D218" s="229" t="s">
        <v>213</v>
      </c>
      <c r="E218" s="40"/>
      <c r="F218" s="230" t="s">
        <v>1677</v>
      </c>
      <c r="G218" s="40"/>
      <c r="H218" s="40"/>
      <c r="I218" s="144"/>
      <c r="J218" s="40"/>
      <c r="K218" s="40"/>
      <c r="L218" s="44"/>
      <c r="M218" s="231"/>
      <c r="N218" s="80"/>
      <c r="O218" s="80"/>
      <c r="P218" s="80"/>
      <c r="Q218" s="80"/>
      <c r="R218" s="80"/>
      <c r="S218" s="80"/>
      <c r="T218" s="81"/>
      <c r="AT218" s="18" t="s">
        <v>213</v>
      </c>
      <c r="AU218" s="18" t="s">
        <v>82</v>
      </c>
    </row>
    <row r="219" spans="2:51" s="13" customFormat="1" ht="12">
      <c r="B219" s="242"/>
      <c r="C219" s="243"/>
      <c r="D219" s="229" t="s">
        <v>193</v>
      </c>
      <c r="E219" s="244" t="s">
        <v>19</v>
      </c>
      <c r="F219" s="245" t="s">
        <v>1673</v>
      </c>
      <c r="G219" s="243"/>
      <c r="H219" s="246">
        <v>14.42</v>
      </c>
      <c r="I219" s="247"/>
      <c r="J219" s="243"/>
      <c r="K219" s="243"/>
      <c r="L219" s="248"/>
      <c r="M219" s="249"/>
      <c r="N219" s="250"/>
      <c r="O219" s="250"/>
      <c r="P219" s="250"/>
      <c r="Q219" s="250"/>
      <c r="R219" s="250"/>
      <c r="S219" s="250"/>
      <c r="T219" s="251"/>
      <c r="AT219" s="252" t="s">
        <v>193</v>
      </c>
      <c r="AU219" s="252" t="s">
        <v>82</v>
      </c>
      <c r="AV219" s="13" t="s">
        <v>82</v>
      </c>
      <c r="AW219" s="13" t="s">
        <v>35</v>
      </c>
      <c r="AX219" s="13" t="s">
        <v>80</v>
      </c>
      <c r="AY219" s="252" t="s">
        <v>183</v>
      </c>
    </row>
    <row r="220" spans="2:63" s="11" customFormat="1" ht="22.8" customHeight="1">
      <c r="B220" s="201"/>
      <c r="C220" s="202"/>
      <c r="D220" s="203" t="s">
        <v>72</v>
      </c>
      <c r="E220" s="215" t="s">
        <v>82</v>
      </c>
      <c r="F220" s="215" t="s">
        <v>949</v>
      </c>
      <c r="G220" s="202"/>
      <c r="H220" s="202"/>
      <c r="I220" s="205"/>
      <c r="J220" s="216">
        <f>BK220</f>
        <v>0</v>
      </c>
      <c r="K220" s="202"/>
      <c r="L220" s="207"/>
      <c r="M220" s="208"/>
      <c r="N220" s="209"/>
      <c r="O220" s="209"/>
      <c r="P220" s="210">
        <f>SUM(P221:P262)</f>
        <v>0</v>
      </c>
      <c r="Q220" s="209"/>
      <c r="R220" s="210">
        <f>SUM(R221:R262)</f>
        <v>0.5076314333999999</v>
      </c>
      <c r="S220" s="209"/>
      <c r="T220" s="211">
        <f>SUM(T221:T262)</f>
        <v>0</v>
      </c>
      <c r="AR220" s="212" t="s">
        <v>80</v>
      </c>
      <c r="AT220" s="213" t="s">
        <v>72</v>
      </c>
      <c r="AU220" s="213" t="s">
        <v>80</v>
      </c>
      <c r="AY220" s="212" t="s">
        <v>183</v>
      </c>
      <c r="BK220" s="214">
        <f>SUM(BK221:BK262)</f>
        <v>0</v>
      </c>
    </row>
    <row r="221" spans="2:65" s="1" customFormat="1" ht="16.5" customHeight="1">
      <c r="B221" s="39"/>
      <c r="C221" s="217" t="s">
        <v>307</v>
      </c>
      <c r="D221" s="217" t="s">
        <v>185</v>
      </c>
      <c r="E221" s="218" t="s">
        <v>1678</v>
      </c>
      <c r="F221" s="219" t="s">
        <v>1679</v>
      </c>
      <c r="G221" s="220" t="s">
        <v>225</v>
      </c>
      <c r="H221" s="221">
        <v>5.845</v>
      </c>
      <c r="I221" s="222"/>
      <c r="J221" s="223">
        <f>ROUND(I221*H221,2)</f>
        <v>0</v>
      </c>
      <c r="K221" s="219" t="s">
        <v>521</v>
      </c>
      <c r="L221" s="44"/>
      <c r="M221" s="224" t="s">
        <v>19</v>
      </c>
      <c r="N221" s="225" t="s">
        <v>44</v>
      </c>
      <c r="O221" s="80"/>
      <c r="P221" s="226">
        <f>O221*H221</f>
        <v>0</v>
      </c>
      <c r="Q221" s="226">
        <v>0</v>
      </c>
      <c r="R221" s="226">
        <f>Q221*H221</f>
        <v>0</v>
      </c>
      <c r="S221" s="226">
        <v>0</v>
      </c>
      <c r="T221" s="227">
        <f>S221*H221</f>
        <v>0</v>
      </c>
      <c r="AR221" s="18" t="s">
        <v>101</v>
      </c>
      <c r="AT221" s="18" t="s">
        <v>185</v>
      </c>
      <c r="AU221" s="18" t="s">
        <v>82</v>
      </c>
      <c r="AY221" s="18" t="s">
        <v>183</v>
      </c>
      <c r="BE221" s="228">
        <f>IF(N221="základní",J221,0)</f>
        <v>0</v>
      </c>
      <c r="BF221" s="228">
        <f>IF(N221="snížená",J221,0)</f>
        <v>0</v>
      </c>
      <c r="BG221" s="228">
        <f>IF(N221="zákl. přenesená",J221,0)</f>
        <v>0</v>
      </c>
      <c r="BH221" s="228">
        <f>IF(N221="sníž. přenesená",J221,0)</f>
        <v>0</v>
      </c>
      <c r="BI221" s="228">
        <f>IF(N221="nulová",J221,0)</f>
        <v>0</v>
      </c>
      <c r="BJ221" s="18" t="s">
        <v>80</v>
      </c>
      <c r="BK221" s="228">
        <f>ROUND(I221*H221,2)</f>
        <v>0</v>
      </c>
      <c r="BL221" s="18" t="s">
        <v>101</v>
      </c>
      <c r="BM221" s="18" t="s">
        <v>1680</v>
      </c>
    </row>
    <row r="222" spans="2:47" s="1" customFormat="1" ht="12">
      <c r="B222" s="39"/>
      <c r="C222" s="40"/>
      <c r="D222" s="229" t="s">
        <v>213</v>
      </c>
      <c r="E222" s="40"/>
      <c r="F222" s="230" t="s">
        <v>1681</v>
      </c>
      <c r="G222" s="40"/>
      <c r="H222" s="40"/>
      <c r="I222" s="144"/>
      <c r="J222" s="40"/>
      <c r="K222" s="40"/>
      <c r="L222" s="44"/>
      <c r="M222" s="231"/>
      <c r="N222" s="80"/>
      <c r="O222" s="80"/>
      <c r="P222" s="80"/>
      <c r="Q222" s="80"/>
      <c r="R222" s="80"/>
      <c r="S222" s="80"/>
      <c r="T222" s="81"/>
      <c r="AT222" s="18" t="s">
        <v>213</v>
      </c>
      <c r="AU222" s="18" t="s">
        <v>82</v>
      </c>
    </row>
    <row r="223" spans="2:51" s="12" customFormat="1" ht="12">
      <c r="B223" s="232"/>
      <c r="C223" s="233"/>
      <c r="D223" s="229" t="s">
        <v>193</v>
      </c>
      <c r="E223" s="234" t="s">
        <v>19</v>
      </c>
      <c r="F223" s="235" t="s">
        <v>1682</v>
      </c>
      <c r="G223" s="233"/>
      <c r="H223" s="234" t="s">
        <v>19</v>
      </c>
      <c r="I223" s="236"/>
      <c r="J223" s="233"/>
      <c r="K223" s="233"/>
      <c r="L223" s="237"/>
      <c r="M223" s="238"/>
      <c r="N223" s="239"/>
      <c r="O223" s="239"/>
      <c r="P223" s="239"/>
      <c r="Q223" s="239"/>
      <c r="R223" s="239"/>
      <c r="S223" s="239"/>
      <c r="T223" s="240"/>
      <c r="AT223" s="241" t="s">
        <v>193</v>
      </c>
      <c r="AU223" s="241" t="s">
        <v>82</v>
      </c>
      <c r="AV223" s="12" t="s">
        <v>80</v>
      </c>
      <c r="AW223" s="12" t="s">
        <v>35</v>
      </c>
      <c r="AX223" s="12" t="s">
        <v>73</v>
      </c>
      <c r="AY223" s="241" t="s">
        <v>183</v>
      </c>
    </row>
    <row r="224" spans="2:51" s="13" customFormat="1" ht="12">
      <c r="B224" s="242"/>
      <c r="C224" s="243"/>
      <c r="D224" s="229" t="s">
        <v>193</v>
      </c>
      <c r="E224" s="244" t="s">
        <v>19</v>
      </c>
      <c r="F224" s="245" t="s">
        <v>1683</v>
      </c>
      <c r="G224" s="243"/>
      <c r="H224" s="246">
        <v>4.56</v>
      </c>
      <c r="I224" s="247"/>
      <c r="J224" s="243"/>
      <c r="K224" s="243"/>
      <c r="L224" s="248"/>
      <c r="M224" s="249"/>
      <c r="N224" s="250"/>
      <c r="O224" s="250"/>
      <c r="P224" s="250"/>
      <c r="Q224" s="250"/>
      <c r="R224" s="250"/>
      <c r="S224" s="250"/>
      <c r="T224" s="251"/>
      <c r="AT224" s="252" t="s">
        <v>193</v>
      </c>
      <c r="AU224" s="252" t="s">
        <v>82</v>
      </c>
      <c r="AV224" s="13" t="s">
        <v>82</v>
      </c>
      <c r="AW224" s="13" t="s">
        <v>35</v>
      </c>
      <c r="AX224" s="13" t="s">
        <v>73</v>
      </c>
      <c r="AY224" s="252" t="s">
        <v>183</v>
      </c>
    </row>
    <row r="225" spans="2:51" s="12" customFormat="1" ht="12">
      <c r="B225" s="232"/>
      <c r="C225" s="233"/>
      <c r="D225" s="229" t="s">
        <v>193</v>
      </c>
      <c r="E225" s="234" t="s">
        <v>19</v>
      </c>
      <c r="F225" s="235" t="s">
        <v>1684</v>
      </c>
      <c r="G225" s="233"/>
      <c r="H225" s="234" t="s">
        <v>19</v>
      </c>
      <c r="I225" s="236"/>
      <c r="J225" s="233"/>
      <c r="K225" s="233"/>
      <c r="L225" s="237"/>
      <c r="M225" s="238"/>
      <c r="N225" s="239"/>
      <c r="O225" s="239"/>
      <c r="P225" s="239"/>
      <c r="Q225" s="239"/>
      <c r="R225" s="239"/>
      <c r="S225" s="239"/>
      <c r="T225" s="240"/>
      <c r="AT225" s="241" t="s">
        <v>193</v>
      </c>
      <c r="AU225" s="241" t="s">
        <v>82</v>
      </c>
      <c r="AV225" s="12" t="s">
        <v>80</v>
      </c>
      <c r="AW225" s="12" t="s">
        <v>35</v>
      </c>
      <c r="AX225" s="12" t="s">
        <v>73</v>
      </c>
      <c r="AY225" s="241" t="s">
        <v>183</v>
      </c>
    </row>
    <row r="226" spans="2:51" s="13" customFormat="1" ht="12">
      <c r="B226" s="242"/>
      <c r="C226" s="243"/>
      <c r="D226" s="229" t="s">
        <v>193</v>
      </c>
      <c r="E226" s="244" t="s">
        <v>19</v>
      </c>
      <c r="F226" s="245" t="s">
        <v>1685</v>
      </c>
      <c r="G226" s="243"/>
      <c r="H226" s="246">
        <v>1.285</v>
      </c>
      <c r="I226" s="247"/>
      <c r="J226" s="243"/>
      <c r="K226" s="243"/>
      <c r="L226" s="248"/>
      <c r="M226" s="249"/>
      <c r="N226" s="250"/>
      <c r="O226" s="250"/>
      <c r="P226" s="250"/>
      <c r="Q226" s="250"/>
      <c r="R226" s="250"/>
      <c r="S226" s="250"/>
      <c r="T226" s="251"/>
      <c r="AT226" s="252" t="s">
        <v>193</v>
      </c>
      <c r="AU226" s="252" t="s">
        <v>82</v>
      </c>
      <c r="AV226" s="13" t="s">
        <v>82</v>
      </c>
      <c r="AW226" s="13" t="s">
        <v>35</v>
      </c>
      <c r="AX226" s="13" t="s">
        <v>73</v>
      </c>
      <c r="AY226" s="252" t="s">
        <v>183</v>
      </c>
    </row>
    <row r="227" spans="2:51" s="14" customFormat="1" ht="12">
      <c r="B227" s="253"/>
      <c r="C227" s="254"/>
      <c r="D227" s="229" t="s">
        <v>193</v>
      </c>
      <c r="E227" s="255" t="s">
        <v>19</v>
      </c>
      <c r="F227" s="256" t="s">
        <v>231</v>
      </c>
      <c r="G227" s="254"/>
      <c r="H227" s="257">
        <v>5.845</v>
      </c>
      <c r="I227" s="258"/>
      <c r="J227" s="254"/>
      <c r="K227" s="254"/>
      <c r="L227" s="259"/>
      <c r="M227" s="260"/>
      <c r="N227" s="261"/>
      <c r="O227" s="261"/>
      <c r="P227" s="261"/>
      <c r="Q227" s="261"/>
      <c r="R227" s="261"/>
      <c r="S227" s="261"/>
      <c r="T227" s="262"/>
      <c r="AT227" s="263" t="s">
        <v>193</v>
      </c>
      <c r="AU227" s="263" t="s">
        <v>82</v>
      </c>
      <c r="AV227" s="14" t="s">
        <v>101</v>
      </c>
      <c r="AW227" s="14" t="s">
        <v>35</v>
      </c>
      <c r="AX227" s="14" t="s">
        <v>80</v>
      </c>
      <c r="AY227" s="263" t="s">
        <v>183</v>
      </c>
    </row>
    <row r="228" spans="2:65" s="1" customFormat="1" ht="16.5" customHeight="1">
      <c r="B228" s="39"/>
      <c r="C228" s="217" t="s">
        <v>313</v>
      </c>
      <c r="D228" s="217" t="s">
        <v>185</v>
      </c>
      <c r="E228" s="218" t="s">
        <v>956</v>
      </c>
      <c r="F228" s="219" t="s">
        <v>957</v>
      </c>
      <c r="G228" s="220" t="s">
        <v>324</v>
      </c>
      <c r="H228" s="221">
        <v>16.172</v>
      </c>
      <c r="I228" s="222"/>
      <c r="J228" s="223">
        <f>ROUND(I228*H228,2)</f>
        <v>0</v>
      </c>
      <c r="K228" s="219" t="s">
        <v>521</v>
      </c>
      <c r="L228" s="44"/>
      <c r="M228" s="224" t="s">
        <v>19</v>
      </c>
      <c r="N228" s="225" t="s">
        <v>44</v>
      </c>
      <c r="O228" s="80"/>
      <c r="P228" s="226">
        <f>O228*H228</f>
        <v>0</v>
      </c>
      <c r="Q228" s="226">
        <v>0.0014357</v>
      </c>
      <c r="R228" s="226">
        <f>Q228*H228</f>
        <v>0.0232181404</v>
      </c>
      <c r="S228" s="226">
        <v>0</v>
      </c>
      <c r="T228" s="227">
        <f>S228*H228</f>
        <v>0</v>
      </c>
      <c r="AR228" s="18" t="s">
        <v>101</v>
      </c>
      <c r="AT228" s="18" t="s">
        <v>185</v>
      </c>
      <c r="AU228" s="18" t="s">
        <v>82</v>
      </c>
      <c r="AY228" s="18" t="s">
        <v>183</v>
      </c>
      <c r="BE228" s="228">
        <f>IF(N228="základní",J228,0)</f>
        <v>0</v>
      </c>
      <c r="BF228" s="228">
        <f>IF(N228="snížená",J228,0)</f>
        <v>0</v>
      </c>
      <c r="BG228" s="228">
        <f>IF(N228="zákl. přenesená",J228,0)</f>
        <v>0</v>
      </c>
      <c r="BH228" s="228">
        <f>IF(N228="sníž. přenesená",J228,0)</f>
        <v>0</v>
      </c>
      <c r="BI228" s="228">
        <f>IF(N228="nulová",J228,0)</f>
        <v>0</v>
      </c>
      <c r="BJ228" s="18" t="s">
        <v>80</v>
      </c>
      <c r="BK228" s="228">
        <f>ROUND(I228*H228,2)</f>
        <v>0</v>
      </c>
      <c r="BL228" s="18" t="s">
        <v>101</v>
      </c>
      <c r="BM228" s="18" t="s">
        <v>1686</v>
      </c>
    </row>
    <row r="229" spans="2:47" s="1" customFormat="1" ht="12">
      <c r="B229" s="39"/>
      <c r="C229" s="40"/>
      <c r="D229" s="229" t="s">
        <v>213</v>
      </c>
      <c r="E229" s="40"/>
      <c r="F229" s="230" t="s">
        <v>959</v>
      </c>
      <c r="G229" s="40"/>
      <c r="H229" s="40"/>
      <c r="I229" s="144"/>
      <c r="J229" s="40"/>
      <c r="K229" s="40"/>
      <c r="L229" s="44"/>
      <c r="M229" s="231"/>
      <c r="N229" s="80"/>
      <c r="O229" s="80"/>
      <c r="P229" s="80"/>
      <c r="Q229" s="80"/>
      <c r="R229" s="80"/>
      <c r="S229" s="80"/>
      <c r="T229" s="81"/>
      <c r="AT229" s="18" t="s">
        <v>213</v>
      </c>
      <c r="AU229" s="18" t="s">
        <v>82</v>
      </c>
    </row>
    <row r="230" spans="2:51" s="12" customFormat="1" ht="12">
      <c r="B230" s="232"/>
      <c r="C230" s="233"/>
      <c r="D230" s="229" t="s">
        <v>193</v>
      </c>
      <c r="E230" s="234" t="s">
        <v>19</v>
      </c>
      <c r="F230" s="235" t="s">
        <v>1682</v>
      </c>
      <c r="G230" s="233"/>
      <c r="H230" s="234" t="s">
        <v>19</v>
      </c>
      <c r="I230" s="236"/>
      <c r="J230" s="233"/>
      <c r="K230" s="233"/>
      <c r="L230" s="237"/>
      <c r="M230" s="238"/>
      <c r="N230" s="239"/>
      <c r="O230" s="239"/>
      <c r="P230" s="239"/>
      <c r="Q230" s="239"/>
      <c r="R230" s="239"/>
      <c r="S230" s="239"/>
      <c r="T230" s="240"/>
      <c r="AT230" s="241" t="s">
        <v>193</v>
      </c>
      <c r="AU230" s="241" t="s">
        <v>82</v>
      </c>
      <c r="AV230" s="12" t="s">
        <v>80</v>
      </c>
      <c r="AW230" s="12" t="s">
        <v>35</v>
      </c>
      <c r="AX230" s="12" t="s">
        <v>73</v>
      </c>
      <c r="AY230" s="241" t="s">
        <v>183</v>
      </c>
    </row>
    <row r="231" spans="2:51" s="13" customFormat="1" ht="12">
      <c r="B231" s="242"/>
      <c r="C231" s="243"/>
      <c r="D231" s="229" t="s">
        <v>193</v>
      </c>
      <c r="E231" s="244" t="s">
        <v>19</v>
      </c>
      <c r="F231" s="245" t="s">
        <v>1687</v>
      </c>
      <c r="G231" s="243"/>
      <c r="H231" s="246">
        <v>6.08</v>
      </c>
      <c r="I231" s="247"/>
      <c r="J231" s="243"/>
      <c r="K231" s="243"/>
      <c r="L231" s="248"/>
      <c r="M231" s="249"/>
      <c r="N231" s="250"/>
      <c r="O231" s="250"/>
      <c r="P231" s="250"/>
      <c r="Q231" s="250"/>
      <c r="R231" s="250"/>
      <c r="S231" s="250"/>
      <c r="T231" s="251"/>
      <c r="AT231" s="252" t="s">
        <v>193</v>
      </c>
      <c r="AU231" s="252" t="s">
        <v>82</v>
      </c>
      <c r="AV231" s="13" t="s">
        <v>82</v>
      </c>
      <c r="AW231" s="13" t="s">
        <v>35</v>
      </c>
      <c r="AX231" s="13" t="s">
        <v>73</v>
      </c>
      <c r="AY231" s="252" t="s">
        <v>183</v>
      </c>
    </row>
    <row r="232" spans="2:51" s="13" customFormat="1" ht="12">
      <c r="B232" s="242"/>
      <c r="C232" s="243"/>
      <c r="D232" s="229" t="s">
        <v>193</v>
      </c>
      <c r="E232" s="244" t="s">
        <v>19</v>
      </c>
      <c r="F232" s="245" t="s">
        <v>1688</v>
      </c>
      <c r="G232" s="243"/>
      <c r="H232" s="246">
        <v>0.6</v>
      </c>
      <c r="I232" s="247"/>
      <c r="J232" s="243"/>
      <c r="K232" s="243"/>
      <c r="L232" s="248"/>
      <c r="M232" s="249"/>
      <c r="N232" s="250"/>
      <c r="O232" s="250"/>
      <c r="P232" s="250"/>
      <c r="Q232" s="250"/>
      <c r="R232" s="250"/>
      <c r="S232" s="250"/>
      <c r="T232" s="251"/>
      <c r="AT232" s="252" t="s">
        <v>193</v>
      </c>
      <c r="AU232" s="252" t="s">
        <v>82</v>
      </c>
      <c r="AV232" s="13" t="s">
        <v>82</v>
      </c>
      <c r="AW232" s="13" t="s">
        <v>35</v>
      </c>
      <c r="AX232" s="13" t="s">
        <v>73</v>
      </c>
      <c r="AY232" s="252" t="s">
        <v>183</v>
      </c>
    </row>
    <row r="233" spans="2:51" s="15" customFormat="1" ht="12">
      <c r="B233" s="285"/>
      <c r="C233" s="286"/>
      <c r="D233" s="229" t="s">
        <v>193</v>
      </c>
      <c r="E233" s="287" t="s">
        <v>19</v>
      </c>
      <c r="F233" s="288" t="s">
        <v>882</v>
      </c>
      <c r="G233" s="286"/>
      <c r="H233" s="289">
        <v>6.68</v>
      </c>
      <c r="I233" s="290"/>
      <c r="J233" s="286"/>
      <c r="K233" s="286"/>
      <c r="L233" s="291"/>
      <c r="M233" s="292"/>
      <c r="N233" s="293"/>
      <c r="O233" s="293"/>
      <c r="P233" s="293"/>
      <c r="Q233" s="293"/>
      <c r="R233" s="293"/>
      <c r="S233" s="293"/>
      <c r="T233" s="294"/>
      <c r="AT233" s="295" t="s">
        <v>193</v>
      </c>
      <c r="AU233" s="295" t="s">
        <v>82</v>
      </c>
      <c r="AV233" s="15" t="s">
        <v>95</v>
      </c>
      <c r="AW233" s="15" t="s">
        <v>35</v>
      </c>
      <c r="AX233" s="15" t="s">
        <v>73</v>
      </c>
      <c r="AY233" s="295" t="s">
        <v>183</v>
      </c>
    </row>
    <row r="234" spans="2:51" s="12" customFormat="1" ht="12">
      <c r="B234" s="232"/>
      <c r="C234" s="233"/>
      <c r="D234" s="229" t="s">
        <v>193</v>
      </c>
      <c r="E234" s="234" t="s">
        <v>19</v>
      </c>
      <c r="F234" s="235" t="s">
        <v>1684</v>
      </c>
      <c r="G234" s="233"/>
      <c r="H234" s="234" t="s">
        <v>19</v>
      </c>
      <c r="I234" s="236"/>
      <c r="J234" s="233"/>
      <c r="K234" s="233"/>
      <c r="L234" s="237"/>
      <c r="M234" s="238"/>
      <c r="N234" s="239"/>
      <c r="O234" s="239"/>
      <c r="P234" s="239"/>
      <c r="Q234" s="239"/>
      <c r="R234" s="239"/>
      <c r="S234" s="239"/>
      <c r="T234" s="240"/>
      <c r="AT234" s="241" t="s">
        <v>193</v>
      </c>
      <c r="AU234" s="241" t="s">
        <v>82</v>
      </c>
      <c r="AV234" s="12" t="s">
        <v>80</v>
      </c>
      <c r="AW234" s="12" t="s">
        <v>35</v>
      </c>
      <c r="AX234" s="12" t="s">
        <v>73</v>
      </c>
      <c r="AY234" s="241" t="s">
        <v>183</v>
      </c>
    </row>
    <row r="235" spans="2:51" s="13" customFormat="1" ht="12">
      <c r="B235" s="242"/>
      <c r="C235" s="243"/>
      <c r="D235" s="229" t="s">
        <v>193</v>
      </c>
      <c r="E235" s="244" t="s">
        <v>19</v>
      </c>
      <c r="F235" s="245" t="s">
        <v>1689</v>
      </c>
      <c r="G235" s="243"/>
      <c r="H235" s="246">
        <v>9.492</v>
      </c>
      <c r="I235" s="247"/>
      <c r="J235" s="243"/>
      <c r="K235" s="243"/>
      <c r="L235" s="248"/>
      <c r="M235" s="249"/>
      <c r="N235" s="250"/>
      <c r="O235" s="250"/>
      <c r="P235" s="250"/>
      <c r="Q235" s="250"/>
      <c r="R235" s="250"/>
      <c r="S235" s="250"/>
      <c r="T235" s="251"/>
      <c r="AT235" s="252" t="s">
        <v>193</v>
      </c>
      <c r="AU235" s="252" t="s">
        <v>82</v>
      </c>
      <c r="AV235" s="13" t="s">
        <v>82</v>
      </c>
      <c r="AW235" s="13" t="s">
        <v>35</v>
      </c>
      <c r="AX235" s="13" t="s">
        <v>73</v>
      </c>
      <c r="AY235" s="252" t="s">
        <v>183</v>
      </c>
    </row>
    <row r="236" spans="2:51" s="15" customFormat="1" ht="12">
      <c r="B236" s="285"/>
      <c r="C236" s="286"/>
      <c r="D236" s="229" t="s">
        <v>193</v>
      </c>
      <c r="E236" s="287" t="s">
        <v>19</v>
      </c>
      <c r="F236" s="288" t="s">
        <v>882</v>
      </c>
      <c r="G236" s="286"/>
      <c r="H236" s="289">
        <v>9.492</v>
      </c>
      <c r="I236" s="290"/>
      <c r="J236" s="286"/>
      <c r="K236" s="286"/>
      <c r="L236" s="291"/>
      <c r="M236" s="292"/>
      <c r="N236" s="293"/>
      <c r="O236" s="293"/>
      <c r="P236" s="293"/>
      <c r="Q236" s="293"/>
      <c r="R236" s="293"/>
      <c r="S236" s="293"/>
      <c r="T236" s="294"/>
      <c r="AT236" s="295" t="s">
        <v>193</v>
      </c>
      <c r="AU236" s="295" t="s">
        <v>82</v>
      </c>
      <c r="AV236" s="15" t="s">
        <v>95</v>
      </c>
      <c r="AW236" s="15" t="s">
        <v>35</v>
      </c>
      <c r="AX236" s="15" t="s">
        <v>73</v>
      </c>
      <c r="AY236" s="295" t="s">
        <v>183</v>
      </c>
    </row>
    <row r="237" spans="2:51" s="14" customFormat="1" ht="12">
      <c r="B237" s="253"/>
      <c r="C237" s="254"/>
      <c r="D237" s="229" t="s">
        <v>193</v>
      </c>
      <c r="E237" s="255" t="s">
        <v>19</v>
      </c>
      <c r="F237" s="256" t="s">
        <v>231</v>
      </c>
      <c r="G237" s="254"/>
      <c r="H237" s="257">
        <v>16.172</v>
      </c>
      <c r="I237" s="258"/>
      <c r="J237" s="254"/>
      <c r="K237" s="254"/>
      <c r="L237" s="259"/>
      <c r="M237" s="260"/>
      <c r="N237" s="261"/>
      <c r="O237" s="261"/>
      <c r="P237" s="261"/>
      <c r="Q237" s="261"/>
      <c r="R237" s="261"/>
      <c r="S237" s="261"/>
      <c r="T237" s="262"/>
      <c r="AT237" s="263" t="s">
        <v>193</v>
      </c>
      <c r="AU237" s="263" t="s">
        <v>82</v>
      </c>
      <c r="AV237" s="14" t="s">
        <v>101</v>
      </c>
      <c r="AW237" s="14" t="s">
        <v>35</v>
      </c>
      <c r="AX237" s="14" t="s">
        <v>80</v>
      </c>
      <c r="AY237" s="263" t="s">
        <v>183</v>
      </c>
    </row>
    <row r="238" spans="2:65" s="1" customFormat="1" ht="16.5" customHeight="1">
      <c r="B238" s="39"/>
      <c r="C238" s="217" t="s">
        <v>317</v>
      </c>
      <c r="D238" s="217" t="s">
        <v>185</v>
      </c>
      <c r="E238" s="218" t="s">
        <v>963</v>
      </c>
      <c r="F238" s="219" t="s">
        <v>964</v>
      </c>
      <c r="G238" s="220" t="s">
        <v>324</v>
      </c>
      <c r="H238" s="221">
        <v>16.172</v>
      </c>
      <c r="I238" s="222"/>
      <c r="J238" s="223">
        <f>ROUND(I238*H238,2)</f>
        <v>0</v>
      </c>
      <c r="K238" s="219" t="s">
        <v>521</v>
      </c>
      <c r="L238" s="44"/>
      <c r="M238" s="224" t="s">
        <v>19</v>
      </c>
      <c r="N238" s="225" t="s">
        <v>44</v>
      </c>
      <c r="O238" s="80"/>
      <c r="P238" s="226">
        <f>O238*H238</f>
        <v>0</v>
      </c>
      <c r="Q238" s="226">
        <v>3.6E-05</v>
      </c>
      <c r="R238" s="226">
        <f>Q238*H238</f>
        <v>0.000582192</v>
      </c>
      <c r="S238" s="226">
        <v>0</v>
      </c>
      <c r="T238" s="227">
        <f>S238*H238</f>
        <v>0</v>
      </c>
      <c r="AR238" s="18" t="s">
        <v>101</v>
      </c>
      <c r="AT238" s="18" t="s">
        <v>185</v>
      </c>
      <c r="AU238" s="18" t="s">
        <v>82</v>
      </c>
      <c r="AY238" s="18" t="s">
        <v>183</v>
      </c>
      <c r="BE238" s="228">
        <f>IF(N238="základní",J238,0)</f>
        <v>0</v>
      </c>
      <c r="BF238" s="228">
        <f>IF(N238="snížená",J238,0)</f>
        <v>0</v>
      </c>
      <c r="BG238" s="228">
        <f>IF(N238="zákl. přenesená",J238,0)</f>
        <v>0</v>
      </c>
      <c r="BH238" s="228">
        <f>IF(N238="sníž. přenesená",J238,0)</f>
        <v>0</v>
      </c>
      <c r="BI238" s="228">
        <f>IF(N238="nulová",J238,0)</f>
        <v>0</v>
      </c>
      <c r="BJ238" s="18" t="s">
        <v>80</v>
      </c>
      <c r="BK238" s="228">
        <f>ROUND(I238*H238,2)</f>
        <v>0</v>
      </c>
      <c r="BL238" s="18" t="s">
        <v>101</v>
      </c>
      <c r="BM238" s="18" t="s">
        <v>1690</v>
      </c>
    </row>
    <row r="239" spans="2:47" s="1" customFormat="1" ht="12">
      <c r="B239" s="39"/>
      <c r="C239" s="40"/>
      <c r="D239" s="229" t="s">
        <v>213</v>
      </c>
      <c r="E239" s="40"/>
      <c r="F239" s="230" t="s">
        <v>959</v>
      </c>
      <c r="G239" s="40"/>
      <c r="H239" s="40"/>
      <c r="I239" s="144"/>
      <c r="J239" s="40"/>
      <c r="K239" s="40"/>
      <c r="L239" s="44"/>
      <c r="M239" s="231"/>
      <c r="N239" s="80"/>
      <c r="O239" s="80"/>
      <c r="P239" s="80"/>
      <c r="Q239" s="80"/>
      <c r="R239" s="80"/>
      <c r="S239" s="80"/>
      <c r="T239" s="81"/>
      <c r="AT239" s="18" t="s">
        <v>213</v>
      </c>
      <c r="AU239" s="18" t="s">
        <v>82</v>
      </c>
    </row>
    <row r="240" spans="2:65" s="1" customFormat="1" ht="16.5" customHeight="1">
      <c r="B240" s="39"/>
      <c r="C240" s="217" t="s">
        <v>321</v>
      </c>
      <c r="D240" s="217" t="s">
        <v>185</v>
      </c>
      <c r="E240" s="218" t="s">
        <v>1691</v>
      </c>
      <c r="F240" s="219" t="s">
        <v>1692</v>
      </c>
      <c r="G240" s="220" t="s">
        <v>208</v>
      </c>
      <c r="H240" s="221">
        <v>0.071</v>
      </c>
      <c r="I240" s="222"/>
      <c r="J240" s="223">
        <f>ROUND(I240*H240,2)</f>
        <v>0</v>
      </c>
      <c r="K240" s="219" t="s">
        <v>521</v>
      </c>
      <c r="L240" s="44"/>
      <c r="M240" s="224" t="s">
        <v>19</v>
      </c>
      <c r="N240" s="225" t="s">
        <v>44</v>
      </c>
      <c r="O240" s="80"/>
      <c r="P240" s="226">
        <f>O240*H240</f>
        <v>0</v>
      </c>
      <c r="Q240" s="226">
        <v>1.038217</v>
      </c>
      <c r="R240" s="226">
        <f>Q240*H240</f>
        <v>0.073713407</v>
      </c>
      <c r="S240" s="226">
        <v>0</v>
      </c>
      <c r="T240" s="227">
        <f>S240*H240</f>
        <v>0</v>
      </c>
      <c r="AR240" s="18" t="s">
        <v>101</v>
      </c>
      <c r="AT240" s="18" t="s">
        <v>185</v>
      </c>
      <c r="AU240" s="18" t="s">
        <v>82</v>
      </c>
      <c r="AY240" s="18" t="s">
        <v>183</v>
      </c>
      <c r="BE240" s="228">
        <f>IF(N240="základní",J240,0)</f>
        <v>0</v>
      </c>
      <c r="BF240" s="228">
        <f>IF(N240="snížená",J240,0)</f>
        <v>0</v>
      </c>
      <c r="BG240" s="228">
        <f>IF(N240="zákl. přenesená",J240,0)</f>
        <v>0</v>
      </c>
      <c r="BH240" s="228">
        <f>IF(N240="sníž. přenesená",J240,0)</f>
        <v>0</v>
      </c>
      <c r="BI240" s="228">
        <f>IF(N240="nulová",J240,0)</f>
        <v>0</v>
      </c>
      <c r="BJ240" s="18" t="s">
        <v>80</v>
      </c>
      <c r="BK240" s="228">
        <f>ROUND(I240*H240,2)</f>
        <v>0</v>
      </c>
      <c r="BL240" s="18" t="s">
        <v>101</v>
      </c>
      <c r="BM240" s="18" t="s">
        <v>1693</v>
      </c>
    </row>
    <row r="241" spans="2:47" s="1" customFormat="1" ht="12">
      <c r="B241" s="39"/>
      <c r="C241" s="40"/>
      <c r="D241" s="229" t="s">
        <v>213</v>
      </c>
      <c r="E241" s="40"/>
      <c r="F241" s="230" t="s">
        <v>987</v>
      </c>
      <c r="G241" s="40"/>
      <c r="H241" s="40"/>
      <c r="I241" s="144"/>
      <c r="J241" s="40"/>
      <c r="K241" s="40"/>
      <c r="L241" s="44"/>
      <c r="M241" s="231"/>
      <c r="N241" s="80"/>
      <c r="O241" s="80"/>
      <c r="P241" s="80"/>
      <c r="Q241" s="80"/>
      <c r="R241" s="80"/>
      <c r="S241" s="80"/>
      <c r="T241" s="81"/>
      <c r="AT241" s="18" t="s">
        <v>213</v>
      </c>
      <c r="AU241" s="18" t="s">
        <v>82</v>
      </c>
    </row>
    <row r="242" spans="2:51" s="12" customFormat="1" ht="12">
      <c r="B242" s="232"/>
      <c r="C242" s="233"/>
      <c r="D242" s="229" t="s">
        <v>193</v>
      </c>
      <c r="E242" s="234" t="s">
        <v>19</v>
      </c>
      <c r="F242" s="235" t="s">
        <v>1694</v>
      </c>
      <c r="G242" s="233"/>
      <c r="H242" s="234" t="s">
        <v>19</v>
      </c>
      <c r="I242" s="236"/>
      <c r="J242" s="233"/>
      <c r="K242" s="233"/>
      <c r="L242" s="237"/>
      <c r="M242" s="238"/>
      <c r="N242" s="239"/>
      <c r="O242" s="239"/>
      <c r="P242" s="239"/>
      <c r="Q242" s="239"/>
      <c r="R242" s="239"/>
      <c r="S242" s="239"/>
      <c r="T242" s="240"/>
      <c r="AT242" s="241" t="s">
        <v>193</v>
      </c>
      <c r="AU242" s="241" t="s">
        <v>82</v>
      </c>
      <c r="AV242" s="12" t="s">
        <v>80</v>
      </c>
      <c r="AW242" s="12" t="s">
        <v>35</v>
      </c>
      <c r="AX242" s="12" t="s">
        <v>73</v>
      </c>
      <c r="AY242" s="241" t="s">
        <v>183</v>
      </c>
    </row>
    <row r="243" spans="2:51" s="13" customFormat="1" ht="12">
      <c r="B243" s="242"/>
      <c r="C243" s="243"/>
      <c r="D243" s="229" t="s">
        <v>193</v>
      </c>
      <c r="E243" s="244" t="s">
        <v>19</v>
      </c>
      <c r="F243" s="245" t="s">
        <v>1695</v>
      </c>
      <c r="G243" s="243"/>
      <c r="H243" s="246">
        <v>0.071</v>
      </c>
      <c r="I243" s="247"/>
      <c r="J243" s="243"/>
      <c r="K243" s="243"/>
      <c r="L243" s="248"/>
      <c r="M243" s="249"/>
      <c r="N243" s="250"/>
      <c r="O243" s="250"/>
      <c r="P243" s="250"/>
      <c r="Q243" s="250"/>
      <c r="R243" s="250"/>
      <c r="S243" s="250"/>
      <c r="T243" s="251"/>
      <c r="AT243" s="252" t="s">
        <v>193</v>
      </c>
      <c r="AU243" s="252" t="s">
        <v>82</v>
      </c>
      <c r="AV243" s="13" t="s">
        <v>82</v>
      </c>
      <c r="AW243" s="13" t="s">
        <v>35</v>
      </c>
      <c r="AX243" s="13" t="s">
        <v>73</v>
      </c>
      <c r="AY243" s="252" t="s">
        <v>183</v>
      </c>
    </row>
    <row r="244" spans="2:51" s="14" customFormat="1" ht="12">
      <c r="B244" s="253"/>
      <c r="C244" s="254"/>
      <c r="D244" s="229" t="s">
        <v>193</v>
      </c>
      <c r="E244" s="255" t="s">
        <v>19</v>
      </c>
      <c r="F244" s="256" t="s">
        <v>231</v>
      </c>
      <c r="G244" s="254"/>
      <c r="H244" s="257">
        <v>0.071</v>
      </c>
      <c r="I244" s="258"/>
      <c r="J244" s="254"/>
      <c r="K244" s="254"/>
      <c r="L244" s="259"/>
      <c r="M244" s="260"/>
      <c r="N244" s="261"/>
      <c r="O244" s="261"/>
      <c r="P244" s="261"/>
      <c r="Q244" s="261"/>
      <c r="R244" s="261"/>
      <c r="S244" s="261"/>
      <c r="T244" s="262"/>
      <c r="AT244" s="263" t="s">
        <v>193</v>
      </c>
      <c r="AU244" s="263" t="s">
        <v>82</v>
      </c>
      <c r="AV244" s="14" t="s">
        <v>101</v>
      </c>
      <c r="AW244" s="14" t="s">
        <v>35</v>
      </c>
      <c r="AX244" s="14" t="s">
        <v>80</v>
      </c>
      <c r="AY244" s="263" t="s">
        <v>183</v>
      </c>
    </row>
    <row r="245" spans="2:65" s="1" customFormat="1" ht="16.5" customHeight="1">
      <c r="B245" s="39"/>
      <c r="C245" s="217" t="s">
        <v>328</v>
      </c>
      <c r="D245" s="217" t="s">
        <v>185</v>
      </c>
      <c r="E245" s="218" t="s">
        <v>990</v>
      </c>
      <c r="F245" s="219" t="s">
        <v>991</v>
      </c>
      <c r="G245" s="220" t="s">
        <v>208</v>
      </c>
      <c r="H245" s="221">
        <v>0.379</v>
      </c>
      <c r="I245" s="222"/>
      <c r="J245" s="223">
        <f>ROUND(I245*H245,2)</f>
        <v>0</v>
      </c>
      <c r="K245" s="219" t="s">
        <v>521</v>
      </c>
      <c r="L245" s="44"/>
      <c r="M245" s="224" t="s">
        <v>19</v>
      </c>
      <c r="N245" s="225" t="s">
        <v>44</v>
      </c>
      <c r="O245" s="80"/>
      <c r="P245" s="226">
        <f>O245*H245</f>
        <v>0</v>
      </c>
      <c r="Q245" s="226">
        <v>1.059738</v>
      </c>
      <c r="R245" s="226">
        <f>Q245*H245</f>
        <v>0.401640702</v>
      </c>
      <c r="S245" s="226">
        <v>0</v>
      </c>
      <c r="T245" s="227">
        <f>S245*H245</f>
        <v>0</v>
      </c>
      <c r="AR245" s="18" t="s">
        <v>101</v>
      </c>
      <c r="AT245" s="18" t="s">
        <v>185</v>
      </c>
      <c r="AU245" s="18" t="s">
        <v>82</v>
      </c>
      <c r="AY245" s="18" t="s">
        <v>183</v>
      </c>
      <c r="BE245" s="228">
        <f>IF(N245="základní",J245,0)</f>
        <v>0</v>
      </c>
      <c r="BF245" s="228">
        <f>IF(N245="snížená",J245,0)</f>
        <v>0</v>
      </c>
      <c r="BG245" s="228">
        <f>IF(N245="zákl. přenesená",J245,0)</f>
        <v>0</v>
      </c>
      <c r="BH245" s="228">
        <f>IF(N245="sníž. přenesená",J245,0)</f>
        <v>0</v>
      </c>
      <c r="BI245" s="228">
        <f>IF(N245="nulová",J245,0)</f>
        <v>0</v>
      </c>
      <c r="BJ245" s="18" t="s">
        <v>80</v>
      </c>
      <c r="BK245" s="228">
        <f>ROUND(I245*H245,2)</f>
        <v>0</v>
      </c>
      <c r="BL245" s="18" t="s">
        <v>101</v>
      </c>
      <c r="BM245" s="18" t="s">
        <v>1696</v>
      </c>
    </row>
    <row r="246" spans="2:47" s="1" customFormat="1" ht="12">
      <c r="B246" s="39"/>
      <c r="C246" s="40"/>
      <c r="D246" s="229" t="s">
        <v>213</v>
      </c>
      <c r="E246" s="40"/>
      <c r="F246" s="230" t="s">
        <v>987</v>
      </c>
      <c r="G246" s="40"/>
      <c r="H246" s="40"/>
      <c r="I246" s="144"/>
      <c r="J246" s="40"/>
      <c r="K246" s="40"/>
      <c r="L246" s="44"/>
      <c r="M246" s="231"/>
      <c r="N246" s="80"/>
      <c r="O246" s="80"/>
      <c r="P246" s="80"/>
      <c r="Q246" s="80"/>
      <c r="R246" s="80"/>
      <c r="S246" s="80"/>
      <c r="T246" s="81"/>
      <c r="AT246" s="18" t="s">
        <v>213</v>
      </c>
      <c r="AU246" s="18" t="s">
        <v>82</v>
      </c>
    </row>
    <row r="247" spans="2:51" s="12" customFormat="1" ht="12">
      <c r="B247" s="232"/>
      <c r="C247" s="233"/>
      <c r="D247" s="229" t="s">
        <v>193</v>
      </c>
      <c r="E247" s="234" t="s">
        <v>19</v>
      </c>
      <c r="F247" s="235" t="s">
        <v>1694</v>
      </c>
      <c r="G247" s="233"/>
      <c r="H247" s="234" t="s">
        <v>19</v>
      </c>
      <c r="I247" s="236"/>
      <c r="J247" s="233"/>
      <c r="K247" s="233"/>
      <c r="L247" s="237"/>
      <c r="M247" s="238"/>
      <c r="N247" s="239"/>
      <c r="O247" s="239"/>
      <c r="P247" s="239"/>
      <c r="Q247" s="239"/>
      <c r="R247" s="239"/>
      <c r="S247" s="239"/>
      <c r="T247" s="240"/>
      <c r="AT247" s="241" t="s">
        <v>193</v>
      </c>
      <c r="AU247" s="241" t="s">
        <v>82</v>
      </c>
      <c r="AV247" s="12" t="s">
        <v>80</v>
      </c>
      <c r="AW247" s="12" t="s">
        <v>35</v>
      </c>
      <c r="AX247" s="12" t="s">
        <v>73</v>
      </c>
      <c r="AY247" s="241" t="s">
        <v>183</v>
      </c>
    </row>
    <row r="248" spans="2:51" s="13" customFormat="1" ht="12">
      <c r="B248" s="242"/>
      <c r="C248" s="243"/>
      <c r="D248" s="229" t="s">
        <v>193</v>
      </c>
      <c r="E248" s="244" t="s">
        <v>19</v>
      </c>
      <c r="F248" s="245" t="s">
        <v>1697</v>
      </c>
      <c r="G248" s="243"/>
      <c r="H248" s="246">
        <v>0.379</v>
      </c>
      <c r="I248" s="247"/>
      <c r="J248" s="243"/>
      <c r="K248" s="243"/>
      <c r="L248" s="248"/>
      <c r="M248" s="249"/>
      <c r="N248" s="250"/>
      <c r="O248" s="250"/>
      <c r="P248" s="250"/>
      <c r="Q248" s="250"/>
      <c r="R248" s="250"/>
      <c r="S248" s="250"/>
      <c r="T248" s="251"/>
      <c r="AT248" s="252" t="s">
        <v>193</v>
      </c>
      <c r="AU248" s="252" t="s">
        <v>82</v>
      </c>
      <c r="AV248" s="13" t="s">
        <v>82</v>
      </c>
      <c r="AW248" s="13" t="s">
        <v>35</v>
      </c>
      <c r="AX248" s="13" t="s">
        <v>80</v>
      </c>
      <c r="AY248" s="252" t="s">
        <v>183</v>
      </c>
    </row>
    <row r="249" spans="2:65" s="1" customFormat="1" ht="16.5" customHeight="1">
      <c r="B249" s="39"/>
      <c r="C249" s="217" t="s">
        <v>286</v>
      </c>
      <c r="D249" s="217" t="s">
        <v>185</v>
      </c>
      <c r="E249" s="218" t="s">
        <v>1698</v>
      </c>
      <c r="F249" s="219" t="s">
        <v>1699</v>
      </c>
      <c r="G249" s="220" t="s">
        <v>225</v>
      </c>
      <c r="H249" s="221">
        <v>0.96</v>
      </c>
      <c r="I249" s="222"/>
      <c r="J249" s="223">
        <f>ROUND(I249*H249,2)</f>
        <v>0</v>
      </c>
      <c r="K249" s="219" t="s">
        <v>521</v>
      </c>
      <c r="L249" s="44"/>
      <c r="M249" s="224" t="s">
        <v>19</v>
      </c>
      <c r="N249" s="225" t="s">
        <v>44</v>
      </c>
      <c r="O249" s="80"/>
      <c r="P249" s="226">
        <f>O249*H249</f>
        <v>0</v>
      </c>
      <c r="Q249" s="226">
        <v>0</v>
      </c>
      <c r="R249" s="226">
        <f>Q249*H249</f>
        <v>0</v>
      </c>
      <c r="S249" s="226">
        <v>0</v>
      </c>
      <c r="T249" s="227">
        <f>S249*H249</f>
        <v>0</v>
      </c>
      <c r="AR249" s="18" t="s">
        <v>101</v>
      </c>
      <c r="AT249" s="18" t="s">
        <v>185</v>
      </c>
      <c r="AU249" s="18" t="s">
        <v>82</v>
      </c>
      <c r="AY249" s="18" t="s">
        <v>183</v>
      </c>
      <c r="BE249" s="228">
        <f>IF(N249="základní",J249,0)</f>
        <v>0</v>
      </c>
      <c r="BF249" s="228">
        <f>IF(N249="snížená",J249,0)</f>
        <v>0</v>
      </c>
      <c r="BG249" s="228">
        <f>IF(N249="zákl. přenesená",J249,0)</f>
        <v>0</v>
      </c>
      <c r="BH249" s="228">
        <f>IF(N249="sníž. přenesená",J249,0)</f>
        <v>0</v>
      </c>
      <c r="BI249" s="228">
        <f>IF(N249="nulová",J249,0)</f>
        <v>0</v>
      </c>
      <c r="BJ249" s="18" t="s">
        <v>80</v>
      </c>
      <c r="BK249" s="228">
        <f>ROUND(I249*H249,2)</f>
        <v>0</v>
      </c>
      <c r="BL249" s="18" t="s">
        <v>101</v>
      </c>
      <c r="BM249" s="18" t="s">
        <v>1700</v>
      </c>
    </row>
    <row r="250" spans="2:47" s="1" customFormat="1" ht="12">
      <c r="B250" s="39"/>
      <c r="C250" s="40"/>
      <c r="D250" s="229" t="s">
        <v>213</v>
      </c>
      <c r="E250" s="40"/>
      <c r="F250" s="230" t="s">
        <v>1701</v>
      </c>
      <c r="G250" s="40"/>
      <c r="H250" s="40"/>
      <c r="I250" s="144"/>
      <c r="J250" s="40"/>
      <c r="K250" s="40"/>
      <c r="L250" s="44"/>
      <c r="M250" s="231"/>
      <c r="N250" s="80"/>
      <c r="O250" s="80"/>
      <c r="P250" s="80"/>
      <c r="Q250" s="80"/>
      <c r="R250" s="80"/>
      <c r="S250" s="80"/>
      <c r="T250" s="81"/>
      <c r="AT250" s="18" t="s">
        <v>213</v>
      </c>
      <c r="AU250" s="18" t="s">
        <v>82</v>
      </c>
    </row>
    <row r="251" spans="2:51" s="12" customFormat="1" ht="12">
      <c r="B251" s="232"/>
      <c r="C251" s="233"/>
      <c r="D251" s="229" t="s">
        <v>193</v>
      </c>
      <c r="E251" s="234" t="s">
        <v>19</v>
      </c>
      <c r="F251" s="235" t="s">
        <v>1702</v>
      </c>
      <c r="G251" s="233"/>
      <c r="H251" s="234" t="s">
        <v>19</v>
      </c>
      <c r="I251" s="236"/>
      <c r="J251" s="233"/>
      <c r="K251" s="233"/>
      <c r="L251" s="237"/>
      <c r="M251" s="238"/>
      <c r="N251" s="239"/>
      <c r="O251" s="239"/>
      <c r="P251" s="239"/>
      <c r="Q251" s="239"/>
      <c r="R251" s="239"/>
      <c r="S251" s="239"/>
      <c r="T251" s="240"/>
      <c r="AT251" s="241" t="s">
        <v>193</v>
      </c>
      <c r="AU251" s="241" t="s">
        <v>82</v>
      </c>
      <c r="AV251" s="12" t="s">
        <v>80</v>
      </c>
      <c r="AW251" s="12" t="s">
        <v>35</v>
      </c>
      <c r="AX251" s="12" t="s">
        <v>73</v>
      </c>
      <c r="AY251" s="241" t="s">
        <v>183</v>
      </c>
    </row>
    <row r="252" spans="2:51" s="13" customFormat="1" ht="12">
      <c r="B252" s="242"/>
      <c r="C252" s="243"/>
      <c r="D252" s="229" t="s">
        <v>193</v>
      </c>
      <c r="E252" s="244" t="s">
        <v>19</v>
      </c>
      <c r="F252" s="245" t="s">
        <v>1703</v>
      </c>
      <c r="G252" s="243"/>
      <c r="H252" s="246">
        <v>0.48</v>
      </c>
      <c r="I252" s="247"/>
      <c r="J252" s="243"/>
      <c r="K252" s="243"/>
      <c r="L252" s="248"/>
      <c r="M252" s="249"/>
      <c r="N252" s="250"/>
      <c r="O252" s="250"/>
      <c r="P252" s="250"/>
      <c r="Q252" s="250"/>
      <c r="R252" s="250"/>
      <c r="S252" s="250"/>
      <c r="T252" s="251"/>
      <c r="AT252" s="252" t="s">
        <v>193</v>
      </c>
      <c r="AU252" s="252" t="s">
        <v>82</v>
      </c>
      <c r="AV252" s="13" t="s">
        <v>82</v>
      </c>
      <c r="AW252" s="13" t="s">
        <v>35</v>
      </c>
      <c r="AX252" s="13" t="s">
        <v>73</v>
      </c>
      <c r="AY252" s="252" t="s">
        <v>183</v>
      </c>
    </row>
    <row r="253" spans="2:51" s="12" customFormat="1" ht="12">
      <c r="B253" s="232"/>
      <c r="C253" s="233"/>
      <c r="D253" s="229" t="s">
        <v>193</v>
      </c>
      <c r="E253" s="234" t="s">
        <v>19</v>
      </c>
      <c r="F253" s="235" t="s">
        <v>1604</v>
      </c>
      <c r="G253" s="233"/>
      <c r="H253" s="234" t="s">
        <v>19</v>
      </c>
      <c r="I253" s="236"/>
      <c r="J253" s="233"/>
      <c r="K253" s="233"/>
      <c r="L253" s="237"/>
      <c r="M253" s="238"/>
      <c r="N253" s="239"/>
      <c r="O253" s="239"/>
      <c r="P253" s="239"/>
      <c r="Q253" s="239"/>
      <c r="R253" s="239"/>
      <c r="S253" s="239"/>
      <c r="T253" s="240"/>
      <c r="AT253" s="241" t="s">
        <v>193</v>
      </c>
      <c r="AU253" s="241" t="s">
        <v>82</v>
      </c>
      <c r="AV253" s="12" t="s">
        <v>80</v>
      </c>
      <c r="AW253" s="12" t="s">
        <v>35</v>
      </c>
      <c r="AX253" s="12" t="s">
        <v>73</v>
      </c>
      <c r="AY253" s="241" t="s">
        <v>183</v>
      </c>
    </row>
    <row r="254" spans="2:51" s="13" customFormat="1" ht="12">
      <c r="B254" s="242"/>
      <c r="C254" s="243"/>
      <c r="D254" s="229" t="s">
        <v>193</v>
      </c>
      <c r="E254" s="244" t="s">
        <v>19</v>
      </c>
      <c r="F254" s="245" t="s">
        <v>1704</v>
      </c>
      <c r="G254" s="243"/>
      <c r="H254" s="246">
        <v>0.48</v>
      </c>
      <c r="I254" s="247"/>
      <c r="J254" s="243"/>
      <c r="K254" s="243"/>
      <c r="L254" s="248"/>
      <c r="M254" s="249"/>
      <c r="N254" s="250"/>
      <c r="O254" s="250"/>
      <c r="P254" s="250"/>
      <c r="Q254" s="250"/>
      <c r="R254" s="250"/>
      <c r="S254" s="250"/>
      <c r="T254" s="251"/>
      <c r="AT254" s="252" t="s">
        <v>193</v>
      </c>
      <c r="AU254" s="252" t="s">
        <v>82</v>
      </c>
      <c r="AV254" s="13" t="s">
        <v>82</v>
      </c>
      <c r="AW254" s="13" t="s">
        <v>35</v>
      </c>
      <c r="AX254" s="13" t="s">
        <v>73</v>
      </c>
      <c r="AY254" s="252" t="s">
        <v>183</v>
      </c>
    </row>
    <row r="255" spans="2:51" s="14" customFormat="1" ht="12">
      <c r="B255" s="253"/>
      <c r="C255" s="254"/>
      <c r="D255" s="229" t="s">
        <v>193</v>
      </c>
      <c r="E255" s="255" t="s">
        <v>19</v>
      </c>
      <c r="F255" s="256" t="s">
        <v>231</v>
      </c>
      <c r="G255" s="254"/>
      <c r="H255" s="257">
        <v>0.96</v>
      </c>
      <c r="I255" s="258"/>
      <c r="J255" s="254"/>
      <c r="K255" s="254"/>
      <c r="L255" s="259"/>
      <c r="M255" s="260"/>
      <c r="N255" s="261"/>
      <c r="O255" s="261"/>
      <c r="P255" s="261"/>
      <c r="Q255" s="261"/>
      <c r="R255" s="261"/>
      <c r="S255" s="261"/>
      <c r="T255" s="262"/>
      <c r="AT255" s="263" t="s">
        <v>193</v>
      </c>
      <c r="AU255" s="263" t="s">
        <v>82</v>
      </c>
      <c r="AV255" s="14" t="s">
        <v>101</v>
      </c>
      <c r="AW255" s="14" t="s">
        <v>35</v>
      </c>
      <c r="AX255" s="14" t="s">
        <v>80</v>
      </c>
      <c r="AY255" s="263" t="s">
        <v>183</v>
      </c>
    </row>
    <row r="256" spans="2:65" s="1" customFormat="1" ht="16.5" customHeight="1">
      <c r="B256" s="39"/>
      <c r="C256" s="217" t="s">
        <v>337</v>
      </c>
      <c r="D256" s="217" t="s">
        <v>185</v>
      </c>
      <c r="E256" s="218" t="s">
        <v>1705</v>
      </c>
      <c r="F256" s="219" t="s">
        <v>1706</v>
      </c>
      <c r="G256" s="220" t="s">
        <v>324</v>
      </c>
      <c r="H256" s="221">
        <v>5.76</v>
      </c>
      <c r="I256" s="222"/>
      <c r="J256" s="223">
        <f>ROUND(I256*H256,2)</f>
        <v>0</v>
      </c>
      <c r="K256" s="219" t="s">
        <v>521</v>
      </c>
      <c r="L256" s="44"/>
      <c r="M256" s="224" t="s">
        <v>19</v>
      </c>
      <c r="N256" s="225" t="s">
        <v>44</v>
      </c>
      <c r="O256" s="80"/>
      <c r="P256" s="226">
        <f>O256*H256</f>
        <v>0</v>
      </c>
      <c r="Q256" s="226">
        <v>0.0014357</v>
      </c>
      <c r="R256" s="226">
        <f>Q256*H256</f>
        <v>0.008269632</v>
      </c>
      <c r="S256" s="226">
        <v>0</v>
      </c>
      <c r="T256" s="227">
        <f>S256*H256</f>
        <v>0</v>
      </c>
      <c r="AR256" s="18" t="s">
        <v>101</v>
      </c>
      <c r="AT256" s="18" t="s">
        <v>185</v>
      </c>
      <c r="AU256" s="18" t="s">
        <v>82</v>
      </c>
      <c r="AY256" s="18" t="s">
        <v>183</v>
      </c>
      <c r="BE256" s="228">
        <f>IF(N256="základní",J256,0)</f>
        <v>0</v>
      </c>
      <c r="BF256" s="228">
        <f>IF(N256="snížená",J256,0)</f>
        <v>0</v>
      </c>
      <c r="BG256" s="228">
        <f>IF(N256="zákl. přenesená",J256,0)</f>
        <v>0</v>
      </c>
      <c r="BH256" s="228">
        <f>IF(N256="sníž. přenesená",J256,0)</f>
        <v>0</v>
      </c>
      <c r="BI256" s="228">
        <f>IF(N256="nulová",J256,0)</f>
        <v>0</v>
      </c>
      <c r="BJ256" s="18" t="s">
        <v>80</v>
      </c>
      <c r="BK256" s="228">
        <f>ROUND(I256*H256,2)</f>
        <v>0</v>
      </c>
      <c r="BL256" s="18" t="s">
        <v>101</v>
      </c>
      <c r="BM256" s="18" t="s">
        <v>1707</v>
      </c>
    </row>
    <row r="257" spans="2:47" s="1" customFormat="1" ht="12">
      <c r="B257" s="39"/>
      <c r="C257" s="40"/>
      <c r="D257" s="229" t="s">
        <v>213</v>
      </c>
      <c r="E257" s="40"/>
      <c r="F257" s="230" t="s">
        <v>959</v>
      </c>
      <c r="G257" s="40"/>
      <c r="H257" s="40"/>
      <c r="I257" s="144"/>
      <c r="J257" s="40"/>
      <c r="K257" s="40"/>
      <c r="L257" s="44"/>
      <c r="M257" s="231"/>
      <c r="N257" s="80"/>
      <c r="O257" s="80"/>
      <c r="P257" s="80"/>
      <c r="Q257" s="80"/>
      <c r="R257" s="80"/>
      <c r="S257" s="80"/>
      <c r="T257" s="81"/>
      <c r="AT257" s="18" t="s">
        <v>213</v>
      </c>
      <c r="AU257" s="18" t="s">
        <v>82</v>
      </c>
    </row>
    <row r="258" spans="2:51" s="13" customFormat="1" ht="12">
      <c r="B258" s="242"/>
      <c r="C258" s="243"/>
      <c r="D258" s="229" t="s">
        <v>193</v>
      </c>
      <c r="E258" s="244" t="s">
        <v>19</v>
      </c>
      <c r="F258" s="245" t="s">
        <v>1708</v>
      </c>
      <c r="G258" s="243"/>
      <c r="H258" s="246">
        <v>0.96</v>
      </c>
      <c r="I258" s="247"/>
      <c r="J258" s="243"/>
      <c r="K258" s="243"/>
      <c r="L258" s="248"/>
      <c r="M258" s="249"/>
      <c r="N258" s="250"/>
      <c r="O258" s="250"/>
      <c r="P258" s="250"/>
      <c r="Q258" s="250"/>
      <c r="R258" s="250"/>
      <c r="S258" s="250"/>
      <c r="T258" s="251"/>
      <c r="AT258" s="252" t="s">
        <v>193</v>
      </c>
      <c r="AU258" s="252" t="s">
        <v>82</v>
      </c>
      <c r="AV258" s="13" t="s">
        <v>82</v>
      </c>
      <c r="AW258" s="13" t="s">
        <v>35</v>
      </c>
      <c r="AX258" s="13" t="s">
        <v>73</v>
      </c>
      <c r="AY258" s="252" t="s">
        <v>183</v>
      </c>
    </row>
    <row r="259" spans="2:51" s="13" customFormat="1" ht="12">
      <c r="B259" s="242"/>
      <c r="C259" s="243"/>
      <c r="D259" s="229" t="s">
        <v>193</v>
      </c>
      <c r="E259" s="244" t="s">
        <v>19</v>
      </c>
      <c r="F259" s="245" t="s">
        <v>1709</v>
      </c>
      <c r="G259" s="243"/>
      <c r="H259" s="246">
        <v>4.8</v>
      </c>
      <c r="I259" s="247"/>
      <c r="J259" s="243"/>
      <c r="K259" s="243"/>
      <c r="L259" s="248"/>
      <c r="M259" s="249"/>
      <c r="N259" s="250"/>
      <c r="O259" s="250"/>
      <c r="P259" s="250"/>
      <c r="Q259" s="250"/>
      <c r="R259" s="250"/>
      <c r="S259" s="250"/>
      <c r="T259" s="251"/>
      <c r="AT259" s="252" t="s">
        <v>193</v>
      </c>
      <c r="AU259" s="252" t="s">
        <v>82</v>
      </c>
      <c r="AV259" s="13" t="s">
        <v>82</v>
      </c>
      <c r="AW259" s="13" t="s">
        <v>35</v>
      </c>
      <c r="AX259" s="13" t="s">
        <v>73</v>
      </c>
      <c r="AY259" s="252" t="s">
        <v>183</v>
      </c>
    </row>
    <row r="260" spans="2:51" s="14" customFormat="1" ht="12">
      <c r="B260" s="253"/>
      <c r="C260" s="254"/>
      <c r="D260" s="229" t="s">
        <v>193</v>
      </c>
      <c r="E260" s="255" t="s">
        <v>19</v>
      </c>
      <c r="F260" s="256" t="s">
        <v>231</v>
      </c>
      <c r="G260" s="254"/>
      <c r="H260" s="257">
        <v>5.76</v>
      </c>
      <c r="I260" s="258"/>
      <c r="J260" s="254"/>
      <c r="K260" s="254"/>
      <c r="L260" s="259"/>
      <c r="M260" s="260"/>
      <c r="N260" s="261"/>
      <c r="O260" s="261"/>
      <c r="P260" s="261"/>
      <c r="Q260" s="261"/>
      <c r="R260" s="261"/>
      <c r="S260" s="261"/>
      <c r="T260" s="262"/>
      <c r="AT260" s="263" t="s">
        <v>193</v>
      </c>
      <c r="AU260" s="263" t="s">
        <v>82</v>
      </c>
      <c r="AV260" s="14" t="s">
        <v>101</v>
      </c>
      <c r="AW260" s="14" t="s">
        <v>35</v>
      </c>
      <c r="AX260" s="14" t="s">
        <v>80</v>
      </c>
      <c r="AY260" s="263" t="s">
        <v>183</v>
      </c>
    </row>
    <row r="261" spans="2:65" s="1" customFormat="1" ht="16.5" customHeight="1">
      <c r="B261" s="39"/>
      <c r="C261" s="217" t="s">
        <v>341</v>
      </c>
      <c r="D261" s="217" t="s">
        <v>185</v>
      </c>
      <c r="E261" s="218" t="s">
        <v>1710</v>
      </c>
      <c r="F261" s="219" t="s">
        <v>1711</v>
      </c>
      <c r="G261" s="220" t="s">
        <v>324</v>
      </c>
      <c r="H261" s="221">
        <v>5.76</v>
      </c>
      <c r="I261" s="222"/>
      <c r="J261" s="223">
        <f>ROUND(I261*H261,2)</f>
        <v>0</v>
      </c>
      <c r="K261" s="219" t="s">
        <v>521</v>
      </c>
      <c r="L261" s="44"/>
      <c r="M261" s="224" t="s">
        <v>19</v>
      </c>
      <c r="N261" s="225" t="s">
        <v>44</v>
      </c>
      <c r="O261" s="80"/>
      <c r="P261" s="226">
        <f>O261*H261</f>
        <v>0</v>
      </c>
      <c r="Q261" s="226">
        <v>3.6E-05</v>
      </c>
      <c r="R261" s="226">
        <f>Q261*H261</f>
        <v>0.00020736</v>
      </c>
      <c r="S261" s="226">
        <v>0</v>
      </c>
      <c r="T261" s="227">
        <f>S261*H261</f>
        <v>0</v>
      </c>
      <c r="AR261" s="18" t="s">
        <v>101</v>
      </c>
      <c r="AT261" s="18" t="s">
        <v>185</v>
      </c>
      <c r="AU261" s="18" t="s">
        <v>82</v>
      </c>
      <c r="AY261" s="18" t="s">
        <v>183</v>
      </c>
      <c r="BE261" s="228">
        <f>IF(N261="základní",J261,0)</f>
        <v>0</v>
      </c>
      <c r="BF261" s="228">
        <f>IF(N261="snížená",J261,0)</f>
        <v>0</v>
      </c>
      <c r="BG261" s="228">
        <f>IF(N261="zákl. přenesená",J261,0)</f>
        <v>0</v>
      </c>
      <c r="BH261" s="228">
        <f>IF(N261="sníž. přenesená",J261,0)</f>
        <v>0</v>
      </c>
      <c r="BI261" s="228">
        <f>IF(N261="nulová",J261,0)</f>
        <v>0</v>
      </c>
      <c r="BJ261" s="18" t="s">
        <v>80</v>
      </c>
      <c r="BK261" s="228">
        <f>ROUND(I261*H261,2)</f>
        <v>0</v>
      </c>
      <c r="BL261" s="18" t="s">
        <v>101</v>
      </c>
      <c r="BM261" s="18" t="s">
        <v>1712</v>
      </c>
    </row>
    <row r="262" spans="2:47" s="1" customFormat="1" ht="12">
      <c r="B262" s="39"/>
      <c r="C262" s="40"/>
      <c r="D262" s="229" t="s">
        <v>213</v>
      </c>
      <c r="E262" s="40"/>
      <c r="F262" s="230" t="s">
        <v>959</v>
      </c>
      <c r="G262" s="40"/>
      <c r="H262" s="40"/>
      <c r="I262" s="144"/>
      <c r="J262" s="40"/>
      <c r="K262" s="40"/>
      <c r="L262" s="44"/>
      <c r="M262" s="231"/>
      <c r="N262" s="80"/>
      <c r="O262" s="80"/>
      <c r="P262" s="80"/>
      <c r="Q262" s="80"/>
      <c r="R262" s="80"/>
      <c r="S262" s="80"/>
      <c r="T262" s="81"/>
      <c r="AT262" s="18" t="s">
        <v>213</v>
      </c>
      <c r="AU262" s="18" t="s">
        <v>82</v>
      </c>
    </row>
    <row r="263" spans="2:63" s="11" customFormat="1" ht="22.8" customHeight="1">
      <c r="B263" s="201"/>
      <c r="C263" s="202"/>
      <c r="D263" s="203" t="s">
        <v>72</v>
      </c>
      <c r="E263" s="215" t="s">
        <v>95</v>
      </c>
      <c r="F263" s="215" t="s">
        <v>966</v>
      </c>
      <c r="G263" s="202"/>
      <c r="H263" s="202"/>
      <c r="I263" s="205"/>
      <c r="J263" s="216">
        <f>BK263</f>
        <v>0</v>
      </c>
      <c r="K263" s="202"/>
      <c r="L263" s="207"/>
      <c r="M263" s="208"/>
      <c r="N263" s="209"/>
      <c r="O263" s="209"/>
      <c r="P263" s="210">
        <f>SUM(P264:P266)</f>
        <v>0</v>
      </c>
      <c r="Q263" s="209"/>
      <c r="R263" s="210">
        <f>SUM(R264:R266)</f>
        <v>0.10592</v>
      </c>
      <c r="S263" s="209"/>
      <c r="T263" s="211">
        <f>SUM(T264:T266)</f>
        <v>0</v>
      </c>
      <c r="AR263" s="212" t="s">
        <v>80</v>
      </c>
      <c r="AT263" s="213" t="s">
        <v>72</v>
      </c>
      <c r="AU263" s="213" t="s">
        <v>80</v>
      </c>
      <c r="AY263" s="212" t="s">
        <v>183</v>
      </c>
      <c r="BK263" s="214">
        <f>SUM(BK264:BK266)</f>
        <v>0</v>
      </c>
    </row>
    <row r="264" spans="2:65" s="1" customFormat="1" ht="16.5" customHeight="1">
      <c r="B264" s="39"/>
      <c r="C264" s="217" t="s">
        <v>345</v>
      </c>
      <c r="D264" s="217" t="s">
        <v>185</v>
      </c>
      <c r="E264" s="218" t="s">
        <v>978</v>
      </c>
      <c r="F264" s="219" t="s">
        <v>979</v>
      </c>
      <c r="G264" s="220" t="s">
        <v>188</v>
      </c>
      <c r="H264" s="221">
        <v>16</v>
      </c>
      <c r="I264" s="222"/>
      <c r="J264" s="223">
        <f>ROUND(I264*H264,2)</f>
        <v>0</v>
      </c>
      <c r="K264" s="219" t="s">
        <v>521</v>
      </c>
      <c r="L264" s="44"/>
      <c r="M264" s="224" t="s">
        <v>19</v>
      </c>
      <c r="N264" s="225" t="s">
        <v>44</v>
      </c>
      <c r="O264" s="80"/>
      <c r="P264" s="226">
        <f>O264*H264</f>
        <v>0</v>
      </c>
      <c r="Q264" s="226">
        <v>0.00662</v>
      </c>
      <c r="R264" s="226">
        <f>Q264*H264</f>
        <v>0.10592</v>
      </c>
      <c r="S264" s="226">
        <v>0</v>
      </c>
      <c r="T264" s="227">
        <f>S264*H264</f>
        <v>0</v>
      </c>
      <c r="AR264" s="18" t="s">
        <v>101</v>
      </c>
      <c r="AT264" s="18" t="s">
        <v>185</v>
      </c>
      <c r="AU264" s="18" t="s">
        <v>82</v>
      </c>
      <c r="AY264" s="18" t="s">
        <v>183</v>
      </c>
      <c r="BE264" s="228">
        <f>IF(N264="základní",J264,0)</f>
        <v>0</v>
      </c>
      <c r="BF264" s="228">
        <f>IF(N264="snížená",J264,0)</f>
        <v>0</v>
      </c>
      <c r="BG264" s="228">
        <f>IF(N264="zákl. přenesená",J264,0)</f>
        <v>0</v>
      </c>
      <c r="BH264" s="228">
        <f>IF(N264="sníž. přenesená",J264,0)</f>
        <v>0</v>
      </c>
      <c r="BI264" s="228">
        <f>IF(N264="nulová",J264,0)</f>
        <v>0</v>
      </c>
      <c r="BJ264" s="18" t="s">
        <v>80</v>
      </c>
      <c r="BK264" s="228">
        <f>ROUND(I264*H264,2)</f>
        <v>0</v>
      </c>
      <c r="BL264" s="18" t="s">
        <v>101</v>
      </c>
      <c r="BM264" s="18" t="s">
        <v>1713</v>
      </c>
    </row>
    <row r="265" spans="2:47" s="1" customFormat="1" ht="12">
      <c r="B265" s="39"/>
      <c r="C265" s="40"/>
      <c r="D265" s="229" t="s">
        <v>213</v>
      </c>
      <c r="E265" s="40"/>
      <c r="F265" s="230" t="s">
        <v>981</v>
      </c>
      <c r="G265" s="40"/>
      <c r="H265" s="40"/>
      <c r="I265" s="144"/>
      <c r="J265" s="40"/>
      <c r="K265" s="40"/>
      <c r="L265" s="44"/>
      <c r="M265" s="231"/>
      <c r="N265" s="80"/>
      <c r="O265" s="80"/>
      <c r="P265" s="80"/>
      <c r="Q265" s="80"/>
      <c r="R265" s="80"/>
      <c r="S265" s="80"/>
      <c r="T265" s="81"/>
      <c r="AT265" s="18" t="s">
        <v>213</v>
      </c>
      <c r="AU265" s="18" t="s">
        <v>82</v>
      </c>
    </row>
    <row r="266" spans="2:51" s="13" customFormat="1" ht="12">
      <c r="B266" s="242"/>
      <c r="C266" s="243"/>
      <c r="D266" s="229" t="s">
        <v>193</v>
      </c>
      <c r="E266" s="244" t="s">
        <v>19</v>
      </c>
      <c r="F266" s="245" t="s">
        <v>982</v>
      </c>
      <c r="G266" s="243"/>
      <c r="H266" s="246">
        <v>16</v>
      </c>
      <c r="I266" s="247"/>
      <c r="J266" s="243"/>
      <c r="K266" s="243"/>
      <c r="L266" s="248"/>
      <c r="M266" s="249"/>
      <c r="N266" s="250"/>
      <c r="O266" s="250"/>
      <c r="P266" s="250"/>
      <c r="Q266" s="250"/>
      <c r="R266" s="250"/>
      <c r="S266" s="250"/>
      <c r="T266" s="251"/>
      <c r="AT266" s="252" t="s">
        <v>193</v>
      </c>
      <c r="AU266" s="252" t="s">
        <v>82</v>
      </c>
      <c r="AV266" s="13" t="s">
        <v>82</v>
      </c>
      <c r="AW266" s="13" t="s">
        <v>35</v>
      </c>
      <c r="AX266" s="13" t="s">
        <v>80</v>
      </c>
      <c r="AY266" s="252" t="s">
        <v>183</v>
      </c>
    </row>
    <row r="267" spans="2:63" s="11" customFormat="1" ht="22.8" customHeight="1">
      <c r="B267" s="201"/>
      <c r="C267" s="202"/>
      <c r="D267" s="203" t="s">
        <v>72</v>
      </c>
      <c r="E267" s="215" t="s">
        <v>101</v>
      </c>
      <c r="F267" s="215" t="s">
        <v>983</v>
      </c>
      <c r="G267" s="202"/>
      <c r="H267" s="202"/>
      <c r="I267" s="205"/>
      <c r="J267" s="216">
        <f>BK267</f>
        <v>0</v>
      </c>
      <c r="K267" s="202"/>
      <c r="L267" s="207"/>
      <c r="M267" s="208"/>
      <c r="N267" s="209"/>
      <c r="O267" s="209"/>
      <c r="P267" s="210">
        <f>SUM(P268:P284)</f>
        <v>0</v>
      </c>
      <c r="Q267" s="209"/>
      <c r="R267" s="210">
        <f>SUM(R268:R284)</f>
        <v>14.957847833999999</v>
      </c>
      <c r="S267" s="209"/>
      <c r="T267" s="211">
        <f>SUM(T268:T284)</f>
        <v>0</v>
      </c>
      <c r="AR267" s="212" t="s">
        <v>80</v>
      </c>
      <c r="AT267" s="213" t="s">
        <v>72</v>
      </c>
      <c r="AU267" s="213" t="s">
        <v>80</v>
      </c>
      <c r="AY267" s="212" t="s">
        <v>183</v>
      </c>
      <c r="BK267" s="214">
        <f>SUM(BK268:BK284)</f>
        <v>0</v>
      </c>
    </row>
    <row r="268" spans="2:65" s="1" customFormat="1" ht="16.5" customHeight="1">
      <c r="B268" s="39"/>
      <c r="C268" s="217" t="s">
        <v>349</v>
      </c>
      <c r="D268" s="217" t="s">
        <v>185</v>
      </c>
      <c r="E268" s="218" t="s">
        <v>990</v>
      </c>
      <c r="F268" s="219" t="s">
        <v>991</v>
      </c>
      <c r="G268" s="220" t="s">
        <v>208</v>
      </c>
      <c r="H268" s="221">
        <v>0.083</v>
      </c>
      <c r="I268" s="222"/>
      <c r="J268" s="223">
        <f>ROUND(I268*H268,2)</f>
        <v>0</v>
      </c>
      <c r="K268" s="219" t="s">
        <v>521</v>
      </c>
      <c r="L268" s="44"/>
      <c r="M268" s="224" t="s">
        <v>19</v>
      </c>
      <c r="N268" s="225" t="s">
        <v>44</v>
      </c>
      <c r="O268" s="80"/>
      <c r="P268" s="226">
        <f>O268*H268</f>
        <v>0</v>
      </c>
      <c r="Q268" s="226">
        <v>1.059738</v>
      </c>
      <c r="R268" s="226">
        <f>Q268*H268</f>
        <v>0.08795825400000001</v>
      </c>
      <c r="S268" s="226">
        <v>0</v>
      </c>
      <c r="T268" s="227">
        <f>S268*H268</f>
        <v>0</v>
      </c>
      <c r="AR268" s="18" t="s">
        <v>101</v>
      </c>
      <c r="AT268" s="18" t="s">
        <v>185</v>
      </c>
      <c r="AU268" s="18" t="s">
        <v>82</v>
      </c>
      <c r="AY268" s="18" t="s">
        <v>183</v>
      </c>
      <c r="BE268" s="228">
        <f>IF(N268="základní",J268,0)</f>
        <v>0</v>
      </c>
      <c r="BF268" s="228">
        <f>IF(N268="snížená",J268,0)</f>
        <v>0</v>
      </c>
      <c r="BG268" s="228">
        <f>IF(N268="zákl. přenesená",J268,0)</f>
        <v>0</v>
      </c>
      <c r="BH268" s="228">
        <f>IF(N268="sníž. přenesená",J268,0)</f>
        <v>0</v>
      </c>
      <c r="BI268" s="228">
        <f>IF(N268="nulová",J268,0)</f>
        <v>0</v>
      </c>
      <c r="BJ268" s="18" t="s">
        <v>80</v>
      </c>
      <c r="BK268" s="228">
        <f>ROUND(I268*H268,2)</f>
        <v>0</v>
      </c>
      <c r="BL268" s="18" t="s">
        <v>101</v>
      </c>
      <c r="BM268" s="18" t="s">
        <v>1714</v>
      </c>
    </row>
    <row r="269" spans="2:47" s="1" customFormat="1" ht="12">
      <c r="B269" s="39"/>
      <c r="C269" s="40"/>
      <c r="D269" s="229" t="s">
        <v>213</v>
      </c>
      <c r="E269" s="40"/>
      <c r="F269" s="230" t="s">
        <v>987</v>
      </c>
      <c r="G269" s="40"/>
      <c r="H269" s="40"/>
      <c r="I269" s="144"/>
      <c r="J269" s="40"/>
      <c r="K269" s="40"/>
      <c r="L269" s="44"/>
      <c r="M269" s="231"/>
      <c r="N269" s="80"/>
      <c r="O269" s="80"/>
      <c r="P269" s="80"/>
      <c r="Q269" s="80"/>
      <c r="R269" s="80"/>
      <c r="S269" s="80"/>
      <c r="T269" s="81"/>
      <c r="AT269" s="18" t="s">
        <v>213</v>
      </c>
      <c r="AU269" s="18" t="s">
        <v>82</v>
      </c>
    </row>
    <row r="270" spans="2:51" s="12" customFormat="1" ht="12">
      <c r="B270" s="232"/>
      <c r="C270" s="233"/>
      <c r="D270" s="229" t="s">
        <v>193</v>
      </c>
      <c r="E270" s="234" t="s">
        <v>19</v>
      </c>
      <c r="F270" s="235" t="s">
        <v>1715</v>
      </c>
      <c r="G270" s="233"/>
      <c r="H270" s="234" t="s">
        <v>19</v>
      </c>
      <c r="I270" s="236"/>
      <c r="J270" s="233"/>
      <c r="K270" s="233"/>
      <c r="L270" s="237"/>
      <c r="M270" s="238"/>
      <c r="N270" s="239"/>
      <c r="O270" s="239"/>
      <c r="P270" s="239"/>
      <c r="Q270" s="239"/>
      <c r="R270" s="239"/>
      <c r="S270" s="239"/>
      <c r="T270" s="240"/>
      <c r="AT270" s="241" t="s">
        <v>193</v>
      </c>
      <c r="AU270" s="241" t="s">
        <v>82</v>
      </c>
      <c r="AV270" s="12" t="s">
        <v>80</v>
      </c>
      <c r="AW270" s="12" t="s">
        <v>35</v>
      </c>
      <c r="AX270" s="12" t="s">
        <v>73</v>
      </c>
      <c r="AY270" s="241" t="s">
        <v>183</v>
      </c>
    </row>
    <row r="271" spans="2:51" s="13" customFormat="1" ht="12">
      <c r="B271" s="242"/>
      <c r="C271" s="243"/>
      <c r="D271" s="229" t="s">
        <v>193</v>
      </c>
      <c r="E271" s="244" t="s">
        <v>19</v>
      </c>
      <c r="F271" s="245" t="s">
        <v>1716</v>
      </c>
      <c r="G271" s="243"/>
      <c r="H271" s="246">
        <v>0.083</v>
      </c>
      <c r="I271" s="247"/>
      <c r="J271" s="243"/>
      <c r="K271" s="243"/>
      <c r="L271" s="248"/>
      <c r="M271" s="249"/>
      <c r="N271" s="250"/>
      <c r="O271" s="250"/>
      <c r="P271" s="250"/>
      <c r="Q271" s="250"/>
      <c r="R271" s="250"/>
      <c r="S271" s="250"/>
      <c r="T271" s="251"/>
      <c r="AT271" s="252" t="s">
        <v>193</v>
      </c>
      <c r="AU271" s="252" t="s">
        <v>82</v>
      </c>
      <c r="AV271" s="13" t="s">
        <v>82</v>
      </c>
      <c r="AW271" s="13" t="s">
        <v>35</v>
      </c>
      <c r="AX271" s="13" t="s">
        <v>80</v>
      </c>
      <c r="AY271" s="252" t="s">
        <v>183</v>
      </c>
    </row>
    <row r="272" spans="2:65" s="1" customFormat="1" ht="16.5" customHeight="1">
      <c r="B272" s="39"/>
      <c r="C272" s="217" t="s">
        <v>356</v>
      </c>
      <c r="D272" s="217" t="s">
        <v>185</v>
      </c>
      <c r="E272" s="218" t="s">
        <v>1717</v>
      </c>
      <c r="F272" s="219" t="s">
        <v>1718</v>
      </c>
      <c r="G272" s="220" t="s">
        <v>324</v>
      </c>
      <c r="H272" s="221">
        <v>31.46</v>
      </c>
      <c r="I272" s="222"/>
      <c r="J272" s="223">
        <f>ROUND(I272*H272,2)</f>
        <v>0</v>
      </c>
      <c r="K272" s="219" t="s">
        <v>521</v>
      </c>
      <c r="L272" s="44"/>
      <c r="M272" s="224" t="s">
        <v>19</v>
      </c>
      <c r="N272" s="225" t="s">
        <v>44</v>
      </c>
      <c r="O272" s="80"/>
      <c r="P272" s="226">
        <f>O272*H272</f>
        <v>0</v>
      </c>
      <c r="Q272" s="226">
        <v>0</v>
      </c>
      <c r="R272" s="226">
        <f>Q272*H272</f>
        <v>0</v>
      </c>
      <c r="S272" s="226">
        <v>0</v>
      </c>
      <c r="T272" s="227">
        <f>S272*H272</f>
        <v>0</v>
      </c>
      <c r="AR272" s="18" t="s">
        <v>101</v>
      </c>
      <c r="AT272" s="18" t="s">
        <v>185</v>
      </c>
      <c r="AU272" s="18" t="s">
        <v>82</v>
      </c>
      <c r="AY272" s="18" t="s">
        <v>183</v>
      </c>
      <c r="BE272" s="228">
        <f>IF(N272="základní",J272,0)</f>
        <v>0</v>
      </c>
      <c r="BF272" s="228">
        <f>IF(N272="snížená",J272,0)</f>
        <v>0</v>
      </c>
      <c r="BG272" s="228">
        <f>IF(N272="zákl. přenesená",J272,0)</f>
        <v>0</v>
      </c>
      <c r="BH272" s="228">
        <f>IF(N272="sníž. přenesená",J272,0)</f>
        <v>0</v>
      </c>
      <c r="BI272" s="228">
        <f>IF(N272="nulová",J272,0)</f>
        <v>0</v>
      </c>
      <c r="BJ272" s="18" t="s">
        <v>80</v>
      </c>
      <c r="BK272" s="228">
        <f>ROUND(I272*H272,2)</f>
        <v>0</v>
      </c>
      <c r="BL272" s="18" t="s">
        <v>101</v>
      </c>
      <c r="BM272" s="18" t="s">
        <v>1719</v>
      </c>
    </row>
    <row r="273" spans="2:47" s="1" customFormat="1" ht="12">
      <c r="B273" s="39"/>
      <c r="C273" s="40"/>
      <c r="D273" s="229" t="s">
        <v>213</v>
      </c>
      <c r="E273" s="40"/>
      <c r="F273" s="230" t="s">
        <v>1720</v>
      </c>
      <c r="G273" s="40"/>
      <c r="H273" s="40"/>
      <c r="I273" s="144"/>
      <c r="J273" s="40"/>
      <c r="K273" s="40"/>
      <c r="L273" s="44"/>
      <c r="M273" s="231"/>
      <c r="N273" s="80"/>
      <c r="O273" s="80"/>
      <c r="P273" s="80"/>
      <c r="Q273" s="80"/>
      <c r="R273" s="80"/>
      <c r="S273" s="80"/>
      <c r="T273" s="81"/>
      <c r="AT273" s="18" t="s">
        <v>213</v>
      </c>
      <c r="AU273" s="18" t="s">
        <v>82</v>
      </c>
    </row>
    <row r="274" spans="2:51" s="12" customFormat="1" ht="12">
      <c r="B274" s="232"/>
      <c r="C274" s="233"/>
      <c r="D274" s="229" t="s">
        <v>193</v>
      </c>
      <c r="E274" s="234" t="s">
        <v>19</v>
      </c>
      <c r="F274" s="235" t="s">
        <v>1721</v>
      </c>
      <c r="G274" s="233"/>
      <c r="H274" s="234" t="s">
        <v>19</v>
      </c>
      <c r="I274" s="236"/>
      <c r="J274" s="233"/>
      <c r="K274" s="233"/>
      <c r="L274" s="237"/>
      <c r="M274" s="238"/>
      <c r="N274" s="239"/>
      <c r="O274" s="239"/>
      <c r="P274" s="239"/>
      <c r="Q274" s="239"/>
      <c r="R274" s="239"/>
      <c r="S274" s="239"/>
      <c r="T274" s="240"/>
      <c r="AT274" s="241" t="s">
        <v>193</v>
      </c>
      <c r="AU274" s="241" t="s">
        <v>82</v>
      </c>
      <c r="AV274" s="12" t="s">
        <v>80</v>
      </c>
      <c r="AW274" s="12" t="s">
        <v>35</v>
      </c>
      <c r="AX274" s="12" t="s">
        <v>73</v>
      </c>
      <c r="AY274" s="241" t="s">
        <v>183</v>
      </c>
    </row>
    <row r="275" spans="2:51" s="13" customFormat="1" ht="12">
      <c r="B275" s="242"/>
      <c r="C275" s="243"/>
      <c r="D275" s="229" t="s">
        <v>193</v>
      </c>
      <c r="E275" s="244" t="s">
        <v>19</v>
      </c>
      <c r="F275" s="245" t="s">
        <v>1722</v>
      </c>
      <c r="G275" s="243"/>
      <c r="H275" s="246">
        <v>31.46</v>
      </c>
      <c r="I275" s="247"/>
      <c r="J275" s="243"/>
      <c r="K275" s="243"/>
      <c r="L275" s="248"/>
      <c r="M275" s="249"/>
      <c r="N275" s="250"/>
      <c r="O275" s="250"/>
      <c r="P275" s="250"/>
      <c r="Q275" s="250"/>
      <c r="R275" s="250"/>
      <c r="S275" s="250"/>
      <c r="T275" s="251"/>
      <c r="AT275" s="252" t="s">
        <v>193</v>
      </c>
      <c r="AU275" s="252" t="s">
        <v>82</v>
      </c>
      <c r="AV275" s="13" t="s">
        <v>82</v>
      </c>
      <c r="AW275" s="13" t="s">
        <v>35</v>
      </c>
      <c r="AX275" s="13" t="s">
        <v>73</v>
      </c>
      <c r="AY275" s="252" t="s">
        <v>183</v>
      </c>
    </row>
    <row r="276" spans="2:51" s="14" customFormat="1" ht="12">
      <c r="B276" s="253"/>
      <c r="C276" s="254"/>
      <c r="D276" s="229" t="s">
        <v>193</v>
      </c>
      <c r="E276" s="255" t="s">
        <v>19</v>
      </c>
      <c r="F276" s="256" t="s">
        <v>231</v>
      </c>
      <c r="G276" s="254"/>
      <c r="H276" s="257">
        <v>31.46</v>
      </c>
      <c r="I276" s="258"/>
      <c r="J276" s="254"/>
      <c r="K276" s="254"/>
      <c r="L276" s="259"/>
      <c r="M276" s="260"/>
      <c r="N276" s="261"/>
      <c r="O276" s="261"/>
      <c r="P276" s="261"/>
      <c r="Q276" s="261"/>
      <c r="R276" s="261"/>
      <c r="S276" s="261"/>
      <c r="T276" s="262"/>
      <c r="AT276" s="263" t="s">
        <v>193</v>
      </c>
      <c r="AU276" s="263" t="s">
        <v>82</v>
      </c>
      <c r="AV276" s="14" t="s">
        <v>101</v>
      </c>
      <c r="AW276" s="14" t="s">
        <v>35</v>
      </c>
      <c r="AX276" s="14" t="s">
        <v>80</v>
      </c>
      <c r="AY276" s="263" t="s">
        <v>183</v>
      </c>
    </row>
    <row r="277" spans="2:65" s="1" customFormat="1" ht="22.5" customHeight="1">
      <c r="B277" s="39"/>
      <c r="C277" s="217" t="s">
        <v>364</v>
      </c>
      <c r="D277" s="217" t="s">
        <v>185</v>
      </c>
      <c r="E277" s="218" t="s">
        <v>1024</v>
      </c>
      <c r="F277" s="219" t="s">
        <v>1025</v>
      </c>
      <c r="G277" s="220" t="s">
        <v>324</v>
      </c>
      <c r="H277" s="221">
        <v>14.42</v>
      </c>
      <c r="I277" s="222"/>
      <c r="J277" s="223">
        <f>ROUND(I277*H277,2)</f>
        <v>0</v>
      </c>
      <c r="K277" s="219" t="s">
        <v>521</v>
      </c>
      <c r="L277" s="44"/>
      <c r="M277" s="224" t="s">
        <v>19</v>
      </c>
      <c r="N277" s="225" t="s">
        <v>44</v>
      </c>
      <c r="O277" s="80"/>
      <c r="P277" s="226">
        <f>O277*H277</f>
        <v>0</v>
      </c>
      <c r="Q277" s="226">
        <v>1.031199</v>
      </c>
      <c r="R277" s="226">
        <f>Q277*H277</f>
        <v>14.869889579999999</v>
      </c>
      <c r="S277" s="226">
        <v>0</v>
      </c>
      <c r="T277" s="227">
        <f>S277*H277</f>
        <v>0</v>
      </c>
      <c r="AR277" s="18" t="s">
        <v>101</v>
      </c>
      <c r="AT277" s="18" t="s">
        <v>185</v>
      </c>
      <c r="AU277" s="18" t="s">
        <v>82</v>
      </c>
      <c r="AY277" s="18" t="s">
        <v>183</v>
      </c>
      <c r="BE277" s="228">
        <f>IF(N277="základní",J277,0)</f>
        <v>0</v>
      </c>
      <c r="BF277" s="228">
        <f>IF(N277="snížená",J277,0)</f>
        <v>0</v>
      </c>
      <c r="BG277" s="228">
        <f>IF(N277="zákl. přenesená",J277,0)</f>
        <v>0</v>
      </c>
      <c r="BH277" s="228">
        <f>IF(N277="sníž. přenesená",J277,0)</f>
        <v>0</v>
      </c>
      <c r="BI277" s="228">
        <f>IF(N277="nulová",J277,0)</f>
        <v>0</v>
      </c>
      <c r="BJ277" s="18" t="s">
        <v>80</v>
      </c>
      <c r="BK277" s="228">
        <f>ROUND(I277*H277,2)</f>
        <v>0</v>
      </c>
      <c r="BL277" s="18" t="s">
        <v>101</v>
      </c>
      <c r="BM277" s="18" t="s">
        <v>1723</v>
      </c>
    </row>
    <row r="278" spans="2:47" s="1" customFormat="1" ht="12">
      <c r="B278" s="39"/>
      <c r="C278" s="40"/>
      <c r="D278" s="229" t="s">
        <v>213</v>
      </c>
      <c r="E278" s="40"/>
      <c r="F278" s="230" t="s">
        <v>1027</v>
      </c>
      <c r="G278" s="40"/>
      <c r="H278" s="40"/>
      <c r="I278" s="144"/>
      <c r="J278" s="40"/>
      <c r="K278" s="40"/>
      <c r="L278" s="44"/>
      <c r="M278" s="231"/>
      <c r="N278" s="80"/>
      <c r="O278" s="80"/>
      <c r="P278" s="80"/>
      <c r="Q278" s="80"/>
      <c r="R278" s="80"/>
      <c r="S278" s="80"/>
      <c r="T278" s="81"/>
      <c r="AT278" s="18" t="s">
        <v>213</v>
      </c>
      <c r="AU278" s="18" t="s">
        <v>82</v>
      </c>
    </row>
    <row r="279" spans="2:51" s="12" customFormat="1" ht="12">
      <c r="B279" s="232"/>
      <c r="C279" s="233"/>
      <c r="D279" s="229" t="s">
        <v>193</v>
      </c>
      <c r="E279" s="234" t="s">
        <v>19</v>
      </c>
      <c r="F279" s="235" t="s">
        <v>1604</v>
      </c>
      <c r="G279" s="233"/>
      <c r="H279" s="234" t="s">
        <v>19</v>
      </c>
      <c r="I279" s="236"/>
      <c r="J279" s="233"/>
      <c r="K279" s="233"/>
      <c r="L279" s="237"/>
      <c r="M279" s="238"/>
      <c r="N279" s="239"/>
      <c r="O279" s="239"/>
      <c r="P279" s="239"/>
      <c r="Q279" s="239"/>
      <c r="R279" s="239"/>
      <c r="S279" s="239"/>
      <c r="T279" s="240"/>
      <c r="AT279" s="241" t="s">
        <v>193</v>
      </c>
      <c r="AU279" s="241" t="s">
        <v>82</v>
      </c>
      <c r="AV279" s="12" t="s">
        <v>80</v>
      </c>
      <c r="AW279" s="12" t="s">
        <v>35</v>
      </c>
      <c r="AX279" s="12" t="s">
        <v>73</v>
      </c>
      <c r="AY279" s="241" t="s">
        <v>183</v>
      </c>
    </row>
    <row r="280" spans="2:51" s="13" customFormat="1" ht="12">
      <c r="B280" s="242"/>
      <c r="C280" s="243"/>
      <c r="D280" s="229" t="s">
        <v>193</v>
      </c>
      <c r="E280" s="244" t="s">
        <v>19</v>
      </c>
      <c r="F280" s="245" t="s">
        <v>1653</v>
      </c>
      <c r="G280" s="243"/>
      <c r="H280" s="246">
        <v>11.28</v>
      </c>
      <c r="I280" s="247"/>
      <c r="J280" s="243"/>
      <c r="K280" s="243"/>
      <c r="L280" s="248"/>
      <c r="M280" s="249"/>
      <c r="N280" s="250"/>
      <c r="O280" s="250"/>
      <c r="P280" s="250"/>
      <c r="Q280" s="250"/>
      <c r="R280" s="250"/>
      <c r="S280" s="250"/>
      <c r="T280" s="251"/>
      <c r="AT280" s="252" t="s">
        <v>193</v>
      </c>
      <c r="AU280" s="252" t="s">
        <v>82</v>
      </c>
      <c r="AV280" s="13" t="s">
        <v>82</v>
      </c>
      <c r="AW280" s="13" t="s">
        <v>35</v>
      </c>
      <c r="AX280" s="13" t="s">
        <v>73</v>
      </c>
      <c r="AY280" s="252" t="s">
        <v>183</v>
      </c>
    </row>
    <row r="281" spans="2:51" s="13" customFormat="1" ht="12">
      <c r="B281" s="242"/>
      <c r="C281" s="243"/>
      <c r="D281" s="229" t="s">
        <v>193</v>
      </c>
      <c r="E281" s="244" t="s">
        <v>19</v>
      </c>
      <c r="F281" s="245" t="s">
        <v>1654</v>
      </c>
      <c r="G281" s="243"/>
      <c r="H281" s="246">
        <v>1.57</v>
      </c>
      <c r="I281" s="247"/>
      <c r="J281" s="243"/>
      <c r="K281" s="243"/>
      <c r="L281" s="248"/>
      <c r="M281" s="249"/>
      <c r="N281" s="250"/>
      <c r="O281" s="250"/>
      <c r="P281" s="250"/>
      <c r="Q281" s="250"/>
      <c r="R281" s="250"/>
      <c r="S281" s="250"/>
      <c r="T281" s="251"/>
      <c r="AT281" s="252" t="s">
        <v>193</v>
      </c>
      <c r="AU281" s="252" t="s">
        <v>82</v>
      </c>
      <c r="AV281" s="13" t="s">
        <v>82</v>
      </c>
      <c r="AW281" s="13" t="s">
        <v>35</v>
      </c>
      <c r="AX281" s="13" t="s">
        <v>73</v>
      </c>
      <c r="AY281" s="252" t="s">
        <v>183</v>
      </c>
    </row>
    <row r="282" spans="2:51" s="12" customFormat="1" ht="12">
      <c r="B282" s="232"/>
      <c r="C282" s="233"/>
      <c r="D282" s="229" t="s">
        <v>193</v>
      </c>
      <c r="E282" s="234" t="s">
        <v>19</v>
      </c>
      <c r="F282" s="235" t="s">
        <v>1607</v>
      </c>
      <c r="G282" s="233"/>
      <c r="H282" s="234" t="s">
        <v>19</v>
      </c>
      <c r="I282" s="236"/>
      <c r="J282" s="233"/>
      <c r="K282" s="233"/>
      <c r="L282" s="237"/>
      <c r="M282" s="238"/>
      <c r="N282" s="239"/>
      <c r="O282" s="239"/>
      <c r="P282" s="239"/>
      <c r="Q282" s="239"/>
      <c r="R282" s="239"/>
      <c r="S282" s="239"/>
      <c r="T282" s="240"/>
      <c r="AT282" s="241" t="s">
        <v>193</v>
      </c>
      <c r="AU282" s="241" t="s">
        <v>82</v>
      </c>
      <c r="AV282" s="12" t="s">
        <v>80</v>
      </c>
      <c r="AW282" s="12" t="s">
        <v>35</v>
      </c>
      <c r="AX282" s="12" t="s">
        <v>73</v>
      </c>
      <c r="AY282" s="241" t="s">
        <v>183</v>
      </c>
    </row>
    <row r="283" spans="2:51" s="13" customFormat="1" ht="12">
      <c r="B283" s="242"/>
      <c r="C283" s="243"/>
      <c r="D283" s="229" t="s">
        <v>193</v>
      </c>
      <c r="E283" s="244" t="s">
        <v>19</v>
      </c>
      <c r="F283" s="245" t="s">
        <v>1654</v>
      </c>
      <c r="G283" s="243"/>
      <c r="H283" s="246">
        <v>1.57</v>
      </c>
      <c r="I283" s="247"/>
      <c r="J283" s="243"/>
      <c r="K283" s="243"/>
      <c r="L283" s="248"/>
      <c r="M283" s="249"/>
      <c r="N283" s="250"/>
      <c r="O283" s="250"/>
      <c r="P283" s="250"/>
      <c r="Q283" s="250"/>
      <c r="R283" s="250"/>
      <c r="S283" s="250"/>
      <c r="T283" s="251"/>
      <c r="AT283" s="252" t="s">
        <v>193</v>
      </c>
      <c r="AU283" s="252" t="s">
        <v>82</v>
      </c>
      <c r="AV283" s="13" t="s">
        <v>82</v>
      </c>
      <c r="AW283" s="13" t="s">
        <v>35</v>
      </c>
      <c r="AX283" s="13" t="s">
        <v>73</v>
      </c>
      <c r="AY283" s="252" t="s">
        <v>183</v>
      </c>
    </row>
    <row r="284" spans="2:51" s="14" customFormat="1" ht="12">
      <c r="B284" s="253"/>
      <c r="C284" s="254"/>
      <c r="D284" s="229" t="s">
        <v>193</v>
      </c>
      <c r="E284" s="255" t="s">
        <v>19</v>
      </c>
      <c r="F284" s="256" t="s">
        <v>231</v>
      </c>
      <c r="G284" s="254"/>
      <c r="H284" s="257">
        <v>14.42</v>
      </c>
      <c r="I284" s="258"/>
      <c r="J284" s="254"/>
      <c r="K284" s="254"/>
      <c r="L284" s="259"/>
      <c r="M284" s="260"/>
      <c r="N284" s="261"/>
      <c r="O284" s="261"/>
      <c r="P284" s="261"/>
      <c r="Q284" s="261"/>
      <c r="R284" s="261"/>
      <c r="S284" s="261"/>
      <c r="T284" s="262"/>
      <c r="AT284" s="263" t="s">
        <v>193</v>
      </c>
      <c r="AU284" s="263" t="s">
        <v>82</v>
      </c>
      <c r="AV284" s="14" t="s">
        <v>101</v>
      </c>
      <c r="AW284" s="14" t="s">
        <v>35</v>
      </c>
      <c r="AX284" s="14" t="s">
        <v>80</v>
      </c>
      <c r="AY284" s="263" t="s">
        <v>183</v>
      </c>
    </row>
    <row r="285" spans="2:63" s="11" customFormat="1" ht="22.8" customHeight="1">
      <c r="B285" s="201"/>
      <c r="C285" s="202"/>
      <c r="D285" s="203" t="s">
        <v>72</v>
      </c>
      <c r="E285" s="215" t="s">
        <v>232</v>
      </c>
      <c r="F285" s="215" t="s">
        <v>1724</v>
      </c>
      <c r="G285" s="202"/>
      <c r="H285" s="202"/>
      <c r="I285" s="205"/>
      <c r="J285" s="216">
        <f>BK285</f>
        <v>0</v>
      </c>
      <c r="K285" s="202"/>
      <c r="L285" s="207"/>
      <c r="M285" s="208"/>
      <c r="N285" s="209"/>
      <c r="O285" s="209"/>
      <c r="P285" s="210">
        <f>SUM(P286:P297)</f>
        <v>0</v>
      </c>
      <c r="Q285" s="209"/>
      <c r="R285" s="210">
        <f>SUM(R286:R297)</f>
        <v>19.00644384</v>
      </c>
      <c r="S285" s="209"/>
      <c r="T285" s="211">
        <f>SUM(T286:T297)</f>
        <v>0</v>
      </c>
      <c r="AR285" s="212" t="s">
        <v>80</v>
      </c>
      <c r="AT285" s="213" t="s">
        <v>72</v>
      </c>
      <c r="AU285" s="213" t="s">
        <v>80</v>
      </c>
      <c r="AY285" s="212" t="s">
        <v>183</v>
      </c>
      <c r="BK285" s="214">
        <f>SUM(BK286:BK297)</f>
        <v>0</v>
      </c>
    </row>
    <row r="286" spans="2:65" s="1" customFormat="1" ht="22.5" customHeight="1">
      <c r="B286" s="39"/>
      <c r="C286" s="217" t="s">
        <v>372</v>
      </c>
      <c r="D286" s="217" t="s">
        <v>185</v>
      </c>
      <c r="E286" s="218" t="s">
        <v>1725</v>
      </c>
      <c r="F286" s="219" t="s">
        <v>1726</v>
      </c>
      <c r="G286" s="220" t="s">
        <v>188</v>
      </c>
      <c r="H286" s="221">
        <v>15.2</v>
      </c>
      <c r="I286" s="222"/>
      <c r="J286" s="223">
        <f>ROUND(I286*H286,2)</f>
        <v>0</v>
      </c>
      <c r="K286" s="219" t="s">
        <v>521</v>
      </c>
      <c r="L286" s="44"/>
      <c r="M286" s="224" t="s">
        <v>19</v>
      </c>
      <c r="N286" s="225" t="s">
        <v>44</v>
      </c>
      <c r="O286" s="80"/>
      <c r="P286" s="226">
        <f>O286*H286</f>
        <v>0</v>
      </c>
      <c r="Q286" s="226">
        <v>2.92E-05</v>
      </c>
      <c r="R286" s="226">
        <f>Q286*H286</f>
        <v>0.00044384</v>
      </c>
      <c r="S286" s="226">
        <v>0</v>
      </c>
      <c r="T286" s="227">
        <f>S286*H286</f>
        <v>0</v>
      </c>
      <c r="AR286" s="18" t="s">
        <v>101</v>
      </c>
      <c r="AT286" s="18" t="s">
        <v>185</v>
      </c>
      <c r="AU286" s="18" t="s">
        <v>82</v>
      </c>
      <c r="AY286" s="18" t="s">
        <v>183</v>
      </c>
      <c r="BE286" s="228">
        <f>IF(N286="základní",J286,0)</f>
        <v>0</v>
      </c>
      <c r="BF286" s="228">
        <f>IF(N286="snížená",J286,0)</f>
        <v>0</v>
      </c>
      <c r="BG286" s="228">
        <f>IF(N286="zákl. přenesená",J286,0)</f>
        <v>0</v>
      </c>
      <c r="BH286" s="228">
        <f>IF(N286="sníž. přenesená",J286,0)</f>
        <v>0</v>
      </c>
      <c r="BI286" s="228">
        <f>IF(N286="nulová",J286,0)</f>
        <v>0</v>
      </c>
      <c r="BJ286" s="18" t="s">
        <v>80</v>
      </c>
      <c r="BK286" s="228">
        <f>ROUND(I286*H286,2)</f>
        <v>0</v>
      </c>
      <c r="BL286" s="18" t="s">
        <v>101</v>
      </c>
      <c r="BM286" s="18" t="s">
        <v>1727</v>
      </c>
    </row>
    <row r="287" spans="2:47" s="1" customFormat="1" ht="12">
      <c r="B287" s="39"/>
      <c r="C287" s="40"/>
      <c r="D287" s="229" t="s">
        <v>213</v>
      </c>
      <c r="E287" s="40"/>
      <c r="F287" s="230" t="s">
        <v>1728</v>
      </c>
      <c r="G287" s="40"/>
      <c r="H287" s="40"/>
      <c r="I287" s="144"/>
      <c r="J287" s="40"/>
      <c r="K287" s="40"/>
      <c r="L287" s="44"/>
      <c r="M287" s="231"/>
      <c r="N287" s="80"/>
      <c r="O287" s="80"/>
      <c r="P287" s="80"/>
      <c r="Q287" s="80"/>
      <c r="R287" s="80"/>
      <c r="S287" s="80"/>
      <c r="T287" s="81"/>
      <c r="AT287" s="18" t="s">
        <v>213</v>
      </c>
      <c r="AU287" s="18" t="s">
        <v>82</v>
      </c>
    </row>
    <row r="288" spans="2:65" s="1" customFormat="1" ht="16.5" customHeight="1">
      <c r="B288" s="39"/>
      <c r="C288" s="264" t="s">
        <v>377</v>
      </c>
      <c r="D288" s="264" t="s">
        <v>233</v>
      </c>
      <c r="E288" s="265" t="s">
        <v>1729</v>
      </c>
      <c r="F288" s="266" t="s">
        <v>1730</v>
      </c>
      <c r="G288" s="267" t="s">
        <v>198</v>
      </c>
      <c r="H288" s="268">
        <v>12</v>
      </c>
      <c r="I288" s="269"/>
      <c r="J288" s="270">
        <f>ROUND(I288*H288,2)</f>
        <v>0</v>
      </c>
      <c r="K288" s="266" t="s">
        <v>19</v>
      </c>
      <c r="L288" s="271"/>
      <c r="M288" s="272" t="s">
        <v>19</v>
      </c>
      <c r="N288" s="273" t="s">
        <v>44</v>
      </c>
      <c r="O288" s="80"/>
      <c r="P288" s="226">
        <f>O288*H288</f>
        <v>0</v>
      </c>
      <c r="Q288" s="226">
        <v>1.343</v>
      </c>
      <c r="R288" s="226">
        <f>Q288*H288</f>
        <v>16.116</v>
      </c>
      <c r="S288" s="226">
        <v>0</v>
      </c>
      <c r="T288" s="227">
        <f>S288*H288</f>
        <v>0</v>
      </c>
      <c r="AR288" s="18" t="s">
        <v>232</v>
      </c>
      <c r="AT288" s="18" t="s">
        <v>233</v>
      </c>
      <c r="AU288" s="18" t="s">
        <v>82</v>
      </c>
      <c r="AY288" s="18" t="s">
        <v>183</v>
      </c>
      <c r="BE288" s="228">
        <f>IF(N288="základní",J288,0)</f>
        <v>0</v>
      </c>
      <c r="BF288" s="228">
        <f>IF(N288="snížená",J288,0)</f>
        <v>0</v>
      </c>
      <c r="BG288" s="228">
        <f>IF(N288="zákl. přenesená",J288,0)</f>
        <v>0</v>
      </c>
      <c r="BH288" s="228">
        <f>IF(N288="sníž. přenesená",J288,0)</f>
        <v>0</v>
      </c>
      <c r="BI288" s="228">
        <f>IF(N288="nulová",J288,0)</f>
        <v>0</v>
      </c>
      <c r="BJ288" s="18" t="s">
        <v>80</v>
      </c>
      <c r="BK288" s="228">
        <f>ROUND(I288*H288,2)</f>
        <v>0</v>
      </c>
      <c r="BL288" s="18" t="s">
        <v>101</v>
      </c>
      <c r="BM288" s="18" t="s">
        <v>1731</v>
      </c>
    </row>
    <row r="289" spans="2:47" s="1" customFormat="1" ht="12">
      <c r="B289" s="39"/>
      <c r="C289" s="40"/>
      <c r="D289" s="229" t="s">
        <v>191</v>
      </c>
      <c r="E289" s="40"/>
      <c r="F289" s="230" t="s">
        <v>1732</v>
      </c>
      <c r="G289" s="40"/>
      <c r="H289" s="40"/>
      <c r="I289" s="144"/>
      <c r="J289" s="40"/>
      <c r="K289" s="40"/>
      <c r="L289" s="44"/>
      <c r="M289" s="231"/>
      <c r="N289" s="80"/>
      <c r="O289" s="80"/>
      <c r="P289" s="80"/>
      <c r="Q289" s="80"/>
      <c r="R289" s="80"/>
      <c r="S289" s="80"/>
      <c r="T289" s="81"/>
      <c r="AT289" s="18" t="s">
        <v>191</v>
      </c>
      <c r="AU289" s="18" t="s">
        <v>82</v>
      </c>
    </row>
    <row r="290" spans="2:65" s="1" customFormat="1" ht="16.5" customHeight="1">
      <c r="B290" s="39"/>
      <c r="C290" s="264" t="s">
        <v>382</v>
      </c>
      <c r="D290" s="264" t="s">
        <v>233</v>
      </c>
      <c r="E290" s="265" t="s">
        <v>1733</v>
      </c>
      <c r="F290" s="266" t="s">
        <v>1730</v>
      </c>
      <c r="G290" s="267" t="s">
        <v>198</v>
      </c>
      <c r="H290" s="268">
        <v>1</v>
      </c>
      <c r="I290" s="269"/>
      <c r="J290" s="270">
        <f>ROUND(I290*H290,2)</f>
        <v>0</v>
      </c>
      <c r="K290" s="266" t="s">
        <v>19</v>
      </c>
      <c r="L290" s="271"/>
      <c r="M290" s="272" t="s">
        <v>19</v>
      </c>
      <c r="N290" s="273" t="s">
        <v>44</v>
      </c>
      <c r="O290" s="80"/>
      <c r="P290" s="226">
        <f>O290*H290</f>
        <v>0</v>
      </c>
      <c r="Q290" s="226">
        <v>1.25</v>
      </c>
      <c r="R290" s="226">
        <f>Q290*H290</f>
        <v>1.25</v>
      </c>
      <c r="S290" s="226">
        <v>0</v>
      </c>
      <c r="T290" s="227">
        <f>S290*H290</f>
        <v>0</v>
      </c>
      <c r="AR290" s="18" t="s">
        <v>232</v>
      </c>
      <c r="AT290" s="18" t="s">
        <v>233</v>
      </c>
      <c r="AU290" s="18" t="s">
        <v>82</v>
      </c>
      <c r="AY290" s="18" t="s">
        <v>183</v>
      </c>
      <c r="BE290" s="228">
        <f>IF(N290="základní",J290,0)</f>
        <v>0</v>
      </c>
      <c r="BF290" s="228">
        <f>IF(N290="snížená",J290,0)</f>
        <v>0</v>
      </c>
      <c r="BG290" s="228">
        <f>IF(N290="zákl. přenesená",J290,0)</f>
        <v>0</v>
      </c>
      <c r="BH290" s="228">
        <f>IF(N290="sníž. přenesená",J290,0)</f>
        <v>0</v>
      </c>
      <c r="BI290" s="228">
        <f>IF(N290="nulová",J290,0)</f>
        <v>0</v>
      </c>
      <c r="BJ290" s="18" t="s">
        <v>80</v>
      </c>
      <c r="BK290" s="228">
        <f>ROUND(I290*H290,2)</f>
        <v>0</v>
      </c>
      <c r="BL290" s="18" t="s">
        <v>101</v>
      </c>
      <c r="BM290" s="18" t="s">
        <v>1734</v>
      </c>
    </row>
    <row r="291" spans="2:47" s="1" customFormat="1" ht="12">
      <c r="B291" s="39"/>
      <c r="C291" s="40"/>
      <c r="D291" s="229" t="s">
        <v>191</v>
      </c>
      <c r="E291" s="40"/>
      <c r="F291" s="230" t="s">
        <v>1732</v>
      </c>
      <c r="G291" s="40"/>
      <c r="H291" s="40"/>
      <c r="I291" s="144"/>
      <c r="J291" s="40"/>
      <c r="K291" s="40"/>
      <c r="L291" s="44"/>
      <c r="M291" s="231"/>
      <c r="N291" s="80"/>
      <c r="O291" s="80"/>
      <c r="P291" s="80"/>
      <c r="Q291" s="80"/>
      <c r="R291" s="80"/>
      <c r="S291" s="80"/>
      <c r="T291" s="81"/>
      <c r="AT291" s="18" t="s">
        <v>191</v>
      </c>
      <c r="AU291" s="18" t="s">
        <v>82</v>
      </c>
    </row>
    <row r="292" spans="2:51" s="12" customFormat="1" ht="12">
      <c r="B292" s="232"/>
      <c r="C292" s="233"/>
      <c r="D292" s="229" t="s">
        <v>193</v>
      </c>
      <c r="E292" s="234" t="s">
        <v>19</v>
      </c>
      <c r="F292" s="235" t="s">
        <v>1735</v>
      </c>
      <c r="G292" s="233"/>
      <c r="H292" s="234" t="s">
        <v>19</v>
      </c>
      <c r="I292" s="236"/>
      <c r="J292" s="233"/>
      <c r="K292" s="233"/>
      <c r="L292" s="237"/>
      <c r="M292" s="238"/>
      <c r="N292" s="239"/>
      <c r="O292" s="239"/>
      <c r="P292" s="239"/>
      <c r="Q292" s="239"/>
      <c r="R292" s="239"/>
      <c r="S292" s="239"/>
      <c r="T292" s="240"/>
      <c r="AT292" s="241" t="s">
        <v>193</v>
      </c>
      <c r="AU292" s="241" t="s">
        <v>82</v>
      </c>
      <c r="AV292" s="12" t="s">
        <v>80</v>
      </c>
      <c r="AW292" s="12" t="s">
        <v>35</v>
      </c>
      <c r="AX292" s="12" t="s">
        <v>73</v>
      </c>
      <c r="AY292" s="241" t="s">
        <v>183</v>
      </c>
    </row>
    <row r="293" spans="2:51" s="13" customFormat="1" ht="12">
      <c r="B293" s="242"/>
      <c r="C293" s="243"/>
      <c r="D293" s="229" t="s">
        <v>193</v>
      </c>
      <c r="E293" s="244" t="s">
        <v>19</v>
      </c>
      <c r="F293" s="245" t="s">
        <v>80</v>
      </c>
      <c r="G293" s="243"/>
      <c r="H293" s="246">
        <v>1</v>
      </c>
      <c r="I293" s="247"/>
      <c r="J293" s="243"/>
      <c r="K293" s="243"/>
      <c r="L293" s="248"/>
      <c r="M293" s="249"/>
      <c r="N293" s="250"/>
      <c r="O293" s="250"/>
      <c r="P293" s="250"/>
      <c r="Q293" s="250"/>
      <c r="R293" s="250"/>
      <c r="S293" s="250"/>
      <c r="T293" s="251"/>
      <c r="AT293" s="252" t="s">
        <v>193</v>
      </c>
      <c r="AU293" s="252" t="s">
        <v>82</v>
      </c>
      <c r="AV293" s="13" t="s">
        <v>82</v>
      </c>
      <c r="AW293" s="13" t="s">
        <v>35</v>
      </c>
      <c r="AX293" s="13" t="s">
        <v>80</v>
      </c>
      <c r="AY293" s="252" t="s">
        <v>183</v>
      </c>
    </row>
    <row r="294" spans="2:65" s="1" customFormat="1" ht="16.5" customHeight="1">
      <c r="B294" s="39"/>
      <c r="C294" s="264" t="s">
        <v>388</v>
      </c>
      <c r="D294" s="264" t="s">
        <v>233</v>
      </c>
      <c r="E294" s="265" t="s">
        <v>1736</v>
      </c>
      <c r="F294" s="266" t="s">
        <v>1730</v>
      </c>
      <c r="G294" s="267" t="s">
        <v>198</v>
      </c>
      <c r="H294" s="268">
        <v>1</v>
      </c>
      <c r="I294" s="269"/>
      <c r="J294" s="270">
        <f>ROUND(I294*H294,2)</f>
        <v>0</v>
      </c>
      <c r="K294" s="266" t="s">
        <v>19</v>
      </c>
      <c r="L294" s="271"/>
      <c r="M294" s="272" t="s">
        <v>19</v>
      </c>
      <c r="N294" s="273" t="s">
        <v>44</v>
      </c>
      <c r="O294" s="80"/>
      <c r="P294" s="226">
        <f>O294*H294</f>
        <v>0</v>
      </c>
      <c r="Q294" s="226">
        <v>1.64</v>
      </c>
      <c r="R294" s="226">
        <f>Q294*H294</f>
        <v>1.64</v>
      </c>
      <c r="S294" s="226">
        <v>0</v>
      </c>
      <c r="T294" s="227">
        <f>S294*H294</f>
        <v>0</v>
      </c>
      <c r="AR294" s="18" t="s">
        <v>232</v>
      </c>
      <c r="AT294" s="18" t="s">
        <v>233</v>
      </c>
      <c r="AU294" s="18" t="s">
        <v>82</v>
      </c>
      <c r="AY294" s="18" t="s">
        <v>183</v>
      </c>
      <c r="BE294" s="228">
        <f>IF(N294="základní",J294,0)</f>
        <v>0</v>
      </c>
      <c r="BF294" s="228">
        <f>IF(N294="snížená",J294,0)</f>
        <v>0</v>
      </c>
      <c r="BG294" s="228">
        <f>IF(N294="zákl. přenesená",J294,0)</f>
        <v>0</v>
      </c>
      <c r="BH294" s="228">
        <f>IF(N294="sníž. přenesená",J294,0)</f>
        <v>0</v>
      </c>
      <c r="BI294" s="228">
        <f>IF(N294="nulová",J294,0)</f>
        <v>0</v>
      </c>
      <c r="BJ294" s="18" t="s">
        <v>80</v>
      </c>
      <c r="BK294" s="228">
        <f>ROUND(I294*H294,2)</f>
        <v>0</v>
      </c>
      <c r="BL294" s="18" t="s">
        <v>101</v>
      </c>
      <c r="BM294" s="18" t="s">
        <v>1737</v>
      </c>
    </row>
    <row r="295" spans="2:47" s="1" customFormat="1" ht="12">
      <c r="B295" s="39"/>
      <c r="C295" s="40"/>
      <c r="D295" s="229" t="s">
        <v>191</v>
      </c>
      <c r="E295" s="40"/>
      <c r="F295" s="230" t="s">
        <v>1732</v>
      </c>
      <c r="G295" s="40"/>
      <c r="H295" s="40"/>
      <c r="I295" s="144"/>
      <c r="J295" s="40"/>
      <c r="K295" s="40"/>
      <c r="L295" s="44"/>
      <c r="M295" s="231"/>
      <c r="N295" s="80"/>
      <c r="O295" s="80"/>
      <c r="P295" s="80"/>
      <c r="Q295" s="80"/>
      <c r="R295" s="80"/>
      <c r="S295" s="80"/>
      <c r="T295" s="81"/>
      <c r="AT295" s="18" t="s">
        <v>191</v>
      </c>
      <c r="AU295" s="18" t="s">
        <v>82</v>
      </c>
    </row>
    <row r="296" spans="2:51" s="12" customFormat="1" ht="12">
      <c r="B296" s="232"/>
      <c r="C296" s="233"/>
      <c r="D296" s="229" t="s">
        <v>193</v>
      </c>
      <c r="E296" s="234" t="s">
        <v>19</v>
      </c>
      <c r="F296" s="235" t="s">
        <v>1738</v>
      </c>
      <c r="G296" s="233"/>
      <c r="H296" s="234" t="s">
        <v>19</v>
      </c>
      <c r="I296" s="236"/>
      <c r="J296" s="233"/>
      <c r="K296" s="233"/>
      <c r="L296" s="237"/>
      <c r="M296" s="238"/>
      <c r="N296" s="239"/>
      <c r="O296" s="239"/>
      <c r="P296" s="239"/>
      <c r="Q296" s="239"/>
      <c r="R296" s="239"/>
      <c r="S296" s="239"/>
      <c r="T296" s="240"/>
      <c r="AT296" s="241" t="s">
        <v>193</v>
      </c>
      <c r="AU296" s="241" t="s">
        <v>82</v>
      </c>
      <c r="AV296" s="12" t="s">
        <v>80</v>
      </c>
      <c r="AW296" s="12" t="s">
        <v>35</v>
      </c>
      <c r="AX296" s="12" t="s">
        <v>73</v>
      </c>
      <c r="AY296" s="241" t="s">
        <v>183</v>
      </c>
    </row>
    <row r="297" spans="2:51" s="13" customFormat="1" ht="12">
      <c r="B297" s="242"/>
      <c r="C297" s="243"/>
      <c r="D297" s="229" t="s">
        <v>193</v>
      </c>
      <c r="E297" s="244" t="s">
        <v>19</v>
      </c>
      <c r="F297" s="245" t="s">
        <v>80</v>
      </c>
      <c r="G297" s="243"/>
      <c r="H297" s="246">
        <v>1</v>
      </c>
      <c r="I297" s="247"/>
      <c r="J297" s="243"/>
      <c r="K297" s="243"/>
      <c r="L297" s="248"/>
      <c r="M297" s="249"/>
      <c r="N297" s="250"/>
      <c r="O297" s="250"/>
      <c r="P297" s="250"/>
      <c r="Q297" s="250"/>
      <c r="R297" s="250"/>
      <c r="S297" s="250"/>
      <c r="T297" s="251"/>
      <c r="AT297" s="252" t="s">
        <v>193</v>
      </c>
      <c r="AU297" s="252" t="s">
        <v>82</v>
      </c>
      <c r="AV297" s="13" t="s">
        <v>82</v>
      </c>
      <c r="AW297" s="13" t="s">
        <v>35</v>
      </c>
      <c r="AX297" s="13" t="s">
        <v>80</v>
      </c>
      <c r="AY297" s="252" t="s">
        <v>183</v>
      </c>
    </row>
    <row r="298" spans="2:63" s="11" customFormat="1" ht="22.8" customHeight="1">
      <c r="B298" s="201"/>
      <c r="C298" s="202"/>
      <c r="D298" s="203" t="s">
        <v>72</v>
      </c>
      <c r="E298" s="215" t="s">
        <v>238</v>
      </c>
      <c r="F298" s="215" t="s">
        <v>1053</v>
      </c>
      <c r="G298" s="202"/>
      <c r="H298" s="202"/>
      <c r="I298" s="205"/>
      <c r="J298" s="216">
        <f>BK298</f>
        <v>0</v>
      </c>
      <c r="K298" s="202"/>
      <c r="L298" s="207"/>
      <c r="M298" s="208"/>
      <c r="N298" s="209"/>
      <c r="O298" s="209"/>
      <c r="P298" s="210">
        <f>SUM(P299:P317)</f>
        <v>0</v>
      </c>
      <c r="Q298" s="209"/>
      <c r="R298" s="210">
        <f>SUM(R299:R317)</f>
        <v>8.79697</v>
      </c>
      <c r="S298" s="209"/>
      <c r="T298" s="211">
        <f>SUM(T299:T317)</f>
        <v>182.31036000000003</v>
      </c>
      <c r="AR298" s="212" t="s">
        <v>80</v>
      </c>
      <c r="AT298" s="213" t="s">
        <v>72</v>
      </c>
      <c r="AU298" s="213" t="s">
        <v>80</v>
      </c>
      <c r="AY298" s="212" t="s">
        <v>183</v>
      </c>
      <c r="BK298" s="214">
        <f>SUM(BK299:BK317)</f>
        <v>0</v>
      </c>
    </row>
    <row r="299" spans="2:65" s="1" customFormat="1" ht="16.5" customHeight="1">
      <c r="B299" s="39"/>
      <c r="C299" s="217" t="s">
        <v>398</v>
      </c>
      <c r="D299" s="217" t="s">
        <v>185</v>
      </c>
      <c r="E299" s="218" t="s">
        <v>1399</v>
      </c>
      <c r="F299" s="219" t="s">
        <v>1400</v>
      </c>
      <c r="G299" s="220" t="s">
        <v>198</v>
      </c>
      <c r="H299" s="221">
        <v>2</v>
      </c>
      <c r="I299" s="222"/>
      <c r="J299" s="223">
        <f>ROUND(I299*H299,2)</f>
        <v>0</v>
      </c>
      <c r="K299" s="219" t="s">
        <v>521</v>
      </c>
      <c r="L299" s="44"/>
      <c r="M299" s="224" t="s">
        <v>19</v>
      </c>
      <c r="N299" s="225" t="s">
        <v>44</v>
      </c>
      <c r="O299" s="80"/>
      <c r="P299" s="226">
        <f>O299*H299</f>
        <v>0</v>
      </c>
      <c r="Q299" s="226">
        <v>0.006485</v>
      </c>
      <c r="R299" s="226">
        <f>Q299*H299</f>
        <v>0.01297</v>
      </c>
      <c r="S299" s="226">
        <v>0</v>
      </c>
      <c r="T299" s="227">
        <f>S299*H299</f>
        <v>0</v>
      </c>
      <c r="AR299" s="18" t="s">
        <v>101</v>
      </c>
      <c r="AT299" s="18" t="s">
        <v>185</v>
      </c>
      <c r="AU299" s="18" t="s">
        <v>82</v>
      </c>
      <c r="AY299" s="18" t="s">
        <v>183</v>
      </c>
      <c r="BE299" s="228">
        <f>IF(N299="základní",J299,0)</f>
        <v>0</v>
      </c>
      <c r="BF299" s="228">
        <f>IF(N299="snížená",J299,0)</f>
        <v>0</v>
      </c>
      <c r="BG299" s="228">
        <f>IF(N299="zákl. přenesená",J299,0)</f>
        <v>0</v>
      </c>
      <c r="BH299" s="228">
        <f>IF(N299="sníž. přenesená",J299,0)</f>
        <v>0</v>
      </c>
      <c r="BI299" s="228">
        <f>IF(N299="nulová",J299,0)</f>
        <v>0</v>
      </c>
      <c r="BJ299" s="18" t="s">
        <v>80</v>
      </c>
      <c r="BK299" s="228">
        <f>ROUND(I299*H299,2)</f>
        <v>0</v>
      </c>
      <c r="BL299" s="18" t="s">
        <v>101</v>
      </c>
      <c r="BM299" s="18" t="s">
        <v>1739</v>
      </c>
    </row>
    <row r="300" spans="2:47" s="1" customFormat="1" ht="12">
      <c r="B300" s="39"/>
      <c r="C300" s="40"/>
      <c r="D300" s="229" t="s">
        <v>191</v>
      </c>
      <c r="E300" s="40"/>
      <c r="F300" s="230" t="s">
        <v>1740</v>
      </c>
      <c r="G300" s="40"/>
      <c r="H300" s="40"/>
      <c r="I300" s="144"/>
      <c r="J300" s="40"/>
      <c r="K300" s="40"/>
      <c r="L300" s="44"/>
      <c r="M300" s="231"/>
      <c r="N300" s="80"/>
      <c r="O300" s="80"/>
      <c r="P300" s="80"/>
      <c r="Q300" s="80"/>
      <c r="R300" s="80"/>
      <c r="S300" s="80"/>
      <c r="T300" s="81"/>
      <c r="AT300" s="18" t="s">
        <v>191</v>
      </c>
      <c r="AU300" s="18" t="s">
        <v>82</v>
      </c>
    </row>
    <row r="301" spans="2:65" s="1" customFormat="1" ht="16.5" customHeight="1">
      <c r="B301" s="39"/>
      <c r="C301" s="217" t="s">
        <v>404</v>
      </c>
      <c r="D301" s="217" t="s">
        <v>185</v>
      </c>
      <c r="E301" s="218" t="s">
        <v>1741</v>
      </c>
      <c r="F301" s="219" t="s">
        <v>1742</v>
      </c>
      <c r="G301" s="220" t="s">
        <v>225</v>
      </c>
      <c r="H301" s="221">
        <v>66.16</v>
      </c>
      <c r="I301" s="222"/>
      <c r="J301" s="223">
        <f>ROUND(I301*H301,2)</f>
        <v>0</v>
      </c>
      <c r="K301" s="219" t="s">
        <v>521</v>
      </c>
      <c r="L301" s="44"/>
      <c r="M301" s="224" t="s">
        <v>19</v>
      </c>
      <c r="N301" s="225" t="s">
        <v>44</v>
      </c>
      <c r="O301" s="80"/>
      <c r="P301" s="226">
        <f>O301*H301</f>
        <v>0</v>
      </c>
      <c r="Q301" s="226">
        <v>0.12</v>
      </c>
      <c r="R301" s="226">
        <f>Q301*H301</f>
        <v>7.9392</v>
      </c>
      <c r="S301" s="226">
        <v>2.49</v>
      </c>
      <c r="T301" s="227">
        <f>S301*H301</f>
        <v>164.7384</v>
      </c>
      <c r="AR301" s="18" t="s">
        <v>101</v>
      </c>
      <c r="AT301" s="18" t="s">
        <v>185</v>
      </c>
      <c r="AU301" s="18" t="s">
        <v>82</v>
      </c>
      <c r="AY301" s="18" t="s">
        <v>183</v>
      </c>
      <c r="BE301" s="228">
        <f>IF(N301="základní",J301,0)</f>
        <v>0</v>
      </c>
      <c r="BF301" s="228">
        <f>IF(N301="snížená",J301,0)</f>
        <v>0</v>
      </c>
      <c r="BG301" s="228">
        <f>IF(N301="zákl. přenesená",J301,0)</f>
        <v>0</v>
      </c>
      <c r="BH301" s="228">
        <f>IF(N301="sníž. přenesená",J301,0)</f>
        <v>0</v>
      </c>
      <c r="BI301" s="228">
        <f>IF(N301="nulová",J301,0)</f>
        <v>0</v>
      </c>
      <c r="BJ301" s="18" t="s">
        <v>80</v>
      </c>
      <c r="BK301" s="228">
        <f>ROUND(I301*H301,2)</f>
        <v>0</v>
      </c>
      <c r="BL301" s="18" t="s">
        <v>101</v>
      </c>
      <c r="BM301" s="18" t="s">
        <v>1743</v>
      </c>
    </row>
    <row r="302" spans="2:47" s="1" customFormat="1" ht="12">
      <c r="B302" s="39"/>
      <c r="C302" s="40"/>
      <c r="D302" s="229" t="s">
        <v>213</v>
      </c>
      <c r="E302" s="40"/>
      <c r="F302" s="230" t="s">
        <v>1744</v>
      </c>
      <c r="G302" s="40"/>
      <c r="H302" s="40"/>
      <c r="I302" s="144"/>
      <c r="J302" s="40"/>
      <c r="K302" s="40"/>
      <c r="L302" s="44"/>
      <c r="M302" s="231"/>
      <c r="N302" s="80"/>
      <c r="O302" s="80"/>
      <c r="P302" s="80"/>
      <c r="Q302" s="80"/>
      <c r="R302" s="80"/>
      <c r="S302" s="80"/>
      <c r="T302" s="81"/>
      <c r="AT302" s="18" t="s">
        <v>213</v>
      </c>
      <c r="AU302" s="18" t="s">
        <v>82</v>
      </c>
    </row>
    <row r="303" spans="2:51" s="12" customFormat="1" ht="12">
      <c r="B303" s="232"/>
      <c r="C303" s="233"/>
      <c r="D303" s="229" t="s">
        <v>193</v>
      </c>
      <c r="E303" s="234" t="s">
        <v>19</v>
      </c>
      <c r="F303" s="235" t="s">
        <v>1613</v>
      </c>
      <c r="G303" s="233"/>
      <c r="H303" s="234" t="s">
        <v>19</v>
      </c>
      <c r="I303" s="236"/>
      <c r="J303" s="233"/>
      <c r="K303" s="233"/>
      <c r="L303" s="237"/>
      <c r="M303" s="238"/>
      <c r="N303" s="239"/>
      <c r="O303" s="239"/>
      <c r="P303" s="239"/>
      <c r="Q303" s="239"/>
      <c r="R303" s="239"/>
      <c r="S303" s="239"/>
      <c r="T303" s="240"/>
      <c r="AT303" s="241" t="s">
        <v>193</v>
      </c>
      <c r="AU303" s="241" t="s">
        <v>82</v>
      </c>
      <c r="AV303" s="12" t="s">
        <v>80</v>
      </c>
      <c r="AW303" s="12" t="s">
        <v>35</v>
      </c>
      <c r="AX303" s="12" t="s">
        <v>73</v>
      </c>
      <c r="AY303" s="241" t="s">
        <v>183</v>
      </c>
    </row>
    <row r="304" spans="2:51" s="13" customFormat="1" ht="12">
      <c r="B304" s="242"/>
      <c r="C304" s="243"/>
      <c r="D304" s="229" t="s">
        <v>193</v>
      </c>
      <c r="E304" s="244" t="s">
        <v>19</v>
      </c>
      <c r="F304" s="245" t="s">
        <v>1745</v>
      </c>
      <c r="G304" s="243"/>
      <c r="H304" s="246">
        <v>42.24</v>
      </c>
      <c r="I304" s="247"/>
      <c r="J304" s="243"/>
      <c r="K304" s="243"/>
      <c r="L304" s="248"/>
      <c r="M304" s="249"/>
      <c r="N304" s="250"/>
      <c r="O304" s="250"/>
      <c r="P304" s="250"/>
      <c r="Q304" s="250"/>
      <c r="R304" s="250"/>
      <c r="S304" s="250"/>
      <c r="T304" s="251"/>
      <c r="AT304" s="252" t="s">
        <v>193</v>
      </c>
      <c r="AU304" s="252" t="s">
        <v>82</v>
      </c>
      <c r="AV304" s="13" t="s">
        <v>82</v>
      </c>
      <c r="AW304" s="13" t="s">
        <v>35</v>
      </c>
      <c r="AX304" s="13" t="s">
        <v>73</v>
      </c>
      <c r="AY304" s="252" t="s">
        <v>183</v>
      </c>
    </row>
    <row r="305" spans="2:51" s="12" customFormat="1" ht="12">
      <c r="B305" s="232"/>
      <c r="C305" s="233"/>
      <c r="D305" s="229" t="s">
        <v>193</v>
      </c>
      <c r="E305" s="234" t="s">
        <v>19</v>
      </c>
      <c r="F305" s="235" t="s">
        <v>1615</v>
      </c>
      <c r="G305" s="233"/>
      <c r="H305" s="234" t="s">
        <v>19</v>
      </c>
      <c r="I305" s="236"/>
      <c r="J305" s="233"/>
      <c r="K305" s="233"/>
      <c r="L305" s="237"/>
      <c r="M305" s="238"/>
      <c r="N305" s="239"/>
      <c r="O305" s="239"/>
      <c r="P305" s="239"/>
      <c r="Q305" s="239"/>
      <c r="R305" s="239"/>
      <c r="S305" s="239"/>
      <c r="T305" s="240"/>
      <c r="AT305" s="241" t="s">
        <v>193</v>
      </c>
      <c r="AU305" s="241" t="s">
        <v>82</v>
      </c>
      <c r="AV305" s="12" t="s">
        <v>80</v>
      </c>
      <c r="AW305" s="12" t="s">
        <v>35</v>
      </c>
      <c r="AX305" s="12" t="s">
        <v>73</v>
      </c>
      <c r="AY305" s="241" t="s">
        <v>183</v>
      </c>
    </row>
    <row r="306" spans="2:51" s="13" customFormat="1" ht="12">
      <c r="B306" s="242"/>
      <c r="C306" s="243"/>
      <c r="D306" s="229" t="s">
        <v>193</v>
      </c>
      <c r="E306" s="244" t="s">
        <v>19</v>
      </c>
      <c r="F306" s="245" t="s">
        <v>1746</v>
      </c>
      <c r="G306" s="243"/>
      <c r="H306" s="246">
        <v>4.76</v>
      </c>
      <c r="I306" s="247"/>
      <c r="J306" s="243"/>
      <c r="K306" s="243"/>
      <c r="L306" s="248"/>
      <c r="M306" s="249"/>
      <c r="N306" s="250"/>
      <c r="O306" s="250"/>
      <c r="P306" s="250"/>
      <c r="Q306" s="250"/>
      <c r="R306" s="250"/>
      <c r="S306" s="250"/>
      <c r="T306" s="251"/>
      <c r="AT306" s="252" t="s">
        <v>193</v>
      </c>
      <c r="AU306" s="252" t="s">
        <v>82</v>
      </c>
      <c r="AV306" s="13" t="s">
        <v>82</v>
      </c>
      <c r="AW306" s="13" t="s">
        <v>35</v>
      </c>
      <c r="AX306" s="13" t="s">
        <v>73</v>
      </c>
      <c r="AY306" s="252" t="s">
        <v>183</v>
      </c>
    </row>
    <row r="307" spans="2:51" s="13" customFormat="1" ht="12">
      <c r="B307" s="242"/>
      <c r="C307" s="243"/>
      <c r="D307" s="229" t="s">
        <v>193</v>
      </c>
      <c r="E307" s="244" t="s">
        <v>19</v>
      </c>
      <c r="F307" s="245" t="s">
        <v>1746</v>
      </c>
      <c r="G307" s="243"/>
      <c r="H307" s="246">
        <v>4.76</v>
      </c>
      <c r="I307" s="247"/>
      <c r="J307" s="243"/>
      <c r="K307" s="243"/>
      <c r="L307" s="248"/>
      <c r="M307" s="249"/>
      <c r="N307" s="250"/>
      <c r="O307" s="250"/>
      <c r="P307" s="250"/>
      <c r="Q307" s="250"/>
      <c r="R307" s="250"/>
      <c r="S307" s="250"/>
      <c r="T307" s="251"/>
      <c r="AT307" s="252" t="s">
        <v>193</v>
      </c>
      <c r="AU307" s="252" t="s">
        <v>82</v>
      </c>
      <c r="AV307" s="13" t="s">
        <v>82</v>
      </c>
      <c r="AW307" s="13" t="s">
        <v>35</v>
      </c>
      <c r="AX307" s="13" t="s">
        <v>73</v>
      </c>
      <c r="AY307" s="252" t="s">
        <v>183</v>
      </c>
    </row>
    <row r="308" spans="2:51" s="13" customFormat="1" ht="12">
      <c r="B308" s="242"/>
      <c r="C308" s="243"/>
      <c r="D308" s="229" t="s">
        <v>193</v>
      </c>
      <c r="E308" s="244" t="s">
        <v>19</v>
      </c>
      <c r="F308" s="245" t="s">
        <v>1747</v>
      </c>
      <c r="G308" s="243"/>
      <c r="H308" s="246">
        <v>14.4</v>
      </c>
      <c r="I308" s="247"/>
      <c r="J308" s="243"/>
      <c r="K308" s="243"/>
      <c r="L308" s="248"/>
      <c r="M308" s="249"/>
      <c r="N308" s="250"/>
      <c r="O308" s="250"/>
      <c r="P308" s="250"/>
      <c r="Q308" s="250"/>
      <c r="R308" s="250"/>
      <c r="S308" s="250"/>
      <c r="T308" s="251"/>
      <c r="AT308" s="252" t="s">
        <v>193</v>
      </c>
      <c r="AU308" s="252" t="s">
        <v>82</v>
      </c>
      <c r="AV308" s="13" t="s">
        <v>82</v>
      </c>
      <c r="AW308" s="13" t="s">
        <v>35</v>
      </c>
      <c r="AX308" s="13" t="s">
        <v>73</v>
      </c>
      <c r="AY308" s="252" t="s">
        <v>183</v>
      </c>
    </row>
    <row r="309" spans="2:51" s="14" customFormat="1" ht="12">
      <c r="B309" s="253"/>
      <c r="C309" s="254"/>
      <c r="D309" s="229" t="s">
        <v>193</v>
      </c>
      <c r="E309" s="255" t="s">
        <v>19</v>
      </c>
      <c r="F309" s="256" t="s">
        <v>231</v>
      </c>
      <c r="G309" s="254"/>
      <c r="H309" s="257">
        <v>66.16</v>
      </c>
      <c r="I309" s="258"/>
      <c r="J309" s="254"/>
      <c r="K309" s="254"/>
      <c r="L309" s="259"/>
      <c r="M309" s="260"/>
      <c r="N309" s="261"/>
      <c r="O309" s="261"/>
      <c r="P309" s="261"/>
      <c r="Q309" s="261"/>
      <c r="R309" s="261"/>
      <c r="S309" s="261"/>
      <c r="T309" s="262"/>
      <c r="AT309" s="263" t="s">
        <v>193</v>
      </c>
      <c r="AU309" s="263" t="s">
        <v>82</v>
      </c>
      <c r="AV309" s="14" t="s">
        <v>101</v>
      </c>
      <c r="AW309" s="14" t="s">
        <v>35</v>
      </c>
      <c r="AX309" s="14" t="s">
        <v>80</v>
      </c>
      <c r="AY309" s="263" t="s">
        <v>183</v>
      </c>
    </row>
    <row r="310" spans="2:65" s="1" customFormat="1" ht="16.5" customHeight="1">
      <c r="B310" s="39"/>
      <c r="C310" s="217" t="s">
        <v>410</v>
      </c>
      <c r="D310" s="217" t="s">
        <v>185</v>
      </c>
      <c r="E310" s="218" t="s">
        <v>1748</v>
      </c>
      <c r="F310" s="219" t="s">
        <v>1749</v>
      </c>
      <c r="G310" s="220" t="s">
        <v>225</v>
      </c>
      <c r="H310" s="221">
        <v>7.04</v>
      </c>
      <c r="I310" s="222"/>
      <c r="J310" s="223">
        <f>ROUND(I310*H310,2)</f>
        <v>0</v>
      </c>
      <c r="K310" s="219" t="s">
        <v>521</v>
      </c>
      <c r="L310" s="44"/>
      <c r="M310" s="224" t="s">
        <v>19</v>
      </c>
      <c r="N310" s="225" t="s">
        <v>44</v>
      </c>
      <c r="O310" s="80"/>
      <c r="P310" s="226">
        <f>O310*H310</f>
        <v>0</v>
      </c>
      <c r="Q310" s="226">
        <v>0.12</v>
      </c>
      <c r="R310" s="226">
        <f>Q310*H310</f>
        <v>0.8448</v>
      </c>
      <c r="S310" s="226">
        <v>2.49</v>
      </c>
      <c r="T310" s="227">
        <f>S310*H310</f>
        <v>17.529600000000002</v>
      </c>
      <c r="AR310" s="18" t="s">
        <v>101</v>
      </c>
      <c r="AT310" s="18" t="s">
        <v>185</v>
      </c>
      <c r="AU310" s="18" t="s">
        <v>82</v>
      </c>
      <c r="AY310" s="18" t="s">
        <v>183</v>
      </c>
      <c r="BE310" s="228">
        <f>IF(N310="základní",J310,0)</f>
        <v>0</v>
      </c>
      <c r="BF310" s="228">
        <f>IF(N310="snížená",J310,0)</f>
        <v>0</v>
      </c>
      <c r="BG310" s="228">
        <f>IF(N310="zákl. přenesená",J310,0)</f>
        <v>0</v>
      </c>
      <c r="BH310" s="228">
        <f>IF(N310="sníž. přenesená",J310,0)</f>
        <v>0</v>
      </c>
      <c r="BI310" s="228">
        <f>IF(N310="nulová",J310,0)</f>
        <v>0</v>
      </c>
      <c r="BJ310" s="18" t="s">
        <v>80</v>
      </c>
      <c r="BK310" s="228">
        <f>ROUND(I310*H310,2)</f>
        <v>0</v>
      </c>
      <c r="BL310" s="18" t="s">
        <v>101</v>
      </c>
      <c r="BM310" s="18" t="s">
        <v>1750</v>
      </c>
    </row>
    <row r="311" spans="2:47" s="1" customFormat="1" ht="12">
      <c r="B311" s="39"/>
      <c r="C311" s="40"/>
      <c r="D311" s="229" t="s">
        <v>213</v>
      </c>
      <c r="E311" s="40"/>
      <c r="F311" s="230" t="s">
        <v>1744</v>
      </c>
      <c r="G311" s="40"/>
      <c r="H311" s="40"/>
      <c r="I311" s="144"/>
      <c r="J311" s="40"/>
      <c r="K311" s="40"/>
      <c r="L311" s="44"/>
      <c r="M311" s="231"/>
      <c r="N311" s="80"/>
      <c r="O311" s="80"/>
      <c r="P311" s="80"/>
      <c r="Q311" s="80"/>
      <c r="R311" s="80"/>
      <c r="S311" s="80"/>
      <c r="T311" s="81"/>
      <c r="AT311" s="18" t="s">
        <v>213</v>
      </c>
      <c r="AU311" s="18" t="s">
        <v>82</v>
      </c>
    </row>
    <row r="312" spans="2:51" s="12" customFormat="1" ht="12">
      <c r="B312" s="232"/>
      <c r="C312" s="233"/>
      <c r="D312" s="229" t="s">
        <v>193</v>
      </c>
      <c r="E312" s="234" t="s">
        <v>19</v>
      </c>
      <c r="F312" s="235" t="s">
        <v>1618</v>
      </c>
      <c r="G312" s="233"/>
      <c r="H312" s="234" t="s">
        <v>19</v>
      </c>
      <c r="I312" s="236"/>
      <c r="J312" s="233"/>
      <c r="K312" s="233"/>
      <c r="L312" s="237"/>
      <c r="M312" s="238"/>
      <c r="N312" s="239"/>
      <c r="O312" s="239"/>
      <c r="P312" s="239"/>
      <c r="Q312" s="239"/>
      <c r="R312" s="239"/>
      <c r="S312" s="239"/>
      <c r="T312" s="240"/>
      <c r="AT312" s="241" t="s">
        <v>193</v>
      </c>
      <c r="AU312" s="241" t="s">
        <v>82</v>
      </c>
      <c r="AV312" s="12" t="s">
        <v>80</v>
      </c>
      <c r="AW312" s="12" t="s">
        <v>35</v>
      </c>
      <c r="AX312" s="12" t="s">
        <v>73</v>
      </c>
      <c r="AY312" s="241" t="s">
        <v>183</v>
      </c>
    </row>
    <row r="313" spans="2:51" s="13" customFormat="1" ht="12">
      <c r="B313" s="242"/>
      <c r="C313" s="243"/>
      <c r="D313" s="229" t="s">
        <v>193</v>
      </c>
      <c r="E313" s="244" t="s">
        <v>19</v>
      </c>
      <c r="F313" s="245" t="s">
        <v>1751</v>
      </c>
      <c r="G313" s="243"/>
      <c r="H313" s="246">
        <v>7.04</v>
      </c>
      <c r="I313" s="247"/>
      <c r="J313" s="243"/>
      <c r="K313" s="243"/>
      <c r="L313" s="248"/>
      <c r="M313" s="249"/>
      <c r="N313" s="250"/>
      <c r="O313" s="250"/>
      <c r="P313" s="250"/>
      <c r="Q313" s="250"/>
      <c r="R313" s="250"/>
      <c r="S313" s="250"/>
      <c r="T313" s="251"/>
      <c r="AT313" s="252" t="s">
        <v>193</v>
      </c>
      <c r="AU313" s="252" t="s">
        <v>82</v>
      </c>
      <c r="AV313" s="13" t="s">
        <v>82</v>
      </c>
      <c r="AW313" s="13" t="s">
        <v>35</v>
      </c>
      <c r="AX313" s="13" t="s">
        <v>73</v>
      </c>
      <c r="AY313" s="252" t="s">
        <v>183</v>
      </c>
    </row>
    <row r="314" spans="2:51" s="14" customFormat="1" ht="12">
      <c r="B314" s="253"/>
      <c r="C314" s="254"/>
      <c r="D314" s="229" t="s">
        <v>193</v>
      </c>
      <c r="E314" s="255" t="s">
        <v>19</v>
      </c>
      <c r="F314" s="256" t="s">
        <v>231</v>
      </c>
      <c r="G314" s="254"/>
      <c r="H314" s="257">
        <v>7.04</v>
      </c>
      <c r="I314" s="258"/>
      <c r="J314" s="254"/>
      <c r="K314" s="254"/>
      <c r="L314" s="259"/>
      <c r="M314" s="260"/>
      <c r="N314" s="261"/>
      <c r="O314" s="261"/>
      <c r="P314" s="261"/>
      <c r="Q314" s="261"/>
      <c r="R314" s="261"/>
      <c r="S314" s="261"/>
      <c r="T314" s="262"/>
      <c r="AT314" s="263" t="s">
        <v>193</v>
      </c>
      <c r="AU314" s="263" t="s">
        <v>82</v>
      </c>
      <c r="AV314" s="14" t="s">
        <v>101</v>
      </c>
      <c r="AW314" s="14" t="s">
        <v>35</v>
      </c>
      <c r="AX314" s="14" t="s">
        <v>80</v>
      </c>
      <c r="AY314" s="263" t="s">
        <v>183</v>
      </c>
    </row>
    <row r="315" spans="2:65" s="1" customFormat="1" ht="16.5" customHeight="1">
      <c r="B315" s="39"/>
      <c r="C315" s="217" t="s">
        <v>415</v>
      </c>
      <c r="D315" s="217" t="s">
        <v>185</v>
      </c>
      <c r="E315" s="218" t="s">
        <v>1752</v>
      </c>
      <c r="F315" s="219" t="s">
        <v>1753</v>
      </c>
      <c r="G315" s="220" t="s">
        <v>324</v>
      </c>
      <c r="H315" s="221">
        <v>4</v>
      </c>
      <c r="I315" s="222"/>
      <c r="J315" s="223">
        <f>ROUND(I315*H315,2)</f>
        <v>0</v>
      </c>
      <c r="K315" s="219" t="s">
        <v>521</v>
      </c>
      <c r="L315" s="44"/>
      <c r="M315" s="224" t="s">
        <v>19</v>
      </c>
      <c r="N315" s="225" t="s">
        <v>44</v>
      </c>
      <c r="O315" s="80"/>
      <c r="P315" s="226">
        <f>O315*H315</f>
        <v>0</v>
      </c>
      <c r="Q315" s="226">
        <v>0</v>
      </c>
      <c r="R315" s="226">
        <f>Q315*H315</f>
        <v>0</v>
      </c>
      <c r="S315" s="226">
        <v>0.01059</v>
      </c>
      <c r="T315" s="227">
        <f>S315*H315</f>
        <v>0.04236</v>
      </c>
      <c r="AR315" s="18" t="s">
        <v>101</v>
      </c>
      <c r="AT315" s="18" t="s">
        <v>185</v>
      </c>
      <c r="AU315" s="18" t="s">
        <v>82</v>
      </c>
      <c r="AY315" s="18" t="s">
        <v>183</v>
      </c>
      <c r="BE315" s="228">
        <f>IF(N315="základní",J315,0)</f>
        <v>0</v>
      </c>
      <c r="BF315" s="228">
        <f>IF(N315="snížená",J315,0)</f>
        <v>0</v>
      </c>
      <c r="BG315" s="228">
        <f>IF(N315="zákl. přenesená",J315,0)</f>
        <v>0</v>
      </c>
      <c r="BH315" s="228">
        <f>IF(N315="sníž. přenesená",J315,0)</f>
        <v>0</v>
      </c>
      <c r="BI315" s="228">
        <f>IF(N315="nulová",J315,0)</f>
        <v>0</v>
      </c>
      <c r="BJ315" s="18" t="s">
        <v>80</v>
      </c>
      <c r="BK315" s="228">
        <f>ROUND(I315*H315,2)</f>
        <v>0</v>
      </c>
      <c r="BL315" s="18" t="s">
        <v>101</v>
      </c>
      <c r="BM315" s="18" t="s">
        <v>1754</v>
      </c>
    </row>
    <row r="316" spans="2:51" s="12" customFormat="1" ht="12">
      <c r="B316" s="232"/>
      <c r="C316" s="233"/>
      <c r="D316" s="229" t="s">
        <v>193</v>
      </c>
      <c r="E316" s="234" t="s">
        <v>19</v>
      </c>
      <c r="F316" s="235" t="s">
        <v>1755</v>
      </c>
      <c r="G316" s="233"/>
      <c r="H316" s="234" t="s">
        <v>19</v>
      </c>
      <c r="I316" s="236"/>
      <c r="J316" s="233"/>
      <c r="K316" s="233"/>
      <c r="L316" s="237"/>
      <c r="M316" s="238"/>
      <c r="N316" s="239"/>
      <c r="O316" s="239"/>
      <c r="P316" s="239"/>
      <c r="Q316" s="239"/>
      <c r="R316" s="239"/>
      <c r="S316" s="239"/>
      <c r="T316" s="240"/>
      <c r="AT316" s="241" t="s">
        <v>193</v>
      </c>
      <c r="AU316" s="241" t="s">
        <v>82</v>
      </c>
      <c r="AV316" s="12" t="s">
        <v>80</v>
      </c>
      <c r="AW316" s="12" t="s">
        <v>35</v>
      </c>
      <c r="AX316" s="12" t="s">
        <v>73</v>
      </c>
      <c r="AY316" s="241" t="s">
        <v>183</v>
      </c>
    </row>
    <row r="317" spans="2:51" s="13" customFormat="1" ht="12">
      <c r="B317" s="242"/>
      <c r="C317" s="243"/>
      <c r="D317" s="229" t="s">
        <v>193</v>
      </c>
      <c r="E317" s="244" t="s">
        <v>19</v>
      </c>
      <c r="F317" s="245" t="s">
        <v>1756</v>
      </c>
      <c r="G317" s="243"/>
      <c r="H317" s="246">
        <v>4</v>
      </c>
      <c r="I317" s="247"/>
      <c r="J317" s="243"/>
      <c r="K317" s="243"/>
      <c r="L317" s="248"/>
      <c r="M317" s="249"/>
      <c r="N317" s="250"/>
      <c r="O317" s="250"/>
      <c r="P317" s="250"/>
      <c r="Q317" s="250"/>
      <c r="R317" s="250"/>
      <c r="S317" s="250"/>
      <c r="T317" s="251"/>
      <c r="AT317" s="252" t="s">
        <v>193</v>
      </c>
      <c r="AU317" s="252" t="s">
        <v>82</v>
      </c>
      <c r="AV317" s="13" t="s">
        <v>82</v>
      </c>
      <c r="AW317" s="13" t="s">
        <v>35</v>
      </c>
      <c r="AX317" s="13" t="s">
        <v>80</v>
      </c>
      <c r="AY317" s="252" t="s">
        <v>183</v>
      </c>
    </row>
    <row r="318" spans="2:63" s="11" customFormat="1" ht="22.8" customHeight="1">
      <c r="B318" s="201"/>
      <c r="C318" s="202"/>
      <c r="D318" s="203" t="s">
        <v>72</v>
      </c>
      <c r="E318" s="215" t="s">
        <v>1131</v>
      </c>
      <c r="F318" s="215" t="s">
        <v>1132</v>
      </c>
      <c r="G318" s="202"/>
      <c r="H318" s="202"/>
      <c r="I318" s="205"/>
      <c r="J318" s="216">
        <f>BK318</f>
        <v>0</v>
      </c>
      <c r="K318" s="202"/>
      <c r="L318" s="207"/>
      <c r="M318" s="208"/>
      <c r="N318" s="209"/>
      <c r="O318" s="209"/>
      <c r="P318" s="210">
        <f>SUM(P319:P329)</f>
        <v>0</v>
      </c>
      <c r="Q318" s="209"/>
      <c r="R318" s="210">
        <f>SUM(R319:R329)</f>
        <v>0</v>
      </c>
      <c r="S318" s="209"/>
      <c r="T318" s="211">
        <f>SUM(T319:T329)</f>
        <v>0</v>
      </c>
      <c r="AR318" s="212" t="s">
        <v>80</v>
      </c>
      <c r="AT318" s="213" t="s">
        <v>72</v>
      </c>
      <c r="AU318" s="213" t="s">
        <v>80</v>
      </c>
      <c r="AY318" s="212" t="s">
        <v>183</v>
      </c>
      <c r="BK318" s="214">
        <f>SUM(BK319:BK329)</f>
        <v>0</v>
      </c>
    </row>
    <row r="319" spans="2:65" s="1" customFormat="1" ht="16.5" customHeight="1">
      <c r="B319" s="39"/>
      <c r="C319" s="217" t="s">
        <v>420</v>
      </c>
      <c r="D319" s="217" t="s">
        <v>185</v>
      </c>
      <c r="E319" s="218" t="s">
        <v>1141</v>
      </c>
      <c r="F319" s="219" t="s">
        <v>1142</v>
      </c>
      <c r="G319" s="220" t="s">
        <v>208</v>
      </c>
      <c r="H319" s="221">
        <v>182.268</v>
      </c>
      <c r="I319" s="222"/>
      <c r="J319" s="223">
        <f>ROUND(I319*H319,2)</f>
        <v>0</v>
      </c>
      <c r="K319" s="219" t="s">
        <v>521</v>
      </c>
      <c r="L319" s="44"/>
      <c r="M319" s="224" t="s">
        <v>19</v>
      </c>
      <c r="N319" s="225" t="s">
        <v>44</v>
      </c>
      <c r="O319" s="80"/>
      <c r="P319" s="226">
        <f>O319*H319</f>
        <v>0</v>
      </c>
      <c r="Q319" s="226">
        <v>0</v>
      </c>
      <c r="R319" s="226">
        <f>Q319*H319</f>
        <v>0</v>
      </c>
      <c r="S319" s="226">
        <v>0</v>
      </c>
      <c r="T319" s="227">
        <f>S319*H319</f>
        <v>0</v>
      </c>
      <c r="AR319" s="18" t="s">
        <v>101</v>
      </c>
      <c r="AT319" s="18" t="s">
        <v>185</v>
      </c>
      <c r="AU319" s="18" t="s">
        <v>82</v>
      </c>
      <c r="AY319" s="18" t="s">
        <v>183</v>
      </c>
      <c r="BE319" s="228">
        <f>IF(N319="základní",J319,0)</f>
        <v>0</v>
      </c>
      <c r="BF319" s="228">
        <f>IF(N319="snížená",J319,0)</f>
        <v>0</v>
      </c>
      <c r="BG319" s="228">
        <f>IF(N319="zákl. přenesená",J319,0)</f>
        <v>0</v>
      </c>
      <c r="BH319" s="228">
        <f>IF(N319="sníž. přenesená",J319,0)</f>
        <v>0</v>
      </c>
      <c r="BI319" s="228">
        <f>IF(N319="nulová",J319,0)</f>
        <v>0</v>
      </c>
      <c r="BJ319" s="18" t="s">
        <v>80</v>
      </c>
      <c r="BK319" s="228">
        <f>ROUND(I319*H319,2)</f>
        <v>0</v>
      </c>
      <c r="BL319" s="18" t="s">
        <v>101</v>
      </c>
      <c r="BM319" s="18" t="s">
        <v>1757</v>
      </c>
    </row>
    <row r="320" spans="2:47" s="1" customFormat="1" ht="12">
      <c r="B320" s="39"/>
      <c r="C320" s="40"/>
      <c r="D320" s="229" t="s">
        <v>213</v>
      </c>
      <c r="E320" s="40"/>
      <c r="F320" s="230" t="s">
        <v>1144</v>
      </c>
      <c r="G320" s="40"/>
      <c r="H320" s="40"/>
      <c r="I320" s="144"/>
      <c r="J320" s="40"/>
      <c r="K320" s="40"/>
      <c r="L320" s="44"/>
      <c r="M320" s="231"/>
      <c r="N320" s="80"/>
      <c r="O320" s="80"/>
      <c r="P320" s="80"/>
      <c r="Q320" s="80"/>
      <c r="R320" s="80"/>
      <c r="S320" s="80"/>
      <c r="T320" s="81"/>
      <c r="AT320" s="18" t="s">
        <v>213</v>
      </c>
      <c r="AU320" s="18" t="s">
        <v>82</v>
      </c>
    </row>
    <row r="321" spans="2:51" s="13" customFormat="1" ht="12">
      <c r="B321" s="242"/>
      <c r="C321" s="243"/>
      <c r="D321" s="229" t="s">
        <v>193</v>
      </c>
      <c r="E321" s="244" t="s">
        <v>19</v>
      </c>
      <c r="F321" s="245" t="s">
        <v>1758</v>
      </c>
      <c r="G321" s="243"/>
      <c r="H321" s="246">
        <v>182.268</v>
      </c>
      <c r="I321" s="247"/>
      <c r="J321" s="243"/>
      <c r="K321" s="243"/>
      <c r="L321" s="248"/>
      <c r="M321" s="249"/>
      <c r="N321" s="250"/>
      <c r="O321" s="250"/>
      <c r="P321" s="250"/>
      <c r="Q321" s="250"/>
      <c r="R321" s="250"/>
      <c r="S321" s="250"/>
      <c r="T321" s="251"/>
      <c r="AT321" s="252" t="s">
        <v>193</v>
      </c>
      <c r="AU321" s="252" t="s">
        <v>82</v>
      </c>
      <c r="AV321" s="13" t="s">
        <v>82</v>
      </c>
      <c r="AW321" s="13" t="s">
        <v>35</v>
      </c>
      <c r="AX321" s="13" t="s">
        <v>80</v>
      </c>
      <c r="AY321" s="252" t="s">
        <v>183</v>
      </c>
    </row>
    <row r="322" spans="2:65" s="1" customFormat="1" ht="22.5" customHeight="1">
      <c r="B322" s="39"/>
      <c r="C322" s="217" t="s">
        <v>425</v>
      </c>
      <c r="D322" s="217" t="s">
        <v>185</v>
      </c>
      <c r="E322" s="218" t="s">
        <v>1150</v>
      </c>
      <c r="F322" s="219" t="s">
        <v>1151</v>
      </c>
      <c r="G322" s="220" t="s">
        <v>208</v>
      </c>
      <c r="H322" s="221">
        <v>2734.02</v>
      </c>
      <c r="I322" s="222"/>
      <c r="J322" s="223">
        <f>ROUND(I322*H322,2)</f>
        <v>0</v>
      </c>
      <c r="K322" s="219" t="s">
        <v>521</v>
      </c>
      <c r="L322" s="44"/>
      <c r="M322" s="224" t="s">
        <v>19</v>
      </c>
      <c r="N322" s="225" t="s">
        <v>44</v>
      </c>
      <c r="O322" s="80"/>
      <c r="P322" s="226">
        <f>O322*H322</f>
        <v>0</v>
      </c>
      <c r="Q322" s="226">
        <v>0</v>
      </c>
      <c r="R322" s="226">
        <f>Q322*H322</f>
        <v>0</v>
      </c>
      <c r="S322" s="226">
        <v>0</v>
      </c>
      <c r="T322" s="227">
        <f>S322*H322</f>
        <v>0</v>
      </c>
      <c r="AR322" s="18" t="s">
        <v>101</v>
      </c>
      <c r="AT322" s="18" t="s">
        <v>185</v>
      </c>
      <c r="AU322" s="18" t="s">
        <v>82</v>
      </c>
      <c r="AY322" s="18" t="s">
        <v>183</v>
      </c>
      <c r="BE322" s="228">
        <f>IF(N322="základní",J322,0)</f>
        <v>0</v>
      </c>
      <c r="BF322" s="228">
        <f>IF(N322="snížená",J322,0)</f>
        <v>0</v>
      </c>
      <c r="BG322" s="228">
        <f>IF(N322="zákl. přenesená",J322,0)</f>
        <v>0</v>
      </c>
      <c r="BH322" s="228">
        <f>IF(N322="sníž. přenesená",J322,0)</f>
        <v>0</v>
      </c>
      <c r="BI322" s="228">
        <f>IF(N322="nulová",J322,0)</f>
        <v>0</v>
      </c>
      <c r="BJ322" s="18" t="s">
        <v>80</v>
      </c>
      <c r="BK322" s="228">
        <f>ROUND(I322*H322,2)</f>
        <v>0</v>
      </c>
      <c r="BL322" s="18" t="s">
        <v>101</v>
      </c>
      <c r="BM322" s="18" t="s">
        <v>1759</v>
      </c>
    </row>
    <row r="323" spans="2:47" s="1" customFormat="1" ht="12">
      <c r="B323" s="39"/>
      <c r="C323" s="40"/>
      <c r="D323" s="229" t="s">
        <v>213</v>
      </c>
      <c r="E323" s="40"/>
      <c r="F323" s="230" t="s">
        <v>1144</v>
      </c>
      <c r="G323" s="40"/>
      <c r="H323" s="40"/>
      <c r="I323" s="144"/>
      <c r="J323" s="40"/>
      <c r="K323" s="40"/>
      <c r="L323" s="44"/>
      <c r="M323" s="231"/>
      <c r="N323" s="80"/>
      <c r="O323" s="80"/>
      <c r="P323" s="80"/>
      <c r="Q323" s="80"/>
      <c r="R323" s="80"/>
      <c r="S323" s="80"/>
      <c r="T323" s="81"/>
      <c r="AT323" s="18" t="s">
        <v>213</v>
      </c>
      <c r="AU323" s="18" t="s">
        <v>82</v>
      </c>
    </row>
    <row r="324" spans="2:47" s="1" customFormat="1" ht="12">
      <c r="B324" s="39"/>
      <c r="C324" s="40"/>
      <c r="D324" s="229" t="s">
        <v>191</v>
      </c>
      <c r="E324" s="40"/>
      <c r="F324" s="230" t="s">
        <v>1308</v>
      </c>
      <c r="G324" s="40"/>
      <c r="H324" s="40"/>
      <c r="I324" s="144"/>
      <c r="J324" s="40"/>
      <c r="K324" s="40"/>
      <c r="L324" s="44"/>
      <c r="M324" s="231"/>
      <c r="N324" s="80"/>
      <c r="O324" s="80"/>
      <c r="P324" s="80"/>
      <c r="Q324" s="80"/>
      <c r="R324" s="80"/>
      <c r="S324" s="80"/>
      <c r="T324" s="81"/>
      <c r="AT324" s="18" t="s">
        <v>191</v>
      </c>
      <c r="AU324" s="18" t="s">
        <v>82</v>
      </c>
    </row>
    <row r="325" spans="2:51" s="13" customFormat="1" ht="12">
      <c r="B325" s="242"/>
      <c r="C325" s="243"/>
      <c r="D325" s="229" t="s">
        <v>193</v>
      </c>
      <c r="E325" s="244" t="s">
        <v>19</v>
      </c>
      <c r="F325" s="245" t="s">
        <v>1760</v>
      </c>
      <c r="G325" s="243"/>
      <c r="H325" s="246">
        <v>2734.02</v>
      </c>
      <c r="I325" s="247"/>
      <c r="J325" s="243"/>
      <c r="K325" s="243"/>
      <c r="L325" s="248"/>
      <c r="M325" s="249"/>
      <c r="N325" s="250"/>
      <c r="O325" s="250"/>
      <c r="P325" s="250"/>
      <c r="Q325" s="250"/>
      <c r="R325" s="250"/>
      <c r="S325" s="250"/>
      <c r="T325" s="251"/>
      <c r="AT325" s="252" t="s">
        <v>193</v>
      </c>
      <c r="AU325" s="252" t="s">
        <v>82</v>
      </c>
      <c r="AV325" s="13" t="s">
        <v>82</v>
      </c>
      <c r="AW325" s="13" t="s">
        <v>35</v>
      </c>
      <c r="AX325" s="13" t="s">
        <v>73</v>
      </c>
      <c r="AY325" s="252" t="s">
        <v>183</v>
      </c>
    </row>
    <row r="326" spans="2:51" s="14" customFormat="1" ht="12">
      <c r="B326" s="253"/>
      <c r="C326" s="254"/>
      <c r="D326" s="229" t="s">
        <v>193</v>
      </c>
      <c r="E326" s="255" t="s">
        <v>19</v>
      </c>
      <c r="F326" s="256" t="s">
        <v>231</v>
      </c>
      <c r="G326" s="254"/>
      <c r="H326" s="257">
        <v>2734.02</v>
      </c>
      <c r="I326" s="258"/>
      <c r="J326" s="254"/>
      <c r="K326" s="254"/>
      <c r="L326" s="259"/>
      <c r="M326" s="260"/>
      <c r="N326" s="261"/>
      <c r="O326" s="261"/>
      <c r="P326" s="261"/>
      <c r="Q326" s="261"/>
      <c r="R326" s="261"/>
      <c r="S326" s="261"/>
      <c r="T326" s="262"/>
      <c r="AT326" s="263" t="s">
        <v>193</v>
      </c>
      <c r="AU326" s="263" t="s">
        <v>82</v>
      </c>
      <c r="AV326" s="14" t="s">
        <v>101</v>
      </c>
      <c r="AW326" s="14" t="s">
        <v>35</v>
      </c>
      <c r="AX326" s="14" t="s">
        <v>80</v>
      </c>
      <c r="AY326" s="263" t="s">
        <v>183</v>
      </c>
    </row>
    <row r="327" spans="2:65" s="1" customFormat="1" ht="16.5" customHeight="1">
      <c r="B327" s="39"/>
      <c r="C327" s="217" t="s">
        <v>1096</v>
      </c>
      <c r="D327" s="217" t="s">
        <v>185</v>
      </c>
      <c r="E327" s="218" t="s">
        <v>1155</v>
      </c>
      <c r="F327" s="219" t="s">
        <v>1156</v>
      </c>
      <c r="G327" s="220" t="s">
        <v>208</v>
      </c>
      <c r="H327" s="221">
        <v>182.268</v>
      </c>
      <c r="I327" s="222"/>
      <c r="J327" s="223">
        <f>ROUND(I327*H327,2)</f>
        <v>0</v>
      </c>
      <c r="K327" s="219" t="s">
        <v>521</v>
      </c>
      <c r="L327" s="44"/>
      <c r="M327" s="224" t="s">
        <v>19</v>
      </c>
      <c r="N327" s="225" t="s">
        <v>44</v>
      </c>
      <c r="O327" s="80"/>
      <c r="P327" s="226">
        <f>O327*H327</f>
        <v>0</v>
      </c>
      <c r="Q327" s="226">
        <v>0</v>
      </c>
      <c r="R327" s="226">
        <f>Q327*H327</f>
        <v>0</v>
      </c>
      <c r="S327" s="226">
        <v>0</v>
      </c>
      <c r="T327" s="227">
        <f>S327*H327</f>
        <v>0</v>
      </c>
      <c r="AR327" s="18" t="s">
        <v>101</v>
      </c>
      <c r="AT327" s="18" t="s">
        <v>185</v>
      </c>
      <c r="AU327" s="18" t="s">
        <v>82</v>
      </c>
      <c r="AY327" s="18" t="s">
        <v>183</v>
      </c>
      <c r="BE327" s="228">
        <f>IF(N327="základní",J327,0)</f>
        <v>0</v>
      </c>
      <c r="BF327" s="228">
        <f>IF(N327="snížená",J327,0)</f>
        <v>0</v>
      </c>
      <c r="BG327" s="228">
        <f>IF(N327="zákl. přenesená",J327,0)</f>
        <v>0</v>
      </c>
      <c r="BH327" s="228">
        <f>IF(N327="sníž. přenesená",J327,0)</f>
        <v>0</v>
      </c>
      <c r="BI327" s="228">
        <f>IF(N327="nulová",J327,0)</f>
        <v>0</v>
      </c>
      <c r="BJ327" s="18" t="s">
        <v>80</v>
      </c>
      <c r="BK327" s="228">
        <f>ROUND(I327*H327,2)</f>
        <v>0</v>
      </c>
      <c r="BL327" s="18" t="s">
        <v>101</v>
      </c>
      <c r="BM327" s="18" t="s">
        <v>1761</v>
      </c>
    </row>
    <row r="328" spans="2:65" s="1" customFormat="1" ht="22.5" customHeight="1">
      <c r="B328" s="39"/>
      <c r="C328" s="217" t="s">
        <v>1101</v>
      </c>
      <c r="D328" s="217" t="s">
        <v>185</v>
      </c>
      <c r="E328" s="218" t="s">
        <v>1762</v>
      </c>
      <c r="F328" s="219" t="s">
        <v>920</v>
      </c>
      <c r="G328" s="220" t="s">
        <v>208</v>
      </c>
      <c r="H328" s="221">
        <v>182.268</v>
      </c>
      <c r="I328" s="222"/>
      <c r="J328" s="223">
        <f>ROUND(I328*H328,2)</f>
        <v>0</v>
      </c>
      <c r="K328" s="219" t="s">
        <v>521</v>
      </c>
      <c r="L328" s="44"/>
      <c r="M328" s="224" t="s">
        <v>19</v>
      </c>
      <c r="N328" s="225" t="s">
        <v>44</v>
      </c>
      <c r="O328" s="80"/>
      <c r="P328" s="226">
        <f>O328*H328</f>
        <v>0</v>
      </c>
      <c r="Q328" s="226">
        <v>0</v>
      </c>
      <c r="R328" s="226">
        <f>Q328*H328</f>
        <v>0</v>
      </c>
      <c r="S328" s="226">
        <v>0</v>
      </c>
      <c r="T328" s="227">
        <f>S328*H328</f>
        <v>0</v>
      </c>
      <c r="AR328" s="18" t="s">
        <v>101</v>
      </c>
      <c r="AT328" s="18" t="s">
        <v>185</v>
      </c>
      <c r="AU328" s="18" t="s">
        <v>82</v>
      </c>
      <c r="AY328" s="18" t="s">
        <v>183</v>
      </c>
      <c r="BE328" s="228">
        <f>IF(N328="základní",J328,0)</f>
        <v>0</v>
      </c>
      <c r="BF328" s="228">
        <f>IF(N328="snížená",J328,0)</f>
        <v>0</v>
      </c>
      <c r="BG328" s="228">
        <f>IF(N328="zákl. přenesená",J328,0)</f>
        <v>0</v>
      </c>
      <c r="BH328" s="228">
        <f>IF(N328="sníž. přenesená",J328,0)</f>
        <v>0</v>
      </c>
      <c r="BI328" s="228">
        <f>IF(N328="nulová",J328,0)</f>
        <v>0</v>
      </c>
      <c r="BJ328" s="18" t="s">
        <v>80</v>
      </c>
      <c r="BK328" s="228">
        <f>ROUND(I328*H328,2)</f>
        <v>0</v>
      </c>
      <c r="BL328" s="18" t="s">
        <v>101</v>
      </c>
      <c r="BM328" s="18" t="s">
        <v>1763</v>
      </c>
    </row>
    <row r="329" spans="2:47" s="1" customFormat="1" ht="12">
      <c r="B329" s="39"/>
      <c r="C329" s="40"/>
      <c r="D329" s="229" t="s">
        <v>213</v>
      </c>
      <c r="E329" s="40"/>
      <c r="F329" s="230" t="s">
        <v>1137</v>
      </c>
      <c r="G329" s="40"/>
      <c r="H329" s="40"/>
      <c r="I329" s="144"/>
      <c r="J329" s="40"/>
      <c r="K329" s="40"/>
      <c r="L329" s="44"/>
      <c r="M329" s="231"/>
      <c r="N329" s="80"/>
      <c r="O329" s="80"/>
      <c r="P329" s="80"/>
      <c r="Q329" s="80"/>
      <c r="R329" s="80"/>
      <c r="S329" s="80"/>
      <c r="T329" s="81"/>
      <c r="AT329" s="18" t="s">
        <v>213</v>
      </c>
      <c r="AU329" s="18" t="s">
        <v>82</v>
      </c>
    </row>
    <row r="330" spans="2:63" s="11" customFormat="1" ht="22.8" customHeight="1">
      <c r="B330" s="201"/>
      <c r="C330" s="202"/>
      <c r="D330" s="203" t="s">
        <v>72</v>
      </c>
      <c r="E330" s="215" t="s">
        <v>1158</v>
      </c>
      <c r="F330" s="215" t="s">
        <v>1159</v>
      </c>
      <c r="G330" s="202"/>
      <c r="H330" s="202"/>
      <c r="I330" s="205"/>
      <c r="J330" s="216">
        <f>BK330</f>
        <v>0</v>
      </c>
      <c r="K330" s="202"/>
      <c r="L330" s="207"/>
      <c r="M330" s="208"/>
      <c r="N330" s="209"/>
      <c r="O330" s="209"/>
      <c r="P330" s="210">
        <f>SUM(P331:P333)</f>
        <v>0</v>
      </c>
      <c r="Q330" s="209"/>
      <c r="R330" s="210">
        <f>SUM(R331:R333)</f>
        <v>0</v>
      </c>
      <c r="S330" s="209"/>
      <c r="T330" s="211">
        <f>SUM(T331:T333)</f>
        <v>0</v>
      </c>
      <c r="AR330" s="212" t="s">
        <v>80</v>
      </c>
      <c r="AT330" s="213" t="s">
        <v>72</v>
      </c>
      <c r="AU330" s="213" t="s">
        <v>80</v>
      </c>
      <c r="AY330" s="212" t="s">
        <v>183</v>
      </c>
      <c r="BK330" s="214">
        <f>SUM(BK331:BK333)</f>
        <v>0</v>
      </c>
    </row>
    <row r="331" spans="2:65" s="1" customFormat="1" ht="22.5" customHeight="1">
      <c r="B331" s="39"/>
      <c r="C331" s="217" t="s">
        <v>1113</v>
      </c>
      <c r="D331" s="217" t="s">
        <v>185</v>
      </c>
      <c r="E331" s="218" t="s">
        <v>1764</v>
      </c>
      <c r="F331" s="219" t="s">
        <v>1765</v>
      </c>
      <c r="G331" s="220" t="s">
        <v>208</v>
      </c>
      <c r="H331" s="221">
        <v>279.16</v>
      </c>
      <c r="I331" s="222"/>
      <c r="J331" s="223">
        <f>ROUND(I331*H331,2)</f>
        <v>0</v>
      </c>
      <c r="K331" s="219" t="s">
        <v>521</v>
      </c>
      <c r="L331" s="44"/>
      <c r="M331" s="224" t="s">
        <v>19</v>
      </c>
      <c r="N331" s="225" t="s">
        <v>44</v>
      </c>
      <c r="O331" s="80"/>
      <c r="P331" s="226">
        <f>O331*H331</f>
        <v>0</v>
      </c>
      <c r="Q331" s="226">
        <v>0</v>
      </c>
      <c r="R331" s="226">
        <f>Q331*H331</f>
        <v>0</v>
      </c>
      <c r="S331" s="226">
        <v>0</v>
      </c>
      <c r="T331" s="227">
        <f>S331*H331</f>
        <v>0</v>
      </c>
      <c r="AR331" s="18" t="s">
        <v>101</v>
      </c>
      <c r="AT331" s="18" t="s">
        <v>185</v>
      </c>
      <c r="AU331" s="18" t="s">
        <v>82</v>
      </c>
      <c r="AY331" s="18" t="s">
        <v>183</v>
      </c>
      <c r="BE331" s="228">
        <f>IF(N331="základní",J331,0)</f>
        <v>0</v>
      </c>
      <c r="BF331" s="228">
        <f>IF(N331="snížená",J331,0)</f>
        <v>0</v>
      </c>
      <c r="BG331" s="228">
        <f>IF(N331="zákl. přenesená",J331,0)</f>
        <v>0</v>
      </c>
      <c r="BH331" s="228">
        <f>IF(N331="sníž. přenesená",J331,0)</f>
        <v>0</v>
      </c>
      <c r="BI331" s="228">
        <f>IF(N331="nulová",J331,0)</f>
        <v>0</v>
      </c>
      <c r="BJ331" s="18" t="s">
        <v>80</v>
      </c>
      <c r="BK331" s="228">
        <f>ROUND(I331*H331,2)</f>
        <v>0</v>
      </c>
      <c r="BL331" s="18" t="s">
        <v>101</v>
      </c>
      <c r="BM331" s="18" t="s">
        <v>1766</v>
      </c>
    </row>
    <row r="332" spans="2:47" s="1" customFormat="1" ht="12">
      <c r="B332" s="39"/>
      <c r="C332" s="40"/>
      <c r="D332" s="229" t="s">
        <v>213</v>
      </c>
      <c r="E332" s="40"/>
      <c r="F332" s="230" t="s">
        <v>1767</v>
      </c>
      <c r="G332" s="40"/>
      <c r="H332" s="40"/>
      <c r="I332" s="144"/>
      <c r="J332" s="40"/>
      <c r="K332" s="40"/>
      <c r="L332" s="44"/>
      <c r="M332" s="231"/>
      <c r="N332" s="80"/>
      <c r="O332" s="80"/>
      <c r="P332" s="80"/>
      <c r="Q332" s="80"/>
      <c r="R332" s="80"/>
      <c r="S332" s="80"/>
      <c r="T332" s="81"/>
      <c r="AT332" s="18" t="s">
        <v>213</v>
      </c>
      <c r="AU332" s="18" t="s">
        <v>82</v>
      </c>
    </row>
    <row r="333" spans="2:47" s="1" customFormat="1" ht="12">
      <c r="B333" s="39"/>
      <c r="C333" s="40"/>
      <c r="D333" s="229" t="s">
        <v>191</v>
      </c>
      <c r="E333" s="40"/>
      <c r="F333" s="230" t="s">
        <v>1768</v>
      </c>
      <c r="G333" s="40"/>
      <c r="H333" s="40"/>
      <c r="I333" s="144"/>
      <c r="J333" s="40"/>
      <c r="K333" s="40"/>
      <c r="L333" s="44"/>
      <c r="M333" s="231"/>
      <c r="N333" s="80"/>
      <c r="O333" s="80"/>
      <c r="P333" s="80"/>
      <c r="Q333" s="80"/>
      <c r="R333" s="80"/>
      <c r="S333" s="80"/>
      <c r="T333" s="81"/>
      <c r="AT333" s="18" t="s">
        <v>191</v>
      </c>
      <c r="AU333" s="18" t="s">
        <v>82</v>
      </c>
    </row>
    <row r="334" spans="2:63" s="11" customFormat="1" ht="25.9" customHeight="1">
      <c r="B334" s="201"/>
      <c r="C334" s="202"/>
      <c r="D334" s="203" t="s">
        <v>72</v>
      </c>
      <c r="E334" s="204" t="s">
        <v>1167</v>
      </c>
      <c r="F334" s="204" t="s">
        <v>1168</v>
      </c>
      <c r="G334" s="202"/>
      <c r="H334" s="202"/>
      <c r="I334" s="205"/>
      <c r="J334" s="206">
        <f>BK334</f>
        <v>0</v>
      </c>
      <c r="K334" s="202"/>
      <c r="L334" s="207"/>
      <c r="M334" s="208"/>
      <c r="N334" s="209"/>
      <c r="O334" s="209"/>
      <c r="P334" s="210">
        <f>SUM(P335:P354)</f>
        <v>0</v>
      </c>
      <c r="Q334" s="209"/>
      <c r="R334" s="210">
        <f>SUM(R335:R354)</f>
        <v>0.111</v>
      </c>
      <c r="S334" s="209"/>
      <c r="T334" s="211">
        <f>SUM(T335:T354)</f>
        <v>0</v>
      </c>
      <c r="AR334" s="212" t="s">
        <v>82</v>
      </c>
      <c r="AT334" s="213" t="s">
        <v>72</v>
      </c>
      <c r="AU334" s="213" t="s">
        <v>73</v>
      </c>
      <c r="AY334" s="212" t="s">
        <v>183</v>
      </c>
      <c r="BK334" s="214">
        <f>SUM(BK335:BK354)</f>
        <v>0</v>
      </c>
    </row>
    <row r="335" spans="2:65" s="1" customFormat="1" ht="16.5" customHeight="1">
      <c r="B335" s="39"/>
      <c r="C335" s="217" t="s">
        <v>1119</v>
      </c>
      <c r="D335" s="217" t="s">
        <v>185</v>
      </c>
      <c r="E335" s="218" t="s">
        <v>1769</v>
      </c>
      <c r="F335" s="219" t="s">
        <v>1770</v>
      </c>
      <c r="G335" s="220" t="s">
        <v>324</v>
      </c>
      <c r="H335" s="221">
        <v>96.732</v>
      </c>
      <c r="I335" s="222"/>
      <c r="J335" s="223">
        <f>ROUND(I335*H335,2)</f>
        <v>0</v>
      </c>
      <c r="K335" s="219" t="s">
        <v>521</v>
      </c>
      <c r="L335" s="44"/>
      <c r="M335" s="224" t="s">
        <v>19</v>
      </c>
      <c r="N335" s="225" t="s">
        <v>44</v>
      </c>
      <c r="O335" s="80"/>
      <c r="P335" s="226">
        <f>O335*H335</f>
        <v>0</v>
      </c>
      <c r="Q335" s="226">
        <v>0</v>
      </c>
      <c r="R335" s="226">
        <f>Q335*H335</f>
        <v>0</v>
      </c>
      <c r="S335" s="226">
        <v>0</v>
      </c>
      <c r="T335" s="227">
        <f>S335*H335</f>
        <v>0</v>
      </c>
      <c r="AR335" s="18" t="s">
        <v>276</v>
      </c>
      <c r="AT335" s="18" t="s">
        <v>185</v>
      </c>
      <c r="AU335" s="18" t="s">
        <v>80</v>
      </c>
      <c r="AY335" s="18" t="s">
        <v>183</v>
      </c>
      <c r="BE335" s="228">
        <f>IF(N335="základní",J335,0)</f>
        <v>0</v>
      </c>
      <c r="BF335" s="228">
        <f>IF(N335="snížená",J335,0)</f>
        <v>0</v>
      </c>
      <c r="BG335" s="228">
        <f>IF(N335="zákl. přenesená",J335,0)</f>
        <v>0</v>
      </c>
      <c r="BH335" s="228">
        <f>IF(N335="sníž. přenesená",J335,0)</f>
        <v>0</v>
      </c>
      <c r="BI335" s="228">
        <f>IF(N335="nulová",J335,0)</f>
        <v>0</v>
      </c>
      <c r="BJ335" s="18" t="s">
        <v>80</v>
      </c>
      <c r="BK335" s="228">
        <f>ROUND(I335*H335,2)</f>
        <v>0</v>
      </c>
      <c r="BL335" s="18" t="s">
        <v>276</v>
      </c>
      <c r="BM335" s="18" t="s">
        <v>1771</v>
      </c>
    </row>
    <row r="336" spans="2:51" s="12" customFormat="1" ht="12">
      <c r="B336" s="232"/>
      <c r="C336" s="233"/>
      <c r="D336" s="229" t="s">
        <v>193</v>
      </c>
      <c r="E336" s="234" t="s">
        <v>19</v>
      </c>
      <c r="F336" s="235" t="s">
        <v>1772</v>
      </c>
      <c r="G336" s="233"/>
      <c r="H336" s="234" t="s">
        <v>19</v>
      </c>
      <c r="I336" s="236"/>
      <c r="J336" s="233"/>
      <c r="K336" s="233"/>
      <c r="L336" s="237"/>
      <c r="M336" s="238"/>
      <c r="N336" s="239"/>
      <c r="O336" s="239"/>
      <c r="P336" s="239"/>
      <c r="Q336" s="239"/>
      <c r="R336" s="239"/>
      <c r="S336" s="239"/>
      <c r="T336" s="240"/>
      <c r="AT336" s="241" t="s">
        <v>193</v>
      </c>
      <c r="AU336" s="241" t="s">
        <v>80</v>
      </c>
      <c r="AV336" s="12" t="s">
        <v>80</v>
      </c>
      <c r="AW336" s="12" t="s">
        <v>35</v>
      </c>
      <c r="AX336" s="12" t="s">
        <v>73</v>
      </c>
      <c r="AY336" s="241" t="s">
        <v>183</v>
      </c>
    </row>
    <row r="337" spans="2:51" s="13" customFormat="1" ht="12">
      <c r="B337" s="242"/>
      <c r="C337" s="243"/>
      <c r="D337" s="229" t="s">
        <v>193</v>
      </c>
      <c r="E337" s="244" t="s">
        <v>19</v>
      </c>
      <c r="F337" s="245" t="s">
        <v>1773</v>
      </c>
      <c r="G337" s="243"/>
      <c r="H337" s="246">
        <v>22.8</v>
      </c>
      <c r="I337" s="247"/>
      <c r="J337" s="243"/>
      <c r="K337" s="243"/>
      <c r="L337" s="248"/>
      <c r="M337" s="249"/>
      <c r="N337" s="250"/>
      <c r="O337" s="250"/>
      <c r="P337" s="250"/>
      <c r="Q337" s="250"/>
      <c r="R337" s="250"/>
      <c r="S337" s="250"/>
      <c r="T337" s="251"/>
      <c r="AT337" s="252" t="s">
        <v>193</v>
      </c>
      <c r="AU337" s="252" t="s">
        <v>80</v>
      </c>
      <c r="AV337" s="13" t="s">
        <v>82</v>
      </c>
      <c r="AW337" s="13" t="s">
        <v>35</v>
      </c>
      <c r="AX337" s="13" t="s">
        <v>73</v>
      </c>
      <c r="AY337" s="252" t="s">
        <v>183</v>
      </c>
    </row>
    <row r="338" spans="2:51" s="12" customFormat="1" ht="12">
      <c r="B338" s="232"/>
      <c r="C338" s="233"/>
      <c r="D338" s="229" t="s">
        <v>193</v>
      </c>
      <c r="E338" s="234" t="s">
        <v>19</v>
      </c>
      <c r="F338" s="235" t="s">
        <v>1774</v>
      </c>
      <c r="G338" s="233"/>
      <c r="H338" s="234" t="s">
        <v>19</v>
      </c>
      <c r="I338" s="236"/>
      <c r="J338" s="233"/>
      <c r="K338" s="233"/>
      <c r="L338" s="237"/>
      <c r="M338" s="238"/>
      <c r="N338" s="239"/>
      <c r="O338" s="239"/>
      <c r="P338" s="239"/>
      <c r="Q338" s="239"/>
      <c r="R338" s="239"/>
      <c r="S338" s="239"/>
      <c r="T338" s="240"/>
      <c r="AT338" s="241" t="s">
        <v>193</v>
      </c>
      <c r="AU338" s="241" t="s">
        <v>80</v>
      </c>
      <c r="AV338" s="12" t="s">
        <v>80</v>
      </c>
      <c r="AW338" s="12" t="s">
        <v>35</v>
      </c>
      <c r="AX338" s="12" t="s">
        <v>73</v>
      </c>
      <c r="AY338" s="241" t="s">
        <v>183</v>
      </c>
    </row>
    <row r="339" spans="2:51" s="13" customFormat="1" ht="12">
      <c r="B339" s="242"/>
      <c r="C339" s="243"/>
      <c r="D339" s="229" t="s">
        <v>193</v>
      </c>
      <c r="E339" s="244" t="s">
        <v>19</v>
      </c>
      <c r="F339" s="245" t="s">
        <v>1775</v>
      </c>
      <c r="G339" s="243"/>
      <c r="H339" s="246">
        <v>69.932</v>
      </c>
      <c r="I339" s="247"/>
      <c r="J339" s="243"/>
      <c r="K339" s="243"/>
      <c r="L339" s="248"/>
      <c r="M339" s="249"/>
      <c r="N339" s="250"/>
      <c r="O339" s="250"/>
      <c r="P339" s="250"/>
      <c r="Q339" s="250"/>
      <c r="R339" s="250"/>
      <c r="S339" s="250"/>
      <c r="T339" s="251"/>
      <c r="AT339" s="252" t="s">
        <v>193</v>
      </c>
      <c r="AU339" s="252" t="s">
        <v>80</v>
      </c>
      <c r="AV339" s="13" t="s">
        <v>82</v>
      </c>
      <c r="AW339" s="13" t="s">
        <v>35</v>
      </c>
      <c r="AX339" s="13" t="s">
        <v>73</v>
      </c>
      <c r="AY339" s="252" t="s">
        <v>183</v>
      </c>
    </row>
    <row r="340" spans="2:51" s="12" customFormat="1" ht="12">
      <c r="B340" s="232"/>
      <c r="C340" s="233"/>
      <c r="D340" s="229" t="s">
        <v>193</v>
      </c>
      <c r="E340" s="234" t="s">
        <v>19</v>
      </c>
      <c r="F340" s="235" t="s">
        <v>1776</v>
      </c>
      <c r="G340" s="233"/>
      <c r="H340" s="234" t="s">
        <v>19</v>
      </c>
      <c r="I340" s="236"/>
      <c r="J340" s="233"/>
      <c r="K340" s="233"/>
      <c r="L340" s="237"/>
      <c r="M340" s="238"/>
      <c r="N340" s="239"/>
      <c r="O340" s="239"/>
      <c r="P340" s="239"/>
      <c r="Q340" s="239"/>
      <c r="R340" s="239"/>
      <c r="S340" s="239"/>
      <c r="T340" s="240"/>
      <c r="AT340" s="241" t="s">
        <v>193</v>
      </c>
      <c r="AU340" s="241" t="s">
        <v>80</v>
      </c>
      <c r="AV340" s="12" t="s">
        <v>80</v>
      </c>
      <c r="AW340" s="12" t="s">
        <v>35</v>
      </c>
      <c r="AX340" s="12" t="s">
        <v>73</v>
      </c>
      <c r="AY340" s="241" t="s">
        <v>183</v>
      </c>
    </row>
    <row r="341" spans="2:51" s="13" customFormat="1" ht="12">
      <c r="B341" s="242"/>
      <c r="C341" s="243"/>
      <c r="D341" s="229" t="s">
        <v>193</v>
      </c>
      <c r="E341" s="244" t="s">
        <v>19</v>
      </c>
      <c r="F341" s="245" t="s">
        <v>1777</v>
      </c>
      <c r="G341" s="243"/>
      <c r="H341" s="246">
        <v>2.4</v>
      </c>
      <c r="I341" s="247"/>
      <c r="J341" s="243"/>
      <c r="K341" s="243"/>
      <c r="L341" s="248"/>
      <c r="M341" s="249"/>
      <c r="N341" s="250"/>
      <c r="O341" s="250"/>
      <c r="P341" s="250"/>
      <c r="Q341" s="250"/>
      <c r="R341" s="250"/>
      <c r="S341" s="250"/>
      <c r="T341" s="251"/>
      <c r="AT341" s="252" t="s">
        <v>193</v>
      </c>
      <c r="AU341" s="252" t="s">
        <v>80</v>
      </c>
      <c r="AV341" s="13" t="s">
        <v>82</v>
      </c>
      <c r="AW341" s="13" t="s">
        <v>35</v>
      </c>
      <c r="AX341" s="13" t="s">
        <v>73</v>
      </c>
      <c r="AY341" s="252" t="s">
        <v>183</v>
      </c>
    </row>
    <row r="342" spans="2:51" s="13" customFormat="1" ht="12">
      <c r="B342" s="242"/>
      <c r="C342" s="243"/>
      <c r="D342" s="229" t="s">
        <v>193</v>
      </c>
      <c r="E342" s="244" t="s">
        <v>19</v>
      </c>
      <c r="F342" s="245" t="s">
        <v>1778</v>
      </c>
      <c r="G342" s="243"/>
      <c r="H342" s="246">
        <v>1.6</v>
      </c>
      <c r="I342" s="247"/>
      <c r="J342" s="243"/>
      <c r="K342" s="243"/>
      <c r="L342" s="248"/>
      <c r="M342" s="249"/>
      <c r="N342" s="250"/>
      <c r="O342" s="250"/>
      <c r="P342" s="250"/>
      <c r="Q342" s="250"/>
      <c r="R342" s="250"/>
      <c r="S342" s="250"/>
      <c r="T342" s="251"/>
      <c r="AT342" s="252" t="s">
        <v>193</v>
      </c>
      <c r="AU342" s="252" t="s">
        <v>80</v>
      </c>
      <c r="AV342" s="13" t="s">
        <v>82</v>
      </c>
      <c r="AW342" s="13" t="s">
        <v>35</v>
      </c>
      <c r="AX342" s="13" t="s">
        <v>73</v>
      </c>
      <c r="AY342" s="252" t="s">
        <v>183</v>
      </c>
    </row>
    <row r="343" spans="2:51" s="14" customFormat="1" ht="12">
      <c r="B343" s="253"/>
      <c r="C343" s="254"/>
      <c r="D343" s="229" t="s">
        <v>193</v>
      </c>
      <c r="E343" s="255" t="s">
        <v>19</v>
      </c>
      <c r="F343" s="256" t="s">
        <v>231</v>
      </c>
      <c r="G343" s="254"/>
      <c r="H343" s="257">
        <v>96.732</v>
      </c>
      <c r="I343" s="258"/>
      <c r="J343" s="254"/>
      <c r="K343" s="254"/>
      <c r="L343" s="259"/>
      <c r="M343" s="260"/>
      <c r="N343" s="261"/>
      <c r="O343" s="261"/>
      <c r="P343" s="261"/>
      <c r="Q343" s="261"/>
      <c r="R343" s="261"/>
      <c r="S343" s="261"/>
      <c r="T343" s="262"/>
      <c r="AT343" s="263" t="s">
        <v>193</v>
      </c>
      <c r="AU343" s="263" t="s">
        <v>80</v>
      </c>
      <c r="AV343" s="14" t="s">
        <v>101</v>
      </c>
      <c r="AW343" s="14" t="s">
        <v>35</v>
      </c>
      <c r="AX343" s="14" t="s">
        <v>80</v>
      </c>
      <c r="AY343" s="263" t="s">
        <v>183</v>
      </c>
    </row>
    <row r="344" spans="2:65" s="1" customFormat="1" ht="16.5" customHeight="1">
      <c r="B344" s="39"/>
      <c r="C344" s="264" t="s">
        <v>1126</v>
      </c>
      <c r="D344" s="264" t="s">
        <v>233</v>
      </c>
      <c r="E344" s="265" t="s">
        <v>1779</v>
      </c>
      <c r="F344" s="266" t="s">
        <v>1780</v>
      </c>
      <c r="G344" s="267" t="s">
        <v>208</v>
      </c>
      <c r="H344" s="268">
        <v>0.034</v>
      </c>
      <c r="I344" s="269"/>
      <c r="J344" s="270">
        <f>ROUND(I344*H344,2)</f>
        <v>0</v>
      </c>
      <c r="K344" s="266" t="s">
        <v>521</v>
      </c>
      <c r="L344" s="271"/>
      <c r="M344" s="272" t="s">
        <v>19</v>
      </c>
      <c r="N344" s="273" t="s">
        <v>44</v>
      </c>
      <c r="O344" s="80"/>
      <c r="P344" s="226">
        <f>O344*H344</f>
        <v>0</v>
      </c>
      <c r="Q344" s="226">
        <v>1</v>
      </c>
      <c r="R344" s="226">
        <f>Q344*H344</f>
        <v>0.034</v>
      </c>
      <c r="S344" s="226">
        <v>0</v>
      </c>
      <c r="T344" s="227">
        <f>S344*H344</f>
        <v>0</v>
      </c>
      <c r="AR344" s="18" t="s">
        <v>349</v>
      </c>
      <c r="AT344" s="18" t="s">
        <v>233</v>
      </c>
      <c r="AU344" s="18" t="s">
        <v>80</v>
      </c>
      <c r="AY344" s="18" t="s">
        <v>183</v>
      </c>
      <c r="BE344" s="228">
        <f>IF(N344="základní",J344,0)</f>
        <v>0</v>
      </c>
      <c r="BF344" s="228">
        <f>IF(N344="snížená",J344,0)</f>
        <v>0</v>
      </c>
      <c r="BG344" s="228">
        <f>IF(N344="zákl. přenesená",J344,0)</f>
        <v>0</v>
      </c>
      <c r="BH344" s="228">
        <f>IF(N344="sníž. přenesená",J344,0)</f>
        <v>0</v>
      </c>
      <c r="BI344" s="228">
        <f>IF(N344="nulová",J344,0)</f>
        <v>0</v>
      </c>
      <c r="BJ344" s="18" t="s">
        <v>80</v>
      </c>
      <c r="BK344" s="228">
        <f>ROUND(I344*H344,2)</f>
        <v>0</v>
      </c>
      <c r="BL344" s="18" t="s">
        <v>276</v>
      </c>
      <c r="BM344" s="18" t="s">
        <v>1781</v>
      </c>
    </row>
    <row r="345" spans="2:47" s="1" customFormat="1" ht="12">
      <c r="B345" s="39"/>
      <c r="C345" s="40"/>
      <c r="D345" s="229" t="s">
        <v>191</v>
      </c>
      <c r="E345" s="40"/>
      <c r="F345" s="230" t="s">
        <v>1782</v>
      </c>
      <c r="G345" s="40"/>
      <c r="H345" s="40"/>
      <c r="I345" s="144"/>
      <c r="J345" s="40"/>
      <c r="K345" s="40"/>
      <c r="L345" s="44"/>
      <c r="M345" s="231"/>
      <c r="N345" s="80"/>
      <c r="O345" s="80"/>
      <c r="P345" s="80"/>
      <c r="Q345" s="80"/>
      <c r="R345" s="80"/>
      <c r="S345" s="80"/>
      <c r="T345" s="81"/>
      <c r="AT345" s="18" t="s">
        <v>191</v>
      </c>
      <c r="AU345" s="18" t="s">
        <v>80</v>
      </c>
    </row>
    <row r="346" spans="2:51" s="13" customFormat="1" ht="12">
      <c r="B346" s="242"/>
      <c r="C346" s="243"/>
      <c r="D346" s="229" t="s">
        <v>193</v>
      </c>
      <c r="E346" s="244" t="s">
        <v>19</v>
      </c>
      <c r="F346" s="245" t="s">
        <v>1783</v>
      </c>
      <c r="G346" s="243"/>
      <c r="H346" s="246">
        <v>0.034</v>
      </c>
      <c r="I346" s="247"/>
      <c r="J346" s="243"/>
      <c r="K346" s="243"/>
      <c r="L346" s="248"/>
      <c r="M346" s="249"/>
      <c r="N346" s="250"/>
      <c r="O346" s="250"/>
      <c r="P346" s="250"/>
      <c r="Q346" s="250"/>
      <c r="R346" s="250"/>
      <c r="S346" s="250"/>
      <c r="T346" s="251"/>
      <c r="AT346" s="252" t="s">
        <v>193</v>
      </c>
      <c r="AU346" s="252" t="s">
        <v>80</v>
      </c>
      <c r="AV346" s="13" t="s">
        <v>82</v>
      </c>
      <c r="AW346" s="13" t="s">
        <v>35</v>
      </c>
      <c r="AX346" s="13" t="s">
        <v>80</v>
      </c>
      <c r="AY346" s="252" t="s">
        <v>183</v>
      </c>
    </row>
    <row r="347" spans="2:65" s="1" customFormat="1" ht="16.5" customHeight="1">
      <c r="B347" s="39"/>
      <c r="C347" s="217" t="s">
        <v>1133</v>
      </c>
      <c r="D347" s="217" t="s">
        <v>185</v>
      </c>
      <c r="E347" s="218" t="s">
        <v>1784</v>
      </c>
      <c r="F347" s="219" t="s">
        <v>1785</v>
      </c>
      <c r="G347" s="220" t="s">
        <v>324</v>
      </c>
      <c r="H347" s="221">
        <v>193.464</v>
      </c>
      <c r="I347" s="222"/>
      <c r="J347" s="223">
        <f>ROUND(I347*H347,2)</f>
        <v>0</v>
      </c>
      <c r="K347" s="219" t="s">
        <v>521</v>
      </c>
      <c r="L347" s="44"/>
      <c r="M347" s="224" t="s">
        <v>19</v>
      </c>
      <c r="N347" s="225" t="s">
        <v>44</v>
      </c>
      <c r="O347" s="80"/>
      <c r="P347" s="226">
        <f>O347*H347</f>
        <v>0</v>
      </c>
      <c r="Q347" s="226">
        <v>0</v>
      </c>
      <c r="R347" s="226">
        <f>Q347*H347</f>
        <v>0</v>
      </c>
      <c r="S347" s="226">
        <v>0</v>
      </c>
      <c r="T347" s="227">
        <f>S347*H347</f>
        <v>0</v>
      </c>
      <c r="AR347" s="18" t="s">
        <v>276</v>
      </c>
      <c r="AT347" s="18" t="s">
        <v>185</v>
      </c>
      <c r="AU347" s="18" t="s">
        <v>80</v>
      </c>
      <c r="AY347" s="18" t="s">
        <v>183</v>
      </c>
      <c r="BE347" s="228">
        <f>IF(N347="základní",J347,0)</f>
        <v>0</v>
      </c>
      <c r="BF347" s="228">
        <f>IF(N347="snížená",J347,0)</f>
        <v>0</v>
      </c>
      <c r="BG347" s="228">
        <f>IF(N347="zákl. přenesená",J347,0)</f>
        <v>0</v>
      </c>
      <c r="BH347" s="228">
        <f>IF(N347="sníž. přenesená",J347,0)</f>
        <v>0</v>
      </c>
      <c r="BI347" s="228">
        <f>IF(N347="nulová",J347,0)</f>
        <v>0</v>
      </c>
      <c r="BJ347" s="18" t="s">
        <v>80</v>
      </c>
      <c r="BK347" s="228">
        <f>ROUND(I347*H347,2)</f>
        <v>0</v>
      </c>
      <c r="BL347" s="18" t="s">
        <v>276</v>
      </c>
      <c r="BM347" s="18" t="s">
        <v>1786</v>
      </c>
    </row>
    <row r="348" spans="2:51" s="13" customFormat="1" ht="12">
      <c r="B348" s="242"/>
      <c r="C348" s="243"/>
      <c r="D348" s="229" t="s">
        <v>193</v>
      </c>
      <c r="E348" s="244" t="s">
        <v>19</v>
      </c>
      <c r="F348" s="245" t="s">
        <v>1787</v>
      </c>
      <c r="G348" s="243"/>
      <c r="H348" s="246">
        <v>193.464</v>
      </c>
      <c r="I348" s="247"/>
      <c r="J348" s="243"/>
      <c r="K348" s="243"/>
      <c r="L348" s="248"/>
      <c r="M348" s="249"/>
      <c r="N348" s="250"/>
      <c r="O348" s="250"/>
      <c r="P348" s="250"/>
      <c r="Q348" s="250"/>
      <c r="R348" s="250"/>
      <c r="S348" s="250"/>
      <c r="T348" s="251"/>
      <c r="AT348" s="252" t="s">
        <v>193</v>
      </c>
      <c r="AU348" s="252" t="s">
        <v>80</v>
      </c>
      <c r="AV348" s="13" t="s">
        <v>82</v>
      </c>
      <c r="AW348" s="13" t="s">
        <v>35</v>
      </c>
      <c r="AX348" s="13" t="s">
        <v>73</v>
      </c>
      <c r="AY348" s="252" t="s">
        <v>183</v>
      </c>
    </row>
    <row r="349" spans="2:51" s="14" customFormat="1" ht="12">
      <c r="B349" s="253"/>
      <c r="C349" s="254"/>
      <c r="D349" s="229" t="s">
        <v>193</v>
      </c>
      <c r="E349" s="255" t="s">
        <v>19</v>
      </c>
      <c r="F349" s="256" t="s">
        <v>231</v>
      </c>
      <c r="G349" s="254"/>
      <c r="H349" s="257">
        <v>193.464</v>
      </c>
      <c r="I349" s="258"/>
      <c r="J349" s="254"/>
      <c r="K349" s="254"/>
      <c r="L349" s="259"/>
      <c r="M349" s="260"/>
      <c r="N349" s="261"/>
      <c r="O349" s="261"/>
      <c r="P349" s="261"/>
      <c r="Q349" s="261"/>
      <c r="R349" s="261"/>
      <c r="S349" s="261"/>
      <c r="T349" s="262"/>
      <c r="AT349" s="263" t="s">
        <v>193</v>
      </c>
      <c r="AU349" s="263" t="s">
        <v>80</v>
      </c>
      <c r="AV349" s="14" t="s">
        <v>101</v>
      </c>
      <c r="AW349" s="14" t="s">
        <v>35</v>
      </c>
      <c r="AX349" s="14" t="s">
        <v>80</v>
      </c>
      <c r="AY349" s="263" t="s">
        <v>183</v>
      </c>
    </row>
    <row r="350" spans="2:65" s="1" customFormat="1" ht="16.5" customHeight="1">
      <c r="B350" s="39"/>
      <c r="C350" s="264" t="s">
        <v>1140</v>
      </c>
      <c r="D350" s="264" t="s">
        <v>233</v>
      </c>
      <c r="E350" s="265" t="s">
        <v>1788</v>
      </c>
      <c r="F350" s="266" t="s">
        <v>1789</v>
      </c>
      <c r="G350" s="267" t="s">
        <v>208</v>
      </c>
      <c r="H350" s="268">
        <v>0.077</v>
      </c>
      <c r="I350" s="269"/>
      <c r="J350" s="270">
        <f>ROUND(I350*H350,2)</f>
        <v>0</v>
      </c>
      <c r="K350" s="266" t="s">
        <v>521</v>
      </c>
      <c r="L350" s="271"/>
      <c r="M350" s="272" t="s">
        <v>19</v>
      </c>
      <c r="N350" s="273" t="s">
        <v>44</v>
      </c>
      <c r="O350" s="80"/>
      <c r="P350" s="226">
        <f>O350*H350</f>
        <v>0</v>
      </c>
      <c r="Q350" s="226">
        <v>1</v>
      </c>
      <c r="R350" s="226">
        <f>Q350*H350</f>
        <v>0.077</v>
      </c>
      <c r="S350" s="226">
        <v>0</v>
      </c>
      <c r="T350" s="227">
        <f>S350*H350</f>
        <v>0</v>
      </c>
      <c r="AR350" s="18" t="s">
        <v>349</v>
      </c>
      <c r="AT350" s="18" t="s">
        <v>233</v>
      </c>
      <c r="AU350" s="18" t="s">
        <v>80</v>
      </c>
      <c r="AY350" s="18" t="s">
        <v>183</v>
      </c>
      <c r="BE350" s="228">
        <f>IF(N350="základní",J350,0)</f>
        <v>0</v>
      </c>
      <c r="BF350" s="228">
        <f>IF(N350="snížená",J350,0)</f>
        <v>0</v>
      </c>
      <c r="BG350" s="228">
        <f>IF(N350="zákl. přenesená",J350,0)</f>
        <v>0</v>
      </c>
      <c r="BH350" s="228">
        <f>IF(N350="sníž. přenesená",J350,0)</f>
        <v>0</v>
      </c>
      <c r="BI350" s="228">
        <f>IF(N350="nulová",J350,0)</f>
        <v>0</v>
      </c>
      <c r="BJ350" s="18" t="s">
        <v>80</v>
      </c>
      <c r="BK350" s="228">
        <f>ROUND(I350*H350,2)</f>
        <v>0</v>
      </c>
      <c r="BL350" s="18" t="s">
        <v>276</v>
      </c>
      <c r="BM350" s="18" t="s">
        <v>1790</v>
      </c>
    </row>
    <row r="351" spans="2:47" s="1" customFormat="1" ht="12">
      <c r="B351" s="39"/>
      <c r="C351" s="40"/>
      <c r="D351" s="229" t="s">
        <v>191</v>
      </c>
      <c r="E351" s="40"/>
      <c r="F351" s="230" t="s">
        <v>1791</v>
      </c>
      <c r="G351" s="40"/>
      <c r="H351" s="40"/>
      <c r="I351" s="144"/>
      <c r="J351" s="40"/>
      <c r="K351" s="40"/>
      <c r="L351" s="44"/>
      <c r="M351" s="231"/>
      <c r="N351" s="80"/>
      <c r="O351" s="80"/>
      <c r="P351" s="80"/>
      <c r="Q351" s="80"/>
      <c r="R351" s="80"/>
      <c r="S351" s="80"/>
      <c r="T351" s="81"/>
      <c r="AT351" s="18" t="s">
        <v>191</v>
      </c>
      <c r="AU351" s="18" t="s">
        <v>80</v>
      </c>
    </row>
    <row r="352" spans="2:51" s="13" customFormat="1" ht="12">
      <c r="B352" s="242"/>
      <c r="C352" s="243"/>
      <c r="D352" s="229" t="s">
        <v>193</v>
      </c>
      <c r="E352" s="244" t="s">
        <v>19</v>
      </c>
      <c r="F352" s="245" t="s">
        <v>1792</v>
      </c>
      <c r="G352" s="243"/>
      <c r="H352" s="246">
        <v>0.077</v>
      </c>
      <c r="I352" s="247"/>
      <c r="J352" s="243"/>
      <c r="K352" s="243"/>
      <c r="L352" s="248"/>
      <c r="M352" s="249"/>
      <c r="N352" s="250"/>
      <c r="O352" s="250"/>
      <c r="P352" s="250"/>
      <c r="Q352" s="250"/>
      <c r="R352" s="250"/>
      <c r="S352" s="250"/>
      <c r="T352" s="251"/>
      <c r="AT352" s="252" t="s">
        <v>193</v>
      </c>
      <c r="AU352" s="252" t="s">
        <v>80</v>
      </c>
      <c r="AV352" s="13" t="s">
        <v>82</v>
      </c>
      <c r="AW352" s="13" t="s">
        <v>35</v>
      </c>
      <c r="AX352" s="13" t="s">
        <v>80</v>
      </c>
      <c r="AY352" s="252" t="s">
        <v>183</v>
      </c>
    </row>
    <row r="353" spans="2:65" s="1" customFormat="1" ht="22.5" customHeight="1">
      <c r="B353" s="39"/>
      <c r="C353" s="217" t="s">
        <v>1149</v>
      </c>
      <c r="D353" s="217" t="s">
        <v>185</v>
      </c>
      <c r="E353" s="218" t="s">
        <v>1793</v>
      </c>
      <c r="F353" s="219" t="s">
        <v>1794</v>
      </c>
      <c r="G353" s="220" t="s">
        <v>208</v>
      </c>
      <c r="H353" s="221">
        <v>0.111</v>
      </c>
      <c r="I353" s="222"/>
      <c r="J353" s="223">
        <f>ROUND(I353*H353,2)</f>
        <v>0</v>
      </c>
      <c r="K353" s="219" t="s">
        <v>521</v>
      </c>
      <c r="L353" s="44"/>
      <c r="M353" s="224" t="s">
        <v>19</v>
      </c>
      <c r="N353" s="225" t="s">
        <v>44</v>
      </c>
      <c r="O353" s="80"/>
      <c r="P353" s="226">
        <f>O353*H353</f>
        <v>0</v>
      </c>
      <c r="Q353" s="226">
        <v>0</v>
      </c>
      <c r="R353" s="226">
        <f>Q353*H353</f>
        <v>0</v>
      </c>
      <c r="S353" s="226">
        <v>0</v>
      </c>
      <c r="T353" s="227">
        <f>S353*H353</f>
        <v>0</v>
      </c>
      <c r="AR353" s="18" t="s">
        <v>276</v>
      </c>
      <c r="AT353" s="18" t="s">
        <v>185</v>
      </c>
      <c r="AU353" s="18" t="s">
        <v>80</v>
      </c>
      <c r="AY353" s="18" t="s">
        <v>183</v>
      </c>
      <c r="BE353" s="228">
        <f>IF(N353="základní",J353,0)</f>
        <v>0</v>
      </c>
      <c r="BF353" s="228">
        <f>IF(N353="snížená",J353,0)</f>
        <v>0</v>
      </c>
      <c r="BG353" s="228">
        <f>IF(N353="zákl. přenesená",J353,0)</f>
        <v>0</v>
      </c>
      <c r="BH353" s="228">
        <f>IF(N353="sníž. přenesená",J353,0)</f>
        <v>0</v>
      </c>
      <c r="BI353" s="228">
        <f>IF(N353="nulová",J353,0)</f>
        <v>0</v>
      </c>
      <c r="BJ353" s="18" t="s">
        <v>80</v>
      </c>
      <c r="BK353" s="228">
        <f>ROUND(I353*H353,2)</f>
        <v>0</v>
      </c>
      <c r="BL353" s="18" t="s">
        <v>276</v>
      </c>
      <c r="BM353" s="18" t="s">
        <v>1795</v>
      </c>
    </row>
    <row r="354" spans="2:47" s="1" customFormat="1" ht="12">
      <c r="B354" s="39"/>
      <c r="C354" s="40"/>
      <c r="D354" s="229" t="s">
        <v>213</v>
      </c>
      <c r="E354" s="40"/>
      <c r="F354" s="230" t="s">
        <v>1186</v>
      </c>
      <c r="G354" s="40"/>
      <c r="H354" s="40"/>
      <c r="I354" s="144"/>
      <c r="J354" s="40"/>
      <c r="K354" s="40"/>
      <c r="L354" s="44"/>
      <c r="M354" s="297"/>
      <c r="N354" s="282"/>
      <c r="O354" s="282"/>
      <c r="P354" s="282"/>
      <c r="Q354" s="282"/>
      <c r="R354" s="282"/>
      <c r="S354" s="282"/>
      <c r="T354" s="298"/>
      <c r="AT354" s="18" t="s">
        <v>213</v>
      </c>
      <c r="AU354" s="18" t="s">
        <v>80</v>
      </c>
    </row>
    <row r="355" spans="2:12" s="1" customFormat="1" ht="6.95" customHeight="1">
      <c r="B355" s="58"/>
      <c r="C355" s="59"/>
      <c r="D355" s="59"/>
      <c r="E355" s="59"/>
      <c r="F355" s="59"/>
      <c r="G355" s="59"/>
      <c r="H355" s="59"/>
      <c r="I355" s="168"/>
      <c r="J355" s="59"/>
      <c r="K355" s="59"/>
      <c r="L355" s="44"/>
    </row>
  </sheetData>
  <sheetProtection password="CC35" sheet="1" objects="1" scenarios="1" formatColumns="0" formatRows="0" autoFilter="0"/>
  <autoFilter ref="C100:K354"/>
  <mergeCells count="15">
    <mergeCell ref="E7:H7"/>
    <mergeCell ref="E11:H11"/>
    <mergeCell ref="E9:H9"/>
    <mergeCell ref="E13:H13"/>
    <mergeCell ref="E22:H22"/>
    <mergeCell ref="E31:H31"/>
    <mergeCell ref="E52:H52"/>
    <mergeCell ref="E56:H56"/>
    <mergeCell ref="E54:H54"/>
    <mergeCell ref="E58:H58"/>
    <mergeCell ref="E87:H87"/>
    <mergeCell ref="E91:H91"/>
    <mergeCell ref="E89:H89"/>
    <mergeCell ref="E93:H9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BM19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137</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ht="12">
      <c r="B8" s="21"/>
      <c r="D8" s="142" t="s">
        <v>158</v>
      </c>
      <c r="L8" s="21"/>
    </row>
    <row r="9" spans="2:12" ht="16.5" customHeight="1">
      <c r="B9" s="21"/>
      <c r="E9" s="143" t="s">
        <v>833</v>
      </c>
      <c r="L9" s="21"/>
    </row>
    <row r="10" spans="2:12" ht="12" customHeight="1">
      <c r="B10" s="21"/>
      <c r="D10" s="142" t="s">
        <v>160</v>
      </c>
      <c r="L10" s="21"/>
    </row>
    <row r="11" spans="2:12" s="1" customFormat="1" ht="16.5" customHeight="1">
      <c r="B11" s="44"/>
      <c r="E11" s="142" t="s">
        <v>1589</v>
      </c>
      <c r="F11" s="1"/>
      <c r="G11" s="1"/>
      <c r="H11" s="1"/>
      <c r="I11" s="144"/>
      <c r="L11" s="44"/>
    </row>
    <row r="12" spans="2:12" s="1" customFormat="1" ht="12" customHeight="1">
      <c r="B12" s="44"/>
      <c r="D12" s="142" t="s">
        <v>555</v>
      </c>
      <c r="I12" s="144"/>
      <c r="L12" s="44"/>
    </row>
    <row r="13" spans="2:12" s="1" customFormat="1" ht="36.95" customHeight="1">
      <c r="B13" s="44"/>
      <c r="E13" s="145" t="s">
        <v>1796</v>
      </c>
      <c r="F13" s="1"/>
      <c r="G13" s="1"/>
      <c r="H13" s="1"/>
      <c r="I13" s="144"/>
      <c r="L13" s="44"/>
    </row>
    <row r="14" spans="2:12" s="1" customFormat="1" ht="12">
      <c r="B14" s="44"/>
      <c r="I14" s="144"/>
      <c r="L14" s="44"/>
    </row>
    <row r="15" spans="2:12" s="1" customFormat="1" ht="12" customHeight="1">
      <c r="B15" s="44"/>
      <c r="D15" s="142" t="s">
        <v>18</v>
      </c>
      <c r="F15" s="18" t="s">
        <v>19</v>
      </c>
      <c r="I15" s="146" t="s">
        <v>20</v>
      </c>
      <c r="J15" s="18" t="s">
        <v>19</v>
      </c>
      <c r="L15" s="44"/>
    </row>
    <row r="16" spans="2:12" s="1" customFormat="1" ht="12" customHeight="1">
      <c r="B16" s="44"/>
      <c r="D16" s="142" t="s">
        <v>21</v>
      </c>
      <c r="F16" s="18" t="s">
        <v>22</v>
      </c>
      <c r="I16" s="146" t="s">
        <v>23</v>
      </c>
      <c r="J16" s="147" t="str">
        <f>'Rekapitulace stavby'!AN8</f>
        <v>7. 6. 2019</v>
      </c>
      <c r="L16" s="44"/>
    </row>
    <row r="17" spans="2:12" s="1" customFormat="1" ht="10.8" customHeight="1">
      <c r="B17" s="44"/>
      <c r="I17" s="144"/>
      <c r="L17" s="44"/>
    </row>
    <row r="18" spans="2:12" s="1" customFormat="1" ht="12" customHeight="1">
      <c r="B18" s="44"/>
      <c r="D18" s="142" t="s">
        <v>25</v>
      </c>
      <c r="I18" s="146" t="s">
        <v>26</v>
      </c>
      <c r="J18" s="18" t="s">
        <v>27</v>
      </c>
      <c r="L18" s="44"/>
    </row>
    <row r="19" spans="2:12" s="1" customFormat="1" ht="18" customHeight="1">
      <c r="B19" s="44"/>
      <c r="E19" s="18" t="s">
        <v>28</v>
      </c>
      <c r="I19" s="146" t="s">
        <v>29</v>
      </c>
      <c r="J19" s="18" t="s">
        <v>30</v>
      </c>
      <c r="L19" s="44"/>
    </row>
    <row r="20" spans="2:12" s="1" customFormat="1" ht="6.95" customHeight="1">
      <c r="B20" s="44"/>
      <c r="I20" s="144"/>
      <c r="L20" s="44"/>
    </row>
    <row r="21" spans="2:12" s="1" customFormat="1" ht="12" customHeight="1">
      <c r="B21" s="44"/>
      <c r="D21" s="142" t="s">
        <v>31</v>
      </c>
      <c r="I21" s="146" t="s">
        <v>26</v>
      </c>
      <c r="J21" s="34" t="str">
        <f>'Rekapitulace stavby'!AN13</f>
        <v>Vyplň údaj</v>
      </c>
      <c r="L21" s="44"/>
    </row>
    <row r="22" spans="2:12" s="1" customFormat="1" ht="18" customHeight="1">
      <c r="B22" s="44"/>
      <c r="E22" s="34" t="str">
        <f>'Rekapitulace stavby'!E14</f>
        <v>Vyplň údaj</v>
      </c>
      <c r="F22" s="18"/>
      <c r="G22" s="18"/>
      <c r="H22" s="18"/>
      <c r="I22" s="146" t="s">
        <v>29</v>
      </c>
      <c r="J22" s="34" t="str">
        <f>'Rekapitulace stavby'!AN14</f>
        <v>Vyplň údaj</v>
      </c>
      <c r="L22" s="44"/>
    </row>
    <row r="23" spans="2:12" s="1" customFormat="1" ht="6.95" customHeight="1">
      <c r="B23" s="44"/>
      <c r="I23" s="144"/>
      <c r="L23" s="44"/>
    </row>
    <row r="24" spans="2:12" s="1" customFormat="1" ht="12" customHeight="1">
      <c r="B24" s="44"/>
      <c r="D24" s="142" t="s">
        <v>33</v>
      </c>
      <c r="I24" s="146" t="s">
        <v>26</v>
      </c>
      <c r="J24" s="18" t="s">
        <v>19</v>
      </c>
      <c r="L24" s="44"/>
    </row>
    <row r="25" spans="2:12" s="1" customFormat="1" ht="18" customHeight="1">
      <c r="B25" s="44"/>
      <c r="E25" s="18" t="s">
        <v>34</v>
      </c>
      <c r="I25" s="146" t="s">
        <v>29</v>
      </c>
      <c r="J25" s="18" t="s">
        <v>19</v>
      </c>
      <c r="L25" s="44"/>
    </row>
    <row r="26" spans="2:12" s="1" customFormat="1" ht="6.95" customHeight="1">
      <c r="B26" s="44"/>
      <c r="I26" s="144"/>
      <c r="L26" s="44"/>
    </row>
    <row r="27" spans="2:12" s="1" customFormat="1" ht="12" customHeight="1">
      <c r="B27" s="44"/>
      <c r="D27" s="142" t="s">
        <v>36</v>
      </c>
      <c r="I27" s="146" t="s">
        <v>26</v>
      </c>
      <c r="J27" s="18" t="s">
        <v>19</v>
      </c>
      <c r="L27" s="44"/>
    </row>
    <row r="28" spans="2:12" s="1" customFormat="1" ht="18" customHeight="1">
      <c r="B28" s="44"/>
      <c r="E28" s="18" t="s">
        <v>34</v>
      </c>
      <c r="I28" s="146" t="s">
        <v>29</v>
      </c>
      <c r="J28" s="18" t="s">
        <v>19</v>
      </c>
      <c r="L28" s="44"/>
    </row>
    <row r="29" spans="2:12" s="1" customFormat="1" ht="6.95" customHeight="1">
      <c r="B29" s="44"/>
      <c r="I29" s="144"/>
      <c r="L29" s="44"/>
    </row>
    <row r="30" spans="2:12" s="1" customFormat="1" ht="12" customHeight="1">
      <c r="B30" s="44"/>
      <c r="D30" s="142" t="s">
        <v>37</v>
      </c>
      <c r="I30" s="144"/>
      <c r="L30" s="44"/>
    </row>
    <row r="31" spans="2:12" s="7" customFormat="1" ht="45" customHeight="1">
      <c r="B31" s="148"/>
      <c r="E31" s="149" t="s">
        <v>38</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39</v>
      </c>
      <c r="I34" s="144"/>
      <c r="J34" s="153">
        <f>ROUND(J94,2)</f>
        <v>0</v>
      </c>
      <c r="L34" s="44"/>
    </row>
    <row r="35" spans="2:12" s="1" customFormat="1" ht="6.95" customHeight="1">
      <c r="B35" s="44"/>
      <c r="D35" s="72"/>
      <c r="E35" s="72"/>
      <c r="F35" s="72"/>
      <c r="G35" s="72"/>
      <c r="H35" s="72"/>
      <c r="I35" s="151"/>
      <c r="J35" s="72"/>
      <c r="K35" s="72"/>
      <c r="L35" s="44"/>
    </row>
    <row r="36" spans="2:12" s="1" customFormat="1" ht="14.4" customHeight="1">
      <c r="B36" s="44"/>
      <c r="F36" s="154" t="s">
        <v>41</v>
      </c>
      <c r="I36" s="155" t="s">
        <v>40</v>
      </c>
      <c r="J36" s="154" t="s">
        <v>42</v>
      </c>
      <c r="L36" s="44"/>
    </row>
    <row r="37" spans="2:12" s="1" customFormat="1" ht="14.4" customHeight="1">
      <c r="B37" s="44"/>
      <c r="D37" s="142" t="s">
        <v>43</v>
      </c>
      <c r="E37" s="142" t="s">
        <v>44</v>
      </c>
      <c r="F37" s="156">
        <f>ROUND((SUM(BE94:BE189)),2)</f>
        <v>0</v>
      </c>
      <c r="I37" s="157">
        <v>0.21</v>
      </c>
      <c r="J37" s="156">
        <f>ROUND(((SUM(BE94:BE189))*I37),2)</f>
        <v>0</v>
      </c>
      <c r="L37" s="44"/>
    </row>
    <row r="38" spans="2:12" s="1" customFormat="1" ht="14.4" customHeight="1">
      <c r="B38" s="44"/>
      <c r="E38" s="142" t="s">
        <v>45</v>
      </c>
      <c r="F38" s="156">
        <f>ROUND((SUM(BF94:BF189)),2)</f>
        <v>0</v>
      </c>
      <c r="I38" s="157">
        <v>0.15</v>
      </c>
      <c r="J38" s="156">
        <f>ROUND(((SUM(BF94:BF189))*I38),2)</f>
        <v>0</v>
      </c>
      <c r="L38" s="44"/>
    </row>
    <row r="39" spans="2:12" s="1" customFormat="1" ht="14.4" customHeight="1" hidden="1">
      <c r="B39" s="44"/>
      <c r="E39" s="142" t="s">
        <v>46</v>
      </c>
      <c r="F39" s="156">
        <f>ROUND((SUM(BG94:BG189)),2)</f>
        <v>0</v>
      </c>
      <c r="I39" s="157">
        <v>0.21</v>
      </c>
      <c r="J39" s="156">
        <f>0</f>
        <v>0</v>
      </c>
      <c r="L39" s="44"/>
    </row>
    <row r="40" spans="2:12" s="1" customFormat="1" ht="14.4" customHeight="1" hidden="1">
      <c r="B40" s="44"/>
      <c r="E40" s="142" t="s">
        <v>47</v>
      </c>
      <c r="F40" s="156">
        <f>ROUND((SUM(BH94:BH189)),2)</f>
        <v>0</v>
      </c>
      <c r="I40" s="157">
        <v>0.15</v>
      </c>
      <c r="J40" s="156">
        <f>0</f>
        <v>0</v>
      </c>
      <c r="L40" s="44"/>
    </row>
    <row r="41" spans="2:12" s="1" customFormat="1" ht="14.4" customHeight="1" hidden="1">
      <c r="B41" s="44"/>
      <c r="E41" s="142" t="s">
        <v>48</v>
      </c>
      <c r="F41" s="156">
        <f>ROUND((SUM(BI94:BI189)),2)</f>
        <v>0</v>
      </c>
      <c r="I41" s="157">
        <v>0</v>
      </c>
      <c r="J41" s="156">
        <f>0</f>
        <v>0</v>
      </c>
      <c r="L41" s="44"/>
    </row>
    <row r="42" spans="2:12" s="1" customFormat="1" ht="6.95" customHeight="1">
      <c r="B42" s="44"/>
      <c r="I42" s="144"/>
      <c r="L42" s="44"/>
    </row>
    <row r="43" spans="2:12" s="1" customFormat="1" ht="25.4" customHeight="1">
      <c r="B43" s="44"/>
      <c r="C43" s="158"/>
      <c r="D43" s="159" t="s">
        <v>49</v>
      </c>
      <c r="E43" s="160"/>
      <c r="F43" s="160"/>
      <c r="G43" s="161" t="s">
        <v>50</v>
      </c>
      <c r="H43" s="162" t="s">
        <v>51</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162</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Výměna pražců a kolejnic ve 2.TK v úseku V.Březno - Boletice n.L. v km 443,320 – 448,400_OPRAVA Č. 1</v>
      </c>
      <c r="F52" s="33"/>
      <c r="G52" s="33"/>
      <c r="H52" s="33"/>
      <c r="I52" s="144"/>
      <c r="J52" s="40"/>
      <c r="K52" s="40"/>
      <c r="L52" s="44"/>
    </row>
    <row r="53" spans="2:12" ht="12" customHeight="1">
      <c r="B53" s="22"/>
      <c r="C53" s="33" t="s">
        <v>158</v>
      </c>
      <c r="D53" s="23"/>
      <c r="E53" s="23"/>
      <c r="F53" s="23"/>
      <c r="G53" s="23"/>
      <c r="H53" s="23"/>
      <c r="I53" s="137"/>
      <c r="J53" s="23"/>
      <c r="K53" s="23"/>
      <c r="L53" s="21"/>
    </row>
    <row r="54" spans="2:12" ht="16.5" customHeight="1">
      <c r="B54" s="22"/>
      <c r="C54" s="23"/>
      <c r="D54" s="23"/>
      <c r="E54" s="172" t="s">
        <v>833</v>
      </c>
      <c r="F54" s="23"/>
      <c r="G54" s="23"/>
      <c r="H54" s="23"/>
      <c r="I54" s="137"/>
      <c r="J54" s="23"/>
      <c r="K54" s="23"/>
      <c r="L54" s="21"/>
    </row>
    <row r="55" spans="2:12" ht="12" customHeight="1">
      <c r="B55" s="22"/>
      <c r="C55" s="33" t="s">
        <v>160</v>
      </c>
      <c r="D55" s="23"/>
      <c r="E55" s="23"/>
      <c r="F55" s="23"/>
      <c r="G55" s="23"/>
      <c r="H55" s="23"/>
      <c r="I55" s="137"/>
      <c r="J55" s="23"/>
      <c r="K55" s="23"/>
      <c r="L55" s="21"/>
    </row>
    <row r="56" spans="2:12" s="1" customFormat="1" ht="16.5" customHeight="1">
      <c r="B56" s="39"/>
      <c r="C56" s="40"/>
      <c r="D56" s="40"/>
      <c r="E56" s="33" t="s">
        <v>1589</v>
      </c>
      <c r="F56" s="40"/>
      <c r="G56" s="40"/>
      <c r="H56" s="40"/>
      <c r="I56" s="144"/>
      <c r="J56" s="40"/>
      <c r="K56" s="40"/>
      <c r="L56" s="44"/>
    </row>
    <row r="57" spans="2:12" s="1" customFormat="1" ht="12" customHeight="1">
      <c r="B57" s="39"/>
      <c r="C57" s="33" t="s">
        <v>555</v>
      </c>
      <c r="D57" s="40"/>
      <c r="E57" s="40"/>
      <c r="F57" s="40"/>
      <c r="G57" s="40"/>
      <c r="H57" s="40"/>
      <c r="I57" s="144"/>
      <c r="J57" s="40"/>
      <c r="K57" s="40"/>
      <c r="L57" s="44"/>
    </row>
    <row r="58" spans="2:12" s="1" customFormat="1" ht="16.5" customHeight="1">
      <c r="B58" s="39"/>
      <c r="C58" s="40"/>
      <c r="D58" s="40"/>
      <c r="E58" s="65" t="str">
        <f>E13</f>
        <v>002 - km 445,903 - svršek</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21</v>
      </c>
      <c r="D60" s="40"/>
      <c r="E60" s="40"/>
      <c r="F60" s="28" t="str">
        <f>F16</f>
        <v>trať 073</v>
      </c>
      <c r="G60" s="40"/>
      <c r="H60" s="40"/>
      <c r="I60" s="146" t="s">
        <v>23</v>
      </c>
      <c r="J60" s="68" t="str">
        <f>IF(J16="","",J16)</f>
        <v>7. 6. 2019</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25</v>
      </c>
      <c r="D62" s="40"/>
      <c r="E62" s="40"/>
      <c r="F62" s="28" t="str">
        <f>E19</f>
        <v>SŽDC s.o., OŘ Ústí n.L., ST Ústí n.L.</v>
      </c>
      <c r="G62" s="40"/>
      <c r="H62" s="40"/>
      <c r="I62" s="146" t="s">
        <v>33</v>
      </c>
      <c r="J62" s="37" t="str">
        <f>E25</f>
        <v xml:space="preserve"> </v>
      </c>
      <c r="K62" s="40"/>
      <c r="L62" s="44"/>
    </row>
    <row r="63" spans="2:12" s="1" customFormat="1" ht="13.65" customHeight="1">
      <c r="B63" s="39"/>
      <c r="C63" s="33" t="s">
        <v>31</v>
      </c>
      <c r="D63" s="40"/>
      <c r="E63" s="40"/>
      <c r="F63" s="28" t="str">
        <f>IF(E22="","",E22)</f>
        <v>Vyplň údaj</v>
      </c>
      <c r="G63" s="40"/>
      <c r="H63" s="40"/>
      <c r="I63" s="146" t="s">
        <v>36</v>
      </c>
      <c r="J63" s="37" t="str">
        <f>E28</f>
        <v xml:space="preserve"> </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163</v>
      </c>
      <c r="D65" s="174"/>
      <c r="E65" s="174"/>
      <c r="F65" s="174"/>
      <c r="G65" s="174"/>
      <c r="H65" s="174"/>
      <c r="I65" s="175"/>
      <c r="J65" s="176" t="s">
        <v>164</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71</v>
      </c>
      <c r="D67" s="40"/>
      <c r="E67" s="40"/>
      <c r="F67" s="40"/>
      <c r="G67" s="40"/>
      <c r="H67" s="40"/>
      <c r="I67" s="144"/>
      <c r="J67" s="98">
        <f>J94</f>
        <v>0</v>
      </c>
      <c r="K67" s="40"/>
      <c r="L67" s="44"/>
      <c r="AU67" s="18" t="s">
        <v>165</v>
      </c>
    </row>
    <row r="68" spans="2:12" s="8" customFormat="1" ht="24.95" customHeight="1">
      <c r="B68" s="178"/>
      <c r="C68" s="179"/>
      <c r="D68" s="180" t="s">
        <v>166</v>
      </c>
      <c r="E68" s="181"/>
      <c r="F68" s="181"/>
      <c r="G68" s="181"/>
      <c r="H68" s="181"/>
      <c r="I68" s="182"/>
      <c r="J68" s="183">
        <f>J95</f>
        <v>0</v>
      </c>
      <c r="K68" s="179"/>
      <c r="L68" s="184"/>
    </row>
    <row r="69" spans="2:12" s="9" customFormat="1" ht="19.9" customHeight="1">
      <c r="B69" s="185"/>
      <c r="C69" s="122"/>
      <c r="D69" s="186" t="s">
        <v>1220</v>
      </c>
      <c r="E69" s="187"/>
      <c r="F69" s="187"/>
      <c r="G69" s="187"/>
      <c r="H69" s="187"/>
      <c r="I69" s="188"/>
      <c r="J69" s="189">
        <f>J96</f>
        <v>0</v>
      </c>
      <c r="K69" s="122"/>
      <c r="L69" s="190"/>
    </row>
    <row r="70" spans="2:12" s="8" customFormat="1" ht="24.95" customHeight="1">
      <c r="B70" s="178"/>
      <c r="C70" s="179"/>
      <c r="D70" s="180" t="s">
        <v>557</v>
      </c>
      <c r="E70" s="181"/>
      <c r="F70" s="181"/>
      <c r="G70" s="181"/>
      <c r="H70" s="181"/>
      <c r="I70" s="182"/>
      <c r="J70" s="183">
        <f>J170</f>
        <v>0</v>
      </c>
      <c r="K70" s="179"/>
      <c r="L70" s="184"/>
    </row>
    <row r="71" spans="2:12" s="1" customFormat="1" ht="21.8" customHeight="1">
      <c r="B71" s="39"/>
      <c r="C71" s="40"/>
      <c r="D71" s="40"/>
      <c r="E71" s="40"/>
      <c r="F71" s="40"/>
      <c r="G71" s="40"/>
      <c r="H71" s="40"/>
      <c r="I71" s="144"/>
      <c r="J71" s="40"/>
      <c r="K71" s="40"/>
      <c r="L71" s="44"/>
    </row>
    <row r="72" spans="2:12" s="1" customFormat="1" ht="6.95" customHeight="1">
      <c r="B72" s="58"/>
      <c r="C72" s="59"/>
      <c r="D72" s="59"/>
      <c r="E72" s="59"/>
      <c r="F72" s="59"/>
      <c r="G72" s="59"/>
      <c r="H72" s="59"/>
      <c r="I72" s="168"/>
      <c r="J72" s="59"/>
      <c r="K72" s="59"/>
      <c r="L72" s="44"/>
    </row>
    <row r="76" spans="2:12" s="1" customFormat="1" ht="6.95" customHeight="1">
      <c r="B76" s="60"/>
      <c r="C76" s="61"/>
      <c r="D76" s="61"/>
      <c r="E76" s="61"/>
      <c r="F76" s="61"/>
      <c r="G76" s="61"/>
      <c r="H76" s="61"/>
      <c r="I76" s="171"/>
      <c r="J76" s="61"/>
      <c r="K76" s="61"/>
      <c r="L76" s="44"/>
    </row>
    <row r="77" spans="2:12" s="1" customFormat="1" ht="24.95" customHeight="1">
      <c r="B77" s="39"/>
      <c r="C77" s="24" t="s">
        <v>168</v>
      </c>
      <c r="D77" s="40"/>
      <c r="E77" s="40"/>
      <c r="F77" s="40"/>
      <c r="G77" s="40"/>
      <c r="H77" s="40"/>
      <c r="I77" s="144"/>
      <c r="J77" s="40"/>
      <c r="K77" s="40"/>
      <c r="L77" s="44"/>
    </row>
    <row r="78" spans="2:12" s="1" customFormat="1" ht="6.95" customHeight="1">
      <c r="B78" s="39"/>
      <c r="C78" s="40"/>
      <c r="D78" s="40"/>
      <c r="E78" s="40"/>
      <c r="F78" s="40"/>
      <c r="G78" s="40"/>
      <c r="H78" s="40"/>
      <c r="I78" s="144"/>
      <c r="J78" s="40"/>
      <c r="K78" s="40"/>
      <c r="L78" s="44"/>
    </row>
    <row r="79" spans="2:12" s="1" customFormat="1" ht="12" customHeight="1">
      <c r="B79" s="39"/>
      <c r="C79" s="33" t="s">
        <v>16</v>
      </c>
      <c r="D79" s="40"/>
      <c r="E79" s="40"/>
      <c r="F79" s="40"/>
      <c r="G79" s="40"/>
      <c r="H79" s="40"/>
      <c r="I79" s="144"/>
      <c r="J79" s="40"/>
      <c r="K79" s="40"/>
      <c r="L79" s="44"/>
    </row>
    <row r="80" spans="2:12" s="1" customFormat="1" ht="16.5" customHeight="1">
      <c r="B80" s="39"/>
      <c r="C80" s="40"/>
      <c r="D80" s="40"/>
      <c r="E80" s="172" t="str">
        <f>E7</f>
        <v>Výměna pražců a kolejnic ve 2.TK v úseku V.Březno - Boletice n.L. v km 443,320 – 448,400_OPRAVA Č. 1</v>
      </c>
      <c r="F80" s="33"/>
      <c r="G80" s="33"/>
      <c r="H80" s="33"/>
      <c r="I80" s="144"/>
      <c r="J80" s="40"/>
      <c r="K80" s="40"/>
      <c r="L80" s="44"/>
    </row>
    <row r="81" spans="2:12" ht="12" customHeight="1">
      <c r="B81" s="22"/>
      <c r="C81" s="33" t="s">
        <v>158</v>
      </c>
      <c r="D81" s="23"/>
      <c r="E81" s="23"/>
      <c r="F81" s="23"/>
      <c r="G81" s="23"/>
      <c r="H81" s="23"/>
      <c r="I81" s="137"/>
      <c r="J81" s="23"/>
      <c r="K81" s="23"/>
      <c r="L81" s="21"/>
    </row>
    <row r="82" spans="2:12" ht="16.5" customHeight="1">
      <c r="B82" s="22"/>
      <c r="C82" s="23"/>
      <c r="D82" s="23"/>
      <c r="E82" s="172" t="s">
        <v>833</v>
      </c>
      <c r="F82" s="23"/>
      <c r="G82" s="23"/>
      <c r="H82" s="23"/>
      <c r="I82" s="137"/>
      <c r="J82" s="23"/>
      <c r="K82" s="23"/>
      <c r="L82" s="21"/>
    </row>
    <row r="83" spans="2:12" ht="12" customHeight="1">
      <c r="B83" s="22"/>
      <c r="C83" s="33" t="s">
        <v>160</v>
      </c>
      <c r="D83" s="23"/>
      <c r="E83" s="23"/>
      <c r="F83" s="23"/>
      <c r="G83" s="23"/>
      <c r="H83" s="23"/>
      <c r="I83" s="137"/>
      <c r="J83" s="23"/>
      <c r="K83" s="23"/>
      <c r="L83" s="21"/>
    </row>
    <row r="84" spans="2:12" s="1" customFormat="1" ht="16.5" customHeight="1">
      <c r="B84" s="39"/>
      <c r="C84" s="40"/>
      <c r="D84" s="40"/>
      <c r="E84" s="33" t="s">
        <v>1589</v>
      </c>
      <c r="F84" s="40"/>
      <c r="G84" s="40"/>
      <c r="H84" s="40"/>
      <c r="I84" s="144"/>
      <c r="J84" s="40"/>
      <c r="K84" s="40"/>
      <c r="L84" s="44"/>
    </row>
    <row r="85" spans="2:12" s="1" customFormat="1" ht="12" customHeight="1">
      <c r="B85" s="39"/>
      <c r="C85" s="33" t="s">
        <v>555</v>
      </c>
      <c r="D85" s="40"/>
      <c r="E85" s="40"/>
      <c r="F85" s="40"/>
      <c r="G85" s="40"/>
      <c r="H85" s="40"/>
      <c r="I85" s="144"/>
      <c r="J85" s="40"/>
      <c r="K85" s="40"/>
      <c r="L85" s="44"/>
    </row>
    <row r="86" spans="2:12" s="1" customFormat="1" ht="16.5" customHeight="1">
      <c r="B86" s="39"/>
      <c r="C86" s="40"/>
      <c r="D86" s="40"/>
      <c r="E86" s="65" t="str">
        <f>E13</f>
        <v>002 - km 445,903 - svršek</v>
      </c>
      <c r="F86" s="40"/>
      <c r="G86" s="40"/>
      <c r="H86" s="40"/>
      <c r="I86" s="144"/>
      <c r="J86" s="40"/>
      <c r="K86" s="40"/>
      <c r="L86" s="44"/>
    </row>
    <row r="87" spans="2:12" s="1" customFormat="1" ht="6.95" customHeight="1">
      <c r="B87" s="39"/>
      <c r="C87" s="40"/>
      <c r="D87" s="40"/>
      <c r="E87" s="40"/>
      <c r="F87" s="40"/>
      <c r="G87" s="40"/>
      <c r="H87" s="40"/>
      <c r="I87" s="144"/>
      <c r="J87" s="40"/>
      <c r="K87" s="40"/>
      <c r="L87" s="44"/>
    </row>
    <row r="88" spans="2:12" s="1" customFormat="1" ht="12" customHeight="1">
      <c r="B88" s="39"/>
      <c r="C88" s="33" t="s">
        <v>21</v>
      </c>
      <c r="D88" s="40"/>
      <c r="E88" s="40"/>
      <c r="F88" s="28" t="str">
        <f>F16</f>
        <v>trať 073</v>
      </c>
      <c r="G88" s="40"/>
      <c r="H88" s="40"/>
      <c r="I88" s="146" t="s">
        <v>23</v>
      </c>
      <c r="J88" s="68" t="str">
        <f>IF(J16="","",J16)</f>
        <v>7. 6. 2019</v>
      </c>
      <c r="K88" s="40"/>
      <c r="L88" s="44"/>
    </row>
    <row r="89" spans="2:12" s="1" customFormat="1" ht="6.95" customHeight="1">
      <c r="B89" s="39"/>
      <c r="C89" s="40"/>
      <c r="D89" s="40"/>
      <c r="E89" s="40"/>
      <c r="F89" s="40"/>
      <c r="G89" s="40"/>
      <c r="H89" s="40"/>
      <c r="I89" s="144"/>
      <c r="J89" s="40"/>
      <c r="K89" s="40"/>
      <c r="L89" s="44"/>
    </row>
    <row r="90" spans="2:12" s="1" customFormat="1" ht="13.65" customHeight="1">
      <c r="B90" s="39"/>
      <c r="C90" s="33" t="s">
        <v>25</v>
      </c>
      <c r="D90" s="40"/>
      <c r="E90" s="40"/>
      <c r="F90" s="28" t="str">
        <f>E19</f>
        <v>SŽDC s.o., OŘ Ústí n.L., ST Ústí n.L.</v>
      </c>
      <c r="G90" s="40"/>
      <c r="H90" s="40"/>
      <c r="I90" s="146" t="s">
        <v>33</v>
      </c>
      <c r="J90" s="37" t="str">
        <f>E25</f>
        <v xml:space="preserve"> </v>
      </c>
      <c r="K90" s="40"/>
      <c r="L90" s="44"/>
    </row>
    <row r="91" spans="2:12" s="1" customFormat="1" ht="13.65" customHeight="1">
      <c r="B91" s="39"/>
      <c r="C91" s="33" t="s">
        <v>31</v>
      </c>
      <c r="D91" s="40"/>
      <c r="E91" s="40"/>
      <c r="F91" s="28" t="str">
        <f>IF(E22="","",E22)</f>
        <v>Vyplň údaj</v>
      </c>
      <c r="G91" s="40"/>
      <c r="H91" s="40"/>
      <c r="I91" s="146" t="s">
        <v>36</v>
      </c>
      <c r="J91" s="37" t="str">
        <f>E28</f>
        <v xml:space="preserve"> </v>
      </c>
      <c r="K91" s="40"/>
      <c r="L91" s="44"/>
    </row>
    <row r="92" spans="2:12" s="1" customFormat="1" ht="10.3" customHeight="1">
      <c r="B92" s="39"/>
      <c r="C92" s="40"/>
      <c r="D92" s="40"/>
      <c r="E92" s="40"/>
      <c r="F92" s="40"/>
      <c r="G92" s="40"/>
      <c r="H92" s="40"/>
      <c r="I92" s="144"/>
      <c r="J92" s="40"/>
      <c r="K92" s="40"/>
      <c r="L92" s="44"/>
    </row>
    <row r="93" spans="2:20" s="10" customFormat="1" ht="29.25" customHeight="1">
      <c r="B93" s="191"/>
      <c r="C93" s="192" t="s">
        <v>169</v>
      </c>
      <c r="D93" s="193" t="s">
        <v>58</v>
      </c>
      <c r="E93" s="193" t="s">
        <v>54</v>
      </c>
      <c r="F93" s="193" t="s">
        <v>55</v>
      </c>
      <c r="G93" s="193" t="s">
        <v>170</v>
      </c>
      <c r="H93" s="193" t="s">
        <v>171</v>
      </c>
      <c r="I93" s="194" t="s">
        <v>172</v>
      </c>
      <c r="J93" s="193" t="s">
        <v>164</v>
      </c>
      <c r="K93" s="195" t="s">
        <v>173</v>
      </c>
      <c r="L93" s="196"/>
      <c r="M93" s="88" t="s">
        <v>19</v>
      </c>
      <c r="N93" s="89" t="s">
        <v>43</v>
      </c>
      <c r="O93" s="89" t="s">
        <v>174</v>
      </c>
      <c r="P93" s="89" t="s">
        <v>175</v>
      </c>
      <c r="Q93" s="89" t="s">
        <v>176</v>
      </c>
      <c r="R93" s="89" t="s">
        <v>177</v>
      </c>
      <c r="S93" s="89" t="s">
        <v>178</v>
      </c>
      <c r="T93" s="90" t="s">
        <v>179</v>
      </c>
    </row>
    <row r="94" spans="2:63" s="1" customFormat="1" ht="22.8" customHeight="1">
      <c r="B94" s="39"/>
      <c r="C94" s="95" t="s">
        <v>180</v>
      </c>
      <c r="D94" s="40"/>
      <c r="E94" s="40"/>
      <c r="F94" s="40"/>
      <c r="G94" s="40"/>
      <c r="H94" s="40"/>
      <c r="I94" s="144"/>
      <c r="J94" s="197">
        <f>BK94</f>
        <v>0</v>
      </c>
      <c r="K94" s="40"/>
      <c r="L94" s="44"/>
      <c r="M94" s="91"/>
      <c r="N94" s="92"/>
      <c r="O94" s="92"/>
      <c r="P94" s="198">
        <f>P95+P170</f>
        <v>0</v>
      </c>
      <c r="Q94" s="92"/>
      <c r="R94" s="198">
        <f>R95+R170</f>
        <v>110.336</v>
      </c>
      <c r="S94" s="92"/>
      <c r="T94" s="199">
        <f>T95+T170</f>
        <v>0</v>
      </c>
      <c r="AT94" s="18" t="s">
        <v>72</v>
      </c>
      <c r="AU94" s="18" t="s">
        <v>165</v>
      </c>
      <c r="BK94" s="200">
        <f>BK95+BK170</f>
        <v>0</v>
      </c>
    </row>
    <row r="95" spans="2:63" s="11" customFormat="1" ht="25.9" customHeight="1">
      <c r="B95" s="201"/>
      <c r="C95" s="202"/>
      <c r="D95" s="203" t="s">
        <v>72</v>
      </c>
      <c r="E95" s="204" t="s">
        <v>181</v>
      </c>
      <c r="F95" s="204" t="s">
        <v>182</v>
      </c>
      <c r="G95" s="202"/>
      <c r="H95" s="202"/>
      <c r="I95" s="205"/>
      <c r="J95" s="206">
        <f>BK95</f>
        <v>0</v>
      </c>
      <c r="K95" s="202"/>
      <c r="L95" s="207"/>
      <c r="M95" s="208"/>
      <c r="N95" s="209"/>
      <c r="O95" s="209"/>
      <c r="P95" s="210">
        <f>P96</f>
        <v>0</v>
      </c>
      <c r="Q95" s="209"/>
      <c r="R95" s="210">
        <f>R96</f>
        <v>110.336</v>
      </c>
      <c r="S95" s="209"/>
      <c r="T95" s="211">
        <f>T96</f>
        <v>0</v>
      </c>
      <c r="AR95" s="212" t="s">
        <v>80</v>
      </c>
      <c r="AT95" s="213" t="s">
        <v>72</v>
      </c>
      <c r="AU95" s="213" t="s">
        <v>73</v>
      </c>
      <c r="AY95" s="212" t="s">
        <v>183</v>
      </c>
      <c r="BK95" s="214">
        <f>BK96</f>
        <v>0</v>
      </c>
    </row>
    <row r="96" spans="2:63" s="11" customFormat="1" ht="22.8" customHeight="1">
      <c r="B96" s="201"/>
      <c r="C96" s="202"/>
      <c r="D96" s="203" t="s">
        <v>72</v>
      </c>
      <c r="E96" s="215" t="s">
        <v>104</v>
      </c>
      <c r="F96" s="215" t="s">
        <v>1221</v>
      </c>
      <c r="G96" s="202"/>
      <c r="H96" s="202"/>
      <c r="I96" s="205"/>
      <c r="J96" s="216">
        <f>BK96</f>
        <v>0</v>
      </c>
      <c r="K96" s="202"/>
      <c r="L96" s="207"/>
      <c r="M96" s="208"/>
      <c r="N96" s="209"/>
      <c r="O96" s="209"/>
      <c r="P96" s="210">
        <f>SUM(P97:P169)</f>
        <v>0</v>
      </c>
      <c r="Q96" s="209"/>
      <c r="R96" s="210">
        <f>SUM(R97:R169)</f>
        <v>110.336</v>
      </c>
      <c r="S96" s="209"/>
      <c r="T96" s="211">
        <f>SUM(T97:T169)</f>
        <v>0</v>
      </c>
      <c r="AR96" s="212" t="s">
        <v>80</v>
      </c>
      <c r="AT96" s="213" t="s">
        <v>72</v>
      </c>
      <c r="AU96" s="213" t="s">
        <v>80</v>
      </c>
      <c r="AY96" s="212" t="s">
        <v>183</v>
      </c>
      <c r="BK96" s="214">
        <f>SUM(BK97:BK169)</f>
        <v>0</v>
      </c>
    </row>
    <row r="97" spans="2:65" s="1" customFormat="1" ht="33.75" customHeight="1">
      <c r="B97" s="39"/>
      <c r="C97" s="217" t="s">
        <v>80</v>
      </c>
      <c r="D97" s="217" t="s">
        <v>185</v>
      </c>
      <c r="E97" s="218" t="s">
        <v>1222</v>
      </c>
      <c r="F97" s="219" t="s">
        <v>1223</v>
      </c>
      <c r="G97" s="220" t="s">
        <v>225</v>
      </c>
      <c r="H97" s="221">
        <v>38.28</v>
      </c>
      <c r="I97" s="222"/>
      <c r="J97" s="223">
        <f>ROUND(I97*H97,2)</f>
        <v>0</v>
      </c>
      <c r="K97" s="219" t="s">
        <v>189</v>
      </c>
      <c r="L97" s="44"/>
      <c r="M97" s="224" t="s">
        <v>19</v>
      </c>
      <c r="N97" s="225" t="s">
        <v>44</v>
      </c>
      <c r="O97" s="80"/>
      <c r="P97" s="226">
        <f>O97*H97</f>
        <v>0</v>
      </c>
      <c r="Q97" s="226">
        <v>0</v>
      </c>
      <c r="R97" s="226">
        <f>Q97*H97</f>
        <v>0</v>
      </c>
      <c r="S97" s="226">
        <v>0</v>
      </c>
      <c r="T97" s="227">
        <f>S97*H97</f>
        <v>0</v>
      </c>
      <c r="AR97" s="18" t="s">
        <v>101</v>
      </c>
      <c r="AT97" s="18" t="s">
        <v>185</v>
      </c>
      <c r="AU97" s="18" t="s">
        <v>82</v>
      </c>
      <c r="AY97" s="18" t="s">
        <v>183</v>
      </c>
      <c r="BE97" s="228">
        <f>IF(N97="základní",J97,0)</f>
        <v>0</v>
      </c>
      <c r="BF97" s="228">
        <f>IF(N97="snížená",J97,0)</f>
        <v>0</v>
      </c>
      <c r="BG97" s="228">
        <f>IF(N97="zákl. přenesená",J97,0)</f>
        <v>0</v>
      </c>
      <c r="BH97" s="228">
        <f>IF(N97="sníž. přenesená",J97,0)</f>
        <v>0</v>
      </c>
      <c r="BI97" s="228">
        <f>IF(N97="nulová",J97,0)</f>
        <v>0</v>
      </c>
      <c r="BJ97" s="18" t="s">
        <v>80</v>
      </c>
      <c r="BK97" s="228">
        <f>ROUND(I97*H97,2)</f>
        <v>0</v>
      </c>
      <c r="BL97" s="18" t="s">
        <v>101</v>
      </c>
      <c r="BM97" s="18" t="s">
        <v>1797</v>
      </c>
    </row>
    <row r="98" spans="2:47" s="1" customFormat="1" ht="12">
      <c r="B98" s="39"/>
      <c r="C98" s="40"/>
      <c r="D98" s="229" t="s">
        <v>213</v>
      </c>
      <c r="E98" s="40"/>
      <c r="F98" s="230" t="s">
        <v>1225</v>
      </c>
      <c r="G98" s="40"/>
      <c r="H98" s="40"/>
      <c r="I98" s="144"/>
      <c r="J98" s="40"/>
      <c r="K98" s="40"/>
      <c r="L98" s="44"/>
      <c r="M98" s="231"/>
      <c r="N98" s="80"/>
      <c r="O98" s="80"/>
      <c r="P98" s="80"/>
      <c r="Q98" s="80"/>
      <c r="R98" s="80"/>
      <c r="S98" s="80"/>
      <c r="T98" s="81"/>
      <c r="AT98" s="18" t="s">
        <v>213</v>
      </c>
      <c r="AU98" s="18" t="s">
        <v>82</v>
      </c>
    </row>
    <row r="99" spans="2:51" s="12" customFormat="1" ht="12">
      <c r="B99" s="232"/>
      <c r="C99" s="233"/>
      <c r="D99" s="229" t="s">
        <v>193</v>
      </c>
      <c r="E99" s="234" t="s">
        <v>19</v>
      </c>
      <c r="F99" s="235" t="s">
        <v>1798</v>
      </c>
      <c r="G99" s="233"/>
      <c r="H99" s="234" t="s">
        <v>19</v>
      </c>
      <c r="I99" s="236"/>
      <c r="J99" s="233"/>
      <c r="K99" s="233"/>
      <c r="L99" s="237"/>
      <c r="M99" s="238"/>
      <c r="N99" s="239"/>
      <c r="O99" s="239"/>
      <c r="P99" s="239"/>
      <c r="Q99" s="239"/>
      <c r="R99" s="239"/>
      <c r="S99" s="239"/>
      <c r="T99" s="240"/>
      <c r="AT99" s="241" t="s">
        <v>193</v>
      </c>
      <c r="AU99" s="241" t="s">
        <v>82</v>
      </c>
      <c r="AV99" s="12" t="s">
        <v>80</v>
      </c>
      <c r="AW99" s="12" t="s">
        <v>35</v>
      </c>
      <c r="AX99" s="12" t="s">
        <v>73</v>
      </c>
      <c r="AY99" s="241" t="s">
        <v>183</v>
      </c>
    </row>
    <row r="100" spans="2:51" s="13" customFormat="1" ht="12">
      <c r="B100" s="242"/>
      <c r="C100" s="243"/>
      <c r="D100" s="229" t="s">
        <v>193</v>
      </c>
      <c r="E100" s="244" t="s">
        <v>19</v>
      </c>
      <c r="F100" s="245" t="s">
        <v>1799</v>
      </c>
      <c r="G100" s="243"/>
      <c r="H100" s="246">
        <v>22</v>
      </c>
      <c r="I100" s="247"/>
      <c r="J100" s="243"/>
      <c r="K100" s="243"/>
      <c r="L100" s="248"/>
      <c r="M100" s="249"/>
      <c r="N100" s="250"/>
      <c r="O100" s="250"/>
      <c r="P100" s="250"/>
      <c r="Q100" s="250"/>
      <c r="R100" s="250"/>
      <c r="S100" s="250"/>
      <c r="T100" s="251"/>
      <c r="AT100" s="252" t="s">
        <v>193</v>
      </c>
      <c r="AU100" s="252" t="s">
        <v>82</v>
      </c>
      <c r="AV100" s="13" t="s">
        <v>82</v>
      </c>
      <c r="AW100" s="13" t="s">
        <v>35</v>
      </c>
      <c r="AX100" s="13" t="s">
        <v>73</v>
      </c>
      <c r="AY100" s="252" t="s">
        <v>183</v>
      </c>
    </row>
    <row r="101" spans="2:51" s="12" customFormat="1" ht="12">
      <c r="B101" s="232"/>
      <c r="C101" s="233"/>
      <c r="D101" s="229" t="s">
        <v>193</v>
      </c>
      <c r="E101" s="234" t="s">
        <v>19</v>
      </c>
      <c r="F101" s="235" t="s">
        <v>1800</v>
      </c>
      <c r="G101" s="233"/>
      <c r="H101" s="234" t="s">
        <v>19</v>
      </c>
      <c r="I101" s="236"/>
      <c r="J101" s="233"/>
      <c r="K101" s="233"/>
      <c r="L101" s="237"/>
      <c r="M101" s="238"/>
      <c r="N101" s="239"/>
      <c r="O101" s="239"/>
      <c r="P101" s="239"/>
      <c r="Q101" s="239"/>
      <c r="R101" s="239"/>
      <c r="S101" s="239"/>
      <c r="T101" s="240"/>
      <c r="AT101" s="241" t="s">
        <v>193</v>
      </c>
      <c r="AU101" s="241" t="s">
        <v>82</v>
      </c>
      <c r="AV101" s="12" t="s">
        <v>80</v>
      </c>
      <c r="AW101" s="12" t="s">
        <v>35</v>
      </c>
      <c r="AX101" s="12" t="s">
        <v>73</v>
      </c>
      <c r="AY101" s="241" t="s">
        <v>183</v>
      </c>
    </row>
    <row r="102" spans="2:51" s="13" customFormat="1" ht="12">
      <c r="B102" s="242"/>
      <c r="C102" s="243"/>
      <c r="D102" s="229" t="s">
        <v>193</v>
      </c>
      <c r="E102" s="244" t="s">
        <v>19</v>
      </c>
      <c r="F102" s="245" t="s">
        <v>1801</v>
      </c>
      <c r="G102" s="243"/>
      <c r="H102" s="246">
        <v>16.28</v>
      </c>
      <c r="I102" s="247"/>
      <c r="J102" s="243"/>
      <c r="K102" s="243"/>
      <c r="L102" s="248"/>
      <c r="M102" s="249"/>
      <c r="N102" s="250"/>
      <c r="O102" s="250"/>
      <c r="P102" s="250"/>
      <c r="Q102" s="250"/>
      <c r="R102" s="250"/>
      <c r="S102" s="250"/>
      <c r="T102" s="251"/>
      <c r="AT102" s="252" t="s">
        <v>193</v>
      </c>
      <c r="AU102" s="252" t="s">
        <v>82</v>
      </c>
      <c r="AV102" s="13" t="s">
        <v>82</v>
      </c>
      <c r="AW102" s="13" t="s">
        <v>35</v>
      </c>
      <c r="AX102" s="13" t="s">
        <v>73</v>
      </c>
      <c r="AY102" s="252" t="s">
        <v>183</v>
      </c>
    </row>
    <row r="103" spans="2:51" s="14" customFormat="1" ht="12">
      <c r="B103" s="253"/>
      <c r="C103" s="254"/>
      <c r="D103" s="229" t="s">
        <v>193</v>
      </c>
      <c r="E103" s="255" t="s">
        <v>19</v>
      </c>
      <c r="F103" s="256" t="s">
        <v>231</v>
      </c>
      <c r="G103" s="254"/>
      <c r="H103" s="257">
        <v>38.28</v>
      </c>
      <c r="I103" s="258"/>
      <c r="J103" s="254"/>
      <c r="K103" s="254"/>
      <c r="L103" s="259"/>
      <c r="M103" s="260"/>
      <c r="N103" s="261"/>
      <c r="O103" s="261"/>
      <c r="P103" s="261"/>
      <c r="Q103" s="261"/>
      <c r="R103" s="261"/>
      <c r="S103" s="261"/>
      <c r="T103" s="262"/>
      <c r="AT103" s="263" t="s">
        <v>193</v>
      </c>
      <c r="AU103" s="263" t="s">
        <v>82</v>
      </c>
      <c r="AV103" s="14" t="s">
        <v>101</v>
      </c>
      <c r="AW103" s="14" t="s">
        <v>35</v>
      </c>
      <c r="AX103" s="14" t="s">
        <v>80</v>
      </c>
      <c r="AY103" s="263" t="s">
        <v>183</v>
      </c>
    </row>
    <row r="104" spans="2:65" s="1" customFormat="1" ht="45" customHeight="1">
      <c r="B104" s="39"/>
      <c r="C104" s="217" t="s">
        <v>82</v>
      </c>
      <c r="D104" s="217" t="s">
        <v>185</v>
      </c>
      <c r="E104" s="218" t="s">
        <v>1229</v>
      </c>
      <c r="F104" s="219" t="s">
        <v>1230</v>
      </c>
      <c r="G104" s="220" t="s">
        <v>225</v>
      </c>
      <c r="H104" s="221">
        <v>33.96</v>
      </c>
      <c r="I104" s="222"/>
      <c r="J104" s="223">
        <f>ROUND(I104*H104,2)</f>
        <v>0</v>
      </c>
      <c r="K104" s="219" t="s">
        <v>189</v>
      </c>
      <c r="L104" s="44"/>
      <c r="M104" s="224" t="s">
        <v>19</v>
      </c>
      <c r="N104" s="225" t="s">
        <v>44</v>
      </c>
      <c r="O104" s="80"/>
      <c r="P104" s="226">
        <f>O104*H104</f>
        <v>0</v>
      </c>
      <c r="Q104" s="226">
        <v>0</v>
      </c>
      <c r="R104" s="226">
        <f>Q104*H104</f>
        <v>0</v>
      </c>
      <c r="S104" s="226">
        <v>0</v>
      </c>
      <c r="T104" s="227">
        <f>S104*H104</f>
        <v>0</v>
      </c>
      <c r="AR104" s="18" t="s">
        <v>101</v>
      </c>
      <c r="AT104" s="18" t="s">
        <v>185</v>
      </c>
      <c r="AU104" s="18" t="s">
        <v>82</v>
      </c>
      <c r="AY104" s="18" t="s">
        <v>183</v>
      </c>
      <c r="BE104" s="228">
        <f>IF(N104="základní",J104,0)</f>
        <v>0</v>
      </c>
      <c r="BF104" s="228">
        <f>IF(N104="snížená",J104,0)</f>
        <v>0</v>
      </c>
      <c r="BG104" s="228">
        <f>IF(N104="zákl. přenesená",J104,0)</f>
        <v>0</v>
      </c>
      <c r="BH104" s="228">
        <f>IF(N104="sníž. přenesená",J104,0)</f>
        <v>0</v>
      </c>
      <c r="BI104" s="228">
        <f>IF(N104="nulová",J104,0)</f>
        <v>0</v>
      </c>
      <c r="BJ104" s="18" t="s">
        <v>80</v>
      </c>
      <c r="BK104" s="228">
        <f>ROUND(I104*H104,2)</f>
        <v>0</v>
      </c>
      <c r="BL104" s="18" t="s">
        <v>101</v>
      </c>
      <c r="BM104" s="18" t="s">
        <v>1802</v>
      </c>
    </row>
    <row r="105" spans="2:47" s="1" customFormat="1" ht="12">
      <c r="B105" s="39"/>
      <c r="C105" s="40"/>
      <c r="D105" s="229" t="s">
        <v>213</v>
      </c>
      <c r="E105" s="40"/>
      <c r="F105" s="230" t="s">
        <v>1232</v>
      </c>
      <c r="G105" s="40"/>
      <c r="H105" s="40"/>
      <c r="I105" s="144"/>
      <c r="J105" s="40"/>
      <c r="K105" s="40"/>
      <c r="L105" s="44"/>
      <c r="M105" s="231"/>
      <c r="N105" s="80"/>
      <c r="O105" s="80"/>
      <c r="P105" s="80"/>
      <c r="Q105" s="80"/>
      <c r="R105" s="80"/>
      <c r="S105" s="80"/>
      <c r="T105" s="81"/>
      <c r="AT105" s="18" t="s">
        <v>213</v>
      </c>
      <c r="AU105" s="18" t="s">
        <v>82</v>
      </c>
    </row>
    <row r="106" spans="2:47" s="1" customFormat="1" ht="12">
      <c r="B106" s="39"/>
      <c r="C106" s="40"/>
      <c r="D106" s="229" t="s">
        <v>191</v>
      </c>
      <c r="E106" s="40"/>
      <c r="F106" s="230" t="s">
        <v>1233</v>
      </c>
      <c r="G106" s="40"/>
      <c r="H106" s="40"/>
      <c r="I106" s="144"/>
      <c r="J106" s="40"/>
      <c r="K106" s="40"/>
      <c r="L106" s="44"/>
      <c r="M106" s="231"/>
      <c r="N106" s="80"/>
      <c r="O106" s="80"/>
      <c r="P106" s="80"/>
      <c r="Q106" s="80"/>
      <c r="R106" s="80"/>
      <c r="S106" s="80"/>
      <c r="T106" s="81"/>
      <c r="AT106" s="18" t="s">
        <v>191</v>
      </c>
      <c r="AU106" s="18" t="s">
        <v>82</v>
      </c>
    </row>
    <row r="107" spans="2:51" s="12" customFormat="1" ht="12">
      <c r="B107" s="232"/>
      <c r="C107" s="233"/>
      <c r="D107" s="229" t="s">
        <v>193</v>
      </c>
      <c r="E107" s="234" t="s">
        <v>19</v>
      </c>
      <c r="F107" s="235" t="s">
        <v>1803</v>
      </c>
      <c r="G107" s="233"/>
      <c r="H107" s="234" t="s">
        <v>19</v>
      </c>
      <c r="I107" s="236"/>
      <c r="J107" s="233"/>
      <c r="K107" s="233"/>
      <c r="L107" s="237"/>
      <c r="M107" s="238"/>
      <c r="N107" s="239"/>
      <c r="O107" s="239"/>
      <c r="P107" s="239"/>
      <c r="Q107" s="239"/>
      <c r="R107" s="239"/>
      <c r="S107" s="239"/>
      <c r="T107" s="240"/>
      <c r="AT107" s="241" t="s">
        <v>193</v>
      </c>
      <c r="AU107" s="241" t="s">
        <v>82</v>
      </c>
      <c r="AV107" s="12" t="s">
        <v>80</v>
      </c>
      <c r="AW107" s="12" t="s">
        <v>35</v>
      </c>
      <c r="AX107" s="12" t="s">
        <v>73</v>
      </c>
      <c r="AY107" s="241" t="s">
        <v>183</v>
      </c>
    </row>
    <row r="108" spans="2:51" s="13" customFormat="1" ht="12">
      <c r="B108" s="242"/>
      <c r="C108" s="243"/>
      <c r="D108" s="229" t="s">
        <v>193</v>
      </c>
      <c r="E108" s="244" t="s">
        <v>19</v>
      </c>
      <c r="F108" s="245" t="s">
        <v>1804</v>
      </c>
      <c r="G108" s="243"/>
      <c r="H108" s="246">
        <v>11.52</v>
      </c>
      <c r="I108" s="247"/>
      <c r="J108" s="243"/>
      <c r="K108" s="243"/>
      <c r="L108" s="248"/>
      <c r="M108" s="249"/>
      <c r="N108" s="250"/>
      <c r="O108" s="250"/>
      <c r="P108" s="250"/>
      <c r="Q108" s="250"/>
      <c r="R108" s="250"/>
      <c r="S108" s="250"/>
      <c r="T108" s="251"/>
      <c r="AT108" s="252" t="s">
        <v>193</v>
      </c>
      <c r="AU108" s="252" t="s">
        <v>82</v>
      </c>
      <c r="AV108" s="13" t="s">
        <v>82</v>
      </c>
      <c r="AW108" s="13" t="s">
        <v>35</v>
      </c>
      <c r="AX108" s="13" t="s">
        <v>73</v>
      </c>
      <c r="AY108" s="252" t="s">
        <v>183</v>
      </c>
    </row>
    <row r="109" spans="2:51" s="12" customFormat="1" ht="12">
      <c r="B109" s="232"/>
      <c r="C109" s="233"/>
      <c r="D109" s="229" t="s">
        <v>193</v>
      </c>
      <c r="E109" s="234" t="s">
        <v>19</v>
      </c>
      <c r="F109" s="235" t="s">
        <v>1805</v>
      </c>
      <c r="G109" s="233"/>
      <c r="H109" s="234" t="s">
        <v>19</v>
      </c>
      <c r="I109" s="236"/>
      <c r="J109" s="233"/>
      <c r="K109" s="233"/>
      <c r="L109" s="237"/>
      <c r="M109" s="238"/>
      <c r="N109" s="239"/>
      <c r="O109" s="239"/>
      <c r="P109" s="239"/>
      <c r="Q109" s="239"/>
      <c r="R109" s="239"/>
      <c r="S109" s="239"/>
      <c r="T109" s="240"/>
      <c r="AT109" s="241" t="s">
        <v>193</v>
      </c>
      <c r="AU109" s="241" t="s">
        <v>82</v>
      </c>
      <c r="AV109" s="12" t="s">
        <v>80</v>
      </c>
      <c r="AW109" s="12" t="s">
        <v>35</v>
      </c>
      <c r="AX109" s="12" t="s">
        <v>73</v>
      </c>
      <c r="AY109" s="241" t="s">
        <v>183</v>
      </c>
    </row>
    <row r="110" spans="2:51" s="13" customFormat="1" ht="12">
      <c r="B110" s="242"/>
      <c r="C110" s="243"/>
      <c r="D110" s="229" t="s">
        <v>193</v>
      </c>
      <c r="E110" s="244" t="s">
        <v>19</v>
      </c>
      <c r="F110" s="245" t="s">
        <v>1806</v>
      </c>
      <c r="G110" s="243"/>
      <c r="H110" s="246">
        <v>22.44</v>
      </c>
      <c r="I110" s="247"/>
      <c r="J110" s="243"/>
      <c r="K110" s="243"/>
      <c r="L110" s="248"/>
      <c r="M110" s="249"/>
      <c r="N110" s="250"/>
      <c r="O110" s="250"/>
      <c r="P110" s="250"/>
      <c r="Q110" s="250"/>
      <c r="R110" s="250"/>
      <c r="S110" s="250"/>
      <c r="T110" s="251"/>
      <c r="AT110" s="252" t="s">
        <v>193</v>
      </c>
      <c r="AU110" s="252" t="s">
        <v>82</v>
      </c>
      <c r="AV110" s="13" t="s">
        <v>82</v>
      </c>
      <c r="AW110" s="13" t="s">
        <v>35</v>
      </c>
      <c r="AX110" s="13" t="s">
        <v>73</v>
      </c>
      <c r="AY110" s="252" t="s">
        <v>183</v>
      </c>
    </row>
    <row r="111" spans="2:51" s="14" customFormat="1" ht="12">
      <c r="B111" s="253"/>
      <c r="C111" s="254"/>
      <c r="D111" s="229" t="s">
        <v>193</v>
      </c>
      <c r="E111" s="255" t="s">
        <v>19</v>
      </c>
      <c r="F111" s="256" t="s">
        <v>231</v>
      </c>
      <c r="G111" s="254"/>
      <c r="H111" s="257">
        <v>33.96</v>
      </c>
      <c r="I111" s="258"/>
      <c r="J111" s="254"/>
      <c r="K111" s="254"/>
      <c r="L111" s="259"/>
      <c r="M111" s="260"/>
      <c r="N111" s="261"/>
      <c r="O111" s="261"/>
      <c r="P111" s="261"/>
      <c r="Q111" s="261"/>
      <c r="R111" s="261"/>
      <c r="S111" s="261"/>
      <c r="T111" s="262"/>
      <c r="AT111" s="263" t="s">
        <v>193</v>
      </c>
      <c r="AU111" s="263" t="s">
        <v>82</v>
      </c>
      <c r="AV111" s="14" t="s">
        <v>101</v>
      </c>
      <c r="AW111" s="14" t="s">
        <v>35</v>
      </c>
      <c r="AX111" s="14" t="s">
        <v>80</v>
      </c>
      <c r="AY111" s="263" t="s">
        <v>183</v>
      </c>
    </row>
    <row r="112" spans="2:65" s="1" customFormat="1" ht="22.5" customHeight="1">
      <c r="B112" s="39"/>
      <c r="C112" s="264" t="s">
        <v>95</v>
      </c>
      <c r="D112" s="264" t="s">
        <v>233</v>
      </c>
      <c r="E112" s="265" t="s">
        <v>234</v>
      </c>
      <c r="F112" s="266" t="s">
        <v>235</v>
      </c>
      <c r="G112" s="267" t="s">
        <v>208</v>
      </c>
      <c r="H112" s="268">
        <v>110.336</v>
      </c>
      <c r="I112" s="269"/>
      <c r="J112" s="270">
        <f>ROUND(I112*H112,2)</f>
        <v>0</v>
      </c>
      <c r="K112" s="266" t="s">
        <v>189</v>
      </c>
      <c r="L112" s="271"/>
      <c r="M112" s="272" t="s">
        <v>19</v>
      </c>
      <c r="N112" s="273" t="s">
        <v>44</v>
      </c>
      <c r="O112" s="80"/>
      <c r="P112" s="226">
        <f>O112*H112</f>
        <v>0</v>
      </c>
      <c r="Q112" s="226">
        <v>1</v>
      </c>
      <c r="R112" s="226">
        <f>Q112*H112</f>
        <v>110.336</v>
      </c>
      <c r="S112" s="226">
        <v>0</v>
      </c>
      <c r="T112" s="227">
        <f>S112*H112</f>
        <v>0</v>
      </c>
      <c r="AR112" s="18" t="s">
        <v>232</v>
      </c>
      <c r="AT112" s="18" t="s">
        <v>233</v>
      </c>
      <c r="AU112" s="18" t="s">
        <v>82</v>
      </c>
      <c r="AY112" s="18" t="s">
        <v>183</v>
      </c>
      <c r="BE112" s="228">
        <f>IF(N112="základní",J112,0)</f>
        <v>0</v>
      </c>
      <c r="BF112" s="228">
        <f>IF(N112="snížená",J112,0)</f>
        <v>0</v>
      </c>
      <c r="BG112" s="228">
        <f>IF(N112="zákl. přenesená",J112,0)</f>
        <v>0</v>
      </c>
      <c r="BH112" s="228">
        <f>IF(N112="sníž. přenesená",J112,0)</f>
        <v>0</v>
      </c>
      <c r="BI112" s="228">
        <f>IF(N112="nulová",J112,0)</f>
        <v>0</v>
      </c>
      <c r="BJ112" s="18" t="s">
        <v>80</v>
      </c>
      <c r="BK112" s="228">
        <f>ROUND(I112*H112,2)</f>
        <v>0</v>
      </c>
      <c r="BL112" s="18" t="s">
        <v>101</v>
      </c>
      <c r="BM112" s="18" t="s">
        <v>1807</v>
      </c>
    </row>
    <row r="113" spans="2:51" s="13" customFormat="1" ht="12">
      <c r="B113" s="242"/>
      <c r="C113" s="243"/>
      <c r="D113" s="229" t="s">
        <v>193</v>
      </c>
      <c r="E113" s="244" t="s">
        <v>19</v>
      </c>
      <c r="F113" s="245" t="s">
        <v>1808</v>
      </c>
      <c r="G113" s="243"/>
      <c r="H113" s="246">
        <v>54.336</v>
      </c>
      <c r="I113" s="247"/>
      <c r="J113" s="243"/>
      <c r="K113" s="243"/>
      <c r="L113" s="248"/>
      <c r="M113" s="249"/>
      <c r="N113" s="250"/>
      <c r="O113" s="250"/>
      <c r="P113" s="250"/>
      <c r="Q113" s="250"/>
      <c r="R113" s="250"/>
      <c r="S113" s="250"/>
      <c r="T113" s="251"/>
      <c r="AT113" s="252" t="s">
        <v>193</v>
      </c>
      <c r="AU113" s="252" t="s">
        <v>82</v>
      </c>
      <c r="AV113" s="13" t="s">
        <v>82</v>
      </c>
      <c r="AW113" s="13" t="s">
        <v>35</v>
      </c>
      <c r="AX113" s="13" t="s">
        <v>73</v>
      </c>
      <c r="AY113" s="252" t="s">
        <v>183</v>
      </c>
    </row>
    <row r="114" spans="2:51" s="12" customFormat="1" ht="12">
      <c r="B114" s="232"/>
      <c r="C114" s="233"/>
      <c r="D114" s="229" t="s">
        <v>193</v>
      </c>
      <c r="E114" s="234" t="s">
        <v>19</v>
      </c>
      <c r="F114" s="235" t="s">
        <v>1809</v>
      </c>
      <c r="G114" s="233"/>
      <c r="H114" s="234" t="s">
        <v>19</v>
      </c>
      <c r="I114" s="236"/>
      <c r="J114" s="233"/>
      <c r="K114" s="233"/>
      <c r="L114" s="237"/>
      <c r="M114" s="238"/>
      <c r="N114" s="239"/>
      <c r="O114" s="239"/>
      <c r="P114" s="239"/>
      <c r="Q114" s="239"/>
      <c r="R114" s="239"/>
      <c r="S114" s="239"/>
      <c r="T114" s="240"/>
      <c r="AT114" s="241" t="s">
        <v>193</v>
      </c>
      <c r="AU114" s="241" t="s">
        <v>82</v>
      </c>
      <c r="AV114" s="12" t="s">
        <v>80</v>
      </c>
      <c r="AW114" s="12" t="s">
        <v>35</v>
      </c>
      <c r="AX114" s="12" t="s">
        <v>73</v>
      </c>
      <c r="AY114" s="241" t="s">
        <v>183</v>
      </c>
    </row>
    <row r="115" spans="2:51" s="13" customFormat="1" ht="12">
      <c r="B115" s="242"/>
      <c r="C115" s="243"/>
      <c r="D115" s="229" t="s">
        <v>193</v>
      </c>
      <c r="E115" s="244" t="s">
        <v>19</v>
      </c>
      <c r="F115" s="245" t="s">
        <v>1810</v>
      </c>
      <c r="G115" s="243"/>
      <c r="H115" s="246">
        <v>56</v>
      </c>
      <c r="I115" s="247"/>
      <c r="J115" s="243"/>
      <c r="K115" s="243"/>
      <c r="L115" s="248"/>
      <c r="M115" s="249"/>
      <c r="N115" s="250"/>
      <c r="O115" s="250"/>
      <c r="P115" s="250"/>
      <c r="Q115" s="250"/>
      <c r="R115" s="250"/>
      <c r="S115" s="250"/>
      <c r="T115" s="251"/>
      <c r="AT115" s="252" t="s">
        <v>193</v>
      </c>
      <c r="AU115" s="252" t="s">
        <v>82</v>
      </c>
      <c r="AV115" s="13" t="s">
        <v>82</v>
      </c>
      <c r="AW115" s="13" t="s">
        <v>35</v>
      </c>
      <c r="AX115" s="13" t="s">
        <v>73</v>
      </c>
      <c r="AY115" s="252" t="s">
        <v>183</v>
      </c>
    </row>
    <row r="116" spans="2:51" s="14" customFormat="1" ht="12">
      <c r="B116" s="253"/>
      <c r="C116" s="254"/>
      <c r="D116" s="229" t="s">
        <v>193</v>
      </c>
      <c r="E116" s="255" t="s">
        <v>19</v>
      </c>
      <c r="F116" s="256" t="s">
        <v>231</v>
      </c>
      <c r="G116" s="254"/>
      <c r="H116" s="257">
        <v>110.336</v>
      </c>
      <c r="I116" s="258"/>
      <c r="J116" s="254"/>
      <c r="K116" s="254"/>
      <c r="L116" s="259"/>
      <c r="M116" s="260"/>
      <c r="N116" s="261"/>
      <c r="O116" s="261"/>
      <c r="P116" s="261"/>
      <c r="Q116" s="261"/>
      <c r="R116" s="261"/>
      <c r="S116" s="261"/>
      <c r="T116" s="262"/>
      <c r="AT116" s="263" t="s">
        <v>193</v>
      </c>
      <c r="AU116" s="263" t="s">
        <v>82</v>
      </c>
      <c r="AV116" s="14" t="s">
        <v>101</v>
      </c>
      <c r="AW116" s="14" t="s">
        <v>35</v>
      </c>
      <c r="AX116" s="14" t="s">
        <v>80</v>
      </c>
      <c r="AY116" s="263" t="s">
        <v>183</v>
      </c>
    </row>
    <row r="117" spans="2:65" s="1" customFormat="1" ht="33.75" customHeight="1">
      <c r="B117" s="39"/>
      <c r="C117" s="217" t="s">
        <v>101</v>
      </c>
      <c r="D117" s="217" t="s">
        <v>185</v>
      </c>
      <c r="E117" s="218" t="s">
        <v>223</v>
      </c>
      <c r="F117" s="219" t="s">
        <v>224</v>
      </c>
      <c r="G117" s="220" t="s">
        <v>225</v>
      </c>
      <c r="H117" s="221">
        <v>35</v>
      </c>
      <c r="I117" s="222"/>
      <c r="J117" s="223">
        <f>ROUND(I117*H117,2)</f>
        <v>0</v>
      </c>
      <c r="K117" s="219" t="s">
        <v>189</v>
      </c>
      <c r="L117" s="44"/>
      <c r="M117" s="224" t="s">
        <v>19</v>
      </c>
      <c r="N117" s="225" t="s">
        <v>44</v>
      </c>
      <c r="O117" s="80"/>
      <c r="P117" s="226">
        <f>O117*H117</f>
        <v>0</v>
      </c>
      <c r="Q117" s="226">
        <v>0</v>
      </c>
      <c r="R117" s="226">
        <f>Q117*H117</f>
        <v>0</v>
      </c>
      <c r="S117" s="226">
        <v>0</v>
      </c>
      <c r="T117" s="227">
        <f>S117*H117</f>
        <v>0</v>
      </c>
      <c r="AR117" s="18" t="s">
        <v>101</v>
      </c>
      <c r="AT117" s="18" t="s">
        <v>185</v>
      </c>
      <c r="AU117" s="18" t="s">
        <v>82</v>
      </c>
      <c r="AY117" s="18" t="s">
        <v>183</v>
      </c>
      <c r="BE117" s="228">
        <f>IF(N117="základní",J117,0)</f>
        <v>0</v>
      </c>
      <c r="BF117" s="228">
        <f>IF(N117="snížená",J117,0)</f>
        <v>0</v>
      </c>
      <c r="BG117" s="228">
        <f>IF(N117="zákl. přenesená",J117,0)</f>
        <v>0</v>
      </c>
      <c r="BH117" s="228">
        <f>IF(N117="sníž. přenesená",J117,0)</f>
        <v>0</v>
      </c>
      <c r="BI117" s="228">
        <f>IF(N117="nulová",J117,0)</f>
        <v>0</v>
      </c>
      <c r="BJ117" s="18" t="s">
        <v>80</v>
      </c>
      <c r="BK117" s="228">
        <f>ROUND(I117*H117,2)</f>
        <v>0</v>
      </c>
      <c r="BL117" s="18" t="s">
        <v>101</v>
      </c>
      <c r="BM117" s="18" t="s">
        <v>1811</v>
      </c>
    </row>
    <row r="118" spans="2:47" s="1" customFormat="1" ht="12">
      <c r="B118" s="39"/>
      <c r="C118" s="40"/>
      <c r="D118" s="229" t="s">
        <v>213</v>
      </c>
      <c r="E118" s="40"/>
      <c r="F118" s="230" t="s">
        <v>1812</v>
      </c>
      <c r="G118" s="40"/>
      <c r="H118" s="40"/>
      <c r="I118" s="144"/>
      <c r="J118" s="40"/>
      <c r="K118" s="40"/>
      <c r="L118" s="44"/>
      <c r="M118" s="231"/>
      <c r="N118" s="80"/>
      <c r="O118" s="80"/>
      <c r="P118" s="80"/>
      <c r="Q118" s="80"/>
      <c r="R118" s="80"/>
      <c r="S118" s="80"/>
      <c r="T118" s="81"/>
      <c r="AT118" s="18" t="s">
        <v>213</v>
      </c>
      <c r="AU118" s="18" t="s">
        <v>82</v>
      </c>
    </row>
    <row r="119" spans="2:51" s="12" customFormat="1" ht="12">
      <c r="B119" s="232"/>
      <c r="C119" s="233"/>
      <c r="D119" s="229" t="s">
        <v>193</v>
      </c>
      <c r="E119" s="234" t="s">
        <v>19</v>
      </c>
      <c r="F119" s="235" t="s">
        <v>1813</v>
      </c>
      <c r="G119" s="233"/>
      <c r="H119" s="234" t="s">
        <v>19</v>
      </c>
      <c r="I119" s="236"/>
      <c r="J119" s="233"/>
      <c r="K119" s="233"/>
      <c r="L119" s="237"/>
      <c r="M119" s="238"/>
      <c r="N119" s="239"/>
      <c r="O119" s="239"/>
      <c r="P119" s="239"/>
      <c r="Q119" s="239"/>
      <c r="R119" s="239"/>
      <c r="S119" s="239"/>
      <c r="T119" s="240"/>
      <c r="AT119" s="241" t="s">
        <v>193</v>
      </c>
      <c r="AU119" s="241" t="s">
        <v>82</v>
      </c>
      <c r="AV119" s="12" t="s">
        <v>80</v>
      </c>
      <c r="AW119" s="12" t="s">
        <v>35</v>
      </c>
      <c r="AX119" s="12" t="s">
        <v>73</v>
      </c>
      <c r="AY119" s="241" t="s">
        <v>183</v>
      </c>
    </row>
    <row r="120" spans="2:51" s="13" customFormat="1" ht="12">
      <c r="B120" s="242"/>
      <c r="C120" s="243"/>
      <c r="D120" s="229" t="s">
        <v>193</v>
      </c>
      <c r="E120" s="244" t="s">
        <v>19</v>
      </c>
      <c r="F120" s="245" t="s">
        <v>372</v>
      </c>
      <c r="G120" s="243"/>
      <c r="H120" s="246">
        <v>35</v>
      </c>
      <c r="I120" s="247"/>
      <c r="J120" s="243"/>
      <c r="K120" s="243"/>
      <c r="L120" s="248"/>
      <c r="M120" s="249"/>
      <c r="N120" s="250"/>
      <c r="O120" s="250"/>
      <c r="P120" s="250"/>
      <c r="Q120" s="250"/>
      <c r="R120" s="250"/>
      <c r="S120" s="250"/>
      <c r="T120" s="251"/>
      <c r="AT120" s="252" t="s">
        <v>193</v>
      </c>
      <c r="AU120" s="252" t="s">
        <v>82</v>
      </c>
      <c r="AV120" s="13" t="s">
        <v>82</v>
      </c>
      <c r="AW120" s="13" t="s">
        <v>35</v>
      </c>
      <c r="AX120" s="13" t="s">
        <v>80</v>
      </c>
      <c r="AY120" s="252" t="s">
        <v>183</v>
      </c>
    </row>
    <row r="121" spans="2:65" s="1" customFormat="1" ht="33.75" customHeight="1">
      <c r="B121" s="39"/>
      <c r="C121" s="217" t="s">
        <v>104</v>
      </c>
      <c r="D121" s="217" t="s">
        <v>185</v>
      </c>
      <c r="E121" s="218" t="s">
        <v>1814</v>
      </c>
      <c r="F121" s="219" t="s">
        <v>1815</v>
      </c>
      <c r="G121" s="220" t="s">
        <v>219</v>
      </c>
      <c r="H121" s="221">
        <v>0.012</v>
      </c>
      <c r="I121" s="222"/>
      <c r="J121" s="223">
        <f>ROUND(I121*H121,2)</f>
        <v>0</v>
      </c>
      <c r="K121" s="219" t="s">
        <v>189</v>
      </c>
      <c r="L121" s="44"/>
      <c r="M121" s="224" t="s">
        <v>19</v>
      </c>
      <c r="N121" s="225" t="s">
        <v>44</v>
      </c>
      <c r="O121" s="80"/>
      <c r="P121" s="226">
        <f>O121*H121</f>
        <v>0</v>
      </c>
      <c r="Q121" s="226">
        <v>0</v>
      </c>
      <c r="R121" s="226">
        <f>Q121*H121</f>
        <v>0</v>
      </c>
      <c r="S121" s="226">
        <v>0</v>
      </c>
      <c r="T121" s="227">
        <f>S121*H121</f>
        <v>0</v>
      </c>
      <c r="AR121" s="18" t="s">
        <v>101</v>
      </c>
      <c r="AT121" s="18" t="s">
        <v>185</v>
      </c>
      <c r="AU121" s="18" t="s">
        <v>82</v>
      </c>
      <c r="AY121" s="18" t="s">
        <v>183</v>
      </c>
      <c r="BE121" s="228">
        <f>IF(N121="základní",J121,0)</f>
        <v>0</v>
      </c>
      <c r="BF121" s="228">
        <f>IF(N121="snížená",J121,0)</f>
        <v>0</v>
      </c>
      <c r="BG121" s="228">
        <f>IF(N121="zákl. přenesená",J121,0)</f>
        <v>0</v>
      </c>
      <c r="BH121" s="228">
        <f>IF(N121="sníž. přenesená",J121,0)</f>
        <v>0</v>
      </c>
      <c r="BI121" s="228">
        <f>IF(N121="nulová",J121,0)</f>
        <v>0</v>
      </c>
      <c r="BJ121" s="18" t="s">
        <v>80</v>
      </c>
      <c r="BK121" s="228">
        <f>ROUND(I121*H121,2)</f>
        <v>0</v>
      </c>
      <c r="BL121" s="18" t="s">
        <v>101</v>
      </c>
      <c r="BM121" s="18" t="s">
        <v>1816</v>
      </c>
    </row>
    <row r="122" spans="2:47" s="1" customFormat="1" ht="12">
      <c r="B122" s="39"/>
      <c r="C122" s="40"/>
      <c r="D122" s="229" t="s">
        <v>213</v>
      </c>
      <c r="E122" s="40"/>
      <c r="F122" s="230" t="s">
        <v>1241</v>
      </c>
      <c r="G122" s="40"/>
      <c r="H122" s="40"/>
      <c r="I122" s="144"/>
      <c r="J122" s="40"/>
      <c r="K122" s="40"/>
      <c r="L122" s="44"/>
      <c r="M122" s="231"/>
      <c r="N122" s="80"/>
      <c r="O122" s="80"/>
      <c r="P122" s="80"/>
      <c r="Q122" s="80"/>
      <c r="R122" s="80"/>
      <c r="S122" s="80"/>
      <c r="T122" s="81"/>
      <c r="AT122" s="18" t="s">
        <v>213</v>
      </c>
      <c r="AU122" s="18" t="s">
        <v>82</v>
      </c>
    </row>
    <row r="123" spans="2:51" s="12" customFormat="1" ht="12">
      <c r="B123" s="232"/>
      <c r="C123" s="233"/>
      <c r="D123" s="229" t="s">
        <v>193</v>
      </c>
      <c r="E123" s="234" t="s">
        <v>19</v>
      </c>
      <c r="F123" s="235" t="s">
        <v>1817</v>
      </c>
      <c r="G123" s="233"/>
      <c r="H123" s="234" t="s">
        <v>19</v>
      </c>
      <c r="I123" s="236"/>
      <c r="J123" s="233"/>
      <c r="K123" s="233"/>
      <c r="L123" s="237"/>
      <c r="M123" s="238"/>
      <c r="N123" s="239"/>
      <c r="O123" s="239"/>
      <c r="P123" s="239"/>
      <c r="Q123" s="239"/>
      <c r="R123" s="239"/>
      <c r="S123" s="239"/>
      <c r="T123" s="240"/>
      <c r="AT123" s="241" t="s">
        <v>193</v>
      </c>
      <c r="AU123" s="241" t="s">
        <v>82</v>
      </c>
      <c r="AV123" s="12" t="s">
        <v>80</v>
      </c>
      <c r="AW123" s="12" t="s">
        <v>35</v>
      </c>
      <c r="AX123" s="12" t="s">
        <v>73</v>
      </c>
      <c r="AY123" s="241" t="s">
        <v>183</v>
      </c>
    </row>
    <row r="124" spans="2:51" s="13" customFormat="1" ht="12">
      <c r="B124" s="242"/>
      <c r="C124" s="243"/>
      <c r="D124" s="229" t="s">
        <v>193</v>
      </c>
      <c r="E124" s="244" t="s">
        <v>19</v>
      </c>
      <c r="F124" s="245" t="s">
        <v>1818</v>
      </c>
      <c r="G124" s="243"/>
      <c r="H124" s="246">
        <v>0.012</v>
      </c>
      <c r="I124" s="247"/>
      <c r="J124" s="243"/>
      <c r="K124" s="243"/>
      <c r="L124" s="248"/>
      <c r="M124" s="249"/>
      <c r="N124" s="250"/>
      <c r="O124" s="250"/>
      <c r="P124" s="250"/>
      <c r="Q124" s="250"/>
      <c r="R124" s="250"/>
      <c r="S124" s="250"/>
      <c r="T124" s="251"/>
      <c r="AT124" s="252" t="s">
        <v>193</v>
      </c>
      <c r="AU124" s="252" t="s">
        <v>82</v>
      </c>
      <c r="AV124" s="13" t="s">
        <v>82</v>
      </c>
      <c r="AW124" s="13" t="s">
        <v>35</v>
      </c>
      <c r="AX124" s="13" t="s">
        <v>80</v>
      </c>
      <c r="AY124" s="252" t="s">
        <v>183</v>
      </c>
    </row>
    <row r="125" spans="2:65" s="1" customFormat="1" ht="33.75" customHeight="1">
      <c r="B125" s="39"/>
      <c r="C125" s="217" t="s">
        <v>216</v>
      </c>
      <c r="D125" s="217" t="s">
        <v>185</v>
      </c>
      <c r="E125" s="218" t="s">
        <v>1238</v>
      </c>
      <c r="F125" s="219" t="s">
        <v>1239</v>
      </c>
      <c r="G125" s="220" t="s">
        <v>219</v>
      </c>
      <c r="H125" s="221">
        <v>0.01</v>
      </c>
      <c r="I125" s="222"/>
      <c r="J125" s="223">
        <f>ROUND(I125*H125,2)</f>
        <v>0</v>
      </c>
      <c r="K125" s="219" t="s">
        <v>189</v>
      </c>
      <c r="L125" s="44"/>
      <c r="M125" s="224" t="s">
        <v>19</v>
      </c>
      <c r="N125" s="225" t="s">
        <v>44</v>
      </c>
      <c r="O125" s="80"/>
      <c r="P125" s="226">
        <f>O125*H125</f>
        <v>0</v>
      </c>
      <c r="Q125" s="226">
        <v>0</v>
      </c>
      <c r="R125" s="226">
        <f>Q125*H125</f>
        <v>0</v>
      </c>
      <c r="S125" s="226">
        <v>0</v>
      </c>
      <c r="T125" s="227">
        <f>S125*H125</f>
        <v>0</v>
      </c>
      <c r="AR125" s="18" t="s">
        <v>101</v>
      </c>
      <c r="AT125" s="18" t="s">
        <v>185</v>
      </c>
      <c r="AU125" s="18" t="s">
        <v>82</v>
      </c>
      <c r="AY125" s="18" t="s">
        <v>183</v>
      </c>
      <c r="BE125" s="228">
        <f>IF(N125="základní",J125,0)</f>
        <v>0</v>
      </c>
      <c r="BF125" s="228">
        <f>IF(N125="snížená",J125,0)</f>
        <v>0</v>
      </c>
      <c r="BG125" s="228">
        <f>IF(N125="zákl. přenesená",J125,0)</f>
        <v>0</v>
      </c>
      <c r="BH125" s="228">
        <f>IF(N125="sníž. přenesená",J125,0)</f>
        <v>0</v>
      </c>
      <c r="BI125" s="228">
        <f>IF(N125="nulová",J125,0)</f>
        <v>0</v>
      </c>
      <c r="BJ125" s="18" t="s">
        <v>80</v>
      </c>
      <c r="BK125" s="228">
        <f>ROUND(I125*H125,2)</f>
        <v>0</v>
      </c>
      <c r="BL125" s="18" t="s">
        <v>101</v>
      </c>
      <c r="BM125" s="18" t="s">
        <v>1819</v>
      </c>
    </row>
    <row r="126" spans="2:47" s="1" customFormat="1" ht="12">
      <c r="B126" s="39"/>
      <c r="C126" s="40"/>
      <c r="D126" s="229" t="s">
        <v>213</v>
      </c>
      <c r="E126" s="40"/>
      <c r="F126" s="230" t="s">
        <v>1241</v>
      </c>
      <c r="G126" s="40"/>
      <c r="H126" s="40"/>
      <c r="I126" s="144"/>
      <c r="J126" s="40"/>
      <c r="K126" s="40"/>
      <c r="L126" s="44"/>
      <c r="M126" s="231"/>
      <c r="N126" s="80"/>
      <c r="O126" s="80"/>
      <c r="P126" s="80"/>
      <c r="Q126" s="80"/>
      <c r="R126" s="80"/>
      <c r="S126" s="80"/>
      <c r="T126" s="81"/>
      <c r="AT126" s="18" t="s">
        <v>213</v>
      </c>
      <c r="AU126" s="18" t="s">
        <v>82</v>
      </c>
    </row>
    <row r="127" spans="2:47" s="1" customFormat="1" ht="12">
      <c r="B127" s="39"/>
      <c r="C127" s="40"/>
      <c r="D127" s="229" t="s">
        <v>191</v>
      </c>
      <c r="E127" s="40"/>
      <c r="F127" s="230" t="s">
        <v>1242</v>
      </c>
      <c r="G127" s="40"/>
      <c r="H127" s="40"/>
      <c r="I127" s="144"/>
      <c r="J127" s="40"/>
      <c r="K127" s="40"/>
      <c r="L127" s="44"/>
      <c r="M127" s="231"/>
      <c r="N127" s="80"/>
      <c r="O127" s="80"/>
      <c r="P127" s="80"/>
      <c r="Q127" s="80"/>
      <c r="R127" s="80"/>
      <c r="S127" s="80"/>
      <c r="T127" s="81"/>
      <c r="AT127" s="18" t="s">
        <v>191</v>
      </c>
      <c r="AU127" s="18" t="s">
        <v>82</v>
      </c>
    </row>
    <row r="128" spans="2:51" s="12" customFormat="1" ht="12">
      <c r="B128" s="232"/>
      <c r="C128" s="233"/>
      <c r="D128" s="229" t="s">
        <v>193</v>
      </c>
      <c r="E128" s="234" t="s">
        <v>19</v>
      </c>
      <c r="F128" s="235" t="s">
        <v>1820</v>
      </c>
      <c r="G128" s="233"/>
      <c r="H128" s="234" t="s">
        <v>19</v>
      </c>
      <c r="I128" s="236"/>
      <c r="J128" s="233"/>
      <c r="K128" s="233"/>
      <c r="L128" s="237"/>
      <c r="M128" s="238"/>
      <c r="N128" s="239"/>
      <c r="O128" s="239"/>
      <c r="P128" s="239"/>
      <c r="Q128" s="239"/>
      <c r="R128" s="239"/>
      <c r="S128" s="239"/>
      <c r="T128" s="240"/>
      <c r="AT128" s="241" t="s">
        <v>193</v>
      </c>
      <c r="AU128" s="241" t="s">
        <v>82</v>
      </c>
      <c r="AV128" s="12" t="s">
        <v>80</v>
      </c>
      <c r="AW128" s="12" t="s">
        <v>35</v>
      </c>
      <c r="AX128" s="12" t="s">
        <v>73</v>
      </c>
      <c r="AY128" s="241" t="s">
        <v>183</v>
      </c>
    </row>
    <row r="129" spans="2:51" s="13" customFormat="1" ht="12">
      <c r="B129" s="242"/>
      <c r="C129" s="243"/>
      <c r="D129" s="229" t="s">
        <v>193</v>
      </c>
      <c r="E129" s="244" t="s">
        <v>19</v>
      </c>
      <c r="F129" s="245" t="s">
        <v>1821</v>
      </c>
      <c r="G129" s="243"/>
      <c r="H129" s="246">
        <v>0.01</v>
      </c>
      <c r="I129" s="247"/>
      <c r="J129" s="243"/>
      <c r="K129" s="243"/>
      <c r="L129" s="248"/>
      <c r="M129" s="249"/>
      <c r="N129" s="250"/>
      <c r="O129" s="250"/>
      <c r="P129" s="250"/>
      <c r="Q129" s="250"/>
      <c r="R129" s="250"/>
      <c r="S129" s="250"/>
      <c r="T129" s="251"/>
      <c r="AT129" s="252" t="s">
        <v>193</v>
      </c>
      <c r="AU129" s="252" t="s">
        <v>82</v>
      </c>
      <c r="AV129" s="13" t="s">
        <v>82</v>
      </c>
      <c r="AW129" s="13" t="s">
        <v>35</v>
      </c>
      <c r="AX129" s="13" t="s">
        <v>80</v>
      </c>
      <c r="AY129" s="252" t="s">
        <v>183</v>
      </c>
    </row>
    <row r="130" spans="2:65" s="1" customFormat="1" ht="33.75" customHeight="1">
      <c r="B130" s="39"/>
      <c r="C130" s="217" t="s">
        <v>222</v>
      </c>
      <c r="D130" s="217" t="s">
        <v>185</v>
      </c>
      <c r="E130" s="218" t="s">
        <v>1822</v>
      </c>
      <c r="F130" s="219" t="s">
        <v>1823</v>
      </c>
      <c r="G130" s="220" t="s">
        <v>219</v>
      </c>
      <c r="H130" s="221">
        <v>0.012</v>
      </c>
      <c r="I130" s="222"/>
      <c r="J130" s="223">
        <f>ROUND(I130*H130,2)</f>
        <v>0</v>
      </c>
      <c r="K130" s="219" t="s">
        <v>189</v>
      </c>
      <c r="L130" s="44"/>
      <c r="M130" s="224" t="s">
        <v>19</v>
      </c>
      <c r="N130" s="225" t="s">
        <v>44</v>
      </c>
      <c r="O130" s="80"/>
      <c r="P130" s="226">
        <f>O130*H130</f>
        <v>0</v>
      </c>
      <c r="Q130" s="226">
        <v>0</v>
      </c>
      <c r="R130" s="226">
        <f>Q130*H130</f>
        <v>0</v>
      </c>
      <c r="S130" s="226">
        <v>0</v>
      </c>
      <c r="T130" s="227">
        <f>S130*H130</f>
        <v>0</v>
      </c>
      <c r="AR130" s="18" t="s">
        <v>101</v>
      </c>
      <c r="AT130" s="18" t="s">
        <v>185</v>
      </c>
      <c r="AU130" s="18" t="s">
        <v>82</v>
      </c>
      <c r="AY130" s="18" t="s">
        <v>183</v>
      </c>
      <c r="BE130" s="228">
        <f>IF(N130="základní",J130,0)</f>
        <v>0</v>
      </c>
      <c r="BF130" s="228">
        <f>IF(N130="snížená",J130,0)</f>
        <v>0</v>
      </c>
      <c r="BG130" s="228">
        <f>IF(N130="zákl. přenesená",J130,0)</f>
        <v>0</v>
      </c>
      <c r="BH130" s="228">
        <f>IF(N130="sníž. přenesená",J130,0)</f>
        <v>0</v>
      </c>
      <c r="BI130" s="228">
        <f>IF(N130="nulová",J130,0)</f>
        <v>0</v>
      </c>
      <c r="BJ130" s="18" t="s">
        <v>80</v>
      </c>
      <c r="BK130" s="228">
        <f>ROUND(I130*H130,2)</f>
        <v>0</v>
      </c>
      <c r="BL130" s="18" t="s">
        <v>101</v>
      </c>
      <c r="BM130" s="18" t="s">
        <v>1824</v>
      </c>
    </row>
    <row r="131" spans="2:47" s="1" customFormat="1" ht="12">
      <c r="B131" s="39"/>
      <c r="C131" s="40"/>
      <c r="D131" s="229" t="s">
        <v>213</v>
      </c>
      <c r="E131" s="40"/>
      <c r="F131" s="230" t="s">
        <v>1248</v>
      </c>
      <c r="G131" s="40"/>
      <c r="H131" s="40"/>
      <c r="I131" s="144"/>
      <c r="J131" s="40"/>
      <c r="K131" s="40"/>
      <c r="L131" s="44"/>
      <c r="M131" s="231"/>
      <c r="N131" s="80"/>
      <c r="O131" s="80"/>
      <c r="P131" s="80"/>
      <c r="Q131" s="80"/>
      <c r="R131" s="80"/>
      <c r="S131" s="80"/>
      <c r="T131" s="81"/>
      <c r="AT131" s="18" t="s">
        <v>213</v>
      </c>
      <c r="AU131" s="18" t="s">
        <v>82</v>
      </c>
    </row>
    <row r="132" spans="2:51" s="12" customFormat="1" ht="12">
      <c r="B132" s="232"/>
      <c r="C132" s="233"/>
      <c r="D132" s="229" t="s">
        <v>193</v>
      </c>
      <c r="E132" s="234" t="s">
        <v>19</v>
      </c>
      <c r="F132" s="235" t="s">
        <v>1817</v>
      </c>
      <c r="G132" s="233"/>
      <c r="H132" s="234" t="s">
        <v>19</v>
      </c>
      <c r="I132" s="236"/>
      <c r="J132" s="233"/>
      <c r="K132" s="233"/>
      <c r="L132" s="237"/>
      <c r="M132" s="238"/>
      <c r="N132" s="239"/>
      <c r="O132" s="239"/>
      <c r="P132" s="239"/>
      <c r="Q132" s="239"/>
      <c r="R132" s="239"/>
      <c r="S132" s="239"/>
      <c r="T132" s="240"/>
      <c r="AT132" s="241" t="s">
        <v>193</v>
      </c>
      <c r="AU132" s="241" t="s">
        <v>82</v>
      </c>
      <c r="AV132" s="12" t="s">
        <v>80</v>
      </c>
      <c r="AW132" s="12" t="s">
        <v>35</v>
      </c>
      <c r="AX132" s="12" t="s">
        <v>73</v>
      </c>
      <c r="AY132" s="241" t="s">
        <v>183</v>
      </c>
    </row>
    <row r="133" spans="2:51" s="13" customFormat="1" ht="12">
      <c r="B133" s="242"/>
      <c r="C133" s="243"/>
      <c r="D133" s="229" t="s">
        <v>193</v>
      </c>
      <c r="E133" s="244" t="s">
        <v>19</v>
      </c>
      <c r="F133" s="245" t="s">
        <v>1818</v>
      </c>
      <c r="G133" s="243"/>
      <c r="H133" s="246">
        <v>0.012</v>
      </c>
      <c r="I133" s="247"/>
      <c r="J133" s="243"/>
      <c r="K133" s="243"/>
      <c r="L133" s="248"/>
      <c r="M133" s="249"/>
      <c r="N133" s="250"/>
      <c r="O133" s="250"/>
      <c r="P133" s="250"/>
      <c r="Q133" s="250"/>
      <c r="R133" s="250"/>
      <c r="S133" s="250"/>
      <c r="T133" s="251"/>
      <c r="AT133" s="252" t="s">
        <v>193</v>
      </c>
      <c r="AU133" s="252" t="s">
        <v>82</v>
      </c>
      <c r="AV133" s="13" t="s">
        <v>82</v>
      </c>
      <c r="AW133" s="13" t="s">
        <v>35</v>
      </c>
      <c r="AX133" s="13" t="s">
        <v>80</v>
      </c>
      <c r="AY133" s="252" t="s">
        <v>183</v>
      </c>
    </row>
    <row r="134" spans="2:65" s="1" customFormat="1" ht="33.75" customHeight="1">
      <c r="B134" s="39"/>
      <c r="C134" s="217" t="s">
        <v>232</v>
      </c>
      <c r="D134" s="217" t="s">
        <v>185</v>
      </c>
      <c r="E134" s="218" t="s">
        <v>1245</v>
      </c>
      <c r="F134" s="219" t="s">
        <v>1246</v>
      </c>
      <c r="G134" s="220" t="s">
        <v>219</v>
      </c>
      <c r="H134" s="221">
        <v>0.01</v>
      </c>
      <c r="I134" s="222"/>
      <c r="J134" s="223">
        <f>ROUND(I134*H134,2)</f>
        <v>0</v>
      </c>
      <c r="K134" s="219" t="s">
        <v>189</v>
      </c>
      <c r="L134" s="44"/>
      <c r="M134" s="224" t="s">
        <v>19</v>
      </c>
      <c r="N134" s="225" t="s">
        <v>44</v>
      </c>
      <c r="O134" s="80"/>
      <c r="P134" s="226">
        <f>O134*H134</f>
        <v>0</v>
      </c>
      <c r="Q134" s="226">
        <v>0</v>
      </c>
      <c r="R134" s="226">
        <f>Q134*H134</f>
        <v>0</v>
      </c>
      <c r="S134" s="226">
        <v>0</v>
      </c>
      <c r="T134" s="227">
        <f>S134*H134</f>
        <v>0</v>
      </c>
      <c r="AR134" s="18" t="s">
        <v>101</v>
      </c>
      <c r="AT134" s="18" t="s">
        <v>185</v>
      </c>
      <c r="AU134" s="18" t="s">
        <v>82</v>
      </c>
      <c r="AY134" s="18" t="s">
        <v>183</v>
      </c>
      <c r="BE134" s="228">
        <f>IF(N134="základní",J134,0)</f>
        <v>0</v>
      </c>
      <c r="BF134" s="228">
        <f>IF(N134="snížená",J134,0)</f>
        <v>0</v>
      </c>
      <c r="BG134" s="228">
        <f>IF(N134="zákl. přenesená",J134,0)</f>
        <v>0</v>
      </c>
      <c r="BH134" s="228">
        <f>IF(N134="sníž. přenesená",J134,0)</f>
        <v>0</v>
      </c>
      <c r="BI134" s="228">
        <f>IF(N134="nulová",J134,0)</f>
        <v>0</v>
      </c>
      <c r="BJ134" s="18" t="s">
        <v>80</v>
      </c>
      <c r="BK134" s="228">
        <f>ROUND(I134*H134,2)</f>
        <v>0</v>
      </c>
      <c r="BL134" s="18" t="s">
        <v>101</v>
      </c>
      <c r="BM134" s="18" t="s">
        <v>1825</v>
      </c>
    </row>
    <row r="135" spans="2:47" s="1" customFormat="1" ht="12">
      <c r="B135" s="39"/>
      <c r="C135" s="40"/>
      <c r="D135" s="229" t="s">
        <v>213</v>
      </c>
      <c r="E135" s="40"/>
      <c r="F135" s="230" t="s">
        <v>1248</v>
      </c>
      <c r="G135" s="40"/>
      <c r="H135" s="40"/>
      <c r="I135" s="144"/>
      <c r="J135" s="40"/>
      <c r="K135" s="40"/>
      <c r="L135" s="44"/>
      <c r="M135" s="231"/>
      <c r="N135" s="80"/>
      <c r="O135" s="80"/>
      <c r="P135" s="80"/>
      <c r="Q135" s="80"/>
      <c r="R135" s="80"/>
      <c r="S135" s="80"/>
      <c r="T135" s="81"/>
      <c r="AT135" s="18" t="s">
        <v>213</v>
      </c>
      <c r="AU135" s="18" t="s">
        <v>82</v>
      </c>
    </row>
    <row r="136" spans="2:51" s="12" customFormat="1" ht="12">
      <c r="B136" s="232"/>
      <c r="C136" s="233"/>
      <c r="D136" s="229" t="s">
        <v>193</v>
      </c>
      <c r="E136" s="234" t="s">
        <v>19</v>
      </c>
      <c r="F136" s="235" t="s">
        <v>1820</v>
      </c>
      <c r="G136" s="233"/>
      <c r="H136" s="234" t="s">
        <v>19</v>
      </c>
      <c r="I136" s="236"/>
      <c r="J136" s="233"/>
      <c r="K136" s="233"/>
      <c r="L136" s="237"/>
      <c r="M136" s="238"/>
      <c r="N136" s="239"/>
      <c r="O136" s="239"/>
      <c r="P136" s="239"/>
      <c r="Q136" s="239"/>
      <c r="R136" s="239"/>
      <c r="S136" s="239"/>
      <c r="T136" s="240"/>
      <c r="AT136" s="241" t="s">
        <v>193</v>
      </c>
      <c r="AU136" s="241" t="s">
        <v>82</v>
      </c>
      <c r="AV136" s="12" t="s">
        <v>80</v>
      </c>
      <c r="AW136" s="12" t="s">
        <v>35</v>
      </c>
      <c r="AX136" s="12" t="s">
        <v>73</v>
      </c>
      <c r="AY136" s="241" t="s">
        <v>183</v>
      </c>
    </row>
    <row r="137" spans="2:51" s="13" customFormat="1" ht="12">
      <c r="B137" s="242"/>
      <c r="C137" s="243"/>
      <c r="D137" s="229" t="s">
        <v>193</v>
      </c>
      <c r="E137" s="244" t="s">
        <v>19</v>
      </c>
      <c r="F137" s="245" t="s">
        <v>1821</v>
      </c>
      <c r="G137" s="243"/>
      <c r="H137" s="246">
        <v>0.01</v>
      </c>
      <c r="I137" s="247"/>
      <c r="J137" s="243"/>
      <c r="K137" s="243"/>
      <c r="L137" s="248"/>
      <c r="M137" s="249"/>
      <c r="N137" s="250"/>
      <c r="O137" s="250"/>
      <c r="P137" s="250"/>
      <c r="Q137" s="250"/>
      <c r="R137" s="250"/>
      <c r="S137" s="250"/>
      <c r="T137" s="251"/>
      <c r="AT137" s="252" t="s">
        <v>193</v>
      </c>
      <c r="AU137" s="252" t="s">
        <v>82</v>
      </c>
      <c r="AV137" s="13" t="s">
        <v>82</v>
      </c>
      <c r="AW137" s="13" t="s">
        <v>35</v>
      </c>
      <c r="AX137" s="13" t="s">
        <v>80</v>
      </c>
      <c r="AY137" s="252" t="s">
        <v>183</v>
      </c>
    </row>
    <row r="138" spans="2:65" s="1" customFormat="1" ht="22.5" customHeight="1">
      <c r="B138" s="39"/>
      <c r="C138" s="217" t="s">
        <v>238</v>
      </c>
      <c r="D138" s="217" t="s">
        <v>185</v>
      </c>
      <c r="E138" s="218" t="s">
        <v>1826</v>
      </c>
      <c r="F138" s="219" t="s">
        <v>1827</v>
      </c>
      <c r="G138" s="220" t="s">
        <v>198</v>
      </c>
      <c r="H138" s="221">
        <v>4</v>
      </c>
      <c r="I138" s="222"/>
      <c r="J138" s="223">
        <f>ROUND(I138*H138,2)</f>
        <v>0</v>
      </c>
      <c r="K138" s="219" t="s">
        <v>189</v>
      </c>
      <c r="L138" s="44"/>
      <c r="M138" s="224" t="s">
        <v>19</v>
      </c>
      <c r="N138" s="225" t="s">
        <v>44</v>
      </c>
      <c r="O138" s="80"/>
      <c r="P138" s="226">
        <f>O138*H138</f>
        <v>0</v>
      </c>
      <c r="Q138" s="226">
        <v>0</v>
      </c>
      <c r="R138" s="226">
        <f>Q138*H138</f>
        <v>0</v>
      </c>
      <c r="S138" s="226">
        <v>0</v>
      </c>
      <c r="T138" s="227">
        <f>S138*H138</f>
        <v>0</v>
      </c>
      <c r="AR138" s="18" t="s">
        <v>101</v>
      </c>
      <c r="AT138" s="18" t="s">
        <v>185</v>
      </c>
      <c r="AU138" s="18" t="s">
        <v>82</v>
      </c>
      <c r="AY138" s="18" t="s">
        <v>183</v>
      </c>
      <c r="BE138" s="228">
        <f>IF(N138="základní",J138,0)</f>
        <v>0</v>
      </c>
      <c r="BF138" s="228">
        <f>IF(N138="snížená",J138,0)</f>
        <v>0</v>
      </c>
      <c r="BG138" s="228">
        <f>IF(N138="zákl. přenesená",J138,0)</f>
        <v>0</v>
      </c>
      <c r="BH138" s="228">
        <f>IF(N138="sníž. přenesená",J138,0)</f>
        <v>0</v>
      </c>
      <c r="BI138" s="228">
        <f>IF(N138="nulová",J138,0)</f>
        <v>0</v>
      </c>
      <c r="BJ138" s="18" t="s">
        <v>80</v>
      </c>
      <c r="BK138" s="228">
        <f>ROUND(I138*H138,2)</f>
        <v>0</v>
      </c>
      <c r="BL138" s="18" t="s">
        <v>101</v>
      </c>
      <c r="BM138" s="18" t="s">
        <v>1828</v>
      </c>
    </row>
    <row r="139" spans="2:47" s="1" customFormat="1" ht="12">
      <c r="B139" s="39"/>
      <c r="C139" s="40"/>
      <c r="D139" s="229" t="s">
        <v>213</v>
      </c>
      <c r="E139" s="40"/>
      <c r="F139" s="230" t="s">
        <v>1250</v>
      </c>
      <c r="G139" s="40"/>
      <c r="H139" s="40"/>
      <c r="I139" s="144"/>
      <c r="J139" s="40"/>
      <c r="K139" s="40"/>
      <c r="L139" s="44"/>
      <c r="M139" s="231"/>
      <c r="N139" s="80"/>
      <c r="O139" s="80"/>
      <c r="P139" s="80"/>
      <c r="Q139" s="80"/>
      <c r="R139" s="80"/>
      <c r="S139" s="80"/>
      <c r="T139" s="81"/>
      <c r="AT139" s="18" t="s">
        <v>213</v>
      </c>
      <c r="AU139" s="18" t="s">
        <v>82</v>
      </c>
    </row>
    <row r="140" spans="2:47" s="1" customFormat="1" ht="12">
      <c r="B140" s="39"/>
      <c r="C140" s="40"/>
      <c r="D140" s="229" t="s">
        <v>191</v>
      </c>
      <c r="E140" s="40"/>
      <c r="F140" s="230" t="s">
        <v>1829</v>
      </c>
      <c r="G140" s="40"/>
      <c r="H140" s="40"/>
      <c r="I140" s="144"/>
      <c r="J140" s="40"/>
      <c r="K140" s="40"/>
      <c r="L140" s="44"/>
      <c r="M140" s="231"/>
      <c r="N140" s="80"/>
      <c r="O140" s="80"/>
      <c r="P140" s="80"/>
      <c r="Q140" s="80"/>
      <c r="R140" s="80"/>
      <c r="S140" s="80"/>
      <c r="T140" s="81"/>
      <c r="AT140" s="18" t="s">
        <v>191</v>
      </c>
      <c r="AU140" s="18" t="s">
        <v>82</v>
      </c>
    </row>
    <row r="141" spans="2:65" s="1" customFormat="1" ht="22.5" customHeight="1">
      <c r="B141" s="39"/>
      <c r="C141" s="217" t="s">
        <v>247</v>
      </c>
      <c r="D141" s="217" t="s">
        <v>185</v>
      </c>
      <c r="E141" s="218" t="s">
        <v>269</v>
      </c>
      <c r="F141" s="219" t="s">
        <v>270</v>
      </c>
      <c r="G141" s="220" t="s">
        <v>198</v>
      </c>
      <c r="H141" s="221">
        <v>4</v>
      </c>
      <c r="I141" s="222"/>
      <c r="J141" s="223">
        <f>ROUND(I141*H141,2)</f>
        <v>0</v>
      </c>
      <c r="K141" s="219" t="s">
        <v>189</v>
      </c>
      <c r="L141" s="44"/>
      <c r="M141" s="224" t="s">
        <v>19</v>
      </c>
      <c r="N141" s="225" t="s">
        <v>44</v>
      </c>
      <c r="O141" s="80"/>
      <c r="P141" s="226">
        <f>O141*H141</f>
        <v>0</v>
      </c>
      <c r="Q141" s="226">
        <v>0</v>
      </c>
      <c r="R141" s="226">
        <f>Q141*H141</f>
        <v>0</v>
      </c>
      <c r="S141" s="226">
        <v>0</v>
      </c>
      <c r="T141" s="227">
        <f>S141*H141</f>
        <v>0</v>
      </c>
      <c r="AR141" s="18" t="s">
        <v>101</v>
      </c>
      <c r="AT141" s="18" t="s">
        <v>185</v>
      </c>
      <c r="AU141" s="18" t="s">
        <v>82</v>
      </c>
      <c r="AY141" s="18" t="s">
        <v>183</v>
      </c>
      <c r="BE141" s="228">
        <f>IF(N141="základní",J141,0)</f>
        <v>0</v>
      </c>
      <c r="BF141" s="228">
        <f>IF(N141="snížená",J141,0)</f>
        <v>0</v>
      </c>
      <c r="BG141" s="228">
        <f>IF(N141="zákl. přenesená",J141,0)</f>
        <v>0</v>
      </c>
      <c r="BH141" s="228">
        <f>IF(N141="sníž. přenesená",J141,0)</f>
        <v>0</v>
      </c>
      <c r="BI141" s="228">
        <f>IF(N141="nulová",J141,0)</f>
        <v>0</v>
      </c>
      <c r="BJ141" s="18" t="s">
        <v>80</v>
      </c>
      <c r="BK141" s="228">
        <f>ROUND(I141*H141,2)</f>
        <v>0</v>
      </c>
      <c r="BL141" s="18" t="s">
        <v>101</v>
      </c>
      <c r="BM141" s="18" t="s">
        <v>1830</v>
      </c>
    </row>
    <row r="142" spans="2:47" s="1" customFormat="1" ht="12">
      <c r="B142" s="39"/>
      <c r="C142" s="40"/>
      <c r="D142" s="229" t="s">
        <v>213</v>
      </c>
      <c r="E142" s="40"/>
      <c r="F142" s="230" t="s">
        <v>1250</v>
      </c>
      <c r="G142" s="40"/>
      <c r="H142" s="40"/>
      <c r="I142" s="144"/>
      <c r="J142" s="40"/>
      <c r="K142" s="40"/>
      <c r="L142" s="44"/>
      <c r="M142" s="231"/>
      <c r="N142" s="80"/>
      <c r="O142" s="80"/>
      <c r="P142" s="80"/>
      <c r="Q142" s="80"/>
      <c r="R142" s="80"/>
      <c r="S142" s="80"/>
      <c r="T142" s="81"/>
      <c r="AT142" s="18" t="s">
        <v>213</v>
      </c>
      <c r="AU142" s="18" t="s">
        <v>82</v>
      </c>
    </row>
    <row r="143" spans="2:47" s="1" customFormat="1" ht="12">
      <c r="B143" s="39"/>
      <c r="C143" s="40"/>
      <c r="D143" s="229" t="s">
        <v>191</v>
      </c>
      <c r="E143" s="40"/>
      <c r="F143" s="230" t="s">
        <v>1251</v>
      </c>
      <c r="G143" s="40"/>
      <c r="H143" s="40"/>
      <c r="I143" s="144"/>
      <c r="J143" s="40"/>
      <c r="K143" s="40"/>
      <c r="L143" s="44"/>
      <c r="M143" s="231"/>
      <c r="N143" s="80"/>
      <c r="O143" s="80"/>
      <c r="P143" s="80"/>
      <c r="Q143" s="80"/>
      <c r="R143" s="80"/>
      <c r="S143" s="80"/>
      <c r="T143" s="81"/>
      <c r="AT143" s="18" t="s">
        <v>191</v>
      </c>
      <c r="AU143" s="18" t="s">
        <v>82</v>
      </c>
    </row>
    <row r="144" spans="2:65" s="1" customFormat="1" ht="33.75" customHeight="1">
      <c r="B144" s="39"/>
      <c r="C144" s="217" t="s">
        <v>253</v>
      </c>
      <c r="D144" s="217" t="s">
        <v>185</v>
      </c>
      <c r="E144" s="218" t="s">
        <v>1254</v>
      </c>
      <c r="F144" s="219" t="s">
        <v>1255</v>
      </c>
      <c r="G144" s="220" t="s">
        <v>198</v>
      </c>
      <c r="H144" s="221">
        <v>4</v>
      </c>
      <c r="I144" s="222"/>
      <c r="J144" s="223">
        <f>ROUND(I144*H144,2)</f>
        <v>0</v>
      </c>
      <c r="K144" s="219" t="s">
        <v>189</v>
      </c>
      <c r="L144" s="44"/>
      <c r="M144" s="224" t="s">
        <v>19</v>
      </c>
      <c r="N144" s="225" t="s">
        <v>44</v>
      </c>
      <c r="O144" s="80"/>
      <c r="P144" s="226">
        <f>O144*H144</f>
        <v>0</v>
      </c>
      <c r="Q144" s="226">
        <v>0</v>
      </c>
      <c r="R144" s="226">
        <f>Q144*H144</f>
        <v>0</v>
      </c>
      <c r="S144" s="226">
        <v>0</v>
      </c>
      <c r="T144" s="227">
        <f>S144*H144</f>
        <v>0</v>
      </c>
      <c r="AR144" s="18" t="s">
        <v>101</v>
      </c>
      <c r="AT144" s="18" t="s">
        <v>185</v>
      </c>
      <c r="AU144" s="18" t="s">
        <v>82</v>
      </c>
      <c r="AY144" s="18" t="s">
        <v>183</v>
      </c>
      <c r="BE144" s="228">
        <f>IF(N144="základní",J144,0)</f>
        <v>0</v>
      </c>
      <c r="BF144" s="228">
        <f>IF(N144="snížená",J144,0)</f>
        <v>0</v>
      </c>
      <c r="BG144" s="228">
        <f>IF(N144="zákl. přenesená",J144,0)</f>
        <v>0</v>
      </c>
      <c r="BH144" s="228">
        <f>IF(N144="sníž. přenesená",J144,0)</f>
        <v>0</v>
      </c>
      <c r="BI144" s="228">
        <f>IF(N144="nulová",J144,0)</f>
        <v>0</v>
      </c>
      <c r="BJ144" s="18" t="s">
        <v>80</v>
      </c>
      <c r="BK144" s="228">
        <f>ROUND(I144*H144,2)</f>
        <v>0</v>
      </c>
      <c r="BL144" s="18" t="s">
        <v>101</v>
      </c>
      <c r="BM144" s="18" t="s">
        <v>1831</v>
      </c>
    </row>
    <row r="145" spans="2:47" s="1" customFormat="1" ht="12">
      <c r="B145" s="39"/>
      <c r="C145" s="40"/>
      <c r="D145" s="229" t="s">
        <v>213</v>
      </c>
      <c r="E145" s="40"/>
      <c r="F145" s="230" t="s">
        <v>1257</v>
      </c>
      <c r="G145" s="40"/>
      <c r="H145" s="40"/>
      <c r="I145" s="144"/>
      <c r="J145" s="40"/>
      <c r="K145" s="40"/>
      <c r="L145" s="44"/>
      <c r="M145" s="231"/>
      <c r="N145" s="80"/>
      <c r="O145" s="80"/>
      <c r="P145" s="80"/>
      <c r="Q145" s="80"/>
      <c r="R145" s="80"/>
      <c r="S145" s="80"/>
      <c r="T145" s="81"/>
      <c r="AT145" s="18" t="s">
        <v>213</v>
      </c>
      <c r="AU145" s="18" t="s">
        <v>82</v>
      </c>
    </row>
    <row r="146" spans="2:47" s="1" customFormat="1" ht="12">
      <c r="B146" s="39"/>
      <c r="C146" s="40"/>
      <c r="D146" s="229" t="s">
        <v>191</v>
      </c>
      <c r="E146" s="40"/>
      <c r="F146" s="230" t="s">
        <v>1832</v>
      </c>
      <c r="G146" s="40"/>
      <c r="H146" s="40"/>
      <c r="I146" s="144"/>
      <c r="J146" s="40"/>
      <c r="K146" s="40"/>
      <c r="L146" s="44"/>
      <c r="M146" s="231"/>
      <c r="N146" s="80"/>
      <c r="O146" s="80"/>
      <c r="P146" s="80"/>
      <c r="Q146" s="80"/>
      <c r="R146" s="80"/>
      <c r="S146" s="80"/>
      <c r="T146" s="81"/>
      <c r="AT146" s="18" t="s">
        <v>191</v>
      </c>
      <c r="AU146" s="18" t="s">
        <v>82</v>
      </c>
    </row>
    <row r="147" spans="2:65" s="1" customFormat="1" ht="56.25" customHeight="1">
      <c r="B147" s="39"/>
      <c r="C147" s="217" t="s">
        <v>257</v>
      </c>
      <c r="D147" s="217" t="s">
        <v>185</v>
      </c>
      <c r="E147" s="218" t="s">
        <v>333</v>
      </c>
      <c r="F147" s="219" t="s">
        <v>334</v>
      </c>
      <c r="G147" s="220" t="s">
        <v>219</v>
      </c>
      <c r="H147" s="221">
        <v>1.6</v>
      </c>
      <c r="I147" s="222"/>
      <c r="J147" s="223">
        <f>ROUND(I147*H147,2)</f>
        <v>0</v>
      </c>
      <c r="K147" s="219" t="s">
        <v>189</v>
      </c>
      <c r="L147" s="44"/>
      <c r="M147" s="224" t="s">
        <v>19</v>
      </c>
      <c r="N147" s="225" t="s">
        <v>44</v>
      </c>
      <c r="O147" s="80"/>
      <c r="P147" s="226">
        <f>O147*H147</f>
        <v>0</v>
      </c>
      <c r="Q147" s="226">
        <v>0</v>
      </c>
      <c r="R147" s="226">
        <f>Q147*H147</f>
        <v>0</v>
      </c>
      <c r="S147" s="226">
        <v>0</v>
      </c>
      <c r="T147" s="227">
        <f>S147*H147</f>
        <v>0</v>
      </c>
      <c r="AR147" s="18" t="s">
        <v>101</v>
      </c>
      <c r="AT147" s="18" t="s">
        <v>185</v>
      </c>
      <c r="AU147" s="18" t="s">
        <v>82</v>
      </c>
      <c r="AY147" s="18" t="s">
        <v>183</v>
      </c>
      <c r="BE147" s="228">
        <f>IF(N147="základní",J147,0)</f>
        <v>0</v>
      </c>
      <c r="BF147" s="228">
        <f>IF(N147="snížená",J147,0)</f>
        <v>0</v>
      </c>
      <c r="BG147" s="228">
        <f>IF(N147="zákl. přenesená",J147,0)</f>
        <v>0</v>
      </c>
      <c r="BH147" s="228">
        <f>IF(N147="sníž. přenesená",J147,0)</f>
        <v>0</v>
      </c>
      <c r="BI147" s="228">
        <f>IF(N147="nulová",J147,0)</f>
        <v>0</v>
      </c>
      <c r="BJ147" s="18" t="s">
        <v>80</v>
      </c>
      <c r="BK147" s="228">
        <f>ROUND(I147*H147,2)</f>
        <v>0</v>
      </c>
      <c r="BL147" s="18" t="s">
        <v>101</v>
      </c>
      <c r="BM147" s="18" t="s">
        <v>1833</v>
      </c>
    </row>
    <row r="148" spans="2:47" s="1" customFormat="1" ht="12">
      <c r="B148" s="39"/>
      <c r="C148" s="40"/>
      <c r="D148" s="229" t="s">
        <v>213</v>
      </c>
      <c r="E148" s="40"/>
      <c r="F148" s="230" t="s">
        <v>1834</v>
      </c>
      <c r="G148" s="40"/>
      <c r="H148" s="40"/>
      <c r="I148" s="144"/>
      <c r="J148" s="40"/>
      <c r="K148" s="40"/>
      <c r="L148" s="44"/>
      <c r="M148" s="231"/>
      <c r="N148" s="80"/>
      <c r="O148" s="80"/>
      <c r="P148" s="80"/>
      <c r="Q148" s="80"/>
      <c r="R148" s="80"/>
      <c r="S148" s="80"/>
      <c r="T148" s="81"/>
      <c r="AT148" s="18" t="s">
        <v>213</v>
      </c>
      <c r="AU148" s="18" t="s">
        <v>82</v>
      </c>
    </row>
    <row r="149" spans="2:51" s="12" customFormat="1" ht="12">
      <c r="B149" s="232"/>
      <c r="C149" s="233"/>
      <c r="D149" s="229" t="s">
        <v>193</v>
      </c>
      <c r="E149" s="234" t="s">
        <v>19</v>
      </c>
      <c r="F149" s="235" t="s">
        <v>1835</v>
      </c>
      <c r="G149" s="233"/>
      <c r="H149" s="234" t="s">
        <v>19</v>
      </c>
      <c r="I149" s="236"/>
      <c r="J149" s="233"/>
      <c r="K149" s="233"/>
      <c r="L149" s="237"/>
      <c r="M149" s="238"/>
      <c r="N149" s="239"/>
      <c r="O149" s="239"/>
      <c r="P149" s="239"/>
      <c r="Q149" s="239"/>
      <c r="R149" s="239"/>
      <c r="S149" s="239"/>
      <c r="T149" s="240"/>
      <c r="AT149" s="241" t="s">
        <v>193</v>
      </c>
      <c r="AU149" s="241" t="s">
        <v>82</v>
      </c>
      <c r="AV149" s="12" t="s">
        <v>80</v>
      </c>
      <c r="AW149" s="12" t="s">
        <v>35</v>
      </c>
      <c r="AX149" s="12" t="s">
        <v>73</v>
      </c>
      <c r="AY149" s="241" t="s">
        <v>183</v>
      </c>
    </row>
    <row r="150" spans="2:51" s="13" customFormat="1" ht="12">
      <c r="B150" s="242"/>
      <c r="C150" s="243"/>
      <c r="D150" s="229" t="s">
        <v>193</v>
      </c>
      <c r="E150" s="244" t="s">
        <v>19</v>
      </c>
      <c r="F150" s="245" t="s">
        <v>1836</v>
      </c>
      <c r="G150" s="243"/>
      <c r="H150" s="246">
        <v>1.6</v>
      </c>
      <c r="I150" s="247"/>
      <c r="J150" s="243"/>
      <c r="K150" s="243"/>
      <c r="L150" s="248"/>
      <c r="M150" s="249"/>
      <c r="N150" s="250"/>
      <c r="O150" s="250"/>
      <c r="P150" s="250"/>
      <c r="Q150" s="250"/>
      <c r="R150" s="250"/>
      <c r="S150" s="250"/>
      <c r="T150" s="251"/>
      <c r="AT150" s="252" t="s">
        <v>193</v>
      </c>
      <c r="AU150" s="252" t="s">
        <v>82</v>
      </c>
      <c r="AV150" s="13" t="s">
        <v>82</v>
      </c>
      <c r="AW150" s="13" t="s">
        <v>35</v>
      </c>
      <c r="AX150" s="13" t="s">
        <v>80</v>
      </c>
      <c r="AY150" s="252" t="s">
        <v>183</v>
      </c>
    </row>
    <row r="151" spans="2:65" s="1" customFormat="1" ht="45" customHeight="1">
      <c r="B151" s="39"/>
      <c r="C151" s="217" t="s">
        <v>262</v>
      </c>
      <c r="D151" s="217" t="s">
        <v>185</v>
      </c>
      <c r="E151" s="218" t="s">
        <v>1837</v>
      </c>
      <c r="F151" s="219" t="s">
        <v>1838</v>
      </c>
      <c r="G151" s="220" t="s">
        <v>279</v>
      </c>
      <c r="H151" s="221">
        <v>4</v>
      </c>
      <c r="I151" s="222"/>
      <c r="J151" s="223">
        <f>ROUND(I151*H151,2)</f>
        <v>0</v>
      </c>
      <c r="K151" s="219" t="s">
        <v>189</v>
      </c>
      <c r="L151" s="44"/>
      <c r="M151" s="224" t="s">
        <v>19</v>
      </c>
      <c r="N151" s="225" t="s">
        <v>44</v>
      </c>
      <c r="O151" s="80"/>
      <c r="P151" s="226">
        <f>O151*H151</f>
        <v>0</v>
      </c>
      <c r="Q151" s="226">
        <v>0</v>
      </c>
      <c r="R151" s="226">
        <f>Q151*H151</f>
        <v>0</v>
      </c>
      <c r="S151" s="226">
        <v>0</v>
      </c>
      <c r="T151" s="227">
        <f>S151*H151</f>
        <v>0</v>
      </c>
      <c r="AR151" s="18" t="s">
        <v>101</v>
      </c>
      <c r="AT151" s="18" t="s">
        <v>185</v>
      </c>
      <c r="AU151" s="18" t="s">
        <v>82</v>
      </c>
      <c r="AY151" s="18" t="s">
        <v>183</v>
      </c>
      <c r="BE151" s="228">
        <f>IF(N151="základní",J151,0)</f>
        <v>0</v>
      </c>
      <c r="BF151" s="228">
        <f>IF(N151="snížená",J151,0)</f>
        <v>0</v>
      </c>
      <c r="BG151" s="228">
        <f>IF(N151="zákl. přenesená",J151,0)</f>
        <v>0</v>
      </c>
      <c r="BH151" s="228">
        <f>IF(N151="sníž. přenesená",J151,0)</f>
        <v>0</v>
      </c>
      <c r="BI151" s="228">
        <f>IF(N151="nulová",J151,0)</f>
        <v>0</v>
      </c>
      <c r="BJ151" s="18" t="s">
        <v>80</v>
      </c>
      <c r="BK151" s="228">
        <f>ROUND(I151*H151,2)</f>
        <v>0</v>
      </c>
      <c r="BL151" s="18" t="s">
        <v>101</v>
      </c>
      <c r="BM151" s="18" t="s">
        <v>1839</v>
      </c>
    </row>
    <row r="152" spans="2:47" s="1" customFormat="1" ht="12">
      <c r="B152" s="39"/>
      <c r="C152" s="40"/>
      <c r="D152" s="229" t="s">
        <v>213</v>
      </c>
      <c r="E152" s="40"/>
      <c r="F152" s="230" t="s">
        <v>1840</v>
      </c>
      <c r="G152" s="40"/>
      <c r="H152" s="40"/>
      <c r="I152" s="144"/>
      <c r="J152" s="40"/>
      <c r="K152" s="40"/>
      <c r="L152" s="44"/>
      <c r="M152" s="231"/>
      <c r="N152" s="80"/>
      <c r="O152" s="80"/>
      <c r="P152" s="80"/>
      <c r="Q152" s="80"/>
      <c r="R152" s="80"/>
      <c r="S152" s="80"/>
      <c r="T152" s="81"/>
      <c r="AT152" s="18" t="s">
        <v>213</v>
      </c>
      <c r="AU152" s="18" t="s">
        <v>82</v>
      </c>
    </row>
    <row r="153" spans="2:47" s="1" customFormat="1" ht="12">
      <c r="B153" s="39"/>
      <c r="C153" s="40"/>
      <c r="D153" s="229" t="s">
        <v>191</v>
      </c>
      <c r="E153" s="40"/>
      <c r="F153" s="230" t="s">
        <v>1829</v>
      </c>
      <c r="G153" s="40"/>
      <c r="H153" s="40"/>
      <c r="I153" s="144"/>
      <c r="J153" s="40"/>
      <c r="K153" s="40"/>
      <c r="L153" s="44"/>
      <c r="M153" s="231"/>
      <c r="N153" s="80"/>
      <c r="O153" s="80"/>
      <c r="P153" s="80"/>
      <c r="Q153" s="80"/>
      <c r="R153" s="80"/>
      <c r="S153" s="80"/>
      <c r="T153" s="81"/>
      <c r="AT153" s="18" t="s">
        <v>191</v>
      </c>
      <c r="AU153" s="18" t="s">
        <v>82</v>
      </c>
    </row>
    <row r="154" spans="2:65" s="1" customFormat="1" ht="33.75" customHeight="1">
      <c r="B154" s="39"/>
      <c r="C154" s="217" t="s">
        <v>268</v>
      </c>
      <c r="D154" s="217" t="s">
        <v>185</v>
      </c>
      <c r="E154" s="218" t="s">
        <v>297</v>
      </c>
      <c r="F154" s="219" t="s">
        <v>298</v>
      </c>
      <c r="G154" s="220" t="s">
        <v>279</v>
      </c>
      <c r="H154" s="221">
        <v>2</v>
      </c>
      <c r="I154" s="222"/>
      <c r="J154" s="223">
        <f>ROUND(I154*H154,2)</f>
        <v>0</v>
      </c>
      <c r="K154" s="219" t="s">
        <v>189</v>
      </c>
      <c r="L154" s="44"/>
      <c r="M154" s="224" t="s">
        <v>19</v>
      </c>
      <c r="N154" s="225" t="s">
        <v>44</v>
      </c>
      <c r="O154" s="80"/>
      <c r="P154" s="226">
        <f>O154*H154</f>
        <v>0</v>
      </c>
      <c r="Q154" s="226">
        <v>0</v>
      </c>
      <c r="R154" s="226">
        <f>Q154*H154</f>
        <v>0</v>
      </c>
      <c r="S154" s="226">
        <v>0</v>
      </c>
      <c r="T154" s="227">
        <f>S154*H154</f>
        <v>0</v>
      </c>
      <c r="AR154" s="18" t="s">
        <v>101</v>
      </c>
      <c r="AT154" s="18" t="s">
        <v>185</v>
      </c>
      <c r="AU154" s="18" t="s">
        <v>82</v>
      </c>
      <c r="AY154" s="18" t="s">
        <v>183</v>
      </c>
      <c r="BE154" s="228">
        <f>IF(N154="základní",J154,0)</f>
        <v>0</v>
      </c>
      <c r="BF154" s="228">
        <f>IF(N154="snížená",J154,0)</f>
        <v>0</v>
      </c>
      <c r="BG154" s="228">
        <f>IF(N154="zákl. přenesená",J154,0)</f>
        <v>0</v>
      </c>
      <c r="BH154" s="228">
        <f>IF(N154="sníž. přenesená",J154,0)</f>
        <v>0</v>
      </c>
      <c r="BI154" s="228">
        <f>IF(N154="nulová",J154,0)</f>
        <v>0</v>
      </c>
      <c r="BJ154" s="18" t="s">
        <v>80</v>
      </c>
      <c r="BK154" s="228">
        <f>ROUND(I154*H154,2)</f>
        <v>0</v>
      </c>
      <c r="BL154" s="18" t="s">
        <v>101</v>
      </c>
      <c r="BM154" s="18" t="s">
        <v>1841</v>
      </c>
    </row>
    <row r="155" spans="2:47" s="1" customFormat="1" ht="12">
      <c r="B155" s="39"/>
      <c r="C155" s="40"/>
      <c r="D155" s="229" t="s">
        <v>213</v>
      </c>
      <c r="E155" s="40"/>
      <c r="F155" s="230" t="s">
        <v>1842</v>
      </c>
      <c r="G155" s="40"/>
      <c r="H155" s="40"/>
      <c r="I155" s="144"/>
      <c r="J155" s="40"/>
      <c r="K155" s="40"/>
      <c r="L155" s="44"/>
      <c r="M155" s="231"/>
      <c r="N155" s="80"/>
      <c r="O155" s="80"/>
      <c r="P155" s="80"/>
      <c r="Q155" s="80"/>
      <c r="R155" s="80"/>
      <c r="S155" s="80"/>
      <c r="T155" s="81"/>
      <c r="AT155" s="18" t="s">
        <v>213</v>
      </c>
      <c r="AU155" s="18" t="s">
        <v>82</v>
      </c>
    </row>
    <row r="156" spans="2:47" s="1" customFormat="1" ht="12">
      <c r="B156" s="39"/>
      <c r="C156" s="40"/>
      <c r="D156" s="229" t="s">
        <v>191</v>
      </c>
      <c r="E156" s="40"/>
      <c r="F156" s="230" t="s">
        <v>1843</v>
      </c>
      <c r="G156" s="40"/>
      <c r="H156" s="40"/>
      <c r="I156" s="144"/>
      <c r="J156" s="40"/>
      <c r="K156" s="40"/>
      <c r="L156" s="44"/>
      <c r="M156" s="231"/>
      <c r="N156" s="80"/>
      <c r="O156" s="80"/>
      <c r="P156" s="80"/>
      <c r="Q156" s="80"/>
      <c r="R156" s="80"/>
      <c r="S156" s="80"/>
      <c r="T156" s="81"/>
      <c r="AT156" s="18" t="s">
        <v>191</v>
      </c>
      <c r="AU156" s="18" t="s">
        <v>82</v>
      </c>
    </row>
    <row r="157" spans="2:65" s="1" customFormat="1" ht="45" customHeight="1">
      <c r="B157" s="39"/>
      <c r="C157" s="217" t="s">
        <v>8</v>
      </c>
      <c r="D157" s="217" t="s">
        <v>185</v>
      </c>
      <c r="E157" s="218" t="s">
        <v>300</v>
      </c>
      <c r="F157" s="219" t="s">
        <v>301</v>
      </c>
      <c r="G157" s="220" t="s">
        <v>188</v>
      </c>
      <c r="H157" s="221">
        <v>400</v>
      </c>
      <c r="I157" s="222"/>
      <c r="J157" s="223">
        <f>ROUND(I157*H157,2)</f>
        <v>0</v>
      </c>
      <c r="K157" s="219" t="s">
        <v>189</v>
      </c>
      <c r="L157" s="44"/>
      <c r="M157" s="224" t="s">
        <v>19</v>
      </c>
      <c r="N157" s="225" t="s">
        <v>44</v>
      </c>
      <c r="O157" s="80"/>
      <c r="P157" s="226">
        <f>O157*H157</f>
        <v>0</v>
      </c>
      <c r="Q157" s="226">
        <v>0</v>
      </c>
      <c r="R157" s="226">
        <f>Q157*H157</f>
        <v>0</v>
      </c>
      <c r="S157" s="226">
        <v>0</v>
      </c>
      <c r="T157" s="227">
        <f>S157*H157</f>
        <v>0</v>
      </c>
      <c r="AR157" s="18" t="s">
        <v>101</v>
      </c>
      <c r="AT157" s="18" t="s">
        <v>185</v>
      </c>
      <c r="AU157" s="18" t="s">
        <v>82</v>
      </c>
      <c r="AY157" s="18" t="s">
        <v>183</v>
      </c>
      <c r="BE157" s="228">
        <f>IF(N157="základní",J157,0)</f>
        <v>0</v>
      </c>
      <c r="BF157" s="228">
        <f>IF(N157="snížená",J157,0)</f>
        <v>0</v>
      </c>
      <c r="BG157" s="228">
        <f>IF(N157="zákl. přenesená",J157,0)</f>
        <v>0</v>
      </c>
      <c r="BH157" s="228">
        <f>IF(N157="sníž. přenesená",J157,0)</f>
        <v>0</v>
      </c>
      <c r="BI157" s="228">
        <f>IF(N157="nulová",J157,0)</f>
        <v>0</v>
      </c>
      <c r="BJ157" s="18" t="s">
        <v>80</v>
      </c>
      <c r="BK157" s="228">
        <f>ROUND(I157*H157,2)</f>
        <v>0</v>
      </c>
      <c r="BL157" s="18" t="s">
        <v>101</v>
      </c>
      <c r="BM157" s="18" t="s">
        <v>1844</v>
      </c>
    </row>
    <row r="158" spans="2:47" s="1" customFormat="1" ht="12">
      <c r="B158" s="39"/>
      <c r="C158" s="40"/>
      <c r="D158" s="229" t="s">
        <v>213</v>
      </c>
      <c r="E158" s="40"/>
      <c r="F158" s="230" t="s">
        <v>1845</v>
      </c>
      <c r="G158" s="40"/>
      <c r="H158" s="40"/>
      <c r="I158" s="144"/>
      <c r="J158" s="40"/>
      <c r="K158" s="40"/>
      <c r="L158" s="44"/>
      <c r="M158" s="231"/>
      <c r="N158" s="80"/>
      <c r="O158" s="80"/>
      <c r="P158" s="80"/>
      <c r="Q158" s="80"/>
      <c r="R158" s="80"/>
      <c r="S158" s="80"/>
      <c r="T158" s="81"/>
      <c r="AT158" s="18" t="s">
        <v>213</v>
      </c>
      <c r="AU158" s="18" t="s">
        <v>82</v>
      </c>
    </row>
    <row r="159" spans="2:47" s="1" customFormat="1" ht="12">
      <c r="B159" s="39"/>
      <c r="C159" s="40"/>
      <c r="D159" s="229" t="s">
        <v>191</v>
      </c>
      <c r="E159" s="40"/>
      <c r="F159" s="230" t="s">
        <v>1846</v>
      </c>
      <c r="G159" s="40"/>
      <c r="H159" s="40"/>
      <c r="I159" s="144"/>
      <c r="J159" s="40"/>
      <c r="K159" s="40"/>
      <c r="L159" s="44"/>
      <c r="M159" s="231"/>
      <c r="N159" s="80"/>
      <c r="O159" s="80"/>
      <c r="P159" s="80"/>
      <c r="Q159" s="80"/>
      <c r="R159" s="80"/>
      <c r="S159" s="80"/>
      <c r="T159" s="81"/>
      <c r="AT159" s="18" t="s">
        <v>191</v>
      </c>
      <c r="AU159" s="18" t="s">
        <v>82</v>
      </c>
    </row>
    <row r="160" spans="2:51" s="12" customFormat="1" ht="12">
      <c r="B160" s="232"/>
      <c r="C160" s="233"/>
      <c r="D160" s="229" t="s">
        <v>193</v>
      </c>
      <c r="E160" s="234" t="s">
        <v>19</v>
      </c>
      <c r="F160" s="235" t="s">
        <v>1847</v>
      </c>
      <c r="G160" s="233"/>
      <c r="H160" s="234" t="s">
        <v>19</v>
      </c>
      <c r="I160" s="236"/>
      <c r="J160" s="233"/>
      <c r="K160" s="233"/>
      <c r="L160" s="237"/>
      <c r="M160" s="238"/>
      <c r="N160" s="239"/>
      <c r="O160" s="239"/>
      <c r="P160" s="239"/>
      <c r="Q160" s="239"/>
      <c r="R160" s="239"/>
      <c r="S160" s="239"/>
      <c r="T160" s="240"/>
      <c r="AT160" s="241" t="s">
        <v>193</v>
      </c>
      <c r="AU160" s="241" t="s">
        <v>82</v>
      </c>
      <c r="AV160" s="12" t="s">
        <v>80</v>
      </c>
      <c r="AW160" s="12" t="s">
        <v>35</v>
      </c>
      <c r="AX160" s="12" t="s">
        <v>73</v>
      </c>
      <c r="AY160" s="241" t="s">
        <v>183</v>
      </c>
    </row>
    <row r="161" spans="2:51" s="13" customFormat="1" ht="12">
      <c r="B161" s="242"/>
      <c r="C161" s="243"/>
      <c r="D161" s="229" t="s">
        <v>193</v>
      </c>
      <c r="E161" s="244" t="s">
        <v>19</v>
      </c>
      <c r="F161" s="245" t="s">
        <v>1848</v>
      </c>
      <c r="G161" s="243"/>
      <c r="H161" s="246">
        <v>400</v>
      </c>
      <c r="I161" s="247"/>
      <c r="J161" s="243"/>
      <c r="K161" s="243"/>
      <c r="L161" s="248"/>
      <c r="M161" s="249"/>
      <c r="N161" s="250"/>
      <c r="O161" s="250"/>
      <c r="P161" s="250"/>
      <c r="Q161" s="250"/>
      <c r="R161" s="250"/>
      <c r="S161" s="250"/>
      <c r="T161" s="251"/>
      <c r="AT161" s="252" t="s">
        <v>193</v>
      </c>
      <c r="AU161" s="252" t="s">
        <v>82</v>
      </c>
      <c r="AV161" s="13" t="s">
        <v>82</v>
      </c>
      <c r="AW161" s="13" t="s">
        <v>35</v>
      </c>
      <c r="AX161" s="13" t="s">
        <v>80</v>
      </c>
      <c r="AY161" s="252" t="s">
        <v>183</v>
      </c>
    </row>
    <row r="162" spans="2:65" s="1" customFormat="1" ht="22.5" customHeight="1">
      <c r="B162" s="39"/>
      <c r="C162" s="217" t="s">
        <v>276</v>
      </c>
      <c r="D162" s="217" t="s">
        <v>185</v>
      </c>
      <c r="E162" s="218" t="s">
        <v>304</v>
      </c>
      <c r="F162" s="219" t="s">
        <v>305</v>
      </c>
      <c r="G162" s="220" t="s">
        <v>188</v>
      </c>
      <c r="H162" s="221">
        <v>400</v>
      </c>
      <c r="I162" s="222"/>
      <c r="J162" s="223">
        <f>ROUND(I162*H162,2)</f>
        <v>0</v>
      </c>
      <c r="K162" s="219" t="s">
        <v>189</v>
      </c>
      <c r="L162" s="44"/>
      <c r="M162" s="224" t="s">
        <v>19</v>
      </c>
      <c r="N162" s="225" t="s">
        <v>44</v>
      </c>
      <c r="O162" s="80"/>
      <c r="P162" s="226">
        <f>O162*H162</f>
        <v>0</v>
      </c>
      <c r="Q162" s="226">
        <v>0</v>
      </c>
      <c r="R162" s="226">
        <f>Q162*H162</f>
        <v>0</v>
      </c>
      <c r="S162" s="226">
        <v>0</v>
      </c>
      <c r="T162" s="227">
        <f>S162*H162</f>
        <v>0</v>
      </c>
      <c r="AR162" s="18" t="s">
        <v>101</v>
      </c>
      <c r="AT162" s="18" t="s">
        <v>185</v>
      </c>
      <c r="AU162" s="18" t="s">
        <v>82</v>
      </c>
      <c r="AY162" s="18" t="s">
        <v>183</v>
      </c>
      <c r="BE162" s="228">
        <f>IF(N162="základní",J162,0)</f>
        <v>0</v>
      </c>
      <c r="BF162" s="228">
        <f>IF(N162="snížená",J162,0)</f>
        <v>0</v>
      </c>
      <c r="BG162" s="228">
        <f>IF(N162="zákl. přenesená",J162,0)</f>
        <v>0</v>
      </c>
      <c r="BH162" s="228">
        <f>IF(N162="sníž. přenesená",J162,0)</f>
        <v>0</v>
      </c>
      <c r="BI162" s="228">
        <f>IF(N162="nulová",J162,0)</f>
        <v>0</v>
      </c>
      <c r="BJ162" s="18" t="s">
        <v>80</v>
      </c>
      <c r="BK162" s="228">
        <f>ROUND(I162*H162,2)</f>
        <v>0</v>
      </c>
      <c r="BL162" s="18" t="s">
        <v>101</v>
      </c>
      <c r="BM162" s="18" t="s">
        <v>1849</v>
      </c>
    </row>
    <row r="163" spans="2:47" s="1" customFormat="1" ht="12">
      <c r="B163" s="39"/>
      <c r="C163" s="40"/>
      <c r="D163" s="229" t="s">
        <v>213</v>
      </c>
      <c r="E163" s="40"/>
      <c r="F163" s="230" t="s">
        <v>1850</v>
      </c>
      <c r="G163" s="40"/>
      <c r="H163" s="40"/>
      <c r="I163" s="144"/>
      <c r="J163" s="40"/>
      <c r="K163" s="40"/>
      <c r="L163" s="44"/>
      <c r="M163" s="231"/>
      <c r="N163" s="80"/>
      <c r="O163" s="80"/>
      <c r="P163" s="80"/>
      <c r="Q163" s="80"/>
      <c r="R163" s="80"/>
      <c r="S163" s="80"/>
      <c r="T163" s="81"/>
      <c r="AT163" s="18" t="s">
        <v>213</v>
      </c>
      <c r="AU163" s="18" t="s">
        <v>82</v>
      </c>
    </row>
    <row r="164" spans="2:51" s="12" customFormat="1" ht="12">
      <c r="B164" s="232"/>
      <c r="C164" s="233"/>
      <c r="D164" s="229" t="s">
        <v>193</v>
      </c>
      <c r="E164" s="234" t="s">
        <v>19</v>
      </c>
      <c r="F164" s="235" t="s">
        <v>1851</v>
      </c>
      <c r="G164" s="233"/>
      <c r="H164" s="234" t="s">
        <v>19</v>
      </c>
      <c r="I164" s="236"/>
      <c r="J164" s="233"/>
      <c r="K164" s="233"/>
      <c r="L164" s="237"/>
      <c r="M164" s="238"/>
      <c r="N164" s="239"/>
      <c r="O164" s="239"/>
      <c r="P164" s="239"/>
      <c r="Q164" s="239"/>
      <c r="R164" s="239"/>
      <c r="S164" s="239"/>
      <c r="T164" s="240"/>
      <c r="AT164" s="241" t="s">
        <v>193</v>
      </c>
      <c r="AU164" s="241" t="s">
        <v>82</v>
      </c>
      <c r="AV164" s="12" t="s">
        <v>80</v>
      </c>
      <c r="AW164" s="12" t="s">
        <v>35</v>
      </c>
      <c r="AX164" s="12" t="s">
        <v>73</v>
      </c>
      <c r="AY164" s="241" t="s">
        <v>183</v>
      </c>
    </row>
    <row r="165" spans="2:51" s="13" customFormat="1" ht="12">
      <c r="B165" s="242"/>
      <c r="C165" s="243"/>
      <c r="D165" s="229" t="s">
        <v>193</v>
      </c>
      <c r="E165" s="244" t="s">
        <v>19</v>
      </c>
      <c r="F165" s="245" t="s">
        <v>1848</v>
      </c>
      <c r="G165" s="243"/>
      <c r="H165" s="246">
        <v>400</v>
      </c>
      <c r="I165" s="247"/>
      <c r="J165" s="243"/>
      <c r="K165" s="243"/>
      <c r="L165" s="248"/>
      <c r="M165" s="249"/>
      <c r="N165" s="250"/>
      <c r="O165" s="250"/>
      <c r="P165" s="250"/>
      <c r="Q165" s="250"/>
      <c r="R165" s="250"/>
      <c r="S165" s="250"/>
      <c r="T165" s="251"/>
      <c r="AT165" s="252" t="s">
        <v>193</v>
      </c>
      <c r="AU165" s="252" t="s">
        <v>82</v>
      </c>
      <c r="AV165" s="13" t="s">
        <v>82</v>
      </c>
      <c r="AW165" s="13" t="s">
        <v>35</v>
      </c>
      <c r="AX165" s="13" t="s">
        <v>80</v>
      </c>
      <c r="AY165" s="252" t="s">
        <v>183</v>
      </c>
    </row>
    <row r="166" spans="2:65" s="1" customFormat="1" ht="22.5" customHeight="1">
      <c r="B166" s="39"/>
      <c r="C166" s="217" t="s">
        <v>282</v>
      </c>
      <c r="D166" s="217" t="s">
        <v>185</v>
      </c>
      <c r="E166" s="218" t="s">
        <v>1260</v>
      </c>
      <c r="F166" s="219" t="s">
        <v>1261</v>
      </c>
      <c r="G166" s="220" t="s">
        <v>324</v>
      </c>
      <c r="H166" s="221">
        <v>146.667</v>
      </c>
      <c r="I166" s="222"/>
      <c r="J166" s="223">
        <f>ROUND(I166*H166,2)</f>
        <v>0</v>
      </c>
      <c r="K166" s="219" t="s">
        <v>189</v>
      </c>
      <c r="L166" s="44"/>
      <c r="M166" s="224" t="s">
        <v>19</v>
      </c>
      <c r="N166" s="225" t="s">
        <v>44</v>
      </c>
      <c r="O166" s="80"/>
      <c r="P166" s="226">
        <f>O166*H166</f>
        <v>0</v>
      </c>
      <c r="Q166" s="226">
        <v>0</v>
      </c>
      <c r="R166" s="226">
        <f>Q166*H166</f>
        <v>0</v>
      </c>
      <c r="S166" s="226">
        <v>0</v>
      </c>
      <c r="T166" s="227">
        <f>S166*H166</f>
        <v>0</v>
      </c>
      <c r="AR166" s="18" t="s">
        <v>597</v>
      </c>
      <c r="AT166" s="18" t="s">
        <v>185</v>
      </c>
      <c r="AU166" s="18" t="s">
        <v>82</v>
      </c>
      <c r="AY166" s="18" t="s">
        <v>183</v>
      </c>
      <c r="BE166" s="228">
        <f>IF(N166="základní",J166,0)</f>
        <v>0</v>
      </c>
      <c r="BF166" s="228">
        <f>IF(N166="snížená",J166,0)</f>
        <v>0</v>
      </c>
      <c r="BG166" s="228">
        <f>IF(N166="zákl. přenesená",J166,0)</f>
        <v>0</v>
      </c>
      <c r="BH166" s="228">
        <f>IF(N166="sníž. přenesená",J166,0)</f>
        <v>0</v>
      </c>
      <c r="BI166" s="228">
        <f>IF(N166="nulová",J166,0)</f>
        <v>0</v>
      </c>
      <c r="BJ166" s="18" t="s">
        <v>80</v>
      </c>
      <c r="BK166" s="228">
        <f>ROUND(I166*H166,2)</f>
        <v>0</v>
      </c>
      <c r="BL166" s="18" t="s">
        <v>597</v>
      </c>
      <c r="BM166" s="18" t="s">
        <v>1852</v>
      </c>
    </row>
    <row r="167" spans="2:47" s="1" customFormat="1" ht="12">
      <c r="B167" s="39"/>
      <c r="C167" s="40"/>
      <c r="D167" s="229" t="s">
        <v>213</v>
      </c>
      <c r="E167" s="40"/>
      <c r="F167" s="230" t="s">
        <v>1263</v>
      </c>
      <c r="G167" s="40"/>
      <c r="H167" s="40"/>
      <c r="I167" s="144"/>
      <c r="J167" s="40"/>
      <c r="K167" s="40"/>
      <c r="L167" s="44"/>
      <c r="M167" s="231"/>
      <c r="N167" s="80"/>
      <c r="O167" s="80"/>
      <c r="P167" s="80"/>
      <c r="Q167" s="80"/>
      <c r="R167" s="80"/>
      <c r="S167" s="80"/>
      <c r="T167" s="81"/>
      <c r="AT167" s="18" t="s">
        <v>213</v>
      </c>
      <c r="AU167" s="18" t="s">
        <v>82</v>
      </c>
    </row>
    <row r="168" spans="2:51" s="12" customFormat="1" ht="12">
      <c r="B168" s="232"/>
      <c r="C168" s="233"/>
      <c r="D168" s="229" t="s">
        <v>193</v>
      </c>
      <c r="E168" s="234" t="s">
        <v>19</v>
      </c>
      <c r="F168" s="235" t="s">
        <v>1264</v>
      </c>
      <c r="G168" s="233"/>
      <c r="H168" s="234" t="s">
        <v>19</v>
      </c>
      <c r="I168" s="236"/>
      <c r="J168" s="233"/>
      <c r="K168" s="233"/>
      <c r="L168" s="237"/>
      <c r="M168" s="238"/>
      <c r="N168" s="239"/>
      <c r="O168" s="239"/>
      <c r="P168" s="239"/>
      <c r="Q168" s="239"/>
      <c r="R168" s="239"/>
      <c r="S168" s="239"/>
      <c r="T168" s="240"/>
      <c r="AT168" s="241" t="s">
        <v>193</v>
      </c>
      <c r="AU168" s="241" t="s">
        <v>82</v>
      </c>
      <c r="AV168" s="12" t="s">
        <v>80</v>
      </c>
      <c r="AW168" s="12" t="s">
        <v>35</v>
      </c>
      <c r="AX168" s="12" t="s">
        <v>73</v>
      </c>
      <c r="AY168" s="241" t="s">
        <v>183</v>
      </c>
    </row>
    <row r="169" spans="2:51" s="13" customFormat="1" ht="12">
      <c r="B169" s="242"/>
      <c r="C169" s="243"/>
      <c r="D169" s="229" t="s">
        <v>193</v>
      </c>
      <c r="E169" s="244" t="s">
        <v>19</v>
      </c>
      <c r="F169" s="245" t="s">
        <v>1853</v>
      </c>
      <c r="G169" s="243"/>
      <c r="H169" s="246">
        <v>146.667</v>
      </c>
      <c r="I169" s="247"/>
      <c r="J169" s="243"/>
      <c r="K169" s="243"/>
      <c r="L169" s="248"/>
      <c r="M169" s="249"/>
      <c r="N169" s="250"/>
      <c r="O169" s="250"/>
      <c r="P169" s="250"/>
      <c r="Q169" s="250"/>
      <c r="R169" s="250"/>
      <c r="S169" s="250"/>
      <c r="T169" s="251"/>
      <c r="AT169" s="252" t="s">
        <v>193</v>
      </c>
      <c r="AU169" s="252" t="s">
        <v>82</v>
      </c>
      <c r="AV169" s="13" t="s">
        <v>82</v>
      </c>
      <c r="AW169" s="13" t="s">
        <v>35</v>
      </c>
      <c r="AX169" s="13" t="s">
        <v>80</v>
      </c>
      <c r="AY169" s="252" t="s">
        <v>183</v>
      </c>
    </row>
    <row r="170" spans="2:63" s="11" customFormat="1" ht="25.9" customHeight="1">
      <c r="B170" s="201"/>
      <c r="C170" s="202"/>
      <c r="D170" s="203" t="s">
        <v>72</v>
      </c>
      <c r="E170" s="204" t="s">
        <v>593</v>
      </c>
      <c r="F170" s="204" t="s">
        <v>594</v>
      </c>
      <c r="G170" s="202"/>
      <c r="H170" s="202"/>
      <c r="I170" s="205"/>
      <c r="J170" s="206">
        <f>BK170</f>
        <v>0</v>
      </c>
      <c r="K170" s="202"/>
      <c r="L170" s="207"/>
      <c r="M170" s="208"/>
      <c r="N170" s="209"/>
      <c r="O170" s="209"/>
      <c r="P170" s="210">
        <f>SUM(P171:P189)</f>
        <v>0</v>
      </c>
      <c r="Q170" s="209"/>
      <c r="R170" s="210">
        <f>SUM(R171:R189)</f>
        <v>0</v>
      </c>
      <c r="S170" s="209"/>
      <c r="T170" s="211">
        <f>SUM(T171:T189)</f>
        <v>0</v>
      </c>
      <c r="AR170" s="212" t="s">
        <v>101</v>
      </c>
      <c r="AT170" s="213" t="s">
        <v>72</v>
      </c>
      <c r="AU170" s="213" t="s">
        <v>73</v>
      </c>
      <c r="AY170" s="212" t="s">
        <v>183</v>
      </c>
      <c r="BK170" s="214">
        <f>SUM(BK171:BK189)</f>
        <v>0</v>
      </c>
    </row>
    <row r="171" spans="2:65" s="1" customFormat="1" ht="78.75" customHeight="1">
      <c r="B171" s="39"/>
      <c r="C171" s="217" t="s">
        <v>287</v>
      </c>
      <c r="D171" s="217" t="s">
        <v>185</v>
      </c>
      <c r="E171" s="218" t="s">
        <v>530</v>
      </c>
      <c r="F171" s="219" t="s">
        <v>531</v>
      </c>
      <c r="G171" s="220" t="s">
        <v>208</v>
      </c>
      <c r="H171" s="221">
        <v>110.336</v>
      </c>
      <c r="I171" s="222"/>
      <c r="J171" s="223">
        <f>ROUND(I171*H171,2)</f>
        <v>0</v>
      </c>
      <c r="K171" s="219" t="s">
        <v>189</v>
      </c>
      <c r="L171" s="44"/>
      <c r="M171" s="224" t="s">
        <v>19</v>
      </c>
      <c r="N171" s="225" t="s">
        <v>44</v>
      </c>
      <c r="O171" s="80"/>
      <c r="P171" s="226">
        <f>O171*H171</f>
        <v>0</v>
      </c>
      <c r="Q171" s="226">
        <v>0</v>
      </c>
      <c r="R171" s="226">
        <f>Q171*H171</f>
        <v>0</v>
      </c>
      <c r="S171" s="226">
        <v>0</v>
      </c>
      <c r="T171" s="227">
        <f>S171*H171</f>
        <v>0</v>
      </c>
      <c r="AR171" s="18" t="s">
        <v>597</v>
      </c>
      <c r="AT171" s="18" t="s">
        <v>185</v>
      </c>
      <c r="AU171" s="18" t="s">
        <v>80</v>
      </c>
      <c r="AY171" s="18" t="s">
        <v>183</v>
      </c>
      <c r="BE171" s="228">
        <f>IF(N171="základní",J171,0)</f>
        <v>0</v>
      </c>
      <c r="BF171" s="228">
        <f>IF(N171="snížená",J171,0)</f>
        <v>0</v>
      </c>
      <c r="BG171" s="228">
        <f>IF(N171="zákl. přenesená",J171,0)</f>
        <v>0</v>
      </c>
      <c r="BH171" s="228">
        <f>IF(N171="sníž. přenesená",J171,0)</f>
        <v>0</v>
      </c>
      <c r="BI171" s="228">
        <f>IF(N171="nulová",J171,0)</f>
        <v>0</v>
      </c>
      <c r="BJ171" s="18" t="s">
        <v>80</v>
      </c>
      <c r="BK171" s="228">
        <f>ROUND(I171*H171,2)</f>
        <v>0</v>
      </c>
      <c r="BL171" s="18" t="s">
        <v>597</v>
      </c>
      <c r="BM171" s="18" t="s">
        <v>1854</v>
      </c>
    </row>
    <row r="172" spans="2:47" s="1" customFormat="1" ht="12">
      <c r="B172" s="39"/>
      <c r="C172" s="40"/>
      <c r="D172" s="229" t="s">
        <v>213</v>
      </c>
      <c r="E172" s="40"/>
      <c r="F172" s="230" t="s">
        <v>402</v>
      </c>
      <c r="G172" s="40"/>
      <c r="H172" s="40"/>
      <c r="I172" s="144"/>
      <c r="J172" s="40"/>
      <c r="K172" s="40"/>
      <c r="L172" s="44"/>
      <c r="M172" s="231"/>
      <c r="N172" s="80"/>
      <c r="O172" s="80"/>
      <c r="P172" s="80"/>
      <c r="Q172" s="80"/>
      <c r="R172" s="80"/>
      <c r="S172" s="80"/>
      <c r="T172" s="81"/>
      <c r="AT172" s="18" t="s">
        <v>213</v>
      </c>
      <c r="AU172" s="18" t="s">
        <v>80</v>
      </c>
    </row>
    <row r="173" spans="2:51" s="12" customFormat="1" ht="12">
      <c r="B173" s="232"/>
      <c r="C173" s="233"/>
      <c r="D173" s="229" t="s">
        <v>193</v>
      </c>
      <c r="E173" s="234" t="s">
        <v>19</v>
      </c>
      <c r="F173" s="235" t="s">
        <v>1267</v>
      </c>
      <c r="G173" s="233"/>
      <c r="H173" s="234" t="s">
        <v>19</v>
      </c>
      <c r="I173" s="236"/>
      <c r="J173" s="233"/>
      <c r="K173" s="233"/>
      <c r="L173" s="237"/>
      <c r="M173" s="238"/>
      <c r="N173" s="239"/>
      <c r="O173" s="239"/>
      <c r="P173" s="239"/>
      <c r="Q173" s="239"/>
      <c r="R173" s="239"/>
      <c r="S173" s="239"/>
      <c r="T173" s="240"/>
      <c r="AT173" s="241" t="s">
        <v>193</v>
      </c>
      <c r="AU173" s="241" t="s">
        <v>80</v>
      </c>
      <c r="AV173" s="12" t="s">
        <v>80</v>
      </c>
      <c r="AW173" s="12" t="s">
        <v>35</v>
      </c>
      <c r="AX173" s="12" t="s">
        <v>73</v>
      </c>
      <c r="AY173" s="241" t="s">
        <v>183</v>
      </c>
    </row>
    <row r="174" spans="2:51" s="13" customFormat="1" ht="12">
      <c r="B174" s="242"/>
      <c r="C174" s="243"/>
      <c r="D174" s="229" t="s">
        <v>193</v>
      </c>
      <c r="E174" s="244" t="s">
        <v>19</v>
      </c>
      <c r="F174" s="245" t="s">
        <v>1855</v>
      </c>
      <c r="G174" s="243"/>
      <c r="H174" s="246">
        <v>110.336</v>
      </c>
      <c r="I174" s="247"/>
      <c r="J174" s="243"/>
      <c r="K174" s="243"/>
      <c r="L174" s="248"/>
      <c r="M174" s="249"/>
      <c r="N174" s="250"/>
      <c r="O174" s="250"/>
      <c r="P174" s="250"/>
      <c r="Q174" s="250"/>
      <c r="R174" s="250"/>
      <c r="S174" s="250"/>
      <c r="T174" s="251"/>
      <c r="AT174" s="252" t="s">
        <v>193</v>
      </c>
      <c r="AU174" s="252" t="s">
        <v>80</v>
      </c>
      <c r="AV174" s="13" t="s">
        <v>82</v>
      </c>
      <c r="AW174" s="13" t="s">
        <v>35</v>
      </c>
      <c r="AX174" s="13" t="s">
        <v>80</v>
      </c>
      <c r="AY174" s="252" t="s">
        <v>183</v>
      </c>
    </row>
    <row r="175" spans="2:65" s="1" customFormat="1" ht="78.75" customHeight="1">
      <c r="B175" s="39"/>
      <c r="C175" s="217" t="s">
        <v>292</v>
      </c>
      <c r="D175" s="217" t="s">
        <v>185</v>
      </c>
      <c r="E175" s="218" t="s">
        <v>399</v>
      </c>
      <c r="F175" s="219" t="s">
        <v>400</v>
      </c>
      <c r="G175" s="220" t="s">
        <v>208</v>
      </c>
      <c r="H175" s="221">
        <v>68.904</v>
      </c>
      <c r="I175" s="222"/>
      <c r="J175" s="223">
        <f>ROUND(I175*H175,2)</f>
        <v>0</v>
      </c>
      <c r="K175" s="219" t="s">
        <v>189</v>
      </c>
      <c r="L175" s="44"/>
      <c r="M175" s="224" t="s">
        <v>19</v>
      </c>
      <c r="N175" s="225" t="s">
        <v>44</v>
      </c>
      <c r="O175" s="80"/>
      <c r="P175" s="226">
        <f>O175*H175</f>
        <v>0</v>
      </c>
      <c r="Q175" s="226">
        <v>0</v>
      </c>
      <c r="R175" s="226">
        <f>Q175*H175</f>
        <v>0</v>
      </c>
      <c r="S175" s="226">
        <v>0</v>
      </c>
      <c r="T175" s="227">
        <f>S175*H175</f>
        <v>0</v>
      </c>
      <c r="AR175" s="18" t="s">
        <v>597</v>
      </c>
      <c r="AT175" s="18" t="s">
        <v>185</v>
      </c>
      <c r="AU175" s="18" t="s">
        <v>80</v>
      </c>
      <c r="AY175" s="18" t="s">
        <v>183</v>
      </c>
      <c r="BE175" s="228">
        <f>IF(N175="základní",J175,0)</f>
        <v>0</v>
      </c>
      <c r="BF175" s="228">
        <f>IF(N175="snížená",J175,0)</f>
        <v>0</v>
      </c>
      <c r="BG175" s="228">
        <f>IF(N175="zákl. přenesená",J175,0)</f>
        <v>0</v>
      </c>
      <c r="BH175" s="228">
        <f>IF(N175="sníž. přenesená",J175,0)</f>
        <v>0</v>
      </c>
      <c r="BI175" s="228">
        <f>IF(N175="nulová",J175,0)</f>
        <v>0</v>
      </c>
      <c r="BJ175" s="18" t="s">
        <v>80</v>
      </c>
      <c r="BK175" s="228">
        <f>ROUND(I175*H175,2)</f>
        <v>0</v>
      </c>
      <c r="BL175" s="18" t="s">
        <v>597</v>
      </c>
      <c r="BM175" s="18" t="s">
        <v>1856</v>
      </c>
    </row>
    <row r="176" spans="2:47" s="1" customFormat="1" ht="12">
      <c r="B176" s="39"/>
      <c r="C176" s="40"/>
      <c r="D176" s="229" t="s">
        <v>213</v>
      </c>
      <c r="E176" s="40"/>
      <c r="F176" s="230" t="s">
        <v>402</v>
      </c>
      <c r="G176" s="40"/>
      <c r="H176" s="40"/>
      <c r="I176" s="144"/>
      <c r="J176" s="40"/>
      <c r="K176" s="40"/>
      <c r="L176" s="44"/>
      <c r="M176" s="231"/>
      <c r="N176" s="80"/>
      <c r="O176" s="80"/>
      <c r="P176" s="80"/>
      <c r="Q176" s="80"/>
      <c r="R176" s="80"/>
      <c r="S176" s="80"/>
      <c r="T176" s="81"/>
      <c r="AT176" s="18" t="s">
        <v>213</v>
      </c>
      <c r="AU176" s="18" t="s">
        <v>80</v>
      </c>
    </row>
    <row r="177" spans="2:51" s="12" customFormat="1" ht="12">
      <c r="B177" s="232"/>
      <c r="C177" s="233"/>
      <c r="D177" s="229" t="s">
        <v>193</v>
      </c>
      <c r="E177" s="234" t="s">
        <v>19</v>
      </c>
      <c r="F177" s="235" t="s">
        <v>1857</v>
      </c>
      <c r="G177" s="233"/>
      <c r="H177" s="234" t="s">
        <v>19</v>
      </c>
      <c r="I177" s="236"/>
      <c r="J177" s="233"/>
      <c r="K177" s="233"/>
      <c r="L177" s="237"/>
      <c r="M177" s="238"/>
      <c r="N177" s="239"/>
      <c r="O177" s="239"/>
      <c r="P177" s="239"/>
      <c r="Q177" s="239"/>
      <c r="R177" s="239"/>
      <c r="S177" s="239"/>
      <c r="T177" s="240"/>
      <c r="AT177" s="241" t="s">
        <v>193</v>
      </c>
      <c r="AU177" s="241" t="s">
        <v>80</v>
      </c>
      <c r="AV177" s="12" t="s">
        <v>80</v>
      </c>
      <c r="AW177" s="12" t="s">
        <v>35</v>
      </c>
      <c r="AX177" s="12" t="s">
        <v>73</v>
      </c>
      <c r="AY177" s="241" t="s">
        <v>183</v>
      </c>
    </row>
    <row r="178" spans="2:51" s="13" customFormat="1" ht="12">
      <c r="B178" s="242"/>
      <c r="C178" s="243"/>
      <c r="D178" s="229" t="s">
        <v>193</v>
      </c>
      <c r="E178" s="244" t="s">
        <v>19</v>
      </c>
      <c r="F178" s="245" t="s">
        <v>1858</v>
      </c>
      <c r="G178" s="243"/>
      <c r="H178" s="246">
        <v>68.904</v>
      </c>
      <c r="I178" s="247"/>
      <c r="J178" s="243"/>
      <c r="K178" s="243"/>
      <c r="L178" s="248"/>
      <c r="M178" s="249"/>
      <c r="N178" s="250"/>
      <c r="O178" s="250"/>
      <c r="P178" s="250"/>
      <c r="Q178" s="250"/>
      <c r="R178" s="250"/>
      <c r="S178" s="250"/>
      <c r="T178" s="251"/>
      <c r="AT178" s="252" t="s">
        <v>193</v>
      </c>
      <c r="AU178" s="252" t="s">
        <v>80</v>
      </c>
      <c r="AV178" s="13" t="s">
        <v>82</v>
      </c>
      <c r="AW178" s="13" t="s">
        <v>35</v>
      </c>
      <c r="AX178" s="13" t="s">
        <v>80</v>
      </c>
      <c r="AY178" s="252" t="s">
        <v>183</v>
      </c>
    </row>
    <row r="179" spans="2:65" s="1" customFormat="1" ht="33.75" customHeight="1">
      <c r="B179" s="39"/>
      <c r="C179" s="217" t="s">
        <v>296</v>
      </c>
      <c r="D179" s="217" t="s">
        <v>185</v>
      </c>
      <c r="E179" s="218" t="s">
        <v>426</v>
      </c>
      <c r="F179" s="219" t="s">
        <v>427</v>
      </c>
      <c r="G179" s="220" t="s">
        <v>198</v>
      </c>
      <c r="H179" s="221">
        <v>2</v>
      </c>
      <c r="I179" s="222"/>
      <c r="J179" s="223">
        <f>ROUND(I179*H179,2)</f>
        <v>0</v>
      </c>
      <c r="K179" s="219" t="s">
        <v>189</v>
      </c>
      <c r="L179" s="44"/>
      <c r="M179" s="224" t="s">
        <v>19</v>
      </c>
      <c r="N179" s="225" t="s">
        <v>44</v>
      </c>
      <c r="O179" s="80"/>
      <c r="P179" s="226">
        <f>O179*H179</f>
        <v>0</v>
      </c>
      <c r="Q179" s="226">
        <v>0</v>
      </c>
      <c r="R179" s="226">
        <f>Q179*H179</f>
        <v>0</v>
      </c>
      <c r="S179" s="226">
        <v>0</v>
      </c>
      <c r="T179" s="227">
        <f>S179*H179</f>
        <v>0</v>
      </c>
      <c r="AR179" s="18" t="s">
        <v>597</v>
      </c>
      <c r="AT179" s="18" t="s">
        <v>185</v>
      </c>
      <c r="AU179" s="18" t="s">
        <v>80</v>
      </c>
      <c r="AY179" s="18" t="s">
        <v>183</v>
      </c>
      <c r="BE179" s="228">
        <f>IF(N179="základní",J179,0)</f>
        <v>0</v>
      </c>
      <c r="BF179" s="228">
        <f>IF(N179="snížená",J179,0)</f>
        <v>0</v>
      </c>
      <c r="BG179" s="228">
        <f>IF(N179="zákl. přenesená",J179,0)</f>
        <v>0</v>
      </c>
      <c r="BH179" s="228">
        <f>IF(N179="sníž. přenesená",J179,0)</f>
        <v>0</v>
      </c>
      <c r="BI179" s="228">
        <f>IF(N179="nulová",J179,0)</f>
        <v>0</v>
      </c>
      <c r="BJ179" s="18" t="s">
        <v>80</v>
      </c>
      <c r="BK179" s="228">
        <f>ROUND(I179*H179,2)</f>
        <v>0</v>
      </c>
      <c r="BL179" s="18" t="s">
        <v>597</v>
      </c>
      <c r="BM179" s="18" t="s">
        <v>1859</v>
      </c>
    </row>
    <row r="180" spans="2:47" s="1" customFormat="1" ht="12">
      <c r="B180" s="39"/>
      <c r="C180" s="40"/>
      <c r="D180" s="229" t="s">
        <v>213</v>
      </c>
      <c r="E180" s="40"/>
      <c r="F180" s="230" t="s">
        <v>429</v>
      </c>
      <c r="G180" s="40"/>
      <c r="H180" s="40"/>
      <c r="I180" s="144"/>
      <c r="J180" s="40"/>
      <c r="K180" s="40"/>
      <c r="L180" s="44"/>
      <c r="M180" s="231"/>
      <c r="N180" s="80"/>
      <c r="O180" s="80"/>
      <c r="P180" s="80"/>
      <c r="Q180" s="80"/>
      <c r="R180" s="80"/>
      <c r="S180" s="80"/>
      <c r="T180" s="81"/>
      <c r="AT180" s="18" t="s">
        <v>213</v>
      </c>
      <c r="AU180" s="18" t="s">
        <v>80</v>
      </c>
    </row>
    <row r="181" spans="2:51" s="12" customFormat="1" ht="12">
      <c r="B181" s="232"/>
      <c r="C181" s="233"/>
      <c r="D181" s="229" t="s">
        <v>193</v>
      </c>
      <c r="E181" s="234" t="s">
        <v>19</v>
      </c>
      <c r="F181" s="235" t="s">
        <v>1860</v>
      </c>
      <c r="G181" s="233"/>
      <c r="H181" s="234" t="s">
        <v>19</v>
      </c>
      <c r="I181" s="236"/>
      <c r="J181" s="233"/>
      <c r="K181" s="233"/>
      <c r="L181" s="237"/>
      <c r="M181" s="238"/>
      <c r="N181" s="239"/>
      <c r="O181" s="239"/>
      <c r="P181" s="239"/>
      <c r="Q181" s="239"/>
      <c r="R181" s="239"/>
      <c r="S181" s="239"/>
      <c r="T181" s="240"/>
      <c r="AT181" s="241" t="s">
        <v>193</v>
      </c>
      <c r="AU181" s="241" t="s">
        <v>80</v>
      </c>
      <c r="AV181" s="12" t="s">
        <v>80</v>
      </c>
      <c r="AW181" s="12" t="s">
        <v>35</v>
      </c>
      <c r="AX181" s="12" t="s">
        <v>73</v>
      </c>
      <c r="AY181" s="241" t="s">
        <v>183</v>
      </c>
    </row>
    <row r="182" spans="2:51" s="13" customFormat="1" ht="12">
      <c r="B182" s="242"/>
      <c r="C182" s="243"/>
      <c r="D182" s="229" t="s">
        <v>193</v>
      </c>
      <c r="E182" s="244" t="s">
        <v>19</v>
      </c>
      <c r="F182" s="245" t="s">
        <v>1861</v>
      </c>
      <c r="G182" s="243"/>
      <c r="H182" s="246">
        <v>2</v>
      </c>
      <c r="I182" s="247"/>
      <c r="J182" s="243"/>
      <c r="K182" s="243"/>
      <c r="L182" s="248"/>
      <c r="M182" s="249"/>
      <c r="N182" s="250"/>
      <c r="O182" s="250"/>
      <c r="P182" s="250"/>
      <c r="Q182" s="250"/>
      <c r="R182" s="250"/>
      <c r="S182" s="250"/>
      <c r="T182" s="251"/>
      <c r="AT182" s="252" t="s">
        <v>193</v>
      </c>
      <c r="AU182" s="252" t="s">
        <v>80</v>
      </c>
      <c r="AV182" s="13" t="s">
        <v>82</v>
      </c>
      <c r="AW182" s="13" t="s">
        <v>35</v>
      </c>
      <c r="AX182" s="13" t="s">
        <v>80</v>
      </c>
      <c r="AY182" s="252" t="s">
        <v>183</v>
      </c>
    </row>
    <row r="183" spans="2:65" s="1" customFormat="1" ht="33.75" customHeight="1">
      <c r="B183" s="39"/>
      <c r="C183" s="217" t="s">
        <v>7</v>
      </c>
      <c r="D183" s="217" t="s">
        <v>185</v>
      </c>
      <c r="E183" s="218" t="s">
        <v>1862</v>
      </c>
      <c r="F183" s="219" t="s">
        <v>1863</v>
      </c>
      <c r="G183" s="220" t="s">
        <v>208</v>
      </c>
      <c r="H183" s="221">
        <v>226.386</v>
      </c>
      <c r="I183" s="222"/>
      <c r="J183" s="223">
        <f>ROUND(I183*H183,2)</f>
        <v>0</v>
      </c>
      <c r="K183" s="219" t="s">
        <v>189</v>
      </c>
      <c r="L183" s="44"/>
      <c r="M183" s="224" t="s">
        <v>19</v>
      </c>
      <c r="N183" s="225" t="s">
        <v>44</v>
      </c>
      <c r="O183" s="80"/>
      <c r="P183" s="226">
        <f>O183*H183</f>
        <v>0</v>
      </c>
      <c r="Q183" s="226">
        <v>0</v>
      </c>
      <c r="R183" s="226">
        <f>Q183*H183</f>
        <v>0</v>
      </c>
      <c r="S183" s="226">
        <v>0</v>
      </c>
      <c r="T183" s="227">
        <f>S183*H183</f>
        <v>0</v>
      </c>
      <c r="AR183" s="18" t="s">
        <v>597</v>
      </c>
      <c r="AT183" s="18" t="s">
        <v>185</v>
      </c>
      <c r="AU183" s="18" t="s">
        <v>80</v>
      </c>
      <c r="AY183" s="18" t="s">
        <v>183</v>
      </c>
      <c r="BE183" s="228">
        <f>IF(N183="základní",J183,0)</f>
        <v>0</v>
      </c>
      <c r="BF183" s="228">
        <f>IF(N183="snížená",J183,0)</f>
        <v>0</v>
      </c>
      <c r="BG183" s="228">
        <f>IF(N183="zákl. přenesená",J183,0)</f>
        <v>0</v>
      </c>
      <c r="BH183" s="228">
        <f>IF(N183="sníž. přenesená",J183,0)</f>
        <v>0</v>
      </c>
      <c r="BI183" s="228">
        <f>IF(N183="nulová",J183,0)</f>
        <v>0</v>
      </c>
      <c r="BJ183" s="18" t="s">
        <v>80</v>
      </c>
      <c r="BK183" s="228">
        <f>ROUND(I183*H183,2)</f>
        <v>0</v>
      </c>
      <c r="BL183" s="18" t="s">
        <v>597</v>
      </c>
      <c r="BM183" s="18" t="s">
        <v>1864</v>
      </c>
    </row>
    <row r="184" spans="2:47" s="1" customFormat="1" ht="12">
      <c r="B184" s="39"/>
      <c r="C184" s="40"/>
      <c r="D184" s="229" t="s">
        <v>213</v>
      </c>
      <c r="E184" s="40"/>
      <c r="F184" s="230" t="s">
        <v>424</v>
      </c>
      <c r="G184" s="40"/>
      <c r="H184" s="40"/>
      <c r="I184" s="144"/>
      <c r="J184" s="40"/>
      <c r="K184" s="40"/>
      <c r="L184" s="44"/>
      <c r="M184" s="231"/>
      <c r="N184" s="80"/>
      <c r="O184" s="80"/>
      <c r="P184" s="80"/>
      <c r="Q184" s="80"/>
      <c r="R184" s="80"/>
      <c r="S184" s="80"/>
      <c r="T184" s="81"/>
      <c r="AT184" s="18" t="s">
        <v>213</v>
      </c>
      <c r="AU184" s="18" t="s">
        <v>80</v>
      </c>
    </row>
    <row r="185" spans="2:51" s="12" customFormat="1" ht="12">
      <c r="B185" s="232"/>
      <c r="C185" s="233"/>
      <c r="D185" s="229" t="s">
        <v>193</v>
      </c>
      <c r="E185" s="234" t="s">
        <v>19</v>
      </c>
      <c r="F185" s="235" t="s">
        <v>1865</v>
      </c>
      <c r="G185" s="233"/>
      <c r="H185" s="234" t="s">
        <v>19</v>
      </c>
      <c r="I185" s="236"/>
      <c r="J185" s="233"/>
      <c r="K185" s="233"/>
      <c r="L185" s="237"/>
      <c r="M185" s="238"/>
      <c r="N185" s="239"/>
      <c r="O185" s="239"/>
      <c r="P185" s="239"/>
      <c r="Q185" s="239"/>
      <c r="R185" s="239"/>
      <c r="S185" s="239"/>
      <c r="T185" s="240"/>
      <c r="AT185" s="241" t="s">
        <v>193</v>
      </c>
      <c r="AU185" s="241" t="s">
        <v>80</v>
      </c>
      <c r="AV185" s="12" t="s">
        <v>80</v>
      </c>
      <c r="AW185" s="12" t="s">
        <v>35</v>
      </c>
      <c r="AX185" s="12" t="s">
        <v>73</v>
      </c>
      <c r="AY185" s="241" t="s">
        <v>183</v>
      </c>
    </row>
    <row r="186" spans="2:51" s="13" customFormat="1" ht="12">
      <c r="B186" s="242"/>
      <c r="C186" s="243"/>
      <c r="D186" s="229" t="s">
        <v>193</v>
      </c>
      <c r="E186" s="244" t="s">
        <v>19</v>
      </c>
      <c r="F186" s="245" t="s">
        <v>1866</v>
      </c>
      <c r="G186" s="243"/>
      <c r="H186" s="246">
        <v>35.91</v>
      </c>
      <c r="I186" s="247"/>
      <c r="J186" s="243"/>
      <c r="K186" s="243"/>
      <c r="L186" s="248"/>
      <c r="M186" s="249"/>
      <c r="N186" s="250"/>
      <c r="O186" s="250"/>
      <c r="P186" s="250"/>
      <c r="Q186" s="250"/>
      <c r="R186" s="250"/>
      <c r="S186" s="250"/>
      <c r="T186" s="251"/>
      <c r="AT186" s="252" t="s">
        <v>193</v>
      </c>
      <c r="AU186" s="252" t="s">
        <v>80</v>
      </c>
      <c r="AV186" s="13" t="s">
        <v>82</v>
      </c>
      <c r="AW186" s="13" t="s">
        <v>35</v>
      </c>
      <c r="AX186" s="13" t="s">
        <v>73</v>
      </c>
      <c r="AY186" s="252" t="s">
        <v>183</v>
      </c>
    </row>
    <row r="187" spans="2:51" s="12" customFormat="1" ht="12">
      <c r="B187" s="232"/>
      <c r="C187" s="233"/>
      <c r="D187" s="229" t="s">
        <v>193</v>
      </c>
      <c r="E187" s="234" t="s">
        <v>19</v>
      </c>
      <c r="F187" s="235" t="s">
        <v>1867</v>
      </c>
      <c r="G187" s="233"/>
      <c r="H187" s="234" t="s">
        <v>19</v>
      </c>
      <c r="I187" s="236"/>
      <c r="J187" s="233"/>
      <c r="K187" s="233"/>
      <c r="L187" s="237"/>
      <c r="M187" s="238"/>
      <c r="N187" s="239"/>
      <c r="O187" s="239"/>
      <c r="P187" s="239"/>
      <c r="Q187" s="239"/>
      <c r="R187" s="239"/>
      <c r="S187" s="239"/>
      <c r="T187" s="240"/>
      <c r="AT187" s="241" t="s">
        <v>193</v>
      </c>
      <c r="AU187" s="241" t="s">
        <v>80</v>
      </c>
      <c r="AV187" s="12" t="s">
        <v>80</v>
      </c>
      <c r="AW187" s="12" t="s">
        <v>35</v>
      </c>
      <c r="AX187" s="12" t="s">
        <v>73</v>
      </c>
      <c r="AY187" s="241" t="s">
        <v>183</v>
      </c>
    </row>
    <row r="188" spans="2:51" s="13" customFormat="1" ht="12">
      <c r="B188" s="242"/>
      <c r="C188" s="243"/>
      <c r="D188" s="229" t="s">
        <v>193</v>
      </c>
      <c r="E188" s="244" t="s">
        <v>19</v>
      </c>
      <c r="F188" s="245" t="s">
        <v>1868</v>
      </c>
      <c r="G188" s="243"/>
      <c r="H188" s="246">
        <v>190.476</v>
      </c>
      <c r="I188" s="247"/>
      <c r="J188" s="243"/>
      <c r="K188" s="243"/>
      <c r="L188" s="248"/>
      <c r="M188" s="249"/>
      <c r="N188" s="250"/>
      <c r="O188" s="250"/>
      <c r="P188" s="250"/>
      <c r="Q188" s="250"/>
      <c r="R188" s="250"/>
      <c r="S188" s="250"/>
      <c r="T188" s="251"/>
      <c r="AT188" s="252" t="s">
        <v>193</v>
      </c>
      <c r="AU188" s="252" t="s">
        <v>80</v>
      </c>
      <c r="AV188" s="13" t="s">
        <v>82</v>
      </c>
      <c r="AW188" s="13" t="s">
        <v>35</v>
      </c>
      <c r="AX188" s="13" t="s">
        <v>73</v>
      </c>
      <c r="AY188" s="252" t="s">
        <v>183</v>
      </c>
    </row>
    <row r="189" spans="2:51" s="14" customFormat="1" ht="12">
      <c r="B189" s="253"/>
      <c r="C189" s="254"/>
      <c r="D189" s="229" t="s">
        <v>193</v>
      </c>
      <c r="E189" s="255" t="s">
        <v>19</v>
      </c>
      <c r="F189" s="256" t="s">
        <v>231</v>
      </c>
      <c r="G189" s="254"/>
      <c r="H189" s="257">
        <v>226.386</v>
      </c>
      <c r="I189" s="258"/>
      <c r="J189" s="254"/>
      <c r="K189" s="254"/>
      <c r="L189" s="259"/>
      <c r="M189" s="277"/>
      <c r="N189" s="278"/>
      <c r="O189" s="278"/>
      <c r="P189" s="278"/>
      <c r="Q189" s="278"/>
      <c r="R189" s="278"/>
      <c r="S189" s="278"/>
      <c r="T189" s="279"/>
      <c r="AT189" s="263" t="s">
        <v>193</v>
      </c>
      <c r="AU189" s="263" t="s">
        <v>80</v>
      </c>
      <c r="AV189" s="14" t="s">
        <v>101</v>
      </c>
      <c r="AW189" s="14" t="s">
        <v>35</v>
      </c>
      <c r="AX189" s="14" t="s">
        <v>80</v>
      </c>
      <c r="AY189" s="263" t="s">
        <v>183</v>
      </c>
    </row>
    <row r="190" spans="2:12" s="1" customFormat="1" ht="6.95" customHeight="1">
      <c r="B190" s="58"/>
      <c r="C190" s="59"/>
      <c r="D190" s="59"/>
      <c r="E190" s="59"/>
      <c r="F190" s="59"/>
      <c r="G190" s="59"/>
      <c r="H190" s="59"/>
      <c r="I190" s="168"/>
      <c r="J190" s="59"/>
      <c r="K190" s="59"/>
      <c r="L190" s="44"/>
    </row>
  </sheetData>
  <sheetProtection password="CC35" sheet="1" objects="1" scenarios="1" formatColumns="0" formatRows="0" autoFilter="0"/>
  <autoFilter ref="C93:K189"/>
  <mergeCells count="15">
    <mergeCell ref="E7:H7"/>
    <mergeCell ref="E11:H11"/>
    <mergeCell ref="E9:H9"/>
    <mergeCell ref="E13:H13"/>
    <mergeCell ref="E22:H22"/>
    <mergeCell ref="E31:H31"/>
    <mergeCell ref="E52:H52"/>
    <mergeCell ref="E56:H56"/>
    <mergeCell ref="E54:H54"/>
    <mergeCell ref="E58:H58"/>
    <mergeCell ref="E80:H80"/>
    <mergeCell ref="E84:H84"/>
    <mergeCell ref="E82:H82"/>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B2:BM10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140</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ht="12" customHeight="1">
      <c r="B8" s="21"/>
      <c r="D8" s="142" t="s">
        <v>158</v>
      </c>
      <c r="L8" s="21"/>
    </row>
    <row r="9" spans="2:12" s="1" customFormat="1" ht="16.5" customHeight="1">
      <c r="B9" s="44"/>
      <c r="E9" s="143" t="s">
        <v>833</v>
      </c>
      <c r="F9" s="1"/>
      <c r="G9" s="1"/>
      <c r="H9" s="1"/>
      <c r="I9" s="144"/>
      <c r="L9" s="44"/>
    </row>
    <row r="10" spans="2:12" s="1" customFormat="1" ht="12" customHeight="1">
      <c r="B10" s="44"/>
      <c r="D10" s="142" t="s">
        <v>160</v>
      </c>
      <c r="I10" s="144"/>
      <c r="L10" s="44"/>
    </row>
    <row r="11" spans="2:12" s="1" customFormat="1" ht="36.95" customHeight="1">
      <c r="B11" s="44"/>
      <c r="E11" s="145" t="s">
        <v>1869</v>
      </c>
      <c r="F11" s="1"/>
      <c r="G11" s="1"/>
      <c r="H11" s="1"/>
      <c r="I11" s="144"/>
      <c r="L11" s="44"/>
    </row>
    <row r="12" spans="2:12" s="1" customFormat="1" ht="12">
      <c r="B12" s="44"/>
      <c r="I12" s="144"/>
      <c r="L12" s="44"/>
    </row>
    <row r="13" spans="2:12" s="1" customFormat="1" ht="12" customHeight="1">
      <c r="B13" s="44"/>
      <c r="D13" s="142" t="s">
        <v>18</v>
      </c>
      <c r="F13" s="18" t="s">
        <v>19</v>
      </c>
      <c r="I13" s="146" t="s">
        <v>20</v>
      </c>
      <c r="J13" s="18" t="s">
        <v>19</v>
      </c>
      <c r="L13" s="44"/>
    </row>
    <row r="14" spans="2:12" s="1" customFormat="1" ht="12" customHeight="1">
      <c r="B14" s="44"/>
      <c r="D14" s="142" t="s">
        <v>21</v>
      </c>
      <c r="F14" s="18" t="s">
        <v>22</v>
      </c>
      <c r="I14" s="146" t="s">
        <v>23</v>
      </c>
      <c r="J14" s="147" t="str">
        <f>'Rekapitulace stavby'!AN8</f>
        <v>7. 6. 2019</v>
      </c>
      <c r="L14" s="44"/>
    </row>
    <row r="15" spans="2:12" s="1" customFormat="1" ht="10.8" customHeight="1">
      <c r="B15" s="44"/>
      <c r="I15" s="144"/>
      <c r="L15" s="44"/>
    </row>
    <row r="16" spans="2:12" s="1" customFormat="1" ht="12" customHeight="1">
      <c r="B16" s="44"/>
      <c r="D16" s="142" t="s">
        <v>25</v>
      </c>
      <c r="I16" s="146" t="s">
        <v>26</v>
      </c>
      <c r="J16" s="18" t="s">
        <v>27</v>
      </c>
      <c r="L16" s="44"/>
    </row>
    <row r="17" spans="2:12" s="1" customFormat="1" ht="18" customHeight="1">
      <c r="B17" s="44"/>
      <c r="E17" s="18" t="s">
        <v>28</v>
      </c>
      <c r="I17" s="146" t="s">
        <v>29</v>
      </c>
      <c r="J17" s="18" t="s">
        <v>30</v>
      </c>
      <c r="L17" s="44"/>
    </row>
    <row r="18" spans="2:12" s="1" customFormat="1" ht="6.95" customHeight="1">
      <c r="B18" s="44"/>
      <c r="I18" s="144"/>
      <c r="L18" s="44"/>
    </row>
    <row r="19" spans="2:12" s="1" customFormat="1" ht="12" customHeight="1">
      <c r="B19" s="44"/>
      <c r="D19" s="142" t="s">
        <v>31</v>
      </c>
      <c r="I19" s="146" t="s">
        <v>26</v>
      </c>
      <c r="J19" s="34" t="str">
        <f>'Rekapitulace stavby'!AN13</f>
        <v>Vyplň údaj</v>
      </c>
      <c r="L19" s="44"/>
    </row>
    <row r="20" spans="2:12" s="1" customFormat="1" ht="18" customHeight="1">
      <c r="B20" s="44"/>
      <c r="E20" s="34" t="str">
        <f>'Rekapitulace stavby'!E14</f>
        <v>Vyplň údaj</v>
      </c>
      <c r="F20" s="18"/>
      <c r="G20" s="18"/>
      <c r="H20" s="18"/>
      <c r="I20" s="146" t="s">
        <v>29</v>
      </c>
      <c r="J20" s="34" t="str">
        <f>'Rekapitulace stavby'!AN14</f>
        <v>Vyplň údaj</v>
      </c>
      <c r="L20" s="44"/>
    </row>
    <row r="21" spans="2:12" s="1" customFormat="1" ht="6.95" customHeight="1">
      <c r="B21" s="44"/>
      <c r="I21" s="144"/>
      <c r="L21" s="44"/>
    </row>
    <row r="22" spans="2:12" s="1" customFormat="1" ht="12" customHeight="1">
      <c r="B22" s="44"/>
      <c r="D22" s="142" t="s">
        <v>33</v>
      </c>
      <c r="I22" s="146" t="s">
        <v>26</v>
      </c>
      <c r="J22" s="18" t="s">
        <v>19</v>
      </c>
      <c r="L22" s="44"/>
    </row>
    <row r="23" spans="2:12" s="1" customFormat="1" ht="18" customHeight="1">
      <c r="B23" s="44"/>
      <c r="E23" s="18" t="s">
        <v>34</v>
      </c>
      <c r="I23" s="146" t="s">
        <v>29</v>
      </c>
      <c r="J23" s="18" t="s">
        <v>19</v>
      </c>
      <c r="L23" s="44"/>
    </row>
    <row r="24" spans="2:12" s="1" customFormat="1" ht="6.95" customHeight="1">
      <c r="B24" s="44"/>
      <c r="I24" s="144"/>
      <c r="L24" s="44"/>
    </row>
    <row r="25" spans="2:12" s="1" customFormat="1" ht="12" customHeight="1">
      <c r="B25" s="44"/>
      <c r="D25" s="142" t="s">
        <v>36</v>
      </c>
      <c r="I25" s="146" t="s">
        <v>26</v>
      </c>
      <c r="J25" s="18" t="s">
        <v>19</v>
      </c>
      <c r="L25" s="44"/>
    </row>
    <row r="26" spans="2:12" s="1" customFormat="1" ht="18" customHeight="1">
      <c r="B26" s="44"/>
      <c r="E26" s="18" t="s">
        <v>34</v>
      </c>
      <c r="I26" s="146" t="s">
        <v>29</v>
      </c>
      <c r="J26" s="18" t="s">
        <v>19</v>
      </c>
      <c r="L26" s="44"/>
    </row>
    <row r="27" spans="2:12" s="1" customFormat="1" ht="6.95" customHeight="1">
      <c r="B27" s="44"/>
      <c r="I27" s="144"/>
      <c r="L27" s="44"/>
    </row>
    <row r="28" spans="2:12" s="1" customFormat="1" ht="12" customHeight="1">
      <c r="B28" s="44"/>
      <c r="D28" s="142" t="s">
        <v>37</v>
      </c>
      <c r="I28" s="144"/>
      <c r="L28" s="44"/>
    </row>
    <row r="29" spans="2:12" s="7" customFormat="1" ht="45" customHeight="1">
      <c r="B29" s="148"/>
      <c r="E29" s="149" t="s">
        <v>38</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39</v>
      </c>
      <c r="I32" s="144"/>
      <c r="J32" s="153">
        <f>ROUND(J89,2)</f>
        <v>0</v>
      </c>
      <c r="L32" s="44"/>
    </row>
    <row r="33" spans="2:12" s="1" customFormat="1" ht="6.95" customHeight="1">
      <c r="B33" s="44"/>
      <c r="D33" s="72"/>
      <c r="E33" s="72"/>
      <c r="F33" s="72"/>
      <c r="G33" s="72"/>
      <c r="H33" s="72"/>
      <c r="I33" s="151"/>
      <c r="J33" s="72"/>
      <c r="K33" s="72"/>
      <c r="L33" s="44"/>
    </row>
    <row r="34" spans="2:12" s="1" customFormat="1" ht="14.4" customHeight="1">
      <c r="B34" s="44"/>
      <c r="F34" s="154" t="s">
        <v>41</v>
      </c>
      <c r="I34" s="155" t="s">
        <v>40</v>
      </c>
      <c r="J34" s="154" t="s">
        <v>42</v>
      </c>
      <c r="L34" s="44"/>
    </row>
    <row r="35" spans="2:12" s="1" customFormat="1" ht="14.4" customHeight="1">
      <c r="B35" s="44"/>
      <c r="D35" s="142" t="s">
        <v>43</v>
      </c>
      <c r="E35" s="142" t="s">
        <v>44</v>
      </c>
      <c r="F35" s="156">
        <f>ROUND((SUM(BE89:BE103)),2)</f>
        <v>0</v>
      </c>
      <c r="I35" s="157">
        <v>0.21</v>
      </c>
      <c r="J35" s="156">
        <f>ROUND(((SUM(BE89:BE103))*I35),2)</f>
        <v>0</v>
      </c>
      <c r="L35" s="44"/>
    </row>
    <row r="36" spans="2:12" s="1" customFormat="1" ht="14.4" customHeight="1">
      <c r="B36" s="44"/>
      <c r="E36" s="142" t="s">
        <v>45</v>
      </c>
      <c r="F36" s="156">
        <f>ROUND((SUM(BF89:BF103)),2)</f>
        <v>0</v>
      </c>
      <c r="I36" s="157">
        <v>0.15</v>
      </c>
      <c r="J36" s="156">
        <f>ROUND(((SUM(BF89:BF103))*I36),2)</f>
        <v>0</v>
      </c>
      <c r="L36" s="44"/>
    </row>
    <row r="37" spans="2:12" s="1" customFormat="1" ht="14.4" customHeight="1" hidden="1">
      <c r="B37" s="44"/>
      <c r="E37" s="142" t="s">
        <v>46</v>
      </c>
      <c r="F37" s="156">
        <f>ROUND((SUM(BG89:BG103)),2)</f>
        <v>0</v>
      </c>
      <c r="I37" s="157">
        <v>0.21</v>
      </c>
      <c r="J37" s="156">
        <f>0</f>
        <v>0</v>
      </c>
      <c r="L37" s="44"/>
    </row>
    <row r="38" spans="2:12" s="1" customFormat="1" ht="14.4" customHeight="1" hidden="1">
      <c r="B38" s="44"/>
      <c r="E38" s="142" t="s">
        <v>47</v>
      </c>
      <c r="F38" s="156">
        <f>ROUND((SUM(BH89:BH103)),2)</f>
        <v>0</v>
      </c>
      <c r="I38" s="157">
        <v>0.15</v>
      </c>
      <c r="J38" s="156">
        <f>0</f>
        <v>0</v>
      </c>
      <c r="L38" s="44"/>
    </row>
    <row r="39" spans="2:12" s="1" customFormat="1" ht="14.4" customHeight="1" hidden="1">
      <c r="B39" s="44"/>
      <c r="E39" s="142" t="s">
        <v>48</v>
      </c>
      <c r="F39" s="156">
        <f>ROUND((SUM(BI89:BI103)),2)</f>
        <v>0</v>
      </c>
      <c r="I39" s="157">
        <v>0</v>
      </c>
      <c r="J39" s="156">
        <f>0</f>
        <v>0</v>
      </c>
      <c r="L39" s="44"/>
    </row>
    <row r="40" spans="2:12" s="1" customFormat="1" ht="6.95" customHeight="1">
      <c r="B40" s="44"/>
      <c r="I40" s="144"/>
      <c r="L40" s="44"/>
    </row>
    <row r="41" spans="2:12" s="1" customFormat="1" ht="25.4" customHeight="1">
      <c r="B41" s="44"/>
      <c r="C41" s="158"/>
      <c r="D41" s="159" t="s">
        <v>49</v>
      </c>
      <c r="E41" s="160"/>
      <c r="F41" s="160"/>
      <c r="G41" s="161" t="s">
        <v>50</v>
      </c>
      <c r="H41" s="162" t="s">
        <v>51</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4" t="s">
        <v>162</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3" t="s">
        <v>16</v>
      </c>
      <c r="D49" s="40"/>
      <c r="E49" s="40"/>
      <c r="F49" s="40"/>
      <c r="G49" s="40"/>
      <c r="H49" s="40"/>
      <c r="I49" s="144"/>
      <c r="J49" s="40"/>
      <c r="K49" s="40"/>
      <c r="L49" s="44"/>
    </row>
    <row r="50" spans="2:12" s="1" customFormat="1" ht="16.5" customHeight="1">
      <c r="B50" s="39"/>
      <c r="C50" s="40"/>
      <c r="D50" s="40"/>
      <c r="E50" s="172" t="str">
        <f>E7</f>
        <v>Výměna pražců a kolejnic ve 2.TK v úseku V.Březno - Boletice n.L. v km 443,320 – 448,400_OPRAVA Č. 1</v>
      </c>
      <c r="F50" s="33"/>
      <c r="G50" s="33"/>
      <c r="H50" s="33"/>
      <c r="I50" s="144"/>
      <c r="J50" s="40"/>
      <c r="K50" s="40"/>
      <c r="L50" s="44"/>
    </row>
    <row r="51" spans="2:12" ht="12" customHeight="1">
      <c r="B51" s="22"/>
      <c r="C51" s="33" t="s">
        <v>158</v>
      </c>
      <c r="D51" s="23"/>
      <c r="E51" s="23"/>
      <c r="F51" s="23"/>
      <c r="G51" s="23"/>
      <c r="H51" s="23"/>
      <c r="I51" s="137"/>
      <c r="J51" s="23"/>
      <c r="K51" s="23"/>
      <c r="L51" s="21"/>
    </row>
    <row r="52" spans="2:12" s="1" customFormat="1" ht="16.5" customHeight="1">
      <c r="B52" s="39"/>
      <c r="C52" s="40"/>
      <c r="D52" s="40"/>
      <c r="E52" s="172" t="s">
        <v>833</v>
      </c>
      <c r="F52" s="40"/>
      <c r="G52" s="40"/>
      <c r="H52" s="40"/>
      <c r="I52" s="144"/>
      <c r="J52" s="40"/>
      <c r="K52" s="40"/>
      <c r="L52" s="44"/>
    </row>
    <row r="53" spans="2:12" s="1" customFormat="1" ht="12" customHeight="1">
      <c r="B53" s="39"/>
      <c r="C53" s="33" t="s">
        <v>160</v>
      </c>
      <c r="D53" s="40"/>
      <c r="E53" s="40"/>
      <c r="F53" s="40"/>
      <c r="G53" s="40"/>
      <c r="H53" s="40"/>
      <c r="I53" s="144"/>
      <c r="J53" s="40"/>
      <c r="K53" s="40"/>
      <c r="L53" s="44"/>
    </row>
    <row r="54" spans="2:12" s="1" customFormat="1" ht="16.5" customHeight="1">
      <c r="B54" s="39"/>
      <c r="C54" s="40"/>
      <c r="D54" s="40"/>
      <c r="E54" s="65" t="str">
        <f>E11</f>
        <v>VRN1 - Oprava mostu v km 444,985</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3" t="s">
        <v>21</v>
      </c>
      <c r="D56" s="40"/>
      <c r="E56" s="40"/>
      <c r="F56" s="28" t="str">
        <f>F14</f>
        <v>trať 073</v>
      </c>
      <c r="G56" s="40"/>
      <c r="H56" s="40"/>
      <c r="I56" s="146" t="s">
        <v>23</v>
      </c>
      <c r="J56" s="68" t="str">
        <f>IF(J14="","",J14)</f>
        <v>7. 6. 2019</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3" t="s">
        <v>25</v>
      </c>
      <c r="D58" s="40"/>
      <c r="E58" s="40"/>
      <c r="F58" s="28" t="str">
        <f>E17</f>
        <v>SŽDC s.o., OŘ Ústí n.L., ST Ústí n.L.</v>
      </c>
      <c r="G58" s="40"/>
      <c r="H58" s="40"/>
      <c r="I58" s="146" t="s">
        <v>33</v>
      </c>
      <c r="J58" s="37" t="str">
        <f>E23</f>
        <v xml:space="preserve"> </v>
      </c>
      <c r="K58" s="40"/>
      <c r="L58" s="44"/>
    </row>
    <row r="59" spans="2:12" s="1" customFormat="1" ht="13.65" customHeight="1">
      <c r="B59" s="39"/>
      <c r="C59" s="33" t="s">
        <v>31</v>
      </c>
      <c r="D59" s="40"/>
      <c r="E59" s="40"/>
      <c r="F59" s="28" t="str">
        <f>IF(E20="","",E20)</f>
        <v>Vyplň údaj</v>
      </c>
      <c r="G59" s="40"/>
      <c r="H59" s="40"/>
      <c r="I59" s="146" t="s">
        <v>36</v>
      </c>
      <c r="J59" s="37" t="str">
        <f>E26</f>
        <v xml:space="preserve"> </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163</v>
      </c>
      <c r="D61" s="174"/>
      <c r="E61" s="174"/>
      <c r="F61" s="174"/>
      <c r="G61" s="174"/>
      <c r="H61" s="174"/>
      <c r="I61" s="175"/>
      <c r="J61" s="176" t="s">
        <v>164</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71</v>
      </c>
      <c r="D63" s="40"/>
      <c r="E63" s="40"/>
      <c r="F63" s="40"/>
      <c r="G63" s="40"/>
      <c r="H63" s="40"/>
      <c r="I63" s="144"/>
      <c r="J63" s="98">
        <f>J89</f>
        <v>0</v>
      </c>
      <c r="K63" s="40"/>
      <c r="L63" s="44"/>
      <c r="AU63" s="18" t="s">
        <v>165</v>
      </c>
    </row>
    <row r="64" spans="2:12" s="8" customFormat="1" ht="24.95" customHeight="1">
      <c r="B64" s="178"/>
      <c r="C64" s="179"/>
      <c r="D64" s="180" t="s">
        <v>792</v>
      </c>
      <c r="E64" s="181"/>
      <c r="F64" s="181"/>
      <c r="G64" s="181"/>
      <c r="H64" s="181"/>
      <c r="I64" s="182"/>
      <c r="J64" s="183">
        <f>J90</f>
        <v>0</v>
      </c>
      <c r="K64" s="179"/>
      <c r="L64" s="184"/>
    </row>
    <row r="65" spans="2:12" s="9" customFormat="1" ht="19.9" customHeight="1">
      <c r="B65" s="185"/>
      <c r="C65" s="122"/>
      <c r="D65" s="186" t="s">
        <v>1870</v>
      </c>
      <c r="E65" s="187"/>
      <c r="F65" s="187"/>
      <c r="G65" s="187"/>
      <c r="H65" s="187"/>
      <c r="I65" s="188"/>
      <c r="J65" s="189">
        <f>J91</f>
        <v>0</v>
      </c>
      <c r="K65" s="122"/>
      <c r="L65" s="190"/>
    </row>
    <row r="66" spans="2:12" s="9" customFormat="1" ht="19.9" customHeight="1">
      <c r="B66" s="185"/>
      <c r="C66" s="122"/>
      <c r="D66" s="186" t="s">
        <v>1871</v>
      </c>
      <c r="E66" s="187"/>
      <c r="F66" s="187"/>
      <c r="G66" s="187"/>
      <c r="H66" s="187"/>
      <c r="I66" s="188"/>
      <c r="J66" s="189">
        <f>J96</f>
        <v>0</v>
      </c>
      <c r="K66" s="122"/>
      <c r="L66" s="190"/>
    </row>
    <row r="67" spans="2:12" s="9" customFormat="1" ht="19.9" customHeight="1">
      <c r="B67" s="185"/>
      <c r="C67" s="122"/>
      <c r="D67" s="186" t="s">
        <v>1872</v>
      </c>
      <c r="E67" s="187"/>
      <c r="F67" s="187"/>
      <c r="G67" s="187"/>
      <c r="H67" s="187"/>
      <c r="I67" s="188"/>
      <c r="J67" s="189">
        <f>J99</f>
        <v>0</v>
      </c>
      <c r="K67" s="122"/>
      <c r="L67" s="190"/>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4" t="s">
        <v>168</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3" t="s">
        <v>16</v>
      </c>
      <c r="D76" s="40"/>
      <c r="E76" s="40"/>
      <c r="F76" s="40"/>
      <c r="G76" s="40"/>
      <c r="H76" s="40"/>
      <c r="I76" s="144"/>
      <c r="J76" s="40"/>
      <c r="K76" s="40"/>
      <c r="L76" s="44"/>
    </row>
    <row r="77" spans="2:12" s="1" customFormat="1" ht="16.5" customHeight="1">
      <c r="B77" s="39"/>
      <c r="C77" s="40"/>
      <c r="D77" s="40"/>
      <c r="E77" s="172" t="str">
        <f>E7</f>
        <v>Výměna pražců a kolejnic ve 2.TK v úseku V.Březno - Boletice n.L. v km 443,320 – 448,400_OPRAVA Č. 1</v>
      </c>
      <c r="F77" s="33"/>
      <c r="G77" s="33"/>
      <c r="H77" s="33"/>
      <c r="I77" s="144"/>
      <c r="J77" s="40"/>
      <c r="K77" s="40"/>
      <c r="L77" s="44"/>
    </row>
    <row r="78" spans="2:12" ht="12" customHeight="1">
      <c r="B78" s="22"/>
      <c r="C78" s="33" t="s">
        <v>158</v>
      </c>
      <c r="D78" s="23"/>
      <c r="E78" s="23"/>
      <c r="F78" s="23"/>
      <c r="G78" s="23"/>
      <c r="H78" s="23"/>
      <c r="I78" s="137"/>
      <c r="J78" s="23"/>
      <c r="K78" s="23"/>
      <c r="L78" s="21"/>
    </row>
    <row r="79" spans="2:12" s="1" customFormat="1" ht="16.5" customHeight="1">
      <c r="B79" s="39"/>
      <c r="C79" s="40"/>
      <c r="D79" s="40"/>
      <c r="E79" s="172" t="s">
        <v>833</v>
      </c>
      <c r="F79" s="40"/>
      <c r="G79" s="40"/>
      <c r="H79" s="40"/>
      <c r="I79" s="144"/>
      <c r="J79" s="40"/>
      <c r="K79" s="40"/>
      <c r="L79" s="44"/>
    </row>
    <row r="80" spans="2:12" s="1" customFormat="1" ht="12" customHeight="1">
      <c r="B80" s="39"/>
      <c r="C80" s="33" t="s">
        <v>160</v>
      </c>
      <c r="D80" s="40"/>
      <c r="E80" s="40"/>
      <c r="F80" s="40"/>
      <c r="G80" s="40"/>
      <c r="H80" s="40"/>
      <c r="I80" s="144"/>
      <c r="J80" s="40"/>
      <c r="K80" s="40"/>
      <c r="L80" s="44"/>
    </row>
    <row r="81" spans="2:12" s="1" customFormat="1" ht="16.5" customHeight="1">
      <c r="B81" s="39"/>
      <c r="C81" s="40"/>
      <c r="D81" s="40"/>
      <c r="E81" s="65" t="str">
        <f>E11</f>
        <v>VRN1 - Oprava mostu v km 444,985</v>
      </c>
      <c r="F81" s="40"/>
      <c r="G81" s="40"/>
      <c r="H81" s="40"/>
      <c r="I81" s="144"/>
      <c r="J81" s="40"/>
      <c r="K81" s="40"/>
      <c r="L81" s="44"/>
    </row>
    <row r="82" spans="2:12" s="1" customFormat="1" ht="6.95" customHeight="1">
      <c r="B82" s="39"/>
      <c r="C82" s="40"/>
      <c r="D82" s="40"/>
      <c r="E82" s="40"/>
      <c r="F82" s="40"/>
      <c r="G82" s="40"/>
      <c r="H82" s="40"/>
      <c r="I82" s="144"/>
      <c r="J82" s="40"/>
      <c r="K82" s="40"/>
      <c r="L82" s="44"/>
    </row>
    <row r="83" spans="2:12" s="1" customFormat="1" ht="12" customHeight="1">
      <c r="B83" s="39"/>
      <c r="C83" s="33" t="s">
        <v>21</v>
      </c>
      <c r="D83" s="40"/>
      <c r="E83" s="40"/>
      <c r="F83" s="28" t="str">
        <f>F14</f>
        <v>trať 073</v>
      </c>
      <c r="G83" s="40"/>
      <c r="H83" s="40"/>
      <c r="I83" s="146" t="s">
        <v>23</v>
      </c>
      <c r="J83" s="68" t="str">
        <f>IF(J14="","",J14)</f>
        <v>7. 6. 2019</v>
      </c>
      <c r="K83" s="40"/>
      <c r="L83" s="44"/>
    </row>
    <row r="84" spans="2:12" s="1" customFormat="1" ht="6.95" customHeight="1">
      <c r="B84" s="39"/>
      <c r="C84" s="40"/>
      <c r="D84" s="40"/>
      <c r="E84" s="40"/>
      <c r="F84" s="40"/>
      <c r="G84" s="40"/>
      <c r="H84" s="40"/>
      <c r="I84" s="144"/>
      <c r="J84" s="40"/>
      <c r="K84" s="40"/>
      <c r="L84" s="44"/>
    </row>
    <row r="85" spans="2:12" s="1" customFormat="1" ht="13.65" customHeight="1">
      <c r="B85" s="39"/>
      <c r="C85" s="33" t="s">
        <v>25</v>
      </c>
      <c r="D85" s="40"/>
      <c r="E85" s="40"/>
      <c r="F85" s="28" t="str">
        <f>E17</f>
        <v>SŽDC s.o., OŘ Ústí n.L., ST Ústí n.L.</v>
      </c>
      <c r="G85" s="40"/>
      <c r="H85" s="40"/>
      <c r="I85" s="146" t="s">
        <v>33</v>
      </c>
      <c r="J85" s="37" t="str">
        <f>E23</f>
        <v xml:space="preserve"> </v>
      </c>
      <c r="K85" s="40"/>
      <c r="L85" s="44"/>
    </row>
    <row r="86" spans="2:12" s="1" customFormat="1" ht="13.65" customHeight="1">
      <c r="B86" s="39"/>
      <c r="C86" s="33" t="s">
        <v>31</v>
      </c>
      <c r="D86" s="40"/>
      <c r="E86" s="40"/>
      <c r="F86" s="28" t="str">
        <f>IF(E20="","",E20)</f>
        <v>Vyplň údaj</v>
      </c>
      <c r="G86" s="40"/>
      <c r="H86" s="40"/>
      <c r="I86" s="146" t="s">
        <v>36</v>
      </c>
      <c r="J86" s="37" t="str">
        <f>E26</f>
        <v xml:space="preserve"> </v>
      </c>
      <c r="K86" s="40"/>
      <c r="L86" s="44"/>
    </row>
    <row r="87" spans="2:12" s="1" customFormat="1" ht="10.3" customHeight="1">
      <c r="B87" s="39"/>
      <c r="C87" s="40"/>
      <c r="D87" s="40"/>
      <c r="E87" s="40"/>
      <c r="F87" s="40"/>
      <c r="G87" s="40"/>
      <c r="H87" s="40"/>
      <c r="I87" s="144"/>
      <c r="J87" s="40"/>
      <c r="K87" s="40"/>
      <c r="L87" s="44"/>
    </row>
    <row r="88" spans="2:20" s="10" customFormat="1" ht="29.25" customHeight="1">
      <c r="B88" s="191"/>
      <c r="C88" s="192" t="s">
        <v>169</v>
      </c>
      <c r="D88" s="193" t="s">
        <v>58</v>
      </c>
      <c r="E88" s="193" t="s">
        <v>54</v>
      </c>
      <c r="F88" s="193" t="s">
        <v>55</v>
      </c>
      <c r="G88" s="193" t="s">
        <v>170</v>
      </c>
      <c r="H88" s="193" t="s">
        <v>171</v>
      </c>
      <c r="I88" s="194" t="s">
        <v>172</v>
      </c>
      <c r="J88" s="193" t="s">
        <v>164</v>
      </c>
      <c r="K88" s="195" t="s">
        <v>173</v>
      </c>
      <c r="L88" s="196"/>
      <c r="M88" s="88" t="s">
        <v>19</v>
      </c>
      <c r="N88" s="89" t="s">
        <v>43</v>
      </c>
      <c r="O88" s="89" t="s">
        <v>174</v>
      </c>
      <c r="P88" s="89" t="s">
        <v>175</v>
      </c>
      <c r="Q88" s="89" t="s">
        <v>176</v>
      </c>
      <c r="R88" s="89" t="s">
        <v>177</v>
      </c>
      <c r="S88" s="89" t="s">
        <v>178</v>
      </c>
      <c r="T88" s="90" t="s">
        <v>179</v>
      </c>
    </row>
    <row r="89" spans="2:63" s="1" customFormat="1" ht="22.8" customHeight="1">
      <c r="B89" s="39"/>
      <c r="C89" s="95" t="s">
        <v>180</v>
      </c>
      <c r="D89" s="40"/>
      <c r="E89" s="40"/>
      <c r="F89" s="40"/>
      <c r="G89" s="40"/>
      <c r="H89" s="40"/>
      <c r="I89" s="144"/>
      <c r="J89" s="197">
        <f>BK89</f>
        <v>0</v>
      </c>
      <c r="K89" s="40"/>
      <c r="L89" s="44"/>
      <c r="M89" s="91"/>
      <c r="N89" s="92"/>
      <c r="O89" s="92"/>
      <c r="P89" s="198">
        <f>P90</f>
        <v>0</v>
      </c>
      <c r="Q89" s="92"/>
      <c r="R89" s="198">
        <f>R90</f>
        <v>0</v>
      </c>
      <c r="S89" s="92"/>
      <c r="T89" s="199">
        <f>T90</f>
        <v>0</v>
      </c>
      <c r="AT89" s="18" t="s">
        <v>72</v>
      </c>
      <c r="AU89" s="18" t="s">
        <v>165</v>
      </c>
      <c r="BK89" s="200">
        <f>BK90</f>
        <v>0</v>
      </c>
    </row>
    <row r="90" spans="2:63" s="11" customFormat="1" ht="25.9" customHeight="1">
      <c r="B90" s="201"/>
      <c r="C90" s="202"/>
      <c r="D90" s="203" t="s">
        <v>72</v>
      </c>
      <c r="E90" s="204" t="s">
        <v>112</v>
      </c>
      <c r="F90" s="204" t="s">
        <v>793</v>
      </c>
      <c r="G90" s="202"/>
      <c r="H90" s="202"/>
      <c r="I90" s="205"/>
      <c r="J90" s="206">
        <f>BK90</f>
        <v>0</v>
      </c>
      <c r="K90" s="202"/>
      <c r="L90" s="207"/>
      <c r="M90" s="208"/>
      <c r="N90" s="209"/>
      <c r="O90" s="209"/>
      <c r="P90" s="210">
        <f>P91+P96+P99</f>
        <v>0</v>
      </c>
      <c r="Q90" s="209"/>
      <c r="R90" s="210">
        <f>R91+R96+R99</f>
        <v>0</v>
      </c>
      <c r="S90" s="209"/>
      <c r="T90" s="211">
        <f>T91+T96+T99</f>
        <v>0</v>
      </c>
      <c r="AR90" s="212" t="s">
        <v>104</v>
      </c>
      <c r="AT90" s="213" t="s">
        <v>72</v>
      </c>
      <c r="AU90" s="213" t="s">
        <v>73</v>
      </c>
      <c r="AY90" s="212" t="s">
        <v>183</v>
      </c>
      <c r="BK90" s="214">
        <f>BK91+BK96+BK99</f>
        <v>0</v>
      </c>
    </row>
    <row r="91" spans="2:63" s="11" customFormat="1" ht="22.8" customHeight="1">
      <c r="B91" s="201"/>
      <c r="C91" s="202"/>
      <c r="D91" s="203" t="s">
        <v>72</v>
      </c>
      <c r="E91" s="215" t="s">
        <v>138</v>
      </c>
      <c r="F91" s="215" t="s">
        <v>1873</v>
      </c>
      <c r="G91" s="202"/>
      <c r="H91" s="202"/>
      <c r="I91" s="205"/>
      <c r="J91" s="216">
        <f>BK91</f>
        <v>0</v>
      </c>
      <c r="K91" s="202"/>
      <c r="L91" s="207"/>
      <c r="M91" s="208"/>
      <c r="N91" s="209"/>
      <c r="O91" s="209"/>
      <c r="P91" s="210">
        <f>SUM(P92:P95)</f>
        <v>0</v>
      </c>
      <c r="Q91" s="209"/>
      <c r="R91" s="210">
        <f>SUM(R92:R95)</f>
        <v>0</v>
      </c>
      <c r="S91" s="209"/>
      <c r="T91" s="211">
        <f>SUM(T92:T95)</f>
        <v>0</v>
      </c>
      <c r="AR91" s="212" t="s">
        <v>104</v>
      </c>
      <c r="AT91" s="213" t="s">
        <v>72</v>
      </c>
      <c r="AU91" s="213" t="s">
        <v>80</v>
      </c>
      <c r="AY91" s="212" t="s">
        <v>183</v>
      </c>
      <c r="BK91" s="214">
        <f>SUM(BK92:BK95)</f>
        <v>0</v>
      </c>
    </row>
    <row r="92" spans="2:65" s="1" customFormat="1" ht="16.5" customHeight="1">
      <c r="B92" s="39"/>
      <c r="C92" s="217" t="s">
        <v>80</v>
      </c>
      <c r="D92" s="217" t="s">
        <v>185</v>
      </c>
      <c r="E92" s="218" t="s">
        <v>1874</v>
      </c>
      <c r="F92" s="219" t="s">
        <v>1875</v>
      </c>
      <c r="G92" s="220" t="s">
        <v>796</v>
      </c>
      <c r="H92" s="221">
        <v>1</v>
      </c>
      <c r="I92" s="222"/>
      <c r="J92" s="223">
        <f>ROUND(I92*H92,2)</f>
        <v>0</v>
      </c>
      <c r="K92" s="219" t="s">
        <v>521</v>
      </c>
      <c r="L92" s="44"/>
      <c r="M92" s="224" t="s">
        <v>19</v>
      </c>
      <c r="N92" s="225" t="s">
        <v>44</v>
      </c>
      <c r="O92" s="80"/>
      <c r="P92" s="226">
        <f>O92*H92</f>
        <v>0</v>
      </c>
      <c r="Q92" s="226">
        <v>0</v>
      </c>
      <c r="R92" s="226">
        <f>Q92*H92</f>
        <v>0</v>
      </c>
      <c r="S92" s="226">
        <v>0</v>
      </c>
      <c r="T92" s="227">
        <f>S92*H92</f>
        <v>0</v>
      </c>
      <c r="AR92" s="18" t="s">
        <v>1876</v>
      </c>
      <c r="AT92" s="18" t="s">
        <v>185</v>
      </c>
      <c r="AU92" s="18" t="s">
        <v>82</v>
      </c>
      <c r="AY92" s="18" t="s">
        <v>183</v>
      </c>
      <c r="BE92" s="228">
        <f>IF(N92="základní",J92,0)</f>
        <v>0</v>
      </c>
      <c r="BF92" s="228">
        <f>IF(N92="snížená",J92,0)</f>
        <v>0</v>
      </c>
      <c r="BG92" s="228">
        <f>IF(N92="zákl. přenesená",J92,0)</f>
        <v>0</v>
      </c>
      <c r="BH92" s="228">
        <f>IF(N92="sníž. přenesená",J92,0)</f>
        <v>0</v>
      </c>
      <c r="BI92" s="228">
        <f>IF(N92="nulová",J92,0)</f>
        <v>0</v>
      </c>
      <c r="BJ92" s="18" t="s">
        <v>80</v>
      </c>
      <c r="BK92" s="228">
        <f>ROUND(I92*H92,2)</f>
        <v>0</v>
      </c>
      <c r="BL92" s="18" t="s">
        <v>1876</v>
      </c>
      <c r="BM92" s="18" t="s">
        <v>1877</v>
      </c>
    </row>
    <row r="93" spans="2:47" s="1" customFormat="1" ht="12">
      <c r="B93" s="39"/>
      <c r="C93" s="40"/>
      <c r="D93" s="229" t="s">
        <v>191</v>
      </c>
      <c r="E93" s="40"/>
      <c r="F93" s="230" t="s">
        <v>1878</v>
      </c>
      <c r="G93" s="40"/>
      <c r="H93" s="40"/>
      <c r="I93" s="144"/>
      <c r="J93" s="40"/>
      <c r="K93" s="40"/>
      <c r="L93" s="44"/>
      <c r="M93" s="231"/>
      <c r="N93" s="80"/>
      <c r="O93" s="80"/>
      <c r="P93" s="80"/>
      <c r="Q93" s="80"/>
      <c r="R93" s="80"/>
      <c r="S93" s="80"/>
      <c r="T93" s="81"/>
      <c r="AT93" s="18" t="s">
        <v>191</v>
      </c>
      <c r="AU93" s="18" t="s">
        <v>82</v>
      </c>
    </row>
    <row r="94" spans="2:65" s="1" customFormat="1" ht="16.5" customHeight="1">
      <c r="B94" s="39"/>
      <c r="C94" s="217" t="s">
        <v>82</v>
      </c>
      <c r="D94" s="217" t="s">
        <v>185</v>
      </c>
      <c r="E94" s="218" t="s">
        <v>1879</v>
      </c>
      <c r="F94" s="219" t="s">
        <v>1880</v>
      </c>
      <c r="G94" s="220" t="s">
        <v>796</v>
      </c>
      <c r="H94" s="221">
        <v>1</v>
      </c>
      <c r="I94" s="222"/>
      <c r="J94" s="223">
        <f>ROUND(I94*H94,2)</f>
        <v>0</v>
      </c>
      <c r="K94" s="219" t="s">
        <v>521</v>
      </c>
      <c r="L94" s="44"/>
      <c r="M94" s="224" t="s">
        <v>19</v>
      </c>
      <c r="N94" s="225" t="s">
        <v>44</v>
      </c>
      <c r="O94" s="80"/>
      <c r="P94" s="226">
        <f>O94*H94</f>
        <v>0</v>
      </c>
      <c r="Q94" s="226">
        <v>0</v>
      </c>
      <c r="R94" s="226">
        <f>Q94*H94</f>
        <v>0</v>
      </c>
      <c r="S94" s="226">
        <v>0</v>
      </c>
      <c r="T94" s="227">
        <f>S94*H94</f>
        <v>0</v>
      </c>
      <c r="AR94" s="18" t="s">
        <v>1876</v>
      </c>
      <c r="AT94" s="18" t="s">
        <v>185</v>
      </c>
      <c r="AU94" s="18" t="s">
        <v>82</v>
      </c>
      <c r="AY94" s="18" t="s">
        <v>183</v>
      </c>
      <c r="BE94" s="228">
        <f>IF(N94="základní",J94,0)</f>
        <v>0</v>
      </c>
      <c r="BF94" s="228">
        <f>IF(N94="snížená",J94,0)</f>
        <v>0</v>
      </c>
      <c r="BG94" s="228">
        <f>IF(N94="zákl. přenesená",J94,0)</f>
        <v>0</v>
      </c>
      <c r="BH94" s="228">
        <f>IF(N94="sníž. přenesená",J94,0)</f>
        <v>0</v>
      </c>
      <c r="BI94" s="228">
        <f>IF(N94="nulová",J94,0)</f>
        <v>0</v>
      </c>
      <c r="BJ94" s="18" t="s">
        <v>80</v>
      </c>
      <c r="BK94" s="228">
        <f>ROUND(I94*H94,2)</f>
        <v>0</v>
      </c>
      <c r="BL94" s="18" t="s">
        <v>1876</v>
      </c>
      <c r="BM94" s="18" t="s">
        <v>1881</v>
      </c>
    </row>
    <row r="95" spans="2:47" s="1" customFormat="1" ht="12">
      <c r="B95" s="39"/>
      <c r="C95" s="40"/>
      <c r="D95" s="229" t="s">
        <v>191</v>
      </c>
      <c r="E95" s="40"/>
      <c r="F95" s="230" t="s">
        <v>1882</v>
      </c>
      <c r="G95" s="40"/>
      <c r="H95" s="40"/>
      <c r="I95" s="144"/>
      <c r="J95" s="40"/>
      <c r="K95" s="40"/>
      <c r="L95" s="44"/>
      <c r="M95" s="231"/>
      <c r="N95" s="80"/>
      <c r="O95" s="80"/>
      <c r="P95" s="80"/>
      <c r="Q95" s="80"/>
      <c r="R95" s="80"/>
      <c r="S95" s="80"/>
      <c r="T95" s="81"/>
      <c r="AT95" s="18" t="s">
        <v>191</v>
      </c>
      <c r="AU95" s="18" t="s">
        <v>82</v>
      </c>
    </row>
    <row r="96" spans="2:63" s="11" customFormat="1" ht="22.8" customHeight="1">
      <c r="B96" s="201"/>
      <c r="C96" s="202"/>
      <c r="D96" s="203" t="s">
        <v>72</v>
      </c>
      <c r="E96" s="215" t="s">
        <v>144</v>
      </c>
      <c r="F96" s="215" t="s">
        <v>1883</v>
      </c>
      <c r="G96" s="202"/>
      <c r="H96" s="202"/>
      <c r="I96" s="205"/>
      <c r="J96" s="216">
        <f>BK96</f>
        <v>0</v>
      </c>
      <c r="K96" s="202"/>
      <c r="L96" s="207"/>
      <c r="M96" s="208"/>
      <c r="N96" s="209"/>
      <c r="O96" s="209"/>
      <c r="P96" s="210">
        <f>SUM(P97:P98)</f>
        <v>0</v>
      </c>
      <c r="Q96" s="209"/>
      <c r="R96" s="210">
        <f>SUM(R97:R98)</f>
        <v>0</v>
      </c>
      <c r="S96" s="209"/>
      <c r="T96" s="211">
        <f>SUM(T97:T98)</f>
        <v>0</v>
      </c>
      <c r="AR96" s="212" t="s">
        <v>104</v>
      </c>
      <c r="AT96" s="213" t="s">
        <v>72</v>
      </c>
      <c r="AU96" s="213" t="s">
        <v>80</v>
      </c>
      <c r="AY96" s="212" t="s">
        <v>183</v>
      </c>
      <c r="BK96" s="214">
        <f>SUM(BK97:BK98)</f>
        <v>0</v>
      </c>
    </row>
    <row r="97" spans="2:65" s="1" customFormat="1" ht="16.5" customHeight="1">
      <c r="B97" s="39"/>
      <c r="C97" s="217" t="s">
        <v>95</v>
      </c>
      <c r="D97" s="217" t="s">
        <v>185</v>
      </c>
      <c r="E97" s="218" t="s">
        <v>1884</v>
      </c>
      <c r="F97" s="219" t="s">
        <v>1883</v>
      </c>
      <c r="G97" s="220" t="s">
        <v>796</v>
      </c>
      <c r="H97" s="221">
        <v>1</v>
      </c>
      <c r="I97" s="222"/>
      <c r="J97" s="223">
        <f>ROUND(I97*H97,2)</f>
        <v>0</v>
      </c>
      <c r="K97" s="219" t="s">
        <v>521</v>
      </c>
      <c r="L97" s="44"/>
      <c r="M97" s="224" t="s">
        <v>19</v>
      </c>
      <c r="N97" s="225" t="s">
        <v>44</v>
      </c>
      <c r="O97" s="80"/>
      <c r="P97" s="226">
        <f>O97*H97</f>
        <v>0</v>
      </c>
      <c r="Q97" s="226">
        <v>0</v>
      </c>
      <c r="R97" s="226">
        <f>Q97*H97</f>
        <v>0</v>
      </c>
      <c r="S97" s="226">
        <v>0</v>
      </c>
      <c r="T97" s="227">
        <f>S97*H97</f>
        <v>0</v>
      </c>
      <c r="AR97" s="18" t="s">
        <v>1876</v>
      </c>
      <c r="AT97" s="18" t="s">
        <v>185</v>
      </c>
      <c r="AU97" s="18" t="s">
        <v>82</v>
      </c>
      <c r="AY97" s="18" t="s">
        <v>183</v>
      </c>
      <c r="BE97" s="228">
        <f>IF(N97="základní",J97,0)</f>
        <v>0</v>
      </c>
      <c r="BF97" s="228">
        <f>IF(N97="snížená",J97,0)</f>
        <v>0</v>
      </c>
      <c r="BG97" s="228">
        <f>IF(N97="zákl. přenesená",J97,0)</f>
        <v>0</v>
      </c>
      <c r="BH97" s="228">
        <f>IF(N97="sníž. přenesená",J97,0)</f>
        <v>0</v>
      </c>
      <c r="BI97" s="228">
        <f>IF(N97="nulová",J97,0)</f>
        <v>0</v>
      </c>
      <c r="BJ97" s="18" t="s">
        <v>80</v>
      </c>
      <c r="BK97" s="228">
        <f>ROUND(I97*H97,2)</f>
        <v>0</v>
      </c>
      <c r="BL97" s="18" t="s">
        <v>1876</v>
      </c>
      <c r="BM97" s="18" t="s">
        <v>1885</v>
      </c>
    </row>
    <row r="98" spans="2:47" s="1" customFormat="1" ht="12">
      <c r="B98" s="39"/>
      <c r="C98" s="40"/>
      <c r="D98" s="229" t="s">
        <v>191</v>
      </c>
      <c r="E98" s="40"/>
      <c r="F98" s="230" t="s">
        <v>1886</v>
      </c>
      <c r="G98" s="40"/>
      <c r="H98" s="40"/>
      <c r="I98" s="144"/>
      <c r="J98" s="40"/>
      <c r="K98" s="40"/>
      <c r="L98" s="44"/>
      <c r="M98" s="231"/>
      <c r="N98" s="80"/>
      <c r="O98" s="80"/>
      <c r="P98" s="80"/>
      <c r="Q98" s="80"/>
      <c r="R98" s="80"/>
      <c r="S98" s="80"/>
      <c r="T98" s="81"/>
      <c r="AT98" s="18" t="s">
        <v>191</v>
      </c>
      <c r="AU98" s="18" t="s">
        <v>82</v>
      </c>
    </row>
    <row r="99" spans="2:63" s="11" customFormat="1" ht="22.8" customHeight="1">
      <c r="B99" s="201"/>
      <c r="C99" s="202"/>
      <c r="D99" s="203" t="s">
        <v>72</v>
      </c>
      <c r="E99" s="215" t="s">
        <v>1887</v>
      </c>
      <c r="F99" s="215" t="s">
        <v>1888</v>
      </c>
      <c r="G99" s="202"/>
      <c r="H99" s="202"/>
      <c r="I99" s="205"/>
      <c r="J99" s="216">
        <f>BK99</f>
        <v>0</v>
      </c>
      <c r="K99" s="202"/>
      <c r="L99" s="207"/>
      <c r="M99" s="208"/>
      <c r="N99" s="209"/>
      <c r="O99" s="209"/>
      <c r="P99" s="210">
        <f>SUM(P100:P103)</f>
        <v>0</v>
      </c>
      <c r="Q99" s="209"/>
      <c r="R99" s="210">
        <f>SUM(R100:R103)</f>
        <v>0</v>
      </c>
      <c r="S99" s="209"/>
      <c r="T99" s="211">
        <f>SUM(T100:T103)</f>
        <v>0</v>
      </c>
      <c r="AR99" s="212" t="s">
        <v>104</v>
      </c>
      <c r="AT99" s="213" t="s">
        <v>72</v>
      </c>
      <c r="AU99" s="213" t="s">
        <v>80</v>
      </c>
      <c r="AY99" s="212" t="s">
        <v>183</v>
      </c>
      <c r="BK99" s="214">
        <f>SUM(BK100:BK103)</f>
        <v>0</v>
      </c>
    </row>
    <row r="100" spans="2:65" s="1" customFormat="1" ht="16.5" customHeight="1">
      <c r="B100" s="39"/>
      <c r="C100" s="217" t="s">
        <v>101</v>
      </c>
      <c r="D100" s="217" t="s">
        <v>185</v>
      </c>
      <c r="E100" s="218" t="s">
        <v>1889</v>
      </c>
      <c r="F100" s="219" t="s">
        <v>1890</v>
      </c>
      <c r="G100" s="220" t="s">
        <v>796</v>
      </c>
      <c r="H100" s="221">
        <v>1</v>
      </c>
      <c r="I100" s="222"/>
      <c r="J100" s="223">
        <f>ROUND(I100*H100,2)</f>
        <v>0</v>
      </c>
      <c r="K100" s="219" t="s">
        <v>521</v>
      </c>
      <c r="L100" s="44"/>
      <c r="M100" s="224" t="s">
        <v>19</v>
      </c>
      <c r="N100" s="225" t="s">
        <v>44</v>
      </c>
      <c r="O100" s="80"/>
      <c r="P100" s="226">
        <f>O100*H100</f>
        <v>0</v>
      </c>
      <c r="Q100" s="226">
        <v>0</v>
      </c>
      <c r="R100" s="226">
        <f>Q100*H100</f>
        <v>0</v>
      </c>
      <c r="S100" s="226">
        <v>0</v>
      </c>
      <c r="T100" s="227">
        <f>S100*H100</f>
        <v>0</v>
      </c>
      <c r="AR100" s="18" t="s">
        <v>1876</v>
      </c>
      <c r="AT100" s="18" t="s">
        <v>185</v>
      </c>
      <c r="AU100" s="18" t="s">
        <v>82</v>
      </c>
      <c r="AY100" s="18" t="s">
        <v>183</v>
      </c>
      <c r="BE100" s="228">
        <f>IF(N100="základní",J100,0)</f>
        <v>0</v>
      </c>
      <c r="BF100" s="228">
        <f>IF(N100="snížená",J100,0)</f>
        <v>0</v>
      </c>
      <c r="BG100" s="228">
        <f>IF(N100="zákl. přenesená",J100,0)</f>
        <v>0</v>
      </c>
      <c r="BH100" s="228">
        <f>IF(N100="sníž. přenesená",J100,0)</f>
        <v>0</v>
      </c>
      <c r="BI100" s="228">
        <f>IF(N100="nulová",J100,0)</f>
        <v>0</v>
      </c>
      <c r="BJ100" s="18" t="s">
        <v>80</v>
      </c>
      <c r="BK100" s="228">
        <f>ROUND(I100*H100,2)</f>
        <v>0</v>
      </c>
      <c r="BL100" s="18" t="s">
        <v>1876</v>
      </c>
      <c r="BM100" s="18" t="s">
        <v>1891</v>
      </c>
    </row>
    <row r="101" spans="2:47" s="1" customFormat="1" ht="12">
      <c r="B101" s="39"/>
      <c r="C101" s="40"/>
      <c r="D101" s="229" t="s">
        <v>191</v>
      </c>
      <c r="E101" s="40"/>
      <c r="F101" s="230" t="s">
        <v>1892</v>
      </c>
      <c r="G101" s="40"/>
      <c r="H101" s="40"/>
      <c r="I101" s="144"/>
      <c r="J101" s="40"/>
      <c r="K101" s="40"/>
      <c r="L101" s="44"/>
      <c r="M101" s="231"/>
      <c r="N101" s="80"/>
      <c r="O101" s="80"/>
      <c r="P101" s="80"/>
      <c r="Q101" s="80"/>
      <c r="R101" s="80"/>
      <c r="S101" s="80"/>
      <c r="T101" s="81"/>
      <c r="AT101" s="18" t="s">
        <v>191</v>
      </c>
      <c r="AU101" s="18" t="s">
        <v>82</v>
      </c>
    </row>
    <row r="102" spans="2:51" s="12" customFormat="1" ht="12">
      <c r="B102" s="232"/>
      <c r="C102" s="233"/>
      <c r="D102" s="229" t="s">
        <v>193</v>
      </c>
      <c r="E102" s="234" t="s">
        <v>19</v>
      </c>
      <c r="F102" s="235" t="s">
        <v>930</v>
      </c>
      <c r="G102" s="233"/>
      <c r="H102" s="234" t="s">
        <v>19</v>
      </c>
      <c r="I102" s="236"/>
      <c r="J102" s="233"/>
      <c r="K102" s="233"/>
      <c r="L102" s="237"/>
      <c r="M102" s="238"/>
      <c r="N102" s="239"/>
      <c r="O102" s="239"/>
      <c r="P102" s="239"/>
      <c r="Q102" s="239"/>
      <c r="R102" s="239"/>
      <c r="S102" s="239"/>
      <c r="T102" s="240"/>
      <c r="AT102" s="241" t="s">
        <v>193</v>
      </c>
      <c r="AU102" s="241" t="s">
        <v>82</v>
      </c>
      <c r="AV102" s="12" t="s">
        <v>80</v>
      </c>
      <c r="AW102" s="12" t="s">
        <v>35</v>
      </c>
      <c r="AX102" s="12" t="s">
        <v>73</v>
      </c>
      <c r="AY102" s="241" t="s">
        <v>183</v>
      </c>
    </row>
    <row r="103" spans="2:51" s="13" customFormat="1" ht="12">
      <c r="B103" s="242"/>
      <c r="C103" s="243"/>
      <c r="D103" s="229" t="s">
        <v>193</v>
      </c>
      <c r="E103" s="244" t="s">
        <v>19</v>
      </c>
      <c r="F103" s="245" t="s">
        <v>80</v>
      </c>
      <c r="G103" s="243"/>
      <c r="H103" s="246">
        <v>1</v>
      </c>
      <c r="I103" s="247"/>
      <c r="J103" s="243"/>
      <c r="K103" s="243"/>
      <c r="L103" s="248"/>
      <c r="M103" s="274"/>
      <c r="N103" s="275"/>
      <c r="O103" s="275"/>
      <c r="P103" s="275"/>
      <c r="Q103" s="275"/>
      <c r="R103" s="275"/>
      <c r="S103" s="275"/>
      <c r="T103" s="276"/>
      <c r="AT103" s="252" t="s">
        <v>193</v>
      </c>
      <c r="AU103" s="252" t="s">
        <v>82</v>
      </c>
      <c r="AV103" s="13" t="s">
        <v>82</v>
      </c>
      <c r="AW103" s="13" t="s">
        <v>35</v>
      </c>
      <c r="AX103" s="13" t="s">
        <v>80</v>
      </c>
      <c r="AY103" s="252" t="s">
        <v>183</v>
      </c>
    </row>
    <row r="104" spans="2:12" s="1" customFormat="1" ht="6.95" customHeight="1">
      <c r="B104" s="58"/>
      <c r="C104" s="59"/>
      <c r="D104" s="59"/>
      <c r="E104" s="59"/>
      <c r="F104" s="59"/>
      <c r="G104" s="59"/>
      <c r="H104" s="59"/>
      <c r="I104" s="168"/>
      <c r="J104" s="59"/>
      <c r="K104" s="59"/>
      <c r="L104" s="44"/>
    </row>
  </sheetData>
  <sheetProtection password="CC35" sheet="1" objects="1" scenarios="1" formatColumns="0" formatRows="0" autoFilter="0"/>
  <autoFilter ref="C88:K103"/>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2:BM10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143</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ht="12" customHeight="1">
      <c r="B8" s="21"/>
      <c r="D8" s="142" t="s">
        <v>158</v>
      </c>
      <c r="L8" s="21"/>
    </row>
    <row r="9" spans="2:12" s="1" customFormat="1" ht="16.5" customHeight="1">
      <c r="B9" s="44"/>
      <c r="E9" s="143" t="s">
        <v>833</v>
      </c>
      <c r="F9" s="1"/>
      <c r="G9" s="1"/>
      <c r="H9" s="1"/>
      <c r="I9" s="144"/>
      <c r="L9" s="44"/>
    </row>
    <row r="10" spans="2:12" s="1" customFormat="1" ht="12" customHeight="1">
      <c r="B10" s="44"/>
      <c r="D10" s="142" t="s">
        <v>160</v>
      </c>
      <c r="I10" s="144"/>
      <c r="L10" s="44"/>
    </row>
    <row r="11" spans="2:12" s="1" customFormat="1" ht="36.95" customHeight="1">
      <c r="B11" s="44"/>
      <c r="E11" s="145" t="s">
        <v>1893</v>
      </c>
      <c r="F11" s="1"/>
      <c r="G11" s="1"/>
      <c r="H11" s="1"/>
      <c r="I11" s="144"/>
      <c r="L11" s="44"/>
    </row>
    <row r="12" spans="2:12" s="1" customFormat="1" ht="12">
      <c r="B12" s="44"/>
      <c r="I12" s="144"/>
      <c r="L12" s="44"/>
    </row>
    <row r="13" spans="2:12" s="1" customFormat="1" ht="12" customHeight="1">
      <c r="B13" s="44"/>
      <c r="D13" s="142" t="s">
        <v>18</v>
      </c>
      <c r="F13" s="18" t="s">
        <v>19</v>
      </c>
      <c r="I13" s="146" t="s">
        <v>20</v>
      </c>
      <c r="J13" s="18" t="s">
        <v>19</v>
      </c>
      <c r="L13" s="44"/>
    </row>
    <row r="14" spans="2:12" s="1" customFormat="1" ht="12" customHeight="1">
      <c r="B14" s="44"/>
      <c r="D14" s="142" t="s">
        <v>21</v>
      </c>
      <c r="F14" s="18" t="s">
        <v>22</v>
      </c>
      <c r="I14" s="146" t="s">
        <v>23</v>
      </c>
      <c r="J14" s="147" t="str">
        <f>'Rekapitulace stavby'!AN8</f>
        <v>7. 6. 2019</v>
      </c>
      <c r="L14" s="44"/>
    </row>
    <row r="15" spans="2:12" s="1" customFormat="1" ht="10.8" customHeight="1">
      <c r="B15" s="44"/>
      <c r="I15" s="144"/>
      <c r="L15" s="44"/>
    </row>
    <row r="16" spans="2:12" s="1" customFormat="1" ht="12" customHeight="1">
      <c r="B16" s="44"/>
      <c r="D16" s="142" t="s">
        <v>25</v>
      </c>
      <c r="I16" s="146" t="s">
        <v>26</v>
      </c>
      <c r="J16" s="18" t="s">
        <v>27</v>
      </c>
      <c r="L16" s="44"/>
    </row>
    <row r="17" spans="2:12" s="1" customFormat="1" ht="18" customHeight="1">
      <c r="B17" s="44"/>
      <c r="E17" s="18" t="s">
        <v>28</v>
      </c>
      <c r="I17" s="146" t="s">
        <v>29</v>
      </c>
      <c r="J17" s="18" t="s">
        <v>30</v>
      </c>
      <c r="L17" s="44"/>
    </row>
    <row r="18" spans="2:12" s="1" customFormat="1" ht="6.95" customHeight="1">
      <c r="B18" s="44"/>
      <c r="I18" s="144"/>
      <c r="L18" s="44"/>
    </row>
    <row r="19" spans="2:12" s="1" customFormat="1" ht="12" customHeight="1">
      <c r="B19" s="44"/>
      <c r="D19" s="142" t="s">
        <v>31</v>
      </c>
      <c r="I19" s="146" t="s">
        <v>26</v>
      </c>
      <c r="J19" s="34" t="str">
        <f>'Rekapitulace stavby'!AN13</f>
        <v>Vyplň údaj</v>
      </c>
      <c r="L19" s="44"/>
    </row>
    <row r="20" spans="2:12" s="1" customFormat="1" ht="18" customHeight="1">
      <c r="B20" s="44"/>
      <c r="E20" s="34" t="str">
        <f>'Rekapitulace stavby'!E14</f>
        <v>Vyplň údaj</v>
      </c>
      <c r="F20" s="18"/>
      <c r="G20" s="18"/>
      <c r="H20" s="18"/>
      <c r="I20" s="146" t="s">
        <v>29</v>
      </c>
      <c r="J20" s="34" t="str">
        <f>'Rekapitulace stavby'!AN14</f>
        <v>Vyplň údaj</v>
      </c>
      <c r="L20" s="44"/>
    </row>
    <row r="21" spans="2:12" s="1" customFormat="1" ht="6.95" customHeight="1">
      <c r="B21" s="44"/>
      <c r="I21" s="144"/>
      <c r="L21" s="44"/>
    </row>
    <row r="22" spans="2:12" s="1" customFormat="1" ht="12" customHeight="1">
      <c r="B22" s="44"/>
      <c r="D22" s="142" t="s">
        <v>33</v>
      </c>
      <c r="I22" s="146" t="s">
        <v>26</v>
      </c>
      <c r="J22" s="18" t="s">
        <v>19</v>
      </c>
      <c r="L22" s="44"/>
    </row>
    <row r="23" spans="2:12" s="1" customFormat="1" ht="18" customHeight="1">
      <c r="B23" s="44"/>
      <c r="E23" s="18" t="s">
        <v>34</v>
      </c>
      <c r="I23" s="146" t="s">
        <v>29</v>
      </c>
      <c r="J23" s="18" t="s">
        <v>19</v>
      </c>
      <c r="L23" s="44"/>
    </row>
    <row r="24" spans="2:12" s="1" customFormat="1" ht="6.95" customHeight="1">
      <c r="B24" s="44"/>
      <c r="I24" s="144"/>
      <c r="L24" s="44"/>
    </row>
    <row r="25" spans="2:12" s="1" customFormat="1" ht="12" customHeight="1">
      <c r="B25" s="44"/>
      <c r="D25" s="142" t="s">
        <v>36</v>
      </c>
      <c r="I25" s="146" t="s">
        <v>26</v>
      </c>
      <c r="J25" s="18" t="s">
        <v>19</v>
      </c>
      <c r="L25" s="44"/>
    </row>
    <row r="26" spans="2:12" s="1" customFormat="1" ht="18" customHeight="1">
      <c r="B26" s="44"/>
      <c r="E26" s="18" t="s">
        <v>34</v>
      </c>
      <c r="I26" s="146" t="s">
        <v>29</v>
      </c>
      <c r="J26" s="18" t="s">
        <v>19</v>
      </c>
      <c r="L26" s="44"/>
    </row>
    <row r="27" spans="2:12" s="1" customFormat="1" ht="6.95" customHeight="1">
      <c r="B27" s="44"/>
      <c r="I27" s="144"/>
      <c r="L27" s="44"/>
    </row>
    <row r="28" spans="2:12" s="1" customFormat="1" ht="12" customHeight="1">
      <c r="B28" s="44"/>
      <c r="D28" s="142" t="s">
        <v>37</v>
      </c>
      <c r="I28" s="144"/>
      <c r="L28" s="44"/>
    </row>
    <row r="29" spans="2:12" s="7" customFormat="1" ht="45" customHeight="1">
      <c r="B29" s="148"/>
      <c r="E29" s="149" t="s">
        <v>38</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39</v>
      </c>
      <c r="I32" s="144"/>
      <c r="J32" s="153">
        <f>ROUND(J89,2)</f>
        <v>0</v>
      </c>
      <c r="L32" s="44"/>
    </row>
    <row r="33" spans="2:12" s="1" customFormat="1" ht="6.95" customHeight="1">
      <c r="B33" s="44"/>
      <c r="D33" s="72"/>
      <c r="E33" s="72"/>
      <c r="F33" s="72"/>
      <c r="G33" s="72"/>
      <c r="H33" s="72"/>
      <c r="I33" s="151"/>
      <c r="J33" s="72"/>
      <c r="K33" s="72"/>
      <c r="L33" s="44"/>
    </row>
    <row r="34" spans="2:12" s="1" customFormat="1" ht="14.4" customHeight="1">
      <c r="B34" s="44"/>
      <c r="F34" s="154" t="s">
        <v>41</v>
      </c>
      <c r="I34" s="155" t="s">
        <v>40</v>
      </c>
      <c r="J34" s="154" t="s">
        <v>42</v>
      </c>
      <c r="L34" s="44"/>
    </row>
    <row r="35" spans="2:12" s="1" customFormat="1" ht="14.4" customHeight="1">
      <c r="B35" s="44"/>
      <c r="D35" s="142" t="s">
        <v>43</v>
      </c>
      <c r="E35" s="142" t="s">
        <v>44</v>
      </c>
      <c r="F35" s="156">
        <f>ROUND((SUM(BE89:BE103)),2)</f>
        <v>0</v>
      </c>
      <c r="I35" s="157">
        <v>0.21</v>
      </c>
      <c r="J35" s="156">
        <f>ROUND(((SUM(BE89:BE103))*I35),2)</f>
        <v>0</v>
      </c>
      <c r="L35" s="44"/>
    </row>
    <row r="36" spans="2:12" s="1" customFormat="1" ht="14.4" customHeight="1">
      <c r="B36" s="44"/>
      <c r="E36" s="142" t="s">
        <v>45</v>
      </c>
      <c r="F36" s="156">
        <f>ROUND((SUM(BF89:BF103)),2)</f>
        <v>0</v>
      </c>
      <c r="I36" s="157">
        <v>0.15</v>
      </c>
      <c r="J36" s="156">
        <f>ROUND(((SUM(BF89:BF103))*I36),2)</f>
        <v>0</v>
      </c>
      <c r="L36" s="44"/>
    </row>
    <row r="37" spans="2:12" s="1" customFormat="1" ht="14.4" customHeight="1" hidden="1">
      <c r="B37" s="44"/>
      <c r="E37" s="142" t="s">
        <v>46</v>
      </c>
      <c r="F37" s="156">
        <f>ROUND((SUM(BG89:BG103)),2)</f>
        <v>0</v>
      </c>
      <c r="I37" s="157">
        <v>0.21</v>
      </c>
      <c r="J37" s="156">
        <f>0</f>
        <v>0</v>
      </c>
      <c r="L37" s="44"/>
    </row>
    <row r="38" spans="2:12" s="1" customFormat="1" ht="14.4" customHeight="1" hidden="1">
      <c r="B38" s="44"/>
      <c r="E38" s="142" t="s">
        <v>47</v>
      </c>
      <c r="F38" s="156">
        <f>ROUND((SUM(BH89:BH103)),2)</f>
        <v>0</v>
      </c>
      <c r="I38" s="157">
        <v>0.15</v>
      </c>
      <c r="J38" s="156">
        <f>0</f>
        <v>0</v>
      </c>
      <c r="L38" s="44"/>
    </row>
    <row r="39" spans="2:12" s="1" customFormat="1" ht="14.4" customHeight="1" hidden="1">
      <c r="B39" s="44"/>
      <c r="E39" s="142" t="s">
        <v>48</v>
      </c>
      <c r="F39" s="156">
        <f>ROUND((SUM(BI89:BI103)),2)</f>
        <v>0</v>
      </c>
      <c r="I39" s="157">
        <v>0</v>
      </c>
      <c r="J39" s="156">
        <f>0</f>
        <v>0</v>
      </c>
      <c r="L39" s="44"/>
    </row>
    <row r="40" spans="2:12" s="1" customFormat="1" ht="6.95" customHeight="1">
      <c r="B40" s="44"/>
      <c r="I40" s="144"/>
      <c r="L40" s="44"/>
    </row>
    <row r="41" spans="2:12" s="1" customFormat="1" ht="25.4" customHeight="1">
      <c r="B41" s="44"/>
      <c r="C41" s="158"/>
      <c r="D41" s="159" t="s">
        <v>49</v>
      </c>
      <c r="E41" s="160"/>
      <c r="F41" s="160"/>
      <c r="G41" s="161" t="s">
        <v>50</v>
      </c>
      <c r="H41" s="162" t="s">
        <v>51</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4" t="s">
        <v>162</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3" t="s">
        <v>16</v>
      </c>
      <c r="D49" s="40"/>
      <c r="E49" s="40"/>
      <c r="F49" s="40"/>
      <c r="G49" s="40"/>
      <c r="H49" s="40"/>
      <c r="I49" s="144"/>
      <c r="J49" s="40"/>
      <c r="K49" s="40"/>
      <c r="L49" s="44"/>
    </row>
    <row r="50" spans="2:12" s="1" customFormat="1" ht="16.5" customHeight="1">
      <c r="B50" s="39"/>
      <c r="C50" s="40"/>
      <c r="D50" s="40"/>
      <c r="E50" s="172" t="str">
        <f>E7</f>
        <v>Výměna pražců a kolejnic ve 2.TK v úseku V.Březno - Boletice n.L. v km 443,320 – 448,400_OPRAVA Č. 1</v>
      </c>
      <c r="F50" s="33"/>
      <c r="G50" s="33"/>
      <c r="H50" s="33"/>
      <c r="I50" s="144"/>
      <c r="J50" s="40"/>
      <c r="K50" s="40"/>
      <c r="L50" s="44"/>
    </row>
    <row r="51" spans="2:12" ht="12" customHeight="1">
      <c r="B51" s="22"/>
      <c r="C51" s="33" t="s">
        <v>158</v>
      </c>
      <c r="D51" s="23"/>
      <c r="E51" s="23"/>
      <c r="F51" s="23"/>
      <c r="G51" s="23"/>
      <c r="H51" s="23"/>
      <c r="I51" s="137"/>
      <c r="J51" s="23"/>
      <c r="K51" s="23"/>
      <c r="L51" s="21"/>
    </row>
    <row r="52" spans="2:12" s="1" customFormat="1" ht="16.5" customHeight="1">
      <c r="B52" s="39"/>
      <c r="C52" s="40"/>
      <c r="D52" s="40"/>
      <c r="E52" s="172" t="s">
        <v>833</v>
      </c>
      <c r="F52" s="40"/>
      <c r="G52" s="40"/>
      <c r="H52" s="40"/>
      <c r="I52" s="144"/>
      <c r="J52" s="40"/>
      <c r="K52" s="40"/>
      <c r="L52" s="44"/>
    </row>
    <row r="53" spans="2:12" s="1" customFormat="1" ht="12" customHeight="1">
      <c r="B53" s="39"/>
      <c r="C53" s="33" t="s">
        <v>160</v>
      </c>
      <c r="D53" s="40"/>
      <c r="E53" s="40"/>
      <c r="F53" s="40"/>
      <c r="G53" s="40"/>
      <c r="H53" s="40"/>
      <c r="I53" s="144"/>
      <c r="J53" s="40"/>
      <c r="K53" s="40"/>
      <c r="L53" s="44"/>
    </row>
    <row r="54" spans="2:12" s="1" customFormat="1" ht="16.5" customHeight="1">
      <c r="B54" s="39"/>
      <c r="C54" s="40"/>
      <c r="D54" s="40"/>
      <c r="E54" s="65" t="str">
        <f>E11</f>
        <v>VRN2 - Oprava mostu v km 445,446</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3" t="s">
        <v>21</v>
      </c>
      <c r="D56" s="40"/>
      <c r="E56" s="40"/>
      <c r="F56" s="28" t="str">
        <f>F14</f>
        <v>trať 073</v>
      </c>
      <c r="G56" s="40"/>
      <c r="H56" s="40"/>
      <c r="I56" s="146" t="s">
        <v>23</v>
      </c>
      <c r="J56" s="68" t="str">
        <f>IF(J14="","",J14)</f>
        <v>7. 6. 2019</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3" t="s">
        <v>25</v>
      </c>
      <c r="D58" s="40"/>
      <c r="E58" s="40"/>
      <c r="F58" s="28" t="str">
        <f>E17</f>
        <v>SŽDC s.o., OŘ Ústí n.L., ST Ústí n.L.</v>
      </c>
      <c r="G58" s="40"/>
      <c r="H58" s="40"/>
      <c r="I58" s="146" t="s">
        <v>33</v>
      </c>
      <c r="J58" s="37" t="str">
        <f>E23</f>
        <v xml:space="preserve"> </v>
      </c>
      <c r="K58" s="40"/>
      <c r="L58" s="44"/>
    </row>
    <row r="59" spans="2:12" s="1" customFormat="1" ht="13.65" customHeight="1">
      <c r="B59" s="39"/>
      <c r="C59" s="33" t="s">
        <v>31</v>
      </c>
      <c r="D59" s="40"/>
      <c r="E59" s="40"/>
      <c r="F59" s="28" t="str">
        <f>IF(E20="","",E20)</f>
        <v>Vyplň údaj</v>
      </c>
      <c r="G59" s="40"/>
      <c r="H59" s="40"/>
      <c r="I59" s="146" t="s">
        <v>36</v>
      </c>
      <c r="J59" s="37" t="str">
        <f>E26</f>
        <v xml:space="preserve"> </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163</v>
      </c>
      <c r="D61" s="174"/>
      <c r="E61" s="174"/>
      <c r="F61" s="174"/>
      <c r="G61" s="174"/>
      <c r="H61" s="174"/>
      <c r="I61" s="175"/>
      <c r="J61" s="176" t="s">
        <v>164</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71</v>
      </c>
      <c r="D63" s="40"/>
      <c r="E63" s="40"/>
      <c r="F63" s="40"/>
      <c r="G63" s="40"/>
      <c r="H63" s="40"/>
      <c r="I63" s="144"/>
      <c r="J63" s="98">
        <f>J89</f>
        <v>0</v>
      </c>
      <c r="K63" s="40"/>
      <c r="L63" s="44"/>
      <c r="AU63" s="18" t="s">
        <v>165</v>
      </c>
    </row>
    <row r="64" spans="2:12" s="8" customFormat="1" ht="24.95" customHeight="1">
      <c r="B64" s="178"/>
      <c r="C64" s="179"/>
      <c r="D64" s="180" t="s">
        <v>792</v>
      </c>
      <c r="E64" s="181"/>
      <c r="F64" s="181"/>
      <c r="G64" s="181"/>
      <c r="H64" s="181"/>
      <c r="I64" s="182"/>
      <c r="J64" s="183">
        <f>J90</f>
        <v>0</v>
      </c>
      <c r="K64" s="179"/>
      <c r="L64" s="184"/>
    </row>
    <row r="65" spans="2:12" s="9" customFormat="1" ht="19.9" customHeight="1">
      <c r="B65" s="185"/>
      <c r="C65" s="122"/>
      <c r="D65" s="186" t="s">
        <v>1870</v>
      </c>
      <c r="E65" s="187"/>
      <c r="F65" s="187"/>
      <c r="G65" s="187"/>
      <c r="H65" s="187"/>
      <c r="I65" s="188"/>
      <c r="J65" s="189">
        <f>J91</f>
        <v>0</v>
      </c>
      <c r="K65" s="122"/>
      <c r="L65" s="190"/>
    </row>
    <row r="66" spans="2:12" s="9" customFormat="1" ht="19.9" customHeight="1">
      <c r="B66" s="185"/>
      <c r="C66" s="122"/>
      <c r="D66" s="186" t="s">
        <v>1871</v>
      </c>
      <c r="E66" s="187"/>
      <c r="F66" s="187"/>
      <c r="G66" s="187"/>
      <c r="H66" s="187"/>
      <c r="I66" s="188"/>
      <c r="J66" s="189">
        <f>J96</f>
        <v>0</v>
      </c>
      <c r="K66" s="122"/>
      <c r="L66" s="190"/>
    </row>
    <row r="67" spans="2:12" s="9" customFormat="1" ht="19.9" customHeight="1">
      <c r="B67" s="185"/>
      <c r="C67" s="122"/>
      <c r="D67" s="186" t="s">
        <v>1872</v>
      </c>
      <c r="E67" s="187"/>
      <c r="F67" s="187"/>
      <c r="G67" s="187"/>
      <c r="H67" s="187"/>
      <c r="I67" s="188"/>
      <c r="J67" s="189">
        <f>J99</f>
        <v>0</v>
      </c>
      <c r="K67" s="122"/>
      <c r="L67" s="190"/>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4" t="s">
        <v>168</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3" t="s">
        <v>16</v>
      </c>
      <c r="D76" s="40"/>
      <c r="E76" s="40"/>
      <c r="F76" s="40"/>
      <c r="G76" s="40"/>
      <c r="H76" s="40"/>
      <c r="I76" s="144"/>
      <c r="J76" s="40"/>
      <c r="K76" s="40"/>
      <c r="L76" s="44"/>
    </row>
    <row r="77" spans="2:12" s="1" customFormat="1" ht="16.5" customHeight="1">
      <c r="B77" s="39"/>
      <c r="C77" s="40"/>
      <c r="D77" s="40"/>
      <c r="E77" s="172" t="str">
        <f>E7</f>
        <v>Výměna pražců a kolejnic ve 2.TK v úseku V.Březno - Boletice n.L. v km 443,320 – 448,400_OPRAVA Č. 1</v>
      </c>
      <c r="F77" s="33"/>
      <c r="G77" s="33"/>
      <c r="H77" s="33"/>
      <c r="I77" s="144"/>
      <c r="J77" s="40"/>
      <c r="K77" s="40"/>
      <c r="L77" s="44"/>
    </row>
    <row r="78" spans="2:12" ht="12" customHeight="1">
      <c r="B78" s="22"/>
      <c r="C78" s="33" t="s">
        <v>158</v>
      </c>
      <c r="D78" s="23"/>
      <c r="E78" s="23"/>
      <c r="F78" s="23"/>
      <c r="G78" s="23"/>
      <c r="H78" s="23"/>
      <c r="I78" s="137"/>
      <c r="J78" s="23"/>
      <c r="K78" s="23"/>
      <c r="L78" s="21"/>
    </row>
    <row r="79" spans="2:12" s="1" customFormat="1" ht="16.5" customHeight="1">
      <c r="B79" s="39"/>
      <c r="C79" s="40"/>
      <c r="D79" s="40"/>
      <c r="E79" s="172" t="s">
        <v>833</v>
      </c>
      <c r="F79" s="40"/>
      <c r="G79" s="40"/>
      <c r="H79" s="40"/>
      <c r="I79" s="144"/>
      <c r="J79" s="40"/>
      <c r="K79" s="40"/>
      <c r="L79" s="44"/>
    </row>
    <row r="80" spans="2:12" s="1" customFormat="1" ht="12" customHeight="1">
      <c r="B80" s="39"/>
      <c r="C80" s="33" t="s">
        <v>160</v>
      </c>
      <c r="D80" s="40"/>
      <c r="E80" s="40"/>
      <c r="F80" s="40"/>
      <c r="G80" s="40"/>
      <c r="H80" s="40"/>
      <c r="I80" s="144"/>
      <c r="J80" s="40"/>
      <c r="K80" s="40"/>
      <c r="L80" s="44"/>
    </row>
    <row r="81" spans="2:12" s="1" customFormat="1" ht="16.5" customHeight="1">
      <c r="B81" s="39"/>
      <c r="C81" s="40"/>
      <c r="D81" s="40"/>
      <c r="E81" s="65" t="str">
        <f>E11</f>
        <v>VRN2 - Oprava mostu v km 445,446</v>
      </c>
      <c r="F81" s="40"/>
      <c r="G81" s="40"/>
      <c r="H81" s="40"/>
      <c r="I81" s="144"/>
      <c r="J81" s="40"/>
      <c r="K81" s="40"/>
      <c r="L81" s="44"/>
    </row>
    <row r="82" spans="2:12" s="1" customFormat="1" ht="6.95" customHeight="1">
      <c r="B82" s="39"/>
      <c r="C82" s="40"/>
      <c r="D82" s="40"/>
      <c r="E82" s="40"/>
      <c r="F82" s="40"/>
      <c r="G82" s="40"/>
      <c r="H82" s="40"/>
      <c r="I82" s="144"/>
      <c r="J82" s="40"/>
      <c r="K82" s="40"/>
      <c r="L82" s="44"/>
    </row>
    <row r="83" spans="2:12" s="1" customFormat="1" ht="12" customHeight="1">
      <c r="B83" s="39"/>
      <c r="C83" s="33" t="s">
        <v>21</v>
      </c>
      <c r="D83" s="40"/>
      <c r="E83" s="40"/>
      <c r="F83" s="28" t="str">
        <f>F14</f>
        <v>trať 073</v>
      </c>
      <c r="G83" s="40"/>
      <c r="H83" s="40"/>
      <c r="I83" s="146" t="s">
        <v>23</v>
      </c>
      <c r="J83" s="68" t="str">
        <f>IF(J14="","",J14)</f>
        <v>7. 6. 2019</v>
      </c>
      <c r="K83" s="40"/>
      <c r="L83" s="44"/>
    </row>
    <row r="84" spans="2:12" s="1" customFormat="1" ht="6.95" customHeight="1">
      <c r="B84" s="39"/>
      <c r="C84" s="40"/>
      <c r="D84" s="40"/>
      <c r="E84" s="40"/>
      <c r="F84" s="40"/>
      <c r="G84" s="40"/>
      <c r="H84" s="40"/>
      <c r="I84" s="144"/>
      <c r="J84" s="40"/>
      <c r="K84" s="40"/>
      <c r="L84" s="44"/>
    </row>
    <row r="85" spans="2:12" s="1" customFormat="1" ht="13.65" customHeight="1">
      <c r="B85" s="39"/>
      <c r="C85" s="33" t="s">
        <v>25</v>
      </c>
      <c r="D85" s="40"/>
      <c r="E85" s="40"/>
      <c r="F85" s="28" t="str">
        <f>E17</f>
        <v>SŽDC s.o., OŘ Ústí n.L., ST Ústí n.L.</v>
      </c>
      <c r="G85" s="40"/>
      <c r="H85" s="40"/>
      <c r="I85" s="146" t="s">
        <v>33</v>
      </c>
      <c r="J85" s="37" t="str">
        <f>E23</f>
        <v xml:space="preserve"> </v>
      </c>
      <c r="K85" s="40"/>
      <c r="L85" s="44"/>
    </row>
    <row r="86" spans="2:12" s="1" customFormat="1" ht="13.65" customHeight="1">
      <c r="B86" s="39"/>
      <c r="C86" s="33" t="s">
        <v>31</v>
      </c>
      <c r="D86" s="40"/>
      <c r="E86" s="40"/>
      <c r="F86" s="28" t="str">
        <f>IF(E20="","",E20)</f>
        <v>Vyplň údaj</v>
      </c>
      <c r="G86" s="40"/>
      <c r="H86" s="40"/>
      <c r="I86" s="146" t="s">
        <v>36</v>
      </c>
      <c r="J86" s="37" t="str">
        <f>E26</f>
        <v xml:space="preserve"> </v>
      </c>
      <c r="K86" s="40"/>
      <c r="L86" s="44"/>
    </row>
    <row r="87" spans="2:12" s="1" customFormat="1" ht="10.3" customHeight="1">
      <c r="B87" s="39"/>
      <c r="C87" s="40"/>
      <c r="D87" s="40"/>
      <c r="E87" s="40"/>
      <c r="F87" s="40"/>
      <c r="G87" s="40"/>
      <c r="H87" s="40"/>
      <c r="I87" s="144"/>
      <c r="J87" s="40"/>
      <c r="K87" s="40"/>
      <c r="L87" s="44"/>
    </row>
    <row r="88" spans="2:20" s="10" customFormat="1" ht="29.25" customHeight="1">
      <c r="B88" s="191"/>
      <c r="C88" s="192" t="s">
        <v>169</v>
      </c>
      <c r="D88" s="193" t="s">
        <v>58</v>
      </c>
      <c r="E88" s="193" t="s">
        <v>54</v>
      </c>
      <c r="F88" s="193" t="s">
        <v>55</v>
      </c>
      <c r="G88" s="193" t="s">
        <v>170</v>
      </c>
      <c r="H88" s="193" t="s">
        <v>171</v>
      </c>
      <c r="I88" s="194" t="s">
        <v>172</v>
      </c>
      <c r="J88" s="193" t="s">
        <v>164</v>
      </c>
      <c r="K88" s="195" t="s">
        <v>173</v>
      </c>
      <c r="L88" s="196"/>
      <c r="M88" s="88" t="s">
        <v>19</v>
      </c>
      <c r="N88" s="89" t="s">
        <v>43</v>
      </c>
      <c r="O88" s="89" t="s">
        <v>174</v>
      </c>
      <c r="P88" s="89" t="s">
        <v>175</v>
      </c>
      <c r="Q88" s="89" t="s">
        <v>176</v>
      </c>
      <c r="R88" s="89" t="s">
        <v>177</v>
      </c>
      <c r="S88" s="89" t="s">
        <v>178</v>
      </c>
      <c r="T88" s="90" t="s">
        <v>179</v>
      </c>
    </row>
    <row r="89" spans="2:63" s="1" customFormat="1" ht="22.8" customHeight="1">
      <c r="B89" s="39"/>
      <c r="C89" s="95" t="s">
        <v>180</v>
      </c>
      <c r="D89" s="40"/>
      <c r="E89" s="40"/>
      <c r="F89" s="40"/>
      <c r="G89" s="40"/>
      <c r="H89" s="40"/>
      <c r="I89" s="144"/>
      <c r="J89" s="197">
        <f>BK89</f>
        <v>0</v>
      </c>
      <c r="K89" s="40"/>
      <c r="L89" s="44"/>
      <c r="M89" s="91"/>
      <c r="N89" s="92"/>
      <c r="O89" s="92"/>
      <c r="P89" s="198">
        <f>P90</f>
        <v>0</v>
      </c>
      <c r="Q89" s="92"/>
      <c r="R89" s="198">
        <f>R90</f>
        <v>0</v>
      </c>
      <c r="S89" s="92"/>
      <c r="T89" s="199">
        <f>T90</f>
        <v>0</v>
      </c>
      <c r="AT89" s="18" t="s">
        <v>72</v>
      </c>
      <c r="AU89" s="18" t="s">
        <v>165</v>
      </c>
      <c r="BK89" s="200">
        <f>BK90</f>
        <v>0</v>
      </c>
    </row>
    <row r="90" spans="2:63" s="11" customFormat="1" ht="25.9" customHeight="1">
      <c r="B90" s="201"/>
      <c r="C90" s="202"/>
      <c r="D90" s="203" t="s">
        <v>72</v>
      </c>
      <c r="E90" s="204" t="s">
        <v>112</v>
      </c>
      <c r="F90" s="204" t="s">
        <v>793</v>
      </c>
      <c r="G90" s="202"/>
      <c r="H90" s="202"/>
      <c r="I90" s="205"/>
      <c r="J90" s="206">
        <f>BK90</f>
        <v>0</v>
      </c>
      <c r="K90" s="202"/>
      <c r="L90" s="207"/>
      <c r="M90" s="208"/>
      <c r="N90" s="209"/>
      <c r="O90" s="209"/>
      <c r="P90" s="210">
        <f>P91+P96+P99</f>
        <v>0</v>
      </c>
      <c r="Q90" s="209"/>
      <c r="R90" s="210">
        <f>R91+R96+R99</f>
        <v>0</v>
      </c>
      <c r="S90" s="209"/>
      <c r="T90" s="211">
        <f>T91+T96+T99</f>
        <v>0</v>
      </c>
      <c r="AR90" s="212" t="s">
        <v>104</v>
      </c>
      <c r="AT90" s="213" t="s">
        <v>72</v>
      </c>
      <c r="AU90" s="213" t="s">
        <v>73</v>
      </c>
      <c r="AY90" s="212" t="s">
        <v>183</v>
      </c>
      <c r="BK90" s="214">
        <f>BK91+BK96+BK99</f>
        <v>0</v>
      </c>
    </row>
    <row r="91" spans="2:63" s="11" customFormat="1" ht="22.8" customHeight="1">
      <c r="B91" s="201"/>
      <c r="C91" s="202"/>
      <c r="D91" s="203" t="s">
        <v>72</v>
      </c>
      <c r="E91" s="215" t="s">
        <v>138</v>
      </c>
      <c r="F91" s="215" t="s">
        <v>1873</v>
      </c>
      <c r="G91" s="202"/>
      <c r="H91" s="202"/>
      <c r="I91" s="205"/>
      <c r="J91" s="216">
        <f>BK91</f>
        <v>0</v>
      </c>
      <c r="K91" s="202"/>
      <c r="L91" s="207"/>
      <c r="M91" s="208"/>
      <c r="N91" s="209"/>
      <c r="O91" s="209"/>
      <c r="P91" s="210">
        <f>SUM(P92:P95)</f>
        <v>0</v>
      </c>
      <c r="Q91" s="209"/>
      <c r="R91" s="210">
        <f>SUM(R92:R95)</f>
        <v>0</v>
      </c>
      <c r="S91" s="209"/>
      <c r="T91" s="211">
        <f>SUM(T92:T95)</f>
        <v>0</v>
      </c>
      <c r="AR91" s="212" t="s">
        <v>104</v>
      </c>
      <c r="AT91" s="213" t="s">
        <v>72</v>
      </c>
      <c r="AU91" s="213" t="s">
        <v>80</v>
      </c>
      <c r="AY91" s="212" t="s">
        <v>183</v>
      </c>
      <c r="BK91" s="214">
        <f>SUM(BK92:BK95)</f>
        <v>0</v>
      </c>
    </row>
    <row r="92" spans="2:65" s="1" customFormat="1" ht="16.5" customHeight="1">
      <c r="B92" s="39"/>
      <c r="C92" s="217" t="s">
        <v>80</v>
      </c>
      <c r="D92" s="217" t="s">
        <v>185</v>
      </c>
      <c r="E92" s="218" t="s">
        <v>1874</v>
      </c>
      <c r="F92" s="219" t="s">
        <v>1875</v>
      </c>
      <c r="G92" s="220" t="s">
        <v>796</v>
      </c>
      <c r="H92" s="221">
        <v>1</v>
      </c>
      <c r="I92" s="222"/>
      <c r="J92" s="223">
        <f>ROUND(I92*H92,2)</f>
        <v>0</v>
      </c>
      <c r="K92" s="219" t="s">
        <v>521</v>
      </c>
      <c r="L92" s="44"/>
      <c r="M92" s="224" t="s">
        <v>19</v>
      </c>
      <c r="N92" s="225" t="s">
        <v>44</v>
      </c>
      <c r="O92" s="80"/>
      <c r="P92" s="226">
        <f>O92*H92</f>
        <v>0</v>
      </c>
      <c r="Q92" s="226">
        <v>0</v>
      </c>
      <c r="R92" s="226">
        <f>Q92*H92</f>
        <v>0</v>
      </c>
      <c r="S92" s="226">
        <v>0</v>
      </c>
      <c r="T92" s="227">
        <f>S92*H92</f>
        <v>0</v>
      </c>
      <c r="AR92" s="18" t="s">
        <v>1876</v>
      </c>
      <c r="AT92" s="18" t="s">
        <v>185</v>
      </c>
      <c r="AU92" s="18" t="s">
        <v>82</v>
      </c>
      <c r="AY92" s="18" t="s">
        <v>183</v>
      </c>
      <c r="BE92" s="228">
        <f>IF(N92="základní",J92,0)</f>
        <v>0</v>
      </c>
      <c r="BF92" s="228">
        <f>IF(N92="snížená",J92,0)</f>
        <v>0</v>
      </c>
      <c r="BG92" s="228">
        <f>IF(N92="zákl. přenesená",J92,0)</f>
        <v>0</v>
      </c>
      <c r="BH92" s="228">
        <f>IF(N92="sníž. přenesená",J92,0)</f>
        <v>0</v>
      </c>
      <c r="BI92" s="228">
        <f>IF(N92="nulová",J92,0)</f>
        <v>0</v>
      </c>
      <c r="BJ92" s="18" t="s">
        <v>80</v>
      </c>
      <c r="BK92" s="228">
        <f>ROUND(I92*H92,2)</f>
        <v>0</v>
      </c>
      <c r="BL92" s="18" t="s">
        <v>1876</v>
      </c>
      <c r="BM92" s="18" t="s">
        <v>1894</v>
      </c>
    </row>
    <row r="93" spans="2:47" s="1" customFormat="1" ht="12">
      <c r="B93" s="39"/>
      <c r="C93" s="40"/>
      <c r="D93" s="229" t="s">
        <v>191</v>
      </c>
      <c r="E93" s="40"/>
      <c r="F93" s="230" t="s">
        <v>1878</v>
      </c>
      <c r="G93" s="40"/>
      <c r="H93" s="40"/>
      <c r="I93" s="144"/>
      <c r="J93" s="40"/>
      <c r="K93" s="40"/>
      <c r="L93" s="44"/>
      <c r="M93" s="231"/>
      <c r="N93" s="80"/>
      <c r="O93" s="80"/>
      <c r="P93" s="80"/>
      <c r="Q93" s="80"/>
      <c r="R93" s="80"/>
      <c r="S93" s="80"/>
      <c r="T93" s="81"/>
      <c r="AT93" s="18" t="s">
        <v>191</v>
      </c>
      <c r="AU93" s="18" t="s">
        <v>82</v>
      </c>
    </row>
    <row r="94" spans="2:65" s="1" customFormat="1" ht="16.5" customHeight="1">
      <c r="B94" s="39"/>
      <c r="C94" s="217" t="s">
        <v>82</v>
      </c>
      <c r="D94" s="217" t="s">
        <v>185</v>
      </c>
      <c r="E94" s="218" t="s">
        <v>1879</v>
      </c>
      <c r="F94" s="219" t="s">
        <v>1880</v>
      </c>
      <c r="G94" s="220" t="s">
        <v>796</v>
      </c>
      <c r="H94" s="221">
        <v>1</v>
      </c>
      <c r="I94" s="222"/>
      <c r="J94" s="223">
        <f>ROUND(I94*H94,2)</f>
        <v>0</v>
      </c>
      <c r="K94" s="219" t="s">
        <v>521</v>
      </c>
      <c r="L94" s="44"/>
      <c r="M94" s="224" t="s">
        <v>19</v>
      </c>
      <c r="N94" s="225" t="s">
        <v>44</v>
      </c>
      <c r="O94" s="80"/>
      <c r="P94" s="226">
        <f>O94*H94</f>
        <v>0</v>
      </c>
      <c r="Q94" s="226">
        <v>0</v>
      </c>
      <c r="R94" s="226">
        <f>Q94*H94</f>
        <v>0</v>
      </c>
      <c r="S94" s="226">
        <v>0</v>
      </c>
      <c r="T94" s="227">
        <f>S94*H94</f>
        <v>0</v>
      </c>
      <c r="AR94" s="18" t="s">
        <v>1876</v>
      </c>
      <c r="AT94" s="18" t="s">
        <v>185</v>
      </c>
      <c r="AU94" s="18" t="s">
        <v>82</v>
      </c>
      <c r="AY94" s="18" t="s">
        <v>183</v>
      </c>
      <c r="BE94" s="228">
        <f>IF(N94="základní",J94,0)</f>
        <v>0</v>
      </c>
      <c r="BF94" s="228">
        <f>IF(N94="snížená",J94,0)</f>
        <v>0</v>
      </c>
      <c r="BG94" s="228">
        <f>IF(N94="zákl. přenesená",J94,0)</f>
        <v>0</v>
      </c>
      <c r="BH94" s="228">
        <f>IF(N94="sníž. přenesená",J94,0)</f>
        <v>0</v>
      </c>
      <c r="BI94" s="228">
        <f>IF(N94="nulová",J94,0)</f>
        <v>0</v>
      </c>
      <c r="BJ94" s="18" t="s">
        <v>80</v>
      </c>
      <c r="BK94" s="228">
        <f>ROUND(I94*H94,2)</f>
        <v>0</v>
      </c>
      <c r="BL94" s="18" t="s">
        <v>1876</v>
      </c>
      <c r="BM94" s="18" t="s">
        <v>1895</v>
      </c>
    </row>
    <row r="95" spans="2:47" s="1" customFormat="1" ht="12">
      <c r="B95" s="39"/>
      <c r="C95" s="40"/>
      <c r="D95" s="229" t="s">
        <v>191</v>
      </c>
      <c r="E95" s="40"/>
      <c r="F95" s="230" t="s">
        <v>1896</v>
      </c>
      <c r="G95" s="40"/>
      <c r="H95" s="40"/>
      <c r="I95" s="144"/>
      <c r="J95" s="40"/>
      <c r="K95" s="40"/>
      <c r="L95" s="44"/>
      <c r="M95" s="231"/>
      <c r="N95" s="80"/>
      <c r="O95" s="80"/>
      <c r="P95" s="80"/>
      <c r="Q95" s="80"/>
      <c r="R95" s="80"/>
      <c r="S95" s="80"/>
      <c r="T95" s="81"/>
      <c r="AT95" s="18" t="s">
        <v>191</v>
      </c>
      <c r="AU95" s="18" t="s">
        <v>82</v>
      </c>
    </row>
    <row r="96" spans="2:63" s="11" customFormat="1" ht="22.8" customHeight="1">
      <c r="B96" s="201"/>
      <c r="C96" s="202"/>
      <c r="D96" s="203" t="s">
        <v>72</v>
      </c>
      <c r="E96" s="215" t="s">
        <v>144</v>
      </c>
      <c r="F96" s="215" t="s">
        <v>1883</v>
      </c>
      <c r="G96" s="202"/>
      <c r="H96" s="202"/>
      <c r="I96" s="205"/>
      <c r="J96" s="216">
        <f>BK96</f>
        <v>0</v>
      </c>
      <c r="K96" s="202"/>
      <c r="L96" s="207"/>
      <c r="M96" s="208"/>
      <c r="N96" s="209"/>
      <c r="O96" s="209"/>
      <c r="P96" s="210">
        <f>SUM(P97:P98)</f>
        <v>0</v>
      </c>
      <c r="Q96" s="209"/>
      <c r="R96" s="210">
        <f>SUM(R97:R98)</f>
        <v>0</v>
      </c>
      <c r="S96" s="209"/>
      <c r="T96" s="211">
        <f>SUM(T97:T98)</f>
        <v>0</v>
      </c>
      <c r="AR96" s="212" t="s">
        <v>104</v>
      </c>
      <c r="AT96" s="213" t="s">
        <v>72</v>
      </c>
      <c r="AU96" s="213" t="s">
        <v>80</v>
      </c>
      <c r="AY96" s="212" t="s">
        <v>183</v>
      </c>
      <c r="BK96" s="214">
        <f>SUM(BK97:BK98)</f>
        <v>0</v>
      </c>
    </row>
    <row r="97" spans="2:65" s="1" customFormat="1" ht="16.5" customHeight="1">
      <c r="B97" s="39"/>
      <c r="C97" s="217" t="s">
        <v>95</v>
      </c>
      <c r="D97" s="217" t="s">
        <v>185</v>
      </c>
      <c r="E97" s="218" t="s">
        <v>1884</v>
      </c>
      <c r="F97" s="219" t="s">
        <v>1883</v>
      </c>
      <c r="G97" s="220" t="s">
        <v>796</v>
      </c>
      <c r="H97" s="221">
        <v>1</v>
      </c>
      <c r="I97" s="222"/>
      <c r="J97" s="223">
        <f>ROUND(I97*H97,2)</f>
        <v>0</v>
      </c>
      <c r="K97" s="219" t="s">
        <v>521</v>
      </c>
      <c r="L97" s="44"/>
      <c r="M97" s="224" t="s">
        <v>19</v>
      </c>
      <c r="N97" s="225" t="s">
        <v>44</v>
      </c>
      <c r="O97" s="80"/>
      <c r="P97" s="226">
        <f>O97*H97</f>
        <v>0</v>
      </c>
      <c r="Q97" s="226">
        <v>0</v>
      </c>
      <c r="R97" s="226">
        <f>Q97*H97</f>
        <v>0</v>
      </c>
      <c r="S97" s="226">
        <v>0</v>
      </c>
      <c r="T97" s="227">
        <f>S97*H97</f>
        <v>0</v>
      </c>
      <c r="AR97" s="18" t="s">
        <v>1876</v>
      </c>
      <c r="AT97" s="18" t="s">
        <v>185</v>
      </c>
      <c r="AU97" s="18" t="s">
        <v>82</v>
      </c>
      <c r="AY97" s="18" t="s">
        <v>183</v>
      </c>
      <c r="BE97" s="228">
        <f>IF(N97="základní",J97,0)</f>
        <v>0</v>
      </c>
      <c r="BF97" s="228">
        <f>IF(N97="snížená",J97,0)</f>
        <v>0</v>
      </c>
      <c r="BG97" s="228">
        <f>IF(N97="zákl. přenesená",J97,0)</f>
        <v>0</v>
      </c>
      <c r="BH97" s="228">
        <f>IF(N97="sníž. přenesená",J97,0)</f>
        <v>0</v>
      </c>
      <c r="BI97" s="228">
        <f>IF(N97="nulová",J97,0)</f>
        <v>0</v>
      </c>
      <c r="BJ97" s="18" t="s">
        <v>80</v>
      </c>
      <c r="BK97" s="228">
        <f>ROUND(I97*H97,2)</f>
        <v>0</v>
      </c>
      <c r="BL97" s="18" t="s">
        <v>1876</v>
      </c>
      <c r="BM97" s="18" t="s">
        <v>1897</v>
      </c>
    </row>
    <row r="98" spans="2:47" s="1" customFormat="1" ht="12">
      <c r="B98" s="39"/>
      <c r="C98" s="40"/>
      <c r="D98" s="229" t="s">
        <v>191</v>
      </c>
      <c r="E98" s="40"/>
      <c r="F98" s="230" t="s">
        <v>1886</v>
      </c>
      <c r="G98" s="40"/>
      <c r="H98" s="40"/>
      <c r="I98" s="144"/>
      <c r="J98" s="40"/>
      <c r="K98" s="40"/>
      <c r="L98" s="44"/>
      <c r="M98" s="231"/>
      <c r="N98" s="80"/>
      <c r="O98" s="80"/>
      <c r="P98" s="80"/>
      <c r="Q98" s="80"/>
      <c r="R98" s="80"/>
      <c r="S98" s="80"/>
      <c r="T98" s="81"/>
      <c r="AT98" s="18" t="s">
        <v>191</v>
      </c>
      <c r="AU98" s="18" t="s">
        <v>82</v>
      </c>
    </row>
    <row r="99" spans="2:63" s="11" customFormat="1" ht="22.8" customHeight="1">
      <c r="B99" s="201"/>
      <c r="C99" s="202"/>
      <c r="D99" s="203" t="s">
        <v>72</v>
      </c>
      <c r="E99" s="215" t="s">
        <v>1887</v>
      </c>
      <c r="F99" s="215" t="s">
        <v>1888</v>
      </c>
      <c r="G99" s="202"/>
      <c r="H99" s="202"/>
      <c r="I99" s="205"/>
      <c r="J99" s="216">
        <f>BK99</f>
        <v>0</v>
      </c>
      <c r="K99" s="202"/>
      <c r="L99" s="207"/>
      <c r="M99" s="208"/>
      <c r="N99" s="209"/>
      <c r="O99" s="209"/>
      <c r="P99" s="210">
        <f>SUM(P100:P103)</f>
        <v>0</v>
      </c>
      <c r="Q99" s="209"/>
      <c r="R99" s="210">
        <f>SUM(R100:R103)</f>
        <v>0</v>
      </c>
      <c r="S99" s="209"/>
      <c r="T99" s="211">
        <f>SUM(T100:T103)</f>
        <v>0</v>
      </c>
      <c r="AR99" s="212" t="s">
        <v>104</v>
      </c>
      <c r="AT99" s="213" t="s">
        <v>72</v>
      </c>
      <c r="AU99" s="213" t="s">
        <v>80</v>
      </c>
      <c r="AY99" s="212" t="s">
        <v>183</v>
      </c>
      <c r="BK99" s="214">
        <f>SUM(BK100:BK103)</f>
        <v>0</v>
      </c>
    </row>
    <row r="100" spans="2:65" s="1" customFormat="1" ht="16.5" customHeight="1">
      <c r="B100" s="39"/>
      <c r="C100" s="217" t="s">
        <v>101</v>
      </c>
      <c r="D100" s="217" t="s">
        <v>185</v>
      </c>
      <c r="E100" s="218" t="s">
        <v>1889</v>
      </c>
      <c r="F100" s="219" t="s">
        <v>1890</v>
      </c>
      <c r="G100" s="220" t="s">
        <v>796</v>
      </c>
      <c r="H100" s="221">
        <v>1</v>
      </c>
      <c r="I100" s="222"/>
      <c r="J100" s="223">
        <f>ROUND(I100*H100,2)</f>
        <v>0</v>
      </c>
      <c r="K100" s="219" t="s">
        <v>521</v>
      </c>
      <c r="L100" s="44"/>
      <c r="M100" s="224" t="s">
        <v>19</v>
      </c>
      <c r="N100" s="225" t="s">
        <v>44</v>
      </c>
      <c r="O100" s="80"/>
      <c r="P100" s="226">
        <f>O100*H100</f>
        <v>0</v>
      </c>
      <c r="Q100" s="226">
        <v>0</v>
      </c>
      <c r="R100" s="226">
        <f>Q100*H100</f>
        <v>0</v>
      </c>
      <c r="S100" s="226">
        <v>0</v>
      </c>
      <c r="T100" s="227">
        <f>S100*H100</f>
        <v>0</v>
      </c>
      <c r="AR100" s="18" t="s">
        <v>1876</v>
      </c>
      <c r="AT100" s="18" t="s">
        <v>185</v>
      </c>
      <c r="AU100" s="18" t="s">
        <v>82</v>
      </c>
      <c r="AY100" s="18" t="s">
        <v>183</v>
      </c>
      <c r="BE100" s="228">
        <f>IF(N100="základní",J100,0)</f>
        <v>0</v>
      </c>
      <c r="BF100" s="228">
        <f>IF(N100="snížená",J100,0)</f>
        <v>0</v>
      </c>
      <c r="BG100" s="228">
        <f>IF(N100="zákl. přenesená",J100,0)</f>
        <v>0</v>
      </c>
      <c r="BH100" s="228">
        <f>IF(N100="sníž. přenesená",J100,0)</f>
        <v>0</v>
      </c>
      <c r="BI100" s="228">
        <f>IF(N100="nulová",J100,0)</f>
        <v>0</v>
      </c>
      <c r="BJ100" s="18" t="s">
        <v>80</v>
      </c>
      <c r="BK100" s="228">
        <f>ROUND(I100*H100,2)</f>
        <v>0</v>
      </c>
      <c r="BL100" s="18" t="s">
        <v>1876</v>
      </c>
      <c r="BM100" s="18" t="s">
        <v>1898</v>
      </c>
    </row>
    <row r="101" spans="2:47" s="1" customFormat="1" ht="12">
      <c r="B101" s="39"/>
      <c r="C101" s="40"/>
      <c r="D101" s="229" t="s">
        <v>191</v>
      </c>
      <c r="E101" s="40"/>
      <c r="F101" s="230" t="s">
        <v>1892</v>
      </c>
      <c r="G101" s="40"/>
      <c r="H101" s="40"/>
      <c r="I101" s="144"/>
      <c r="J101" s="40"/>
      <c r="K101" s="40"/>
      <c r="L101" s="44"/>
      <c r="M101" s="231"/>
      <c r="N101" s="80"/>
      <c r="O101" s="80"/>
      <c r="P101" s="80"/>
      <c r="Q101" s="80"/>
      <c r="R101" s="80"/>
      <c r="S101" s="80"/>
      <c r="T101" s="81"/>
      <c r="AT101" s="18" t="s">
        <v>191</v>
      </c>
      <c r="AU101" s="18" t="s">
        <v>82</v>
      </c>
    </row>
    <row r="102" spans="2:51" s="12" customFormat="1" ht="12">
      <c r="B102" s="232"/>
      <c r="C102" s="233"/>
      <c r="D102" s="229" t="s">
        <v>193</v>
      </c>
      <c r="E102" s="234" t="s">
        <v>19</v>
      </c>
      <c r="F102" s="235" t="s">
        <v>930</v>
      </c>
      <c r="G102" s="233"/>
      <c r="H102" s="234" t="s">
        <v>19</v>
      </c>
      <c r="I102" s="236"/>
      <c r="J102" s="233"/>
      <c r="K102" s="233"/>
      <c r="L102" s="237"/>
      <c r="M102" s="238"/>
      <c r="N102" s="239"/>
      <c r="O102" s="239"/>
      <c r="P102" s="239"/>
      <c r="Q102" s="239"/>
      <c r="R102" s="239"/>
      <c r="S102" s="239"/>
      <c r="T102" s="240"/>
      <c r="AT102" s="241" t="s">
        <v>193</v>
      </c>
      <c r="AU102" s="241" t="s">
        <v>82</v>
      </c>
      <c r="AV102" s="12" t="s">
        <v>80</v>
      </c>
      <c r="AW102" s="12" t="s">
        <v>35</v>
      </c>
      <c r="AX102" s="12" t="s">
        <v>73</v>
      </c>
      <c r="AY102" s="241" t="s">
        <v>183</v>
      </c>
    </row>
    <row r="103" spans="2:51" s="13" customFormat="1" ht="12">
      <c r="B103" s="242"/>
      <c r="C103" s="243"/>
      <c r="D103" s="229" t="s">
        <v>193</v>
      </c>
      <c r="E103" s="244" t="s">
        <v>19</v>
      </c>
      <c r="F103" s="245" t="s">
        <v>80</v>
      </c>
      <c r="G103" s="243"/>
      <c r="H103" s="246">
        <v>1</v>
      </c>
      <c r="I103" s="247"/>
      <c r="J103" s="243"/>
      <c r="K103" s="243"/>
      <c r="L103" s="248"/>
      <c r="M103" s="274"/>
      <c r="N103" s="275"/>
      <c r="O103" s="275"/>
      <c r="P103" s="275"/>
      <c r="Q103" s="275"/>
      <c r="R103" s="275"/>
      <c r="S103" s="275"/>
      <c r="T103" s="276"/>
      <c r="AT103" s="252" t="s">
        <v>193</v>
      </c>
      <c r="AU103" s="252" t="s">
        <v>82</v>
      </c>
      <c r="AV103" s="13" t="s">
        <v>82</v>
      </c>
      <c r="AW103" s="13" t="s">
        <v>35</v>
      </c>
      <c r="AX103" s="13" t="s">
        <v>80</v>
      </c>
      <c r="AY103" s="252" t="s">
        <v>183</v>
      </c>
    </row>
    <row r="104" spans="2:12" s="1" customFormat="1" ht="6.95" customHeight="1">
      <c r="B104" s="58"/>
      <c r="C104" s="59"/>
      <c r="D104" s="59"/>
      <c r="E104" s="59"/>
      <c r="F104" s="59"/>
      <c r="G104" s="59"/>
      <c r="H104" s="59"/>
      <c r="I104" s="168"/>
      <c r="J104" s="59"/>
      <c r="K104" s="59"/>
      <c r="L104" s="44"/>
    </row>
  </sheetData>
  <sheetProtection password="CC35" sheet="1" objects="1" scenarios="1" formatColumns="0" formatRows="0" autoFilter="0"/>
  <autoFilter ref="C88:K103"/>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23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87</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ht="12" customHeight="1">
      <c r="B8" s="21"/>
      <c r="D8" s="142" t="s">
        <v>158</v>
      </c>
      <c r="L8" s="21"/>
    </row>
    <row r="9" spans="2:12" s="1" customFormat="1" ht="16.5" customHeight="1">
      <c r="B9" s="44"/>
      <c r="E9" s="143" t="s">
        <v>159</v>
      </c>
      <c r="F9" s="1"/>
      <c r="G9" s="1"/>
      <c r="H9" s="1"/>
      <c r="I9" s="144"/>
      <c r="L9" s="44"/>
    </row>
    <row r="10" spans="2:12" s="1" customFormat="1" ht="12" customHeight="1">
      <c r="B10" s="44"/>
      <c r="D10" s="142" t="s">
        <v>160</v>
      </c>
      <c r="I10" s="144"/>
      <c r="L10" s="44"/>
    </row>
    <row r="11" spans="2:12" s="1" customFormat="1" ht="36.95" customHeight="1">
      <c r="B11" s="44"/>
      <c r="E11" s="145" t="s">
        <v>161</v>
      </c>
      <c r="F11" s="1"/>
      <c r="G11" s="1"/>
      <c r="H11" s="1"/>
      <c r="I11" s="144"/>
      <c r="L11" s="44"/>
    </row>
    <row r="12" spans="2:12" s="1" customFormat="1" ht="12">
      <c r="B12" s="44"/>
      <c r="I12" s="144"/>
      <c r="L12" s="44"/>
    </row>
    <row r="13" spans="2:12" s="1" customFormat="1" ht="12" customHeight="1">
      <c r="B13" s="44"/>
      <c r="D13" s="142" t="s">
        <v>18</v>
      </c>
      <c r="F13" s="18" t="s">
        <v>19</v>
      </c>
      <c r="I13" s="146" t="s">
        <v>20</v>
      </c>
      <c r="J13" s="18" t="s">
        <v>19</v>
      </c>
      <c r="L13" s="44"/>
    </row>
    <row r="14" spans="2:12" s="1" customFormat="1" ht="12" customHeight="1">
      <c r="B14" s="44"/>
      <c r="D14" s="142" t="s">
        <v>21</v>
      </c>
      <c r="F14" s="18" t="s">
        <v>22</v>
      </c>
      <c r="I14" s="146" t="s">
        <v>23</v>
      </c>
      <c r="J14" s="147" t="str">
        <f>'Rekapitulace stavby'!AN8</f>
        <v>7. 6. 2019</v>
      </c>
      <c r="L14" s="44"/>
    </row>
    <row r="15" spans="2:12" s="1" customFormat="1" ht="10.8" customHeight="1">
      <c r="B15" s="44"/>
      <c r="I15" s="144"/>
      <c r="L15" s="44"/>
    </row>
    <row r="16" spans="2:12" s="1" customFormat="1" ht="12" customHeight="1">
      <c r="B16" s="44"/>
      <c r="D16" s="142" t="s">
        <v>25</v>
      </c>
      <c r="I16" s="146" t="s">
        <v>26</v>
      </c>
      <c r="J16" s="18" t="s">
        <v>27</v>
      </c>
      <c r="L16" s="44"/>
    </row>
    <row r="17" spans="2:12" s="1" customFormat="1" ht="18" customHeight="1">
      <c r="B17" s="44"/>
      <c r="E17" s="18" t="s">
        <v>28</v>
      </c>
      <c r="I17" s="146" t="s">
        <v>29</v>
      </c>
      <c r="J17" s="18" t="s">
        <v>30</v>
      </c>
      <c r="L17" s="44"/>
    </row>
    <row r="18" spans="2:12" s="1" customFormat="1" ht="6.95" customHeight="1">
      <c r="B18" s="44"/>
      <c r="I18" s="144"/>
      <c r="L18" s="44"/>
    </row>
    <row r="19" spans="2:12" s="1" customFormat="1" ht="12" customHeight="1">
      <c r="B19" s="44"/>
      <c r="D19" s="142" t="s">
        <v>31</v>
      </c>
      <c r="I19" s="146" t="s">
        <v>26</v>
      </c>
      <c r="J19" s="34" t="str">
        <f>'Rekapitulace stavby'!AN13</f>
        <v>Vyplň údaj</v>
      </c>
      <c r="L19" s="44"/>
    </row>
    <row r="20" spans="2:12" s="1" customFormat="1" ht="18" customHeight="1">
      <c r="B20" s="44"/>
      <c r="E20" s="34" t="str">
        <f>'Rekapitulace stavby'!E14</f>
        <v>Vyplň údaj</v>
      </c>
      <c r="F20" s="18"/>
      <c r="G20" s="18"/>
      <c r="H20" s="18"/>
      <c r="I20" s="146" t="s">
        <v>29</v>
      </c>
      <c r="J20" s="34" t="str">
        <f>'Rekapitulace stavby'!AN14</f>
        <v>Vyplň údaj</v>
      </c>
      <c r="L20" s="44"/>
    </row>
    <row r="21" spans="2:12" s="1" customFormat="1" ht="6.95" customHeight="1">
      <c r="B21" s="44"/>
      <c r="I21" s="144"/>
      <c r="L21" s="44"/>
    </row>
    <row r="22" spans="2:12" s="1" customFormat="1" ht="12" customHeight="1">
      <c r="B22" s="44"/>
      <c r="D22" s="142" t="s">
        <v>33</v>
      </c>
      <c r="I22" s="146" t="s">
        <v>26</v>
      </c>
      <c r="J22" s="18" t="s">
        <v>19</v>
      </c>
      <c r="L22" s="44"/>
    </row>
    <row r="23" spans="2:12" s="1" customFormat="1" ht="18" customHeight="1">
      <c r="B23" s="44"/>
      <c r="E23" s="18" t="s">
        <v>34</v>
      </c>
      <c r="I23" s="146" t="s">
        <v>29</v>
      </c>
      <c r="J23" s="18" t="s">
        <v>19</v>
      </c>
      <c r="L23" s="44"/>
    </row>
    <row r="24" spans="2:12" s="1" customFormat="1" ht="6.95" customHeight="1">
      <c r="B24" s="44"/>
      <c r="I24" s="144"/>
      <c r="L24" s="44"/>
    </row>
    <row r="25" spans="2:12" s="1" customFormat="1" ht="12" customHeight="1">
      <c r="B25" s="44"/>
      <c r="D25" s="142" t="s">
        <v>36</v>
      </c>
      <c r="I25" s="146" t="s">
        <v>26</v>
      </c>
      <c r="J25" s="18" t="s">
        <v>19</v>
      </c>
      <c r="L25" s="44"/>
    </row>
    <row r="26" spans="2:12" s="1" customFormat="1" ht="18" customHeight="1">
      <c r="B26" s="44"/>
      <c r="E26" s="18" t="s">
        <v>34</v>
      </c>
      <c r="I26" s="146" t="s">
        <v>29</v>
      </c>
      <c r="J26" s="18" t="s">
        <v>19</v>
      </c>
      <c r="L26" s="44"/>
    </row>
    <row r="27" spans="2:12" s="1" customFormat="1" ht="6.95" customHeight="1">
      <c r="B27" s="44"/>
      <c r="I27" s="144"/>
      <c r="L27" s="44"/>
    </row>
    <row r="28" spans="2:12" s="1" customFormat="1" ht="12" customHeight="1">
      <c r="B28" s="44"/>
      <c r="D28" s="142" t="s">
        <v>37</v>
      </c>
      <c r="I28" s="144"/>
      <c r="L28" s="44"/>
    </row>
    <row r="29" spans="2:12" s="7" customFormat="1" ht="45" customHeight="1">
      <c r="B29" s="148"/>
      <c r="E29" s="149" t="s">
        <v>38</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39</v>
      </c>
      <c r="I32" s="144"/>
      <c r="J32" s="153">
        <f>ROUND(J87,2)</f>
        <v>0</v>
      </c>
      <c r="L32" s="44"/>
    </row>
    <row r="33" spans="2:12" s="1" customFormat="1" ht="6.95" customHeight="1">
      <c r="B33" s="44"/>
      <c r="D33" s="72"/>
      <c r="E33" s="72"/>
      <c r="F33" s="72"/>
      <c r="G33" s="72"/>
      <c r="H33" s="72"/>
      <c r="I33" s="151"/>
      <c r="J33" s="72"/>
      <c r="K33" s="72"/>
      <c r="L33" s="44"/>
    </row>
    <row r="34" spans="2:12" s="1" customFormat="1" ht="14.4" customHeight="1">
      <c r="B34" s="44"/>
      <c r="F34" s="154" t="s">
        <v>41</v>
      </c>
      <c r="I34" s="155" t="s">
        <v>40</v>
      </c>
      <c r="J34" s="154" t="s">
        <v>42</v>
      </c>
      <c r="L34" s="44"/>
    </row>
    <row r="35" spans="2:12" s="1" customFormat="1" ht="14.4" customHeight="1">
      <c r="B35" s="44"/>
      <c r="D35" s="142" t="s">
        <v>43</v>
      </c>
      <c r="E35" s="142" t="s">
        <v>44</v>
      </c>
      <c r="F35" s="156">
        <f>ROUND((SUM(BE87:BE232)),2)</f>
        <v>0</v>
      </c>
      <c r="I35" s="157">
        <v>0.21</v>
      </c>
      <c r="J35" s="156">
        <f>ROUND(((SUM(BE87:BE232))*I35),2)</f>
        <v>0</v>
      </c>
      <c r="L35" s="44"/>
    </row>
    <row r="36" spans="2:12" s="1" customFormat="1" ht="14.4" customHeight="1">
      <c r="B36" s="44"/>
      <c r="E36" s="142" t="s">
        <v>45</v>
      </c>
      <c r="F36" s="156">
        <f>ROUND((SUM(BF87:BF232)),2)</f>
        <v>0</v>
      </c>
      <c r="I36" s="157">
        <v>0.15</v>
      </c>
      <c r="J36" s="156">
        <f>ROUND(((SUM(BF87:BF232))*I36),2)</f>
        <v>0</v>
      </c>
      <c r="L36" s="44"/>
    </row>
    <row r="37" spans="2:12" s="1" customFormat="1" ht="14.4" customHeight="1" hidden="1">
      <c r="B37" s="44"/>
      <c r="E37" s="142" t="s">
        <v>46</v>
      </c>
      <c r="F37" s="156">
        <f>ROUND((SUM(BG87:BG232)),2)</f>
        <v>0</v>
      </c>
      <c r="I37" s="157">
        <v>0.21</v>
      </c>
      <c r="J37" s="156">
        <f>0</f>
        <v>0</v>
      </c>
      <c r="L37" s="44"/>
    </row>
    <row r="38" spans="2:12" s="1" customFormat="1" ht="14.4" customHeight="1" hidden="1">
      <c r="B38" s="44"/>
      <c r="E38" s="142" t="s">
        <v>47</v>
      </c>
      <c r="F38" s="156">
        <f>ROUND((SUM(BH87:BH232)),2)</f>
        <v>0</v>
      </c>
      <c r="I38" s="157">
        <v>0.15</v>
      </c>
      <c r="J38" s="156">
        <f>0</f>
        <v>0</v>
      </c>
      <c r="L38" s="44"/>
    </row>
    <row r="39" spans="2:12" s="1" customFormat="1" ht="14.4" customHeight="1" hidden="1">
      <c r="B39" s="44"/>
      <c r="E39" s="142" t="s">
        <v>48</v>
      </c>
      <c r="F39" s="156">
        <f>ROUND((SUM(BI87:BI232)),2)</f>
        <v>0</v>
      </c>
      <c r="I39" s="157">
        <v>0</v>
      </c>
      <c r="J39" s="156">
        <f>0</f>
        <v>0</v>
      </c>
      <c r="L39" s="44"/>
    </row>
    <row r="40" spans="2:12" s="1" customFormat="1" ht="6.95" customHeight="1">
      <c r="B40" s="44"/>
      <c r="I40" s="144"/>
      <c r="L40" s="44"/>
    </row>
    <row r="41" spans="2:12" s="1" customFormat="1" ht="25.4" customHeight="1">
      <c r="B41" s="44"/>
      <c r="C41" s="158"/>
      <c r="D41" s="159" t="s">
        <v>49</v>
      </c>
      <c r="E41" s="160"/>
      <c r="F41" s="160"/>
      <c r="G41" s="161" t="s">
        <v>50</v>
      </c>
      <c r="H41" s="162" t="s">
        <v>51</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4" t="s">
        <v>162</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3" t="s">
        <v>16</v>
      </c>
      <c r="D49" s="40"/>
      <c r="E49" s="40"/>
      <c r="F49" s="40"/>
      <c r="G49" s="40"/>
      <c r="H49" s="40"/>
      <c r="I49" s="144"/>
      <c r="J49" s="40"/>
      <c r="K49" s="40"/>
      <c r="L49" s="44"/>
    </row>
    <row r="50" spans="2:12" s="1" customFormat="1" ht="16.5" customHeight="1">
      <c r="B50" s="39"/>
      <c r="C50" s="40"/>
      <c r="D50" s="40"/>
      <c r="E50" s="172" t="str">
        <f>E7</f>
        <v>Výměna pražců a kolejnic ve 2.TK v úseku V.Březno - Boletice n.L. v km 443,320 – 448,400_OPRAVA Č. 1</v>
      </c>
      <c r="F50" s="33"/>
      <c r="G50" s="33"/>
      <c r="H50" s="33"/>
      <c r="I50" s="144"/>
      <c r="J50" s="40"/>
      <c r="K50" s="40"/>
      <c r="L50" s="44"/>
    </row>
    <row r="51" spans="2:12" ht="12" customHeight="1">
      <c r="B51" s="22"/>
      <c r="C51" s="33" t="s">
        <v>158</v>
      </c>
      <c r="D51" s="23"/>
      <c r="E51" s="23"/>
      <c r="F51" s="23"/>
      <c r="G51" s="23"/>
      <c r="H51" s="23"/>
      <c r="I51" s="137"/>
      <c r="J51" s="23"/>
      <c r="K51" s="23"/>
      <c r="L51" s="21"/>
    </row>
    <row r="52" spans="2:12" s="1" customFormat="1" ht="16.5" customHeight="1">
      <c r="B52" s="39"/>
      <c r="C52" s="40"/>
      <c r="D52" s="40"/>
      <c r="E52" s="172" t="s">
        <v>159</v>
      </c>
      <c r="F52" s="40"/>
      <c r="G52" s="40"/>
      <c r="H52" s="40"/>
      <c r="I52" s="144"/>
      <c r="J52" s="40"/>
      <c r="K52" s="40"/>
      <c r="L52" s="44"/>
    </row>
    <row r="53" spans="2:12" s="1" customFormat="1" ht="12" customHeight="1">
      <c r="B53" s="39"/>
      <c r="C53" s="33" t="s">
        <v>160</v>
      </c>
      <c r="D53" s="40"/>
      <c r="E53" s="40"/>
      <c r="F53" s="40"/>
      <c r="G53" s="40"/>
      <c r="H53" s="40"/>
      <c r="I53" s="144"/>
      <c r="J53" s="40"/>
      <c r="K53" s="40"/>
      <c r="L53" s="44"/>
    </row>
    <row r="54" spans="2:12" s="1" customFormat="1" ht="16.5" customHeight="1">
      <c r="B54" s="39"/>
      <c r="C54" s="40"/>
      <c r="D54" s="40"/>
      <c r="E54" s="65" t="str">
        <f>E11</f>
        <v>SO 01 - SO 01 - Železniční svršek</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3" t="s">
        <v>21</v>
      </c>
      <c r="D56" s="40"/>
      <c r="E56" s="40"/>
      <c r="F56" s="28" t="str">
        <f>F14</f>
        <v>trať 073</v>
      </c>
      <c r="G56" s="40"/>
      <c r="H56" s="40"/>
      <c r="I56" s="146" t="s">
        <v>23</v>
      </c>
      <c r="J56" s="68" t="str">
        <f>IF(J14="","",J14)</f>
        <v>7. 6. 2019</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3" t="s">
        <v>25</v>
      </c>
      <c r="D58" s="40"/>
      <c r="E58" s="40"/>
      <c r="F58" s="28" t="str">
        <f>E17</f>
        <v>SŽDC s.o., OŘ Ústí n.L., ST Ústí n.L.</v>
      </c>
      <c r="G58" s="40"/>
      <c r="H58" s="40"/>
      <c r="I58" s="146" t="s">
        <v>33</v>
      </c>
      <c r="J58" s="37" t="str">
        <f>E23</f>
        <v xml:space="preserve"> </v>
      </c>
      <c r="K58" s="40"/>
      <c r="L58" s="44"/>
    </row>
    <row r="59" spans="2:12" s="1" customFormat="1" ht="13.65" customHeight="1">
      <c r="B59" s="39"/>
      <c r="C59" s="33" t="s">
        <v>31</v>
      </c>
      <c r="D59" s="40"/>
      <c r="E59" s="40"/>
      <c r="F59" s="28" t="str">
        <f>IF(E20="","",E20)</f>
        <v>Vyplň údaj</v>
      </c>
      <c r="G59" s="40"/>
      <c r="H59" s="40"/>
      <c r="I59" s="146" t="s">
        <v>36</v>
      </c>
      <c r="J59" s="37" t="str">
        <f>E26</f>
        <v xml:space="preserve"> </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163</v>
      </c>
      <c r="D61" s="174"/>
      <c r="E61" s="174"/>
      <c r="F61" s="174"/>
      <c r="G61" s="174"/>
      <c r="H61" s="174"/>
      <c r="I61" s="175"/>
      <c r="J61" s="176" t="s">
        <v>164</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71</v>
      </c>
      <c r="D63" s="40"/>
      <c r="E63" s="40"/>
      <c r="F63" s="40"/>
      <c r="G63" s="40"/>
      <c r="H63" s="40"/>
      <c r="I63" s="144"/>
      <c r="J63" s="98">
        <f>J87</f>
        <v>0</v>
      </c>
      <c r="K63" s="40"/>
      <c r="L63" s="44"/>
      <c r="AU63" s="18" t="s">
        <v>165</v>
      </c>
    </row>
    <row r="64" spans="2:12" s="8" customFormat="1" ht="24.95" customHeight="1">
      <c r="B64" s="178"/>
      <c r="C64" s="179"/>
      <c r="D64" s="180" t="s">
        <v>166</v>
      </c>
      <c r="E64" s="181"/>
      <c r="F64" s="181"/>
      <c r="G64" s="181"/>
      <c r="H64" s="181"/>
      <c r="I64" s="182"/>
      <c r="J64" s="183">
        <f>J88</f>
        <v>0</v>
      </c>
      <c r="K64" s="179"/>
      <c r="L64" s="184"/>
    </row>
    <row r="65" spans="2:12" s="9" customFormat="1" ht="19.9" customHeight="1">
      <c r="B65" s="185"/>
      <c r="C65" s="122"/>
      <c r="D65" s="186" t="s">
        <v>167</v>
      </c>
      <c r="E65" s="187"/>
      <c r="F65" s="187"/>
      <c r="G65" s="187"/>
      <c r="H65" s="187"/>
      <c r="I65" s="188"/>
      <c r="J65" s="189">
        <f>J89</f>
        <v>0</v>
      </c>
      <c r="K65" s="122"/>
      <c r="L65" s="190"/>
    </row>
    <row r="66" spans="2:12" s="1" customFormat="1" ht="21.8" customHeight="1">
      <c r="B66" s="39"/>
      <c r="C66" s="40"/>
      <c r="D66" s="40"/>
      <c r="E66" s="40"/>
      <c r="F66" s="40"/>
      <c r="G66" s="40"/>
      <c r="H66" s="40"/>
      <c r="I66" s="144"/>
      <c r="J66" s="40"/>
      <c r="K66" s="40"/>
      <c r="L66" s="44"/>
    </row>
    <row r="67" spans="2:12" s="1" customFormat="1" ht="6.95" customHeight="1">
      <c r="B67" s="58"/>
      <c r="C67" s="59"/>
      <c r="D67" s="59"/>
      <c r="E67" s="59"/>
      <c r="F67" s="59"/>
      <c r="G67" s="59"/>
      <c r="H67" s="59"/>
      <c r="I67" s="168"/>
      <c r="J67" s="59"/>
      <c r="K67" s="59"/>
      <c r="L67" s="44"/>
    </row>
    <row r="71" spans="2:12" s="1" customFormat="1" ht="6.95" customHeight="1">
      <c r="B71" s="60"/>
      <c r="C71" s="61"/>
      <c r="D71" s="61"/>
      <c r="E71" s="61"/>
      <c r="F71" s="61"/>
      <c r="G71" s="61"/>
      <c r="H71" s="61"/>
      <c r="I71" s="171"/>
      <c r="J71" s="61"/>
      <c r="K71" s="61"/>
      <c r="L71" s="44"/>
    </row>
    <row r="72" spans="2:12" s="1" customFormat="1" ht="24.95" customHeight="1">
      <c r="B72" s="39"/>
      <c r="C72" s="24" t="s">
        <v>168</v>
      </c>
      <c r="D72" s="40"/>
      <c r="E72" s="40"/>
      <c r="F72" s="40"/>
      <c r="G72" s="40"/>
      <c r="H72" s="40"/>
      <c r="I72" s="144"/>
      <c r="J72" s="40"/>
      <c r="K72" s="40"/>
      <c r="L72" s="44"/>
    </row>
    <row r="73" spans="2:12" s="1" customFormat="1" ht="6.95" customHeight="1">
      <c r="B73" s="39"/>
      <c r="C73" s="40"/>
      <c r="D73" s="40"/>
      <c r="E73" s="40"/>
      <c r="F73" s="40"/>
      <c r="G73" s="40"/>
      <c r="H73" s="40"/>
      <c r="I73" s="144"/>
      <c r="J73" s="40"/>
      <c r="K73" s="40"/>
      <c r="L73" s="44"/>
    </row>
    <row r="74" spans="2:12" s="1" customFormat="1" ht="12" customHeight="1">
      <c r="B74" s="39"/>
      <c r="C74" s="33" t="s">
        <v>16</v>
      </c>
      <c r="D74" s="40"/>
      <c r="E74" s="40"/>
      <c r="F74" s="40"/>
      <c r="G74" s="40"/>
      <c r="H74" s="40"/>
      <c r="I74" s="144"/>
      <c r="J74" s="40"/>
      <c r="K74" s="40"/>
      <c r="L74" s="44"/>
    </row>
    <row r="75" spans="2:12" s="1" customFormat="1" ht="16.5" customHeight="1">
      <c r="B75" s="39"/>
      <c r="C75" s="40"/>
      <c r="D75" s="40"/>
      <c r="E75" s="172" t="str">
        <f>E7</f>
        <v>Výměna pražců a kolejnic ve 2.TK v úseku V.Březno - Boletice n.L. v km 443,320 – 448,400_OPRAVA Č. 1</v>
      </c>
      <c r="F75" s="33"/>
      <c r="G75" s="33"/>
      <c r="H75" s="33"/>
      <c r="I75" s="144"/>
      <c r="J75" s="40"/>
      <c r="K75" s="40"/>
      <c r="L75" s="44"/>
    </row>
    <row r="76" spans="2:12" ht="12" customHeight="1">
      <c r="B76" s="22"/>
      <c r="C76" s="33" t="s">
        <v>158</v>
      </c>
      <c r="D76" s="23"/>
      <c r="E76" s="23"/>
      <c r="F76" s="23"/>
      <c r="G76" s="23"/>
      <c r="H76" s="23"/>
      <c r="I76" s="137"/>
      <c r="J76" s="23"/>
      <c r="K76" s="23"/>
      <c r="L76" s="21"/>
    </row>
    <row r="77" spans="2:12" s="1" customFormat="1" ht="16.5" customHeight="1">
      <c r="B77" s="39"/>
      <c r="C77" s="40"/>
      <c r="D77" s="40"/>
      <c r="E77" s="172" t="s">
        <v>159</v>
      </c>
      <c r="F77" s="40"/>
      <c r="G77" s="40"/>
      <c r="H77" s="40"/>
      <c r="I77" s="144"/>
      <c r="J77" s="40"/>
      <c r="K77" s="40"/>
      <c r="L77" s="44"/>
    </row>
    <row r="78" spans="2:12" s="1" customFormat="1" ht="12" customHeight="1">
      <c r="B78" s="39"/>
      <c r="C78" s="33" t="s">
        <v>160</v>
      </c>
      <c r="D78" s="40"/>
      <c r="E78" s="40"/>
      <c r="F78" s="40"/>
      <c r="G78" s="40"/>
      <c r="H78" s="40"/>
      <c r="I78" s="144"/>
      <c r="J78" s="40"/>
      <c r="K78" s="40"/>
      <c r="L78" s="44"/>
    </row>
    <row r="79" spans="2:12" s="1" customFormat="1" ht="16.5" customHeight="1">
      <c r="B79" s="39"/>
      <c r="C79" s="40"/>
      <c r="D79" s="40"/>
      <c r="E79" s="65" t="str">
        <f>E11</f>
        <v>SO 01 - SO 01 - Železniční svršek</v>
      </c>
      <c r="F79" s="40"/>
      <c r="G79" s="40"/>
      <c r="H79" s="40"/>
      <c r="I79" s="144"/>
      <c r="J79" s="40"/>
      <c r="K79" s="40"/>
      <c r="L79" s="44"/>
    </row>
    <row r="80" spans="2:12" s="1" customFormat="1" ht="6.95" customHeight="1">
      <c r="B80" s="39"/>
      <c r="C80" s="40"/>
      <c r="D80" s="40"/>
      <c r="E80" s="40"/>
      <c r="F80" s="40"/>
      <c r="G80" s="40"/>
      <c r="H80" s="40"/>
      <c r="I80" s="144"/>
      <c r="J80" s="40"/>
      <c r="K80" s="40"/>
      <c r="L80" s="44"/>
    </row>
    <row r="81" spans="2:12" s="1" customFormat="1" ht="12" customHeight="1">
      <c r="B81" s="39"/>
      <c r="C81" s="33" t="s">
        <v>21</v>
      </c>
      <c r="D81" s="40"/>
      <c r="E81" s="40"/>
      <c r="F81" s="28" t="str">
        <f>F14</f>
        <v>trať 073</v>
      </c>
      <c r="G81" s="40"/>
      <c r="H81" s="40"/>
      <c r="I81" s="146" t="s">
        <v>23</v>
      </c>
      <c r="J81" s="68" t="str">
        <f>IF(J14="","",J14)</f>
        <v>7. 6. 2019</v>
      </c>
      <c r="K81" s="40"/>
      <c r="L81" s="44"/>
    </row>
    <row r="82" spans="2:12" s="1" customFormat="1" ht="6.95" customHeight="1">
      <c r="B82" s="39"/>
      <c r="C82" s="40"/>
      <c r="D82" s="40"/>
      <c r="E82" s="40"/>
      <c r="F82" s="40"/>
      <c r="G82" s="40"/>
      <c r="H82" s="40"/>
      <c r="I82" s="144"/>
      <c r="J82" s="40"/>
      <c r="K82" s="40"/>
      <c r="L82" s="44"/>
    </row>
    <row r="83" spans="2:12" s="1" customFormat="1" ht="13.65" customHeight="1">
      <c r="B83" s="39"/>
      <c r="C83" s="33" t="s">
        <v>25</v>
      </c>
      <c r="D83" s="40"/>
      <c r="E83" s="40"/>
      <c r="F83" s="28" t="str">
        <f>E17</f>
        <v>SŽDC s.o., OŘ Ústí n.L., ST Ústí n.L.</v>
      </c>
      <c r="G83" s="40"/>
      <c r="H83" s="40"/>
      <c r="I83" s="146" t="s">
        <v>33</v>
      </c>
      <c r="J83" s="37" t="str">
        <f>E23</f>
        <v xml:space="preserve"> </v>
      </c>
      <c r="K83" s="40"/>
      <c r="L83" s="44"/>
    </row>
    <row r="84" spans="2:12" s="1" customFormat="1" ht="13.65" customHeight="1">
      <c r="B84" s="39"/>
      <c r="C84" s="33" t="s">
        <v>31</v>
      </c>
      <c r="D84" s="40"/>
      <c r="E84" s="40"/>
      <c r="F84" s="28" t="str">
        <f>IF(E20="","",E20)</f>
        <v>Vyplň údaj</v>
      </c>
      <c r="G84" s="40"/>
      <c r="H84" s="40"/>
      <c r="I84" s="146" t="s">
        <v>36</v>
      </c>
      <c r="J84" s="37" t="str">
        <f>E26</f>
        <v xml:space="preserve"> </v>
      </c>
      <c r="K84" s="40"/>
      <c r="L84" s="44"/>
    </row>
    <row r="85" spans="2:12" s="1" customFormat="1" ht="10.3" customHeight="1">
      <c r="B85" s="39"/>
      <c r="C85" s="40"/>
      <c r="D85" s="40"/>
      <c r="E85" s="40"/>
      <c r="F85" s="40"/>
      <c r="G85" s="40"/>
      <c r="H85" s="40"/>
      <c r="I85" s="144"/>
      <c r="J85" s="40"/>
      <c r="K85" s="40"/>
      <c r="L85" s="44"/>
    </row>
    <row r="86" spans="2:20" s="10" customFormat="1" ht="29.25" customHeight="1">
      <c r="B86" s="191"/>
      <c r="C86" s="192" t="s">
        <v>169</v>
      </c>
      <c r="D86" s="193" t="s">
        <v>58</v>
      </c>
      <c r="E86" s="193" t="s">
        <v>54</v>
      </c>
      <c r="F86" s="193" t="s">
        <v>55</v>
      </c>
      <c r="G86" s="193" t="s">
        <v>170</v>
      </c>
      <c r="H86" s="193" t="s">
        <v>171</v>
      </c>
      <c r="I86" s="194" t="s">
        <v>172</v>
      </c>
      <c r="J86" s="193" t="s">
        <v>164</v>
      </c>
      <c r="K86" s="195" t="s">
        <v>173</v>
      </c>
      <c r="L86" s="196"/>
      <c r="M86" s="88" t="s">
        <v>19</v>
      </c>
      <c r="N86" s="89" t="s">
        <v>43</v>
      </c>
      <c r="O86" s="89" t="s">
        <v>174</v>
      </c>
      <c r="P86" s="89" t="s">
        <v>175</v>
      </c>
      <c r="Q86" s="89" t="s">
        <v>176</v>
      </c>
      <c r="R86" s="89" t="s">
        <v>177</v>
      </c>
      <c r="S86" s="89" t="s">
        <v>178</v>
      </c>
      <c r="T86" s="90" t="s">
        <v>179</v>
      </c>
    </row>
    <row r="87" spans="2:63" s="1" customFormat="1" ht="22.8" customHeight="1">
      <c r="B87" s="39"/>
      <c r="C87" s="95" t="s">
        <v>180</v>
      </c>
      <c r="D87" s="40"/>
      <c r="E87" s="40"/>
      <c r="F87" s="40"/>
      <c r="G87" s="40"/>
      <c r="H87" s="40"/>
      <c r="I87" s="144"/>
      <c r="J87" s="197">
        <f>BK87</f>
        <v>0</v>
      </c>
      <c r="K87" s="40"/>
      <c r="L87" s="44"/>
      <c r="M87" s="91"/>
      <c r="N87" s="92"/>
      <c r="O87" s="92"/>
      <c r="P87" s="198">
        <f>P88</f>
        <v>0</v>
      </c>
      <c r="Q87" s="92"/>
      <c r="R87" s="198">
        <f>R88</f>
        <v>6770.362900000001</v>
      </c>
      <c r="S87" s="92"/>
      <c r="T87" s="199">
        <f>T88</f>
        <v>0</v>
      </c>
      <c r="AT87" s="18" t="s">
        <v>72</v>
      </c>
      <c r="AU87" s="18" t="s">
        <v>165</v>
      </c>
      <c r="BK87" s="200">
        <f>BK88</f>
        <v>0</v>
      </c>
    </row>
    <row r="88" spans="2:63" s="11" customFormat="1" ht="25.9" customHeight="1">
      <c r="B88" s="201"/>
      <c r="C88" s="202"/>
      <c r="D88" s="203" t="s">
        <v>72</v>
      </c>
      <c r="E88" s="204" t="s">
        <v>181</v>
      </c>
      <c r="F88" s="204" t="s">
        <v>182</v>
      </c>
      <c r="G88" s="202"/>
      <c r="H88" s="202"/>
      <c r="I88" s="205"/>
      <c r="J88" s="206">
        <f>BK88</f>
        <v>0</v>
      </c>
      <c r="K88" s="202"/>
      <c r="L88" s="207"/>
      <c r="M88" s="208"/>
      <c r="N88" s="209"/>
      <c r="O88" s="209"/>
      <c r="P88" s="210">
        <f>P89</f>
        <v>0</v>
      </c>
      <c r="Q88" s="209"/>
      <c r="R88" s="210">
        <f>R89</f>
        <v>6770.362900000001</v>
      </c>
      <c r="S88" s="209"/>
      <c r="T88" s="211">
        <f>T89</f>
        <v>0</v>
      </c>
      <c r="AR88" s="212" t="s">
        <v>80</v>
      </c>
      <c r="AT88" s="213" t="s">
        <v>72</v>
      </c>
      <c r="AU88" s="213" t="s">
        <v>73</v>
      </c>
      <c r="AY88" s="212" t="s">
        <v>183</v>
      </c>
      <c r="BK88" s="214">
        <f>BK89</f>
        <v>0</v>
      </c>
    </row>
    <row r="89" spans="2:63" s="11" customFormat="1" ht="22.8" customHeight="1">
      <c r="B89" s="201"/>
      <c r="C89" s="202"/>
      <c r="D89" s="203" t="s">
        <v>72</v>
      </c>
      <c r="E89" s="215" t="s">
        <v>104</v>
      </c>
      <c r="F89" s="215" t="s">
        <v>184</v>
      </c>
      <c r="G89" s="202"/>
      <c r="H89" s="202"/>
      <c r="I89" s="205"/>
      <c r="J89" s="216">
        <f>BK89</f>
        <v>0</v>
      </c>
      <c r="K89" s="202"/>
      <c r="L89" s="207"/>
      <c r="M89" s="208"/>
      <c r="N89" s="209"/>
      <c r="O89" s="209"/>
      <c r="P89" s="210">
        <f>SUM(P90:P232)</f>
        <v>0</v>
      </c>
      <c r="Q89" s="209"/>
      <c r="R89" s="210">
        <f>SUM(R90:R232)</f>
        <v>6770.362900000001</v>
      </c>
      <c r="S89" s="209"/>
      <c r="T89" s="211">
        <f>SUM(T90:T232)</f>
        <v>0</v>
      </c>
      <c r="AR89" s="212" t="s">
        <v>80</v>
      </c>
      <c r="AT89" s="213" t="s">
        <v>72</v>
      </c>
      <c r="AU89" s="213" t="s">
        <v>80</v>
      </c>
      <c r="AY89" s="212" t="s">
        <v>183</v>
      </c>
      <c r="BK89" s="214">
        <f>SUM(BK90:BK232)</f>
        <v>0</v>
      </c>
    </row>
    <row r="90" spans="2:65" s="1" customFormat="1" ht="45" customHeight="1">
      <c r="B90" s="39"/>
      <c r="C90" s="217" t="s">
        <v>80</v>
      </c>
      <c r="D90" s="217" t="s">
        <v>185</v>
      </c>
      <c r="E90" s="218" t="s">
        <v>186</v>
      </c>
      <c r="F90" s="219" t="s">
        <v>187</v>
      </c>
      <c r="G90" s="220" t="s">
        <v>188</v>
      </c>
      <c r="H90" s="221">
        <v>9990</v>
      </c>
      <c r="I90" s="222"/>
      <c r="J90" s="223">
        <f>ROUND(I90*H90,2)</f>
        <v>0</v>
      </c>
      <c r="K90" s="219" t="s">
        <v>189</v>
      </c>
      <c r="L90" s="44"/>
      <c r="M90" s="224" t="s">
        <v>19</v>
      </c>
      <c r="N90" s="225" t="s">
        <v>44</v>
      </c>
      <c r="O90" s="80"/>
      <c r="P90" s="226">
        <f>O90*H90</f>
        <v>0</v>
      </c>
      <c r="Q90" s="226">
        <v>0</v>
      </c>
      <c r="R90" s="226">
        <f>Q90*H90</f>
        <v>0</v>
      </c>
      <c r="S90" s="226">
        <v>0</v>
      </c>
      <c r="T90" s="227">
        <f>S90*H90</f>
        <v>0</v>
      </c>
      <c r="AR90" s="18" t="s">
        <v>101</v>
      </c>
      <c r="AT90" s="18" t="s">
        <v>185</v>
      </c>
      <c r="AU90" s="18" t="s">
        <v>82</v>
      </c>
      <c r="AY90" s="18" t="s">
        <v>183</v>
      </c>
      <c r="BE90" s="228">
        <f>IF(N90="základní",J90,0)</f>
        <v>0</v>
      </c>
      <c r="BF90" s="228">
        <f>IF(N90="snížená",J90,0)</f>
        <v>0</v>
      </c>
      <c r="BG90" s="228">
        <f>IF(N90="zákl. přenesená",J90,0)</f>
        <v>0</v>
      </c>
      <c r="BH90" s="228">
        <f>IF(N90="sníž. přenesená",J90,0)</f>
        <v>0</v>
      </c>
      <c r="BI90" s="228">
        <f>IF(N90="nulová",J90,0)</f>
        <v>0</v>
      </c>
      <c r="BJ90" s="18" t="s">
        <v>80</v>
      </c>
      <c r="BK90" s="228">
        <f>ROUND(I90*H90,2)</f>
        <v>0</v>
      </c>
      <c r="BL90" s="18" t="s">
        <v>101</v>
      </c>
      <c r="BM90" s="18" t="s">
        <v>190</v>
      </c>
    </row>
    <row r="91" spans="2:47" s="1" customFormat="1" ht="12">
      <c r="B91" s="39"/>
      <c r="C91" s="40"/>
      <c r="D91" s="229" t="s">
        <v>191</v>
      </c>
      <c r="E91" s="40"/>
      <c r="F91" s="230" t="s">
        <v>192</v>
      </c>
      <c r="G91" s="40"/>
      <c r="H91" s="40"/>
      <c r="I91" s="144"/>
      <c r="J91" s="40"/>
      <c r="K91" s="40"/>
      <c r="L91" s="44"/>
      <c r="M91" s="231"/>
      <c r="N91" s="80"/>
      <c r="O91" s="80"/>
      <c r="P91" s="80"/>
      <c r="Q91" s="80"/>
      <c r="R91" s="80"/>
      <c r="S91" s="80"/>
      <c r="T91" s="81"/>
      <c r="AT91" s="18" t="s">
        <v>191</v>
      </c>
      <c r="AU91" s="18" t="s">
        <v>82</v>
      </c>
    </row>
    <row r="92" spans="2:51" s="12" customFormat="1" ht="12">
      <c r="B92" s="232"/>
      <c r="C92" s="233"/>
      <c r="D92" s="229" t="s">
        <v>193</v>
      </c>
      <c r="E92" s="234" t="s">
        <v>19</v>
      </c>
      <c r="F92" s="235" t="s">
        <v>194</v>
      </c>
      <c r="G92" s="233"/>
      <c r="H92" s="234" t="s">
        <v>19</v>
      </c>
      <c r="I92" s="236"/>
      <c r="J92" s="233"/>
      <c r="K92" s="233"/>
      <c r="L92" s="237"/>
      <c r="M92" s="238"/>
      <c r="N92" s="239"/>
      <c r="O92" s="239"/>
      <c r="P92" s="239"/>
      <c r="Q92" s="239"/>
      <c r="R92" s="239"/>
      <c r="S92" s="239"/>
      <c r="T92" s="240"/>
      <c r="AT92" s="241" t="s">
        <v>193</v>
      </c>
      <c r="AU92" s="241" t="s">
        <v>82</v>
      </c>
      <c r="AV92" s="12" t="s">
        <v>80</v>
      </c>
      <c r="AW92" s="12" t="s">
        <v>35</v>
      </c>
      <c r="AX92" s="12" t="s">
        <v>73</v>
      </c>
      <c r="AY92" s="241" t="s">
        <v>183</v>
      </c>
    </row>
    <row r="93" spans="2:51" s="13" customFormat="1" ht="12">
      <c r="B93" s="242"/>
      <c r="C93" s="243"/>
      <c r="D93" s="229" t="s">
        <v>193</v>
      </c>
      <c r="E93" s="244" t="s">
        <v>19</v>
      </c>
      <c r="F93" s="245" t="s">
        <v>195</v>
      </c>
      <c r="G93" s="243"/>
      <c r="H93" s="246">
        <v>9990</v>
      </c>
      <c r="I93" s="247"/>
      <c r="J93" s="243"/>
      <c r="K93" s="243"/>
      <c r="L93" s="248"/>
      <c r="M93" s="249"/>
      <c r="N93" s="250"/>
      <c r="O93" s="250"/>
      <c r="P93" s="250"/>
      <c r="Q93" s="250"/>
      <c r="R93" s="250"/>
      <c r="S93" s="250"/>
      <c r="T93" s="251"/>
      <c r="AT93" s="252" t="s">
        <v>193</v>
      </c>
      <c r="AU93" s="252" t="s">
        <v>82</v>
      </c>
      <c r="AV93" s="13" t="s">
        <v>82</v>
      </c>
      <c r="AW93" s="13" t="s">
        <v>35</v>
      </c>
      <c r="AX93" s="13" t="s">
        <v>80</v>
      </c>
      <c r="AY93" s="252" t="s">
        <v>183</v>
      </c>
    </row>
    <row r="94" spans="2:65" s="1" customFormat="1" ht="56.25" customHeight="1">
      <c r="B94" s="39"/>
      <c r="C94" s="217" t="s">
        <v>82</v>
      </c>
      <c r="D94" s="217" t="s">
        <v>185</v>
      </c>
      <c r="E94" s="218" t="s">
        <v>196</v>
      </c>
      <c r="F94" s="219" t="s">
        <v>197</v>
      </c>
      <c r="G94" s="220" t="s">
        <v>198</v>
      </c>
      <c r="H94" s="221">
        <v>8350</v>
      </c>
      <c r="I94" s="222"/>
      <c r="J94" s="223">
        <f>ROUND(I94*H94,2)</f>
        <v>0</v>
      </c>
      <c r="K94" s="219" t="s">
        <v>189</v>
      </c>
      <c r="L94" s="44"/>
      <c r="M94" s="224" t="s">
        <v>19</v>
      </c>
      <c r="N94" s="225" t="s">
        <v>44</v>
      </c>
      <c r="O94" s="80"/>
      <c r="P94" s="226">
        <f>O94*H94</f>
        <v>0</v>
      </c>
      <c r="Q94" s="226">
        <v>0</v>
      </c>
      <c r="R94" s="226">
        <f>Q94*H94</f>
        <v>0</v>
      </c>
      <c r="S94" s="226">
        <v>0</v>
      </c>
      <c r="T94" s="227">
        <f>S94*H94</f>
        <v>0</v>
      </c>
      <c r="AR94" s="18" t="s">
        <v>101</v>
      </c>
      <c r="AT94" s="18" t="s">
        <v>185</v>
      </c>
      <c r="AU94" s="18" t="s">
        <v>82</v>
      </c>
      <c r="AY94" s="18" t="s">
        <v>183</v>
      </c>
      <c r="BE94" s="228">
        <f>IF(N94="základní",J94,0)</f>
        <v>0</v>
      </c>
      <c r="BF94" s="228">
        <f>IF(N94="snížená",J94,0)</f>
        <v>0</v>
      </c>
      <c r="BG94" s="228">
        <f>IF(N94="zákl. přenesená",J94,0)</f>
        <v>0</v>
      </c>
      <c r="BH94" s="228">
        <f>IF(N94="sníž. přenesená",J94,0)</f>
        <v>0</v>
      </c>
      <c r="BI94" s="228">
        <f>IF(N94="nulová",J94,0)</f>
        <v>0</v>
      </c>
      <c r="BJ94" s="18" t="s">
        <v>80</v>
      </c>
      <c r="BK94" s="228">
        <f>ROUND(I94*H94,2)</f>
        <v>0</v>
      </c>
      <c r="BL94" s="18" t="s">
        <v>101</v>
      </c>
      <c r="BM94" s="18" t="s">
        <v>199</v>
      </c>
    </row>
    <row r="95" spans="2:47" s="1" customFormat="1" ht="12">
      <c r="B95" s="39"/>
      <c r="C95" s="40"/>
      <c r="D95" s="229" t="s">
        <v>191</v>
      </c>
      <c r="E95" s="40"/>
      <c r="F95" s="230" t="s">
        <v>200</v>
      </c>
      <c r="G95" s="40"/>
      <c r="H95" s="40"/>
      <c r="I95" s="144"/>
      <c r="J95" s="40"/>
      <c r="K95" s="40"/>
      <c r="L95" s="44"/>
      <c r="M95" s="231"/>
      <c r="N95" s="80"/>
      <c r="O95" s="80"/>
      <c r="P95" s="80"/>
      <c r="Q95" s="80"/>
      <c r="R95" s="80"/>
      <c r="S95" s="80"/>
      <c r="T95" s="81"/>
      <c r="AT95" s="18" t="s">
        <v>191</v>
      </c>
      <c r="AU95" s="18" t="s">
        <v>82</v>
      </c>
    </row>
    <row r="96" spans="2:51" s="12" customFormat="1" ht="12">
      <c r="B96" s="232"/>
      <c r="C96" s="233"/>
      <c r="D96" s="229" t="s">
        <v>193</v>
      </c>
      <c r="E96" s="234" t="s">
        <v>19</v>
      </c>
      <c r="F96" s="235" t="s">
        <v>194</v>
      </c>
      <c r="G96" s="233"/>
      <c r="H96" s="234" t="s">
        <v>19</v>
      </c>
      <c r="I96" s="236"/>
      <c r="J96" s="233"/>
      <c r="K96" s="233"/>
      <c r="L96" s="237"/>
      <c r="M96" s="238"/>
      <c r="N96" s="239"/>
      <c r="O96" s="239"/>
      <c r="P96" s="239"/>
      <c r="Q96" s="239"/>
      <c r="R96" s="239"/>
      <c r="S96" s="239"/>
      <c r="T96" s="240"/>
      <c r="AT96" s="241" t="s">
        <v>193</v>
      </c>
      <c r="AU96" s="241" t="s">
        <v>82</v>
      </c>
      <c r="AV96" s="12" t="s">
        <v>80</v>
      </c>
      <c r="AW96" s="12" t="s">
        <v>35</v>
      </c>
      <c r="AX96" s="12" t="s">
        <v>73</v>
      </c>
      <c r="AY96" s="241" t="s">
        <v>183</v>
      </c>
    </row>
    <row r="97" spans="2:51" s="13" customFormat="1" ht="12">
      <c r="B97" s="242"/>
      <c r="C97" s="243"/>
      <c r="D97" s="229" t="s">
        <v>193</v>
      </c>
      <c r="E97" s="244" t="s">
        <v>19</v>
      </c>
      <c r="F97" s="245" t="s">
        <v>201</v>
      </c>
      <c r="G97" s="243"/>
      <c r="H97" s="246">
        <v>8350</v>
      </c>
      <c r="I97" s="247"/>
      <c r="J97" s="243"/>
      <c r="K97" s="243"/>
      <c r="L97" s="248"/>
      <c r="M97" s="249"/>
      <c r="N97" s="250"/>
      <c r="O97" s="250"/>
      <c r="P97" s="250"/>
      <c r="Q97" s="250"/>
      <c r="R97" s="250"/>
      <c r="S97" s="250"/>
      <c r="T97" s="251"/>
      <c r="AT97" s="252" t="s">
        <v>193</v>
      </c>
      <c r="AU97" s="252" t="s">
        <v>82</v>
      </c>
      <c r="AV97" s="13" t="s">
        <v>82</v>
      </c>
      <c r="AW97" s="13" t="s">
        <v>35</v>
      </c>
      <c r="AX97" s="13" t="s">
        <v>80</v>
      </c>
      <c r="AY97" s="252" t="s">
        <v>183</v>
      </c>
    </row>
    <row r="98" spans="2:65" s="1" customFormat="1" ht="22.5" customHeight="1">
      <c r="B98" s="39"/>
      <c r="C98" s="217" t="s">
        <v>95</v>
      </c>
      <c r="D98" s="217" t="s">
        <v>185</v>
      </c>
      <c r="E98" s="218" t="s">
        <v>202</v>
      </c>
      <c r="F98" s="219" t="s">
        <v>203</v>
      </c>
      <c r="G98" s="220" t="s">
        <v>198</v>
      </c>
      <c r="H98" s="221">
        <v>2900</v>
      </c>
      <c r="I98" s="222"/>
      <c r="J98" s="223">
        <f>ROUND(I98*H98,2)</f>
        <v>0</v>
      </c>
      <c r="K98" s="219" t="s">
        <v>189</v>
      </c>
      <c r="L98" s="44"/>
      <c r="M98" s="224" t="s">
        <v>19</v>
      </c>
      <c r="N98" s="225" t="s">
        <v>44</v>
      </c>
      <c r="O98" s="80"/>
      <c r="P98" s="226">
        <f>O98*H98</f>
        <v>0</v>
      </c>
      <c r="Q98" s="226">
        <v>0</v>
      </c>
      <c r="R98" s="226">
        <f>Q98*H98</f>
        <v>0</v>
      </c>
      <c r="S98" s="226">
        <v>0</v>
      </c>
      <c r="T98" s="227">
        <f>S98*H98</f>
        <v>0</v>
      </c>
      <c r="AR98" s="18" t="s">
        <v>101</v>
      </c>
      <c r="AT98" s="18" t="s">
        <v>185</v>
      </c>
      <c r="AU98" s="18" t="s">
        <v>82</v>
      </c>
      <c r="AY98" s="18" t="s">
        <v>183</v>
      </c>
      <c r="BE98" s="228">
        <f>IF(N98="základní",J98,0)</f>
        <v>0</v>
      </c>
      <c r="BF98" s="228">
        <f>IF(N98="snížená",J98,0)</f>
        <v>0</v>
      </c>
      <c r="BG98" s="228">
        <f>IF(N98="zákl. přenesená",J98,0)</f>
        <v>0</v>
      </c>
      <c r="BH98" s="228">
        <f>IF(N98="sníž. přenesená",J98,0)</f>
        <v>0</v>
      </c>
      <c r="BI98" s="228">
        <f>IF(N98="nulová",J98,0)</f>
        <v>0</v>
      </c>
      <c r="BJ98" s="18" t="s">
        <v>80</v>
      </c>
      <c r="BK98" s="228">
        <f>ROUND(I98*H98,2)</f>
        <v>0</v>
      </c>
      <c r="BL98" s="18" t="s">
        <v>101</v>
      </c>
      <c r="BM98" s="18" t="s">
        <v>204</v>
      </c>
    </row>
    <row r="99" spans="2:51" s="13" customFormat="1" ht="12">
      <c r="B99" s="242"/>
      <c r="C99" s="243"/>
      <c r="D99" s="229" t="s">
        <v>193</v>
      </c>
      <c r="E99" s="244" t="s">
        <v>19</v>
      </c>
      <c r="F99" s="245" t="s">
        <v>205</v>
      </c>
      <c r="G99" s="243"/>
      <c r="H99" s="246">
        <v>2900</v>
      </c>
      <c r="I99" s="247"/>
      <c r="J99" s="243"/>
      <c r="K99" s="243"/>
      <c r="L99" s="248"/>
      <c r="M99" s="249"/>
      <c r="N99" s="250"/>
      <c r="O99" s="250"/>
      <c r="P99" s="250"/>
      <c r="Q99" s="250"/>
      <c r="R99" s="250"/>
      <c r="S99" s="250"/>
      <c r="T99" s="251"/>
      <c r="AT99" s="252" t="s">
        <v>193</v>
      </c>
      <c r="AU99" s="252" t="s">
        <v>82</v>
      </c>
      <c r="AV99" s="13" t="s">
        <v>82</v>
      </c>
      <c r="AW99" s="13" t="s">
        <v>35</v>
      </c>
      <c r="AX99" s="13" t="s">
        <v>80</v>
      </c>
      <c r="AY99" s="252" t="s">
        <v>183</v>
      </c>
    </row>
    <row r="100" spans="2:65" s="1" customFormat="1" ht="22.5" customHeight="1">
      <c r="B100" s="39"/>
      <c r="C100" s="217" t="s">
        <v>101</v>
      </c>
      <c r="D100" s="217" t="s">
        <v>185</v>
      </c>
      <c r="E100" s="218" t="s">
        <v>206</v>
      </c>
      <c r="F100" s="219" t="s">
        <v>207</v>
      </c>
      <c r="G100" s="220" t="s">
        <v>208</v>
      </c>
      <c r="H100" s="221">
        <v>68</v>
      </c>
      <c r="I100" s="222"/>
      <c r="J100" s="223">
        <f>ROUND(I100*H100,2)</f>
        <v>0</v>
      </c>
      <c r="K100" s="219" t="s">
        <v>189</v>
      </c>
      <c r="L100" s="44"/>
      <c r="M100" s="224" t="s">
        <v>19</v>
      </c>
      <c r="N100" s="225" t="s">
        <v>44</v>
      </c>
      <c r="O100" s="80"/>
      <c r="P100" s="226">
        <f>O100*H100</f>
        <v>0</v>
      </c>
      <c r="Q100" s="226">
        <v>0</v>
      </c>
      <c r="R100" s="226">
        <f>Q100*H100</f>
        <v>0</v>
      </c>
      <c r="S100" s="226">
        <v>0</v>
      </c>
      <c r="T100" s="227">
        <f>S100*H100</f>
        <v>0</v>
      </c>
      <c r="AR100" s="18" t="s">
        <v>101</v>
      </c>
      <c r="AT100" s="18" t="s">
        <v>185</v>
      </c>
      <c r="AU100" s="18" t="s">
        <v>82</v>
      </c>
      <c r="AY100" s="18" t="s">
        <v>183</v>
      </c>
      <c r="BE100" s="228">
        <f>IF(N100="základní",J100,0)</f>
        <v>0</v>
      </c>
      <c r="BF100" s="228">
        <f>IF(N100="snížená",J100,0)</f>
        <v>0</v>
      </c>
      <c r="BG100" s="228">
        <f>IF(N100="zákl. přenesená",J100,0)</f>
        <v>0</v>
      </c>
      <c r="BH100" s="228">
        <f>IF(N100="sníž. přenesená",J100,0)</f>
        <v>0</v>
      </c>
      <c r="BI100" s="228">
        <f>IF(N100="nulová",J100,0)</f>
        <v>0</v>
      </c>
      <c r="BJ100" s="18" t="s">
        <v>80</v>
      </c>
      <c r="BK100" s="228">
        <f>ROUND(I100*H100,2)</f>
        <v>0</v>
      </c>
      <c r="BL100" s="18" t="s">
        <v>101</v>
      </c>
      <c r="BM100" s="18" t="s">
        <v>209</v>
      </c>
    </row>
    <row r="101" spans="2:65" s="1" customFormat="1" ht="22.5" customHeight="1">
      <c r="B101" s="39"/>
      <c r="C101" s="217" t="s">
        <v>104</v>
      </c>
      <c r="D101" s="217" t="s">
        <v>185</v>
      </c>
      <c r="E101" s="218" t="s">
        <v>210</v>
      </c>
      <c r="F101" s="219" t="s">
        <v>211</v>
      </c>
      <c r="G101" s="220" t="s">
        <v>208</v>
      </c>
      <c r="H101" s="221">
        <v>8200</v>
      </c>
      <c r="I101" s="222"/>
      <c r="J101" s="223">
        <f>ROUND(I101*H101,2)</f>
        <v>0</v>
      </c>
      <c r="K101" s="219" t="s">
        <v>189</v>
      </c>
      <c r="L101" s="44"/>
      <c r="M101" s="224" t="s">
        <v>19</v>
      </c>
      <c r="N101" s="225" t="s">
        <v>44</v>
      </c>
      <c r="O101" s="80"/>
      <c r="P101" s="226">
        <f>O101*H101</f>
        <v>0</v>
      </c>
      <c r="Q101" s="226">
        <v>0</v>
      </c>
      <c r="R101" s="226">
        <f>Q101*H101</f>
        <v>0</v>
      </c>
      <c r="S101" s="226">
        <v>0</v>
      </c>
      <c r="T101" s="227">
        <f>S101*H101</f>
        <v>0</v>
      </c>
      <c r="AR101" s="18" t="s">
        <v>101</v>
      </c>
      <c r="AT101" s="18" t="s">
        <v>185</v>
      </c>
      <c r="AU101" s="18" t="s">
        <v>82</v>
      </c>
      <c r="AY101" s="18" t="s">
        <v>183</v>
      </c>
      <c r="BE101" s="228">
        <f>IF(N101="základní",J101,0)</f>
        <v>0</v>
      </c>
      <c r="BF101" s="228">
        <f>IF(N101="snížená",J101,0)</f>
        <v>0</v>
      </c>
      <c r="BG101" s="228">
        <f>IF(N101="zákl. přenesená",J101,0)</f>
        <v>0</v>
      </c>
      <c r="BH101" s="228">
        <f>IF(N101="sníž. přenesená",J101,0)</f>
        <v>0</v>
      </c>
      <c r="BI101" s="228">
        <f>IF(N101="nulová",J101,0)</f>
        <v>0</v>
      </c>
      <c r="BJ101" s="18" t="s">
        <v>80</v>
      </c>
      <c r="BK101" s="228">
        <f>ROUND(I101*H101,2)</f>
        <v>0</v>
      </c>
      <c r="BL101" s="18" t="s">
        <v>101</v>
      </c>
      <c r="BM101" s="18" t="s">
        <v>212</v>
      </c>
    </row>
    <row r="102" spans="2:47" s="1" customFormat="1" ht="12">
      <c r="B102" s="39"/>
      <c r="C102" s="40"/>
      <c r="D102" s="229" t="s">
        <v>213</v>
      </c>
      <c r="E102" s="40"/>
      <c r="F102" s="230" t="s">
        <v>214</v>
      </c>
      <c r="G102" s="40"/>
      <c r="H102" s="40"/>
      <c r="I102" s="144"/>
      <c r="J102" s="40"/>
      <c r="K102" s="40"/>
      <c r="L102" s="44"/>
      <c r="M102" s="231"/>
      <c r="N102" s="80"/>
      <c r="O102" s="80"/>
      <c r="P102" s="80"/>
      <c r="Q102" s="80"/>
      <c r="R102" s="80"/>
      <c r="S102" s="80"/>
      <c r="T102" s="81"/>
      <c r="AT102" s="18" t="s">
        <v>213</v>
      </c>
      <c r="AU102" s="18" t="s">
        <v>82</v>
      </c>
    </row>
    <row r="103" spans="2:51" s="13" customFormat="1" ht="12">
      <c r="B103" s="242"/>
      <c r="C103" s="243"/>
      <c r="D103" s="229" t="s">
        <v>193</v>
      </c>
      <c r="E103" s="244" t="s">
        <v>19</v>
      </c>
      <c r="F103" s="245" t="s">
        <v>215</v>
      </c>
      <c r="G103" s="243"/>
      <c r="H103" s="246">
        <v>8200</v>
      </c>
      <c r="I103" s="247"/>
      <c r="J103" s="243"/>
      <c r="K103" s="243"/>
      <c r="L103" s="248"/>
      <c r="M103" s="249"/>
      <c r="N103" s="250"/>
      <c r="O103" s="250"/>
      <c r="P103" s="250"/>
      <c r="Q103" s="250"/>
      <c r="R103" s="250"/>
      <c r="S103" s="250"/>
      <c r="T103" s="251"/>
      <c r="AT103" s="252" t="s">
        <v>193</v>
      </c>
      <c r="AU103" s="252" t="s">
        <v>82</v>
      </c>
      <c r="AV103" s="13" t="s">
        <v>82</v>
      </c>
      <c r="AW103" s="13" t="s">
        <v>35</v>
      </c>
      <c r="AX103" s="13" t="s">
        <v>80</v>
      </c>
      <c r="AY103" s="252" t="s">
        <v>183</v>
      </c>
    </row>
    <row r="104" spans="2:65" s="1" customFormat="1" ht="67.5" customHeight="1">
      <c r="B104" s="39"/>
      <c r="C104" s="217" t="s">
        <v>216</v>
      </c>
      <c r="D104" s="217" t="s">
        <v>185</v>
      </c>
      <c r="E104" s="218" t="s">
        <v>217</v>
      </c>
      <c r="F104" s="219" t="s">
        <v>218</v>
      </c>
      <c r="G104" s="220" t="s">
        <v>219</v>
      </c>
      <c r="H104" s="221">
        <v>4.99</v>
      </c>
      <c r="I104" s="222"/>
      <c r="J104" s="223">
        <f>ROUND(I104*H104,2)</f>
        <v>0</v>
      </c>
      <c r="K104" s="219" t="s">
        <v>189</v>
      </c>
      <c r="L104" s="44"/>
      <c r="M104" s="224" t="s">
        <v>19</v>
      </c>
      <c r="N104" s="225" t="s">
        <v>44</v>
      </c>
      <c r="O104" s="80"/>
      <c r="P104" s="226">
        <f>O104*H104</f>
        <v>0</v>
      </c>
      <c r="Q104" s="226">
        <v>0</v>
      </c>
      <c r="R104" s="226">
        <f>Q104*H104</f>
        <v>0</v>
      </c>
      <c r="S104" s="226">
        <v>0</v>
      </c>
      <c r="T104" s="227">
        <f>S104*H104</f>
        <v>0</v>
      </c>
      <c r="AR104" s="18" t="s">
        <v>101</v>
      </c>
      <c r="AT104" s="18" t="s">
        <v>185</v>
      </c>
      <c r="AU104" s="18" t="s">
        <v>82</v>
      </c>
      <c r="AY104" s="18" t="s">
        <v>183</v>
      </c>
      <c r="BE104" s="228">
        <f>IF(N104="základní",J104,0)</f>
        <v>0</v>
      </c>
      <c r="BF104" s="228">
        <f>IF(N104="snížená",J104,0)</f>
        <v>0</v>
      </c>
      <c r="BG104" s="228">
        <f>IF(N104="zákl. přenesená",J104,0)</f>
        <v>0</v>
      </c>
      <c r="BH104" s="228">
        <f>IF(N104="sníž. přenesená",J104,0)</f>
        <v>0</v>
      </c>
      <c r="BI104" s="228">
        <f>IF(N104="nulová",J104,0)</f>
        <v>0</v>
      </c>
      <c r="BJ104" s="18" t="s">
        <v>80</v>
      </c>
      <c r="BK104" s="228">
        <f>ROUND(I104*H104,2)</f>
        <v>0</v>
      </c>
      <c r="BL104" s="18" t="s">
        <v>101</v>
      </c>
      <c r="BM104" s="18" t="s">
        <v>220</v>
      </c>
    </row>
    <row r="105" spans="2:51" s="12" customFormat="1" ht="12">
      <c r="B105" s="232"/>
      <c r="C105" s="233"/>
      <c r="D105" s="229" t="s">
        <v>193</v>
      </c>
      <c r="E105" s="234" t="s">
        <v>19</v>
      </c>
      <c r="F105" s="235" t="s">
        <v>194</v>
      </c>
      <c r="G105" s="233"/>
      <c r="H105" s="234" t="s">
        <v>19</v>
      </c>
      <c r="I105" s="236"/>
      <c r="J105" s="233"/>
      <c r="K105" s="233"/>
      <c r="L105" s="237"/>
      <c r="M105" s="238"/>
      <c r="N105" s="239"/>
      <c r="O105" s="239"/>
      <c r="P105" s="239"/>
      <c r="Q105" s="239"/>
      <c r="R105" s="239"/>
      <c r="S105" s="239"/>
      <c r="T105" s="240"/>
      <c r="AT105" s="241" t="s">
        <v>193</v>
      </c>
      <c r="AU105" s="241" t="s">
        <v>82</v>
      </c>
      <c r="AV105" s="12" t="s">
        <v>80</v>
      </c>
      <c r="AW105" s="12" t="s">
        <v>35</v>
      </c>
      <c r="AX105" s="12" t="s">
        <v>73</v>
      </c>
      <c r="AY105" s="241" t="s">
        <v>183</v>
      </c>
    </row>
    <row r="106" spans="2:51" s="13" customFormat="1" ht="12">
      <c r="B106" s="242"/>
      <c r="C106" s="243"/>
      <c r="D106" s="229" t="s">
        <v>193</v>
      </c>
      <c r="E106" s="244" t="s">
        <v>19</v>
      </c>
      <c r="F106" s="245" t="s">
        <v>221</v>
      </c>
      <c r="G106" s="243"/>
      <c r="H106" s="246">
        <v>4.99</v>
      </c>
      <c r="I106" s="247"/>
      <c r="J106" s="243"/>
      <c r="K106" s="243"/>
      <c r="L106" s="248"/>
      <c r="M106" s="249"/>
      <c r="N106" s="250"/>
      <c r="O106" s="250"/>
      <c r="P106" s="250"/>
      <c r="Q106" s="250"/>
      <c r="R106" s="250"/>
      <c r="S106" s="250"/>
      <c r="T106" s="251"/>
      <c r="AT106" s="252" t="s">
        <v>193</v>
      </c>
      <c r="AU106" s="252" t="s">
        <v>82</v>
      </c>
      <c r="AV106" s="13" t="s">
        <v>82</v>
      </c>
      <c r="AW106" s="13" t="s">
        <v>35</v>
      </c>
      <c r="AX106" s="13" t="s">
        <v>80</v>
      </c>
      <c r="AY106" s="252" t="s">
        <v>183</v>
      </c>
    </row>
    <row r="107" spans="2:65" s="1" customFormat="1" ht="33.75" customHeight="1">
      <c r="B107" s="39"/>
      <c r="C107" s="217" t="s">
        <v>222</v>
      </c>
      <c r="D107" s="217" t="s">
        <v>185</v>
      </c>
      <c r="E107" s="218" t="s">
        <v>223</v>
      </c>
      <c r="F107" s="219" t="s">
        <v>224</v>
      </c>
      <c r="G107" s="220" t="s">
        <v>225</v>
      </c>
      <c r="H107" s="221">
        <v>4320</v>
      </c>
      <c r="I107" s="222"/>
      <c r="J107" s="223">
        <f>ROUND(I107*H107,2)</f>
        <v>0</v>
      </c>
      <c r="K107" s="219" t="s">
        <v>189</v>
      </c>
      <c r="L107" s="44"/>
      <c r="M107" s="224" t="s">
        <v>19</v>
      </c>
      <c r="N107" s="225" t="s">
        <v>44</v>
      </c>
      <c r="O107" s="80"/>
      <c r="P107" s="226">
        <f>O107*H107</f>
        <v>0</v>
      </c>
      <c r="Q107" s="226">
        <v>0</v>
      </c>
      <c r="R107" s="226">
        <f>Q107*H107</f>
        <v>0</v>
      </c>
      <c r="S107" s="226">
        <v>0</v>
      </c>
      <c r="T107" s="227">
        <f>S107*H107</f>
        <v>0</v>
      </c>
      <c r="AR107" s="18" t="s">
        <v>101</v>
      </c>
      <c r="AT107" s="18" t="s">
        <v>185</v>
      </c>
      <c r="AU107" s="18" t="s">
        <v>82</v>
      </c>
      <c r="AY107" s="18" t="s">
        <v>183</v>
      </c>
      <c r="BE107" s="228">
        <f>IF(N107="základní",J107,0)</f>
        <v>0</v>
      </c>
      <c r="BF107" s="228">
        <f>IF(N107="snížená",J107,0)</f>
        <v>0</v>
      </c>
      <c r="BG107" s="228">
        <f>IF(N107="zákl. přenesená",J107,0)</f>
        <v>0</v>
      </c>
      <c r="BH107" s="228">
        <f>IF(N107="sníž. přenesená",J107,0)</f>
        <v>0</v>
      </c>
      <c r="BI107" s="228">
        <f>IF(N107="nulová",J107,0)</f>
        <v>0</v>
      </c>
      <c r="BJ107" s="18" t="s">
        <v>80</v>
      </c>
      <c r="BK107" s="228">
        <f>ROUND(I107*H107,2)</f>
        <v>0</v>
      </c>
      <c r="BL107" s="18" t="s">
        <v>101</v>
      </c>
      <c r="BM107" s="18" t="s">
        <v>226</v>
      </c>
    </row>
    <row r="108" spans="2:51" s="12" customFormat="1" ht="12">
      <c r="B108" s="232"/>
      <c r="C108" s="233"/>
      <c r="D108" s="229" t="s">
        <v>193</v>
      </c>
      <c r="E108" s="234" t="s">
        <v>19</v>
      </c>
      <c r="F108" s="235" t="s">
        <v>227</v>
      </c>
      <c r="G108" s="233"/>
      <c r="H108" s="234" t="s">
        <v>19</v>
      </c>
      <c r="I108" s="236"/>
      <c r="J108" s="233"/>
      <c r="K108" s="233"/>
      <c r="L108" s="237"/>
      <c r="M108" s="238"/>
      <c r="N108" s="239"/>
      <c r="O108" s="239"/>
      <c r="P108" s="239"/>
      <c r="Q108" s="239"/>
      <c r="R108" s="239"/>
      <c r="S108" s="239"/>
      <c r="T108" s="240"/>
      <c r="AT108" s="241" t="s">
        <v>193</v>
      </c>
      <c r="AU108" s="241" t="s">
        <v>82</v>
      </c>
      <c r="AV108" s="12" t="s">
        <v>80</v>
      </c>
      <c r="AW108" s="12" t="s">
        <v>35</v>
      </c>
      <c r="AX108" s="12" t="s">
        <v>73</v>
      </c>
      <c r="AY108" s="241" t="s">
        <v>183</v>
      </c>
    </row>
    <row r="109" spans="2:51" s="13" customFormat="1" ht="12">
      <c r="B109" s="242"/>
      <c r="C109" s="243"/>
      <c r="D109" s="229" t="s">
        <v>193</v>
      </c>
      <c r="E109" s="244" t="s">
        <v>19</v>
      </c>
      <c r="F109" s="245" t="s">
        <v>228</v>
      </c>
      <c r="G109" s="243"/>
      <c r="H109" s="246">
        <v>3000</v>
      </c>
      <c r="I109" s="247"/>
      <c r="J109" s="243"/>
      <c r="K109" s="243"/>
      <c r="L109" s="248"/>
      <c r="M109" s="249"/>
      <c r="N109" s="250"/>
      <c r="O109" s="250"/>
      <c r="P109" s="250"/>
      <c r="Q109" s="250"/>
      <c r="R109" s="250"/>
      <c r="S109" s="250"/>
      <c r="T109" s="251"/>
      <c r="AT109" s="252" t="s">
        <v>193</v>
      </c>
      <c r="AU109" s="252" t="s">
        <v>82</v>
      </c>
      <c r="AV109" s="13" t="s">
        <v>82</v>
      </c>
      <c r="AW109" s="13" t="s">
        <v>35</v>
      </c>
      <c r="AX109" s="13" t="s">
        <v>73</v>
      </c>
      <c r="AY109" s="252" t="s">
        <v>183</v>
      </c>
    </row>
    <row r="110" spans="2:51" s="12" customFormat="1" ht="12">
      <c r="B110" s="232"/>
      <c r="C110" s="233"/>
      <c r="D110" s="229" t="s">
        <v>193</v>
      </c>
      <c r="E110" s="234" t="s">
        <v>19</v>
      </c>
      <c r="F110" s="235" t="s">
        <v>229</v>
      </c>
      <c r="G110" s="233"/>
      <c r="H110" s="234" t="s">
        <v>19</v>
      </c>
      <c r="I110" s="236"/>
      <c r="J110" s="233"/>
      <c r="K110" s="233"/>
      <c r="L110" s="237"/>
      <c r="M110" s="238"/>
      <c r="N110" s="239"/>
      <c r="O110" s="239"/>
      <c r="P110" s="239"/>
      <c r="Q110" s="239"/>
      <c r="R110" s="239"/>
      <c r="S110" s="239"/>
      <c r="T110" s="240"/>
      <c r="AT110" s="241" t="s">
        <v>193</v>
      </c>
      <c r="AU110" s="241" t="s">
        <v>82</v>
      </c>
      <c r="AV110" s="12" t="s">
        <v>80</v>
      </c>
      <c r="AW110" s="12" t="s">
        <v>35</v>
      </c>
      <c r="AX110" s="12" t="s">
        <v>73</v>
      </c>
      <c r="AY110" s="241" t="s">
        <v>183</v>
      </c>
    </row>
    <row r="111" spans="2:51" s="13" customFormat="1" ht="12">
      <c r="B111" s="242"/>
      <c r="C111" s="243"/>
      <c r="D111" s="229" t="s">
        <v>193</v>
      </c>
      <c r="E111" s="244" t="s">
        <v>19</v>
      </c>
      <c r="F111" s="245" t="s">
        <v>230</v>
      </c>
      <c r="G111" s="243"/>
      <c r="H111" s="246">
        <v>1320</v>
      </c>
      <c r="I111" s="247"/>
      <c r="J111" s="243"/>
      <c r="K111" s="243"/>
      <c r="L111" s="248"/>
      <c r="M111" s="249"/>
      <c r="N111" s="250"/>
      <c r="O111" s="250"/>
      <c r="P111" s="250"/>
      <c r="Q111" s="250"/>
      <c r="R111" s="250"/>
      <c r="S111" s="250"/>
      <c r="T111" s="251"/>
      <c r="AT111" s="252" t="s">
        <v>193</v>
      </c>
      <c r="AU111" s="252" t="s">
        <v>82</v>
      </c>
      <c r="AV111" s="13" t="s">
        <v>82</v>
      </c>
      <c r="AW111" s="13" t="s">
        <v>35</v>
      </c>
      <c r="AX111" s="13" t="s">
        <v>73</v>
      </c>
      <c r="AY111" s="252" t="s">
        <v>183</v>
      </c>
    </row>
    <row r="112" spans="2:51" s="14" customFormat="1" ht="12">
      <c r="B112" s="253"/>
      <c r="C112" s="254"/>
      <c r="D112" s="229" t="s">
        <v>193</v>
      </c>
      <c r="E112" s="255" t="s">
        <v>19</v>
      </c>
      <c r="F112" s="256" t="s">
        <v>231</v>
      </c>
      <c r="G112" s="254"/>
      <c r="H112" s="257">
        <v>4320</v>
      </c>
      <c r="I112" s="258"/>
      <c r="J112" s="254"/>
      <c r="K112" s="254"/>
      <c r="L112" s="259"/>
      <c r="M112" s="260"/>
      <c r="N112" s="261"/>
      <c r="O112" s="261"/>
      <c r="P112" s="261"/>
      <c r="Q112" s="261"/>
      <c r="R112" s="261"/>
      <c r="S112" s="261"/>
      <c r="T112" s="262"/>
      <c r="AT112" s="263" t="s">
        <v>193</v>
      </c>
      <c r="AU112" s="263" t="s">
        <v>82</v>
      </c>
      <c r="AV112" s="14" t="s">
        <v>101</v>
      </c>
      <c r="AW112" s="14" t="s">
        <v>35</v>
      </c>
      <c r="AX112" s="14" t="s">
        <v>80</v>
      </c>
      <c r="AY112" s="263" t="s">
        <v>183</v>
      </c>
    </row>
    <row r="113" spans="2:65" s="1" customFormat="1" ht="22.5" customHeight="1">
      <c r="B113" s="39"/>
      <c r="C113" s="264" t="s">
        <v>232</v>
      </c>
      <c r="D113" s="264" t="s">
        <v>233</v>
      </c>
      <c r="E113" s="265" t="s">
        <v>234</v>
      </c>
      <c r="F113" s="266" t="s">
        <v>235</v>
      </c>
      <c r="G113" s="267" t="s">
        <v>208</v>
      </c>
      <c r="H113" s="268">
        <v>6480</v>
      </c>
      <c r="I113" s="269"/>
      <c r="J113" s="270">
        <f>ROUND(I113*H113,2)</f>
        <v>0</v>
      </c>
      <c r="K113" s="266" t="s">
        <v>189</v>
      </c>
      <c r="L113" s="271"/>
      <c r="M113" s="272" t="s">
        <v>19</v>
      </c>
      <c r="N113" s="273" t="s">
        <v>44</v>
      </c>
      <c r="O113" s="80"/>
      <c r="P113" s="226">
        <f>O113*H113</f>
        <v>0</v>
      </c>
      <c r="Q113" s="226">
        <v>1</v>
      </c>
      <c r="R113" s="226">
        <f>Q113*H113</f>
        <v>6480</v>
      </c>
      <c r="S113" s="226">
        <v>0</v>
      </c>
      <c r="T113" s="227">
        <f>S113*H113</f>
        <v>0</v>
      </c>
      <c r="AR113" s="18" t="s">
        <v>232</v>
      </c>
      <c r="AT113" s="18" t="s">
        <v>233</v>
      </c>
      <c r="AU113" s="18" t="s">
        <v>82</v>
      </c>
      <c r="AY113" s="18" t="s">
        <v>183</v>
      </c>
      <c r="BE113" s="228">
        <f>IF(N113="základní",J113,0)</f>
        <v>0</v>
      </c>
      <c r="BF113" s="228">
        <f>IF(N113="snížená",J113,0)</f>
        <v>0</v>
      </c>
      <c r="BG113" s="228">
        <f>IF(N113="zákl. přenesená",J113,0)</f>
        <v>0</v>
      </c>
      <c r="BH113" s="228">
        <f>IF(N113="sníž. přenesená",J113,0)</f>
        <v>0</v>
      </c>
      <c r="BI113" s="228">
        <f>IF(N113="nulová",J113,0)</f>
        <v>0</v>
      </c>
      <c r="BJ113" s="18" t="s">
        <v>80</v>
      </c>
      <c r="BK113" s="228">
        <f>ROUND(I113*H113,2)</f>
        <v>0</v>
      </c>
      <c r="BL113" s="18" t="s">
        <v>101</v>
      </c>
      <c r="BM113" s="18" t="s">
        <v>236</v>
      </c>
    </row>
    <row r="114" spans="2:51" s="13" customFormat="1" ht="12">
      <c r="B114" s="242"/>
      <c r="C114" s="243"/>
      <c r="D114" s="229" t="s">
        <v>193</v>
      </c>
      <c r="E114" s="244" t="s">
        <v>19</v>
      </c>
      <c r="F114" s="245" t="s">
        <v>237</v>
      </c>
      <c r="G114" s="243"/>
      <c r="H114" s="246">
        <v>6480</v>
      </c>
      <c r="I114" s="247"/>
      <c r="J114" s="243"/>
      <c r="K114" s="243"/>
      <c r="L114" s="248"/>
      <c r="M114" s="249"/>
      <c r="N114" s="250"/>
      <c r="O114" s="250"/>
      <c r="P114" s="250"/>
      <c r="Q114" s="250"/>
      <c r="R114" s="250"/>
      <c r="S114" s="250"/>
      <c r="T114" s="251"/>
      <c r="AT114" s="252" t="s">
        <v>193</v>
      </c>
      <c r="AU114" s="252" t="s">
        <v>82</v>
      </c>
      <c r="AV114" s="13" t="s">
        <v>82</v>
      </c>
      <c r="AW114" s="13" t="s">
        <v>35</v>
      </c>
      <c r="AX114" s="13" t="s">
        <v>80</v>
      </c>
      <c r="AY114" s="252" t="s">
        <v>183</v>
      </c>
    </row>
    <row r="115" spans="2:65" s="1" customFormat="1" ht="78.75" customHeight="1">
      <c r="B115" s="39"/>
      <c r="C115" s="217" t="s">
        <v>238</v>
      </c>
      <c r="D115" s="217" t="s">
        <v>185</v>
      </c>
      <c r="E115" s="218" t="s">
        <v>239</v>
      </c>
      <c r="F115" s="219" t="s">
        <v>240</v>
      </c>
      <c r="G115" s="220" t="s">
        <v>208</v>
      </c>
      <c r="H115" s="221">
        <v>6769.56</v>
      </c>
      <c r="I115" s="222"/>
      <c r="J115" s="223">
        <f>ROUND(I115*H115,2)</f>
        <v>0</v>
      </c>
      <c r="K115" s="219" t="s">
        <v>189</v>
      </c>
      <c r="L115" s="44"/>
      <c r="M115" s="224" t="s">
        <v>19</v>
      </c>
      <c r="N115" s="225" t="s">
        <v>44</v>
      </c>
      <c r="O115" s="80"/>
      <c r="P115" s="226">
        <f>O115*H115</f>
        <v>0</v>
      </c>
      <c r="Q115" s="226">
        <v>0</v>
      </c>
      <c r="R115" s="226">
        <f>Q115*H115</f>
        <v>0</v>
      </c>
      <c r="S115" s="226">
        <v>0</v>
      </c>
      <c r="T115" s="227">
        <f>S115*H115</f>
        <v>0</v>
      </c>
      <c r="AR115" s="18" t="s">
        <v>101</v>
      </c>
      <c r="AT115" s="18" t="s">
        <v>185</v>
      </c>
      <c r="AU115" s="18" t="s">
        <v>82</v>
      </c>
      <c r="AY115" s="18" t="s">
        <v>183</v>
      </c>
      <c r="BE115" s="228">
        <f>IF(N115="základní",J115,0)</f>
        <v>0</v>
      </c>
      <c r="BF115" s="228">
        <f>IF(N115="snížená",J115,0)</f>
        <v>0</v>
      </c>
      <c r="BG115" s="228">
        <f>IF(N115="zákl. přenesená",J115,0)</f>
        <v>0</v>
      </c>
      <c r="BH115" s="228">
        <f>IF(N115="sníž. přenesená",J115,0)</f>
        <v>0</v>
      </c>
      <c r="BI115" s="228">
        <f>IF(N115="nulová",J115,0)</f>
        <v>0</v>
      </c>
      <c r="BJ115" s="18" t="s">
        <v>80</v>
      </c>
      <c r="BK115" s="228">
        <f>ROUND(I115*H115,2)</f>
        <v>0</v>
      </c>
      <c r="BL115" s="18" t="s">
        <v>101</v>
      </c>
      <c r="BM115" s="18" t="s">
        <v>241</v>
      </c>
    </row>
    <row r="116" spans="2:47" s="1" customFormat="1" ht="12">
      <c r="B116" s="39"/>
      <c r="C116" s="40"/>
      <c r="D116" s="229" t="s">
        <v>191</v>
      </c>
      <c r="E116" s="40"/>
      <c r="F116" s="230" t="s">
        <v>242</v>
      </c>
      <c r="G116" s="40"/>
      <c r="H116" s="40"/>
      <c r="I116" s="144"/>
      <c r="J116" s="40"/>
      <c r="K116" s="40"/>
      <c r="L116" s="44"/>
      <c r="M116" s="231"/>
      <c r="N116" s="80"/>
      <c r="O116" s="80"/>
      <c r="P116" s="80"/>
      <c r="Q116" s="80"/>
      <c r="R116" s="80"/>
      <c r="S116" s="80"/>
      <c r="T116" s="81"/>
      <c r="AT116" s="18" t="s">
        <v>191</v>
      </c>
      <c r="AU116" s="18" t="s">
        <v>82</v>
      </c>
    </row>
    <row r="117" spans="2:51" s="12" customFormat="1" ht="12">
      <c r="B117" s="232"/>
      <c r="C117" s="233"/>
      <c r="D117" s="229" t="s">
        <v>193</v>
      </c>
      <c r="E117" s="234" t="s">
        <v>19</v>
      </c>
      <c r="F117" s="235" t="s">
        <v>243</v>
      </c>
      <c r="G117" s="233"/>
      <c r="H117" s="234" t="s">
        <v>19</v>
      </c>
      <c r="I117" s="236"/>
      <c r="J117" s="233"/>
      <c r="K117" s="233"/>
      <c r="L117" s="237"/>
      <c r="M117" s="238"/>
      <c r="N117" s="239"/>
      <c r="O117" s="239"/>
      <c r="P117" s="239"/>
      <c r="Q117" s="239"/>
      <c r="R117" s="239"/>
      <c r="S117" s="239"/>
      <c r="T117" s="240"/>
      <c r="AT117" s="241" t="s">
        <v>193</v>
      </c>
      <c r="AU117" s="241" t="s">
        <v>82</v>
      </c>
      <c r="AV117" s="12" t="s">
        <v>80</v>
      </c>
      <c r="AW117" s="12" t="s">
        <v>35</v>
      </c>
      <c r="AX117" s="12" t="s">
        <v>73</v>
      </c>
      <c r="AY117" s="241" t="s">
        <v>183</v>
      </c>
    </row>
    <row r="118" spans="2:51" s="13" customFormat="1" ht="12">
      <c r="B118" s="242"/>
      <c r="C118" s="243"/>
      <c r="D118" s="229" t="s">
        <v>193</v>
      </c>
      <c r="E118" s="244" t="s">
        <v>19</v>
      </c>
      <c r="F118" s="245" t="s">
        <v>244</v>
      </c>
      <c r="G118" s="243"/>
      <c r="H118" s="246">
        <v>6480</v>
      </c>
      <c r="I118" s="247"/>
      <c r="J118" s="243"/>
      <c r="K118" s="243"/>
      <c r="L118" s="248"/>
      <c r="M118" s="249"/>
      <c r="N118" s="250"/>
      <c r="O118" s="250"/>
      <c r="P118" s="250"/>
      <c r="Q118" s="250"/>
      <c r="R118" s="250"/>
      <c r="S118" s="250"/>
      <c r="T118" s="251"/>
      <c r="AT118" s="252" t="s">
        <v>193</v>
      </c>
      <c r="AU118" s="252" t="s">
        <v>82</v>
      </c>
      <c r="AV118" s="13" t="s">
        <v>82</v>
      </c>
      <c r="AW118" s="13" t="s">
        <v>35</v>
      </c>
      <c r="AX118" s="13" t="s">
        <v>73</v>
      </c>
      <c r="AY118" s="252" t="s">
        <v>183</v>
      </c>
    </row>
    <row r="119" spans="2:51" s="12" customFormat="1" ht="12">
      <c r="B119" s="232"/>
      <c r="C119" s="233"/>
      <c r="D119" s="229" t="s">
        <v>193</v>
      </c>
      <c r="E119" s="234" t="s">
        <v>19</v>
      </c>
      <c r="F119" s="235" t="s">
        <v>245</v>
      </c>
      <c r="G119" s="233"/>
      <c r="H119" s="234" t="s">
        <v>19</v>
      </c>
      <c r="I119" s="236"/>
      <c r="J119" s="233"/>
      <c r="K119" s="233"/>
      <c r="L119" s="237"/>
      <c r="M119" s="238"/>
      <c r="N119" s="239"/>
      <c r="O119" s="239"/>
      <c r="P119" s="239"/>
      <c r="Q119" s="239"/>
      <c r="R119" s="239"/>
      <c r="S119" s="239"/>
      <c r="T119" s="240"/>
      <c r="AT119" s="241" t="s">
        <v>193</v>
      </c>
      <c r="AU119" s="241" t="s">
        <v>82</v>
      </c>
      <c r="AV119" s="12" t="s">
        <v>80</v>
      </c>
      <c r="AW119" s="12" t="s">
        <v>35</v>
      </c>
      <c r="AX119" s="12" t="s">
        <v>73</v>
      </c>
      <c r="AY119" s="241" t="s">
        <v>183</v>
      </c>
    </row>
    <row r="120" spans="2:51" s="13" customFormat="1" ht="12">
      <c r="B120" s="242"/>
      <c r="C120" s="243"/>
      <c r="D120" s="229" t="s">
        <v>193</v>
      </c>
      <c r="E120" s="244" t="s">
        <v>19</v>
      </c>
      <c r="F120" s="245" t="s">
        <v>246</v>
      </c>
      <c r="G120" s="243"/>
      <c r="H120" s="246">
        <v>289.56</v>
      </c>
      <c r="I120" s="247"/>
      <c r="J120" s="243"/>
      <c r="K120" s="243"/>
      <c r="L120" s="248"/>
      <c r="M120" s="249"/>
      <c r="N120" s="250"/>
      <c r="O120" s="250"/>
      <c r="P120" s="250"/>
      <c r="Q120" s="250"/>
      <c r="R120" s="250"/>
      <c r="S120" s="250"/>
      <c r="T120" s="251"/>
      <c r="AT120" s="252" t="s">
        <v>193</v>
      </c>
      <c r="AU120" s="252" t="s">
        <v>82</v>
      </c>
      <c r="AV120" s="13" t="s">
        <v>82</v>
      </c>
      <c r="AW120" s="13" t="s">
        <v>35</v>
      </c>
      <c r="AX120" s="13" t="s">
        <v>73</v>
      </c>
      <c r="AY120" s="252" t="s">
        <v>183</v>
      </c>
    </row>
    <row r="121" spans="2:51" s="14" customFormat="1" ht="12">
      <c r="B121" s="253"/>
      <c r="C121" s="254"/>
      <c r="D121" s="229" t="s">
        <v>193</v>
      </c>
      <c r="E121" s="255" t="s">
        <v>19</v>
      </c>
      <c r="F121" s="256" t="s">
        <v>231</v>
      </c>
      <c r="G121" s="254"/>
      <c r="H121" s="257">
        <v>6769.56</v>
      </c>
      <c r="I121" s="258"/>
      <c r="J121" s="254"/>
      <c r="K121" s="254"/>
      <c r="L121" s="259"/>
      <c r="M121" s="260"/>
      <c r="N121" s="261"/>
      <c r="O121" s="261"/>
      <c r="P121" s="261"/>
      <c r="Q121" s="261"/>
      <c r="R121" s="261"/>
      <c r="S121" s="261"/>
      <c r="T121" s="262"/>
      <c r="AT121" s="263" t="s">
        <v>193</v>
      </c>
      <c r="AU121" s="263" t="s">
        <v>82</v>
      </c>
      <c r="AV121" s="14" t="s">
        <v>101</v>
      </c>
      <c r="AW121" s="14" t="s">
        <v>35</v>
      </c>
      <c r="AX121" s="14" t="s">
        <v>80</v>
      </c>
      <c r="AY121" s="263" t="s">
        <v>183</v>
      </c>
    </row>
    <row r="122" spans="2:65" s="1" customFormat="1" ht="22.5" customHeight="1">
      <c r="B122" s="39"/>
      <c r="C122" s="217" t="s">
        <v>247</v>
      </c>
      <c r="D122" s="217" t="s">
        <v>185</v>
      </c>
      <c r="E122" s="218" t="s">
        <v>248</v>
      </c>
      <c r="F122" s="219" t="s">
        <v>249</v>
      </c>
      <c r="G122" s="220" t="s">
        <v>198</v>
      </c>
      <c r="H122" s="221">
        <v>60</v>
      </c>
      <c r="I122" s="222"/>
      <c r="J122" s="223">
        <f>ROUND(I122*H122,2)</f>
        <v>0</v>
      </c>
      <c r="K122" s="219" t="s">
        <v>189</v>
      </c>
      <c r="L122" s="44"/>
      <c r="M122" s="224" t="s">
        <v>19</v>
      </c>
      <c r="N122" s="225" t="s">
        <v>44</v>
      </c>
      <c r="O122" s="80"/>
      <c r="P122" s="226">
        <f>O122*H122</f>
        <v>0</v>
      </c>
      <c r="Q122" s="226">
        <v>0</v>
      </c>
      <c r="R122" s="226">
        <f>Q122*H122</f>
        <v>0</v>
      </c>
      <c r="S122" s="226">
        <v>0</v>
      </c>
      <c r="T122" s="227">
        <f>S122*H122</f>
        <v>0</v>
      </c>
      <c r="AR122" s="18" t="s">
        <v>101</v>
      </c>
      <c r="AT122" s="18" t="s">
        <v>185</v>
      </c>
      <c r="AU122" s="18" t="s">
        <v>82</v>
      </c>
      <c r="AY122" s="18" t="s">
        <v>183</v>
      </c>
      <c r="BE122" s="228">
        <f>IF(N122="základní",J122,0)</f>
        <v>0</v>
      </c>
      <c r="BF122" s="228">
        <f>IF(N122="snížená",J122,0)</f>
        <v>0</v>
      </c>
      <c r="BG122" s="228">
        <f>IF(N122="zákl. přenesená",J122,0)</f>
        <v>0</v>
      </c>
      <c r="BH122" s="228">
        <f>IF(N122="sníž. přenesená",J122,0)</f>
        <v>0</v>
      </c>
      <c r="BI122" s="228">
        <f>IF(N122="nulová",J122,0)</f>
        <v>0</v>
      </c>
      <c r="BJ122" s="18" t="s">
        <v>80</v>
      </c>
      <c r="BK122" s="228">
        <f>ROUND(I122*H122,2)</f>
        <v>0</v>
      </c>
      <c r="BL122" s="18" t="s">
        <v>101</v>
      </c>
      <c r="BM122" s="18" t="s">
        <v>250</v>
      </c>
    </row>
    <row r="123" spans="2:51" s="12" customFormat="1" ht="12">
      <c r="B123" s="232"/>
      <c r="C123" s="233"/>
      <c r="D123" s="229" t="s">
        <v>193</v>
      </c>
      <c r="E123" s="234" t="s">
        <v>19</v>
      </c>
      <c r="F123" s="235" t="s">
        <v>251</v>
      </c>
      <c r="G123" s="233"/>
      <c r="H123" s="234" t="s">
        <v>19</v>
      </c>
      <c r="I123" s="236"/>
      <c r="J123" s="233"/>
      <c r="K123" s="233"/>
      <c r="L123" s="237"/>
      <c r="M123" s="238"/>
      <c r="N123" s="239"/>
      <c r="O123" s="239"/>
      <c r="P123" s="239"/>
      <c r="Q123" s="239"/>
      <c r="R123" s="239"/>
      <c r="S123" s="239"/>
      <c r="T123" s="240"/>
      <c r="AT123" s="241" t="s">
        <v>193</v>
      </c>
      <c r="AU123" s="241" t="s">
        <v>82</v>
      </c>
      <c r="AV123" s="12" t="s">
        <v>80</v>
      </c>
      <c r="AW123" s="12" t="s">
        <v>35</v>
      </c>
      <c r="AX123" s="12" t="s">
        <v>73</v>
      </c>
      <c r="AY123" s="241" t="s">
        <v>183</v>
      </c>
    </row>
    <row r="124" spans="2:51" s="13" customFormat="1" ht="12">
      <c r="B124" s="242"/>
      <c r="C124" s="243"/>
      <c r="D124" s="229" t="s">
        <v>193</v>
      </c>
      <c r="E124" s="244" t="s">
        <v>19</v>
      </c>
      <c r="F124" s="245" t="s">
        <v>252</v>
      </c>
      <c r="G124" s="243"/>
      <c r="H124" s="246">
        <v>60</v>
      </c>
      <c r="I124" s="247"/>
      <c r="J124" s="243"/>
      <c r="K124" s="243"/>
      <c r="L124" s="248"/>
      <c r="M124" s="249"/>
      <c r="N124" s="250"/>
      <c r="O124" s="250"/>
      <c r="P124" s="250"/>
      <c r="Q124" s="250"/>
      <c r="R124" s="250"/>
      <c r="S124" s="250"/>
      <c r="T124" s="251"/>
      <c r="AT124" s="252" t="s">
        <v>193</v>
      </c>
      <c r="AU124" s="252" t="s">
        <v>82</v>
      </c>
      <c r="AV124" s="13" t="s">
        <v>82</v>
      </c>
      <c r="AW124" s="13" t="s">
        <v>35</v>
      </c>
      <c r="AX124" s="13" t="s">
        <v>80</v>
      </c>
      <c r="AY124" s="252" t="s">
        <v>183</v>
      </c>
    </row>
    <row r="125" spans="2:65" s="1" customFormat="1" ht="22.5" customHeight="1">
      <c r="B125" s="39"/>
      <c r="C125" s="217" t="s">
        <v>253</v>
      </c>
      <c r="D125" s="217" t="s">
        <v>185</v>
      </c>
      <c r="E125" s="218" t="s">
        <v>254</v>
      </c>
      <c r="F125" s="219" t="s">
        <v>255</v>
      </c>
      <c r="G125" s="220" t="s">
        <v>188</v>
      </c>
      <c r="H125" s="221">
        <v>60</v>
      </c>
      <c r="I125" s="222"/>
      <c r="J125" s="223">
        <f>ROUND(I125*H125,2)</f>
        <v>0</v>
      </c>
      <c r="K125" s="219" t="s">
        <v>189</v>
      </c>
      <c r="L125" s="44"/>
      <c r="M125" s="224" t="s">
        <v>19</v>
      </c>
      <c r="N125" s="225" t="s">
        <v>44</v>
      </c>
      <c r="O125" s="80"/>
      <c r="P125" s="226">
        <f>O125*H125</f>
        <v>0</v>
      </c>
      <c r="Q125" s="226">
        <v>0</v>
      </c>
      <c r="R125" s="226">
        <f>Q125*H125</f>
        <v>0</v>
      </c>
      <c r="S125" s="226">
        <v>0</v>
      </c>
      <c r="T125" s="227">
        <f>S125*H125</f>
        <v>0</v>
      </c>
      <c r="AR125" s="18" t="s">
        <v>101</v>
      </c>
      <c r="AT125" s="18" t="s">
        <v>185</v>
      </c>
      <c r="AU125" s="18" t="s">
        <v>82</v>
      </c>
      <c r="AY125" s="18" t="s">
        <v>183</v>
      </c>
      <c r="BE125" s="228">
        <f>IF(N125="základní",J125,0)</f>
        <v>0</v>
      </c>
      <c r="BF125" s="228">
        <f>IF(N125="snížená",J125,0)</f>
        <v>0</v>
      </c>
      <c r="BG125" s="228">
        <f>IF(N125="zákl. přenesená",J125,0)</f>
        <v>0</v>
      </c>
      <c r="BH125" s="228">
        <f>IF(N125="sníž. přenesená",J125,0)</f>
        <v>0</v>
      </c>
      <c r="BI125" s="228">
        <f>IF(N125="nulová",J125,0)</f>
        <v>0</v>
      </c>
      <c r="BJ125" s="18" t="s">
        <v>80</v>
      </c>
      <c r="BK125" s="228">
        <f>ROUND(I125*H125,2)</f>
        <v>0</v>
      </c>
      <c r="BL125" s="18" t="s">
        <v>101</v>
      </c>
      <c r="BM125" s="18" t="s">
        <v>256</v>
      </c>
    </row>
    <row r="126" spans="2:51" s="12" customFormat="1" ht="12">
      <c r="B126" s="232"/>
      <c r="C126" s="233"/>
      <c r="D126" s="229" t="s">
        <v>193</v>
      </c>
      <c r="E126" s="234" t="s">
        <v>19</v>
      </c>
      <c r="F126" s="235" t="s">
        <v>251</v>
      </c>
      <c r="G126" s="233"/>
      <c r="H126" s="234" t="s">
        <v>19</v>
      </c>
      <c r="I126" s="236"/>
      <c r="J126" s="233"/>
      <c r="K126" s="233"/>
      <c r="L126" s="237"/>
      <c r="M126" s="238"/>
      <c r="N126" s="239"/>
      <c r="O126" s="239"/>
      <c r="P126" s="239"/>
      <c r="Q126" s="239"/>
      <c r="R126" s="239"/>
      <c r="S126" s="239"/>
      <c r="T126" s="240"/>
      <c r="AT126" s="241" t="s">
        <v>193</v>
      </c>
      <c r="AU126" s="241" t="s">
        <v>82</v>
      </c>
      <c r="AV126" s="12" t="s">
        <v>80</v>
      </c>
      <c r="AW126" s="12" t="s">
        <v>35</v>
      </c>
      <c r="AX126" s="12" t="s">
        <v>73</v>
      </c>
      <c r="AY126" s="241" t="s">
        <v>183</v>
      </c>
    </row>
    <row r="127" spans="2:51" s="13" customFormat="1" ht="12">
      <c r="B127" s="242"/>
      <c r="C127" s="243"/>
      <c r="D127" s="229" t="s">
        <v>193</v>
      </c>
      <c r="E127" s="244" t="s">
        <v>19</v>
      </c>
      <c r="F127" s="245" t="s">
        <v>252</v>
      </c>
      <c r="G127" s="243"/>
      <c r="H127" s="246">
        <v>60</v>
      </c>
      <c r="I127" s="247"/>
      <c r="J127" s="243"/>
      <c r="K127" s="243"/>
      <c r="L127" s="248"/>
      <c r="M127" s="249"/>
      <c r="N127" s="250"/>
      <c r="O127" s="250"/>
      <c r="P127" s="250"/>
      <c r="Q127" s="250"/>
      <c r="R127" s="250"/>
      <c r="S127" s="250"/>
      <c r="T127" s="251"/>
      <c r="AT127" s="252" t="s">
        <v>193</v>
      </c>
      <c r="AU127" s="252" t="s">
        <v>82</v>
      </c>
      <c r="AV127" s="13" t="s">
        <v>82</v>
      </c>
      <c r="AW127" s="13" t="s">
        <v>35</v>
      </c>
      <c r="AX127" s="13" t="s">
        <v>80</v>
      </c>
      <c r="AY127" s="252" t="s">
        <v>183</v>
      </c>
    </row>
    <row r="128" spans="2:65" s="1" customFormat="1" ht="22.5" customHeight="1">
      <c r="B128" s="39"/>
      <c r="C128" s="217" t="s">
        <v>257</v>
      </c>
      <c r="D128" s="217" t="s">
        <v>185</v>
      </c>
      <c r="E128" s="218" t="s">
        <v>258</v>
      </c>
      <c r="F128" s="219" t="s">
        <v>259</v>
      </c>
      <c r="G128" s="220" t="s">
        <v>225</v>
      </c>
      <c r="H128" s="221">
        <v>4</v>
      </c>
      <c r="I128" s="222"/>
      <c r="J128" s="223">
        <f>ROUND(I128*H128,2)</f>
        <v>0</v>
      </c>
      <c r="K128" s="219" t="s">
        <v>19</v>
      </c>
      <c r="L128" s="44"/>
      <c r="M128" s="224" t="s">
        <v>19</v>
      </c>
      <c r="N128" s="225" t="s">
        <v>44</v>
      </c>
      <c r="O128" s="80"/>
      <c r="P128" s="226">
        <f>O128*H128</f>
        <v>0</v>
      </c>
      <c r="Q128" s="226">
        <v>0</v>
      </c>
      <c r="R128" s="226">
        <f>Q128*H128</f>
        <v>0</v>
      </c>
      <c r="S128" s="226">
        <v>0</v>
      </c>
      <c r="T128" s="227">
        <f>S128*H128</f>
        <v>0</v>
      </c>
      <c r="AR128" s="18" t="s">
        <v>101</v>
      </c>
      <c r="AT128" s="18" t="s">
        <v>185</v>
      </c>
      <c r="AU128" s="18" t="s">
        <v>82</v>
      </c>
      <c r="AY128" s="18" t="s">
        <v>183</v>
      </c>
      <c r="BE128" s="228">
        <f>IF(N128="základní",J128,0)</f>
        <v>0</v>
      </c>
      <c r="BF128" s="228">
        <f>IF(N128="snížená",J128,0)</f>
        <v>0</v>
      </c>
      <c r="BG128" s="228">
        <f>IF(N128="zákl. přenesená",J128,0)</f>
        <v>0</v>
      </c>
      <c r="BH128" s="228">
        <f>IF(N128="sníž. přenesená",J128,0)</f>
        <v>0</v>
      </c>
      <c r="BI128" s="228">
        <f>IF(N128="nulová",J128,0)</f>
        <v>0</v>
      </c>
      <c r="BJ128" s="18" t="s">
        <v>80</v>
      </c>
      <c r="BK128" s="228">
        <f>ROUND(I128*H128,2)</f>
        <v>0</v>
      </c>
      <c r="BL128" s="18" t="s">
        <v>101</v>
      </c>
      <c r="BM128" s="18" t="s">
        <v>260</v>
      </c>
    </row>
    <row r="129" spans="2:51" s="13" customFormat="1" ht="12">
      <c r="B129" s="242"/>
      <c r="C129" s="243"/>
      <c r="D129" s="229" t="s">
        <v>193</v>
      </c>
      <c r="E129" s="244" t="s">
        <v>19</v>
      </c>
      <c r="F129" s="245" t="s">
        <v>261</v>
      </c>
      <c r="G129" s="243"/>
      <c r="H129" s="246">
        <v>4</v>
      </c>
      <c r="I129" s="247"/>
      <c r="J129" s="243"/>
      <c r="K129" s="243"/>
      <c r="L129" s="248"/>
      <c r="M129" s="249"/>
      <c r="N129" s="250"/>
      <c r="O129" s="250"/>
      <c r="P129" s="250"/>
      <c r="Q129" s="250"/>
      <c r="R129" s="250"/>
      <c r="S129" s="250"/>
      <c r="T129" s="251"/>
      <c r="AT129" s="252" t="s">
        <v>193</v>
      </c>
      <c r="AU129" s="252" t="s">
        <v>82</v>
      </c>
      <c r="AV129" s="13" t="s">
        <v>82</v>
      </c>
      <c r="AW129" s="13" t="s">
        <v>35</v>
      </c>
      <c r="AX129" s="13" t="s">
        <v>80</v>
      </c>
      <c r="AY129" s="252" t="s">
        <v>183</v>
      </c>
    </row>
    <row r="130" spans="2:65" s="1" customFormat="1" ht="45" customHeight="1">
      <c r="B130" s="39"/>
      <c r="C130" s="217" t="s">
        <v>262</v>
      </c>
      <c r="D130" s="217" t="s">
        <v>185</v>
      </c>
      <c r="E130" s="218" t="s">
        <v>263</v>
      </c>
      <c r="F130" s="219" t="s">
        <v>264</v>
      </c>
      <c r="G130" s="220" t="s">
        <v>188</v>
      </c>
      <c r="H130" s="221">
        <v>72</v>
      </c>
      <c r="I130" s="222"/>
      <c r="J130" s="223">
        <f>ROUND(I130*H130,2)</f>
        <v>0</v>
      </c>
      <c r="K130" s="219" t="s">
        <v>189</v>
      </c>
      <c r="L130" s="44"/>
      <c r="M130" s="224" t="s">
        <v>19</v>
      </c>
      <c r="N130" s="225" t="s">
        <v>44</v>
      </c>
      <c r="O130" s="80"/>
      <c r="P130" s="226">
        <f>O130*H130</f>
        <v>0</v>
      </c>
      <c r="Q130" s="226">
        <v>0</v>
      </c>
      <c r="R130" s="226">
        <f>Q130*H130</f>
        <v>0</v>
      </c>
      <c r="S130" s="226">
        <v>0</v>
      </c>
      <c r="T130" s="227">
        <f>S130*H130</f>
        <v>0</v>
      </c>
      <c r="AR130" s="18" t="s">
        <v>101</v>
      </c>
      <c r="AT130" s="18" t="s">
        <v>185</v>
      </c>
      <c r="AU130" s="18" t="s">
        <v>82</v>
      </c>
      <c r="AY130" s="18" t="s">
        <v>183</v>
      </c>
      <c r="BE130" s="228">
        <f>IF(N130="základní",J130,0)</f>
        <v>0</v>
      </c>
      <c r="BF130" s="228">
        <f>IF(N130="snížená",J130,0)</f>
        <v>0</v>
      </c>
      <c r="BG130" s="228">
        <f>IF(N130="zákl. přenesená",J130,0)</f>
        <v>0</v>
      </c>
      <c r="BH130" s="228">
        <f>IF(N130="sníž. přenesená",J130,0)</f>
        <v>0</v>
      </c>
      <c r="BI130" s="228">
        <f>IF(N130="nulová",J130,0)</f>
        <v>0</v>
      </c>
      <c r="BJ130" s="18" t="s">
        <v>80</v>
      </c>
      <c r="BK130" s="228">
        <f>ROUND(I130*H130,2)</f>
        <v>0</v>
      </c>
      <c r="BL130" s="18" t="s">
        <v>101</v>
      </c>
      <c r="BM130" s="18" t="s">
        <v>265</v>
      </c>
    </row>
    <row r="131" spans="2:47" s="1" customFormat="1" ht="12">
      <c r="B131" s="39"/>
      <c r="C131" s="40"/>
      <c r="D131" s="229" t="s">
        <v>191</v>
      </c>
      <c r="E131" s="40"/>
      <c r="F131" s="230" t="s">
        <v>192</v>
      </c>
      <c r="G131" s="40"/>
      <c r="H131" s="40"/>
      <c r="I131" s="144"/>
      <c r="J131" s="40"/>
      <c r="K131" s="40"/>
      <c r="L131" s="44"/>
      <c r="M131" s="231"/>
      <c r="N131" s="80"/>
      <c r="O131" s="80"/>
      <c r="P131" s="80"/>
      <c r="Q131" s="80"/>
      <c r="R131" s="80"/>
      <c r="S131" s="80"/>
      <c r="T131" s="81"/>
      <c r="AT131" s="18" t="s">
        <v>191</v>
      </c>
      <c r="AU131" s="18" t="s">
        <v>82</v>
      </c>
    </row>
    <row r="132" spans="2:51" s="12" customFormat="1" ht="12">
      <c r="B132" s="232"/>
      <c r="C132" s="233"/>
      <c r="D132" s="229" t="s">
        <v>193</v>
      </c>
      <c r="E132" s="234" t="s">
        <v>19</v>
      </c>
      <c r="F132" s="235" t="s">
        <v>266</v>
      </c>
      <c r="G132" s="233"/>
      <c r="H132" s="234" t="s">
        <v>19</v>
      </c>
      <c r="I132" s="236"/>
      <c r="J132" s="233"/>
      <c r="K132" s="233"/>
      <c r="L132" s="237"/>
      <c r="M132" s="238"/>
      <c r="N132" s="239"/>
      <c r="O132" s="239"/>
      <c r="P132" s="239"/>
      <c r="Q132" s="239"/>
      <c r="R132" s="239"/>
      <c r="S132" s="239"/>
      <c r="T132" s="240"/>
      <c r="AT132" s="241" t="s">
        <v>193</v>
      </c>
      <c r="AU132" s="241" t="s">
        <v>82</v>
      </c>
      <c r="AV132" s="12" t="s">
        <v>80</v>
      </c>
      <c r="AW132" s="12" t="s">
        <v>35</v>
      </c>
      <c r="AX132" s="12" t="s">
        <v>73</v>
      </c>
      <c r="AY132" s="241" t="s">
        <v>183</v>
      </c>
    </row>
    <row r="133" spans="2:51" s="13" customFormat="1" ht="12">
      <c r="B133" s="242"/>
      <c r="C133" s="243"/>
      <c r="D133" s="229" t="s">
        <v>193</v>
      </c>
      <c r="E133" s="244" t="s">
        <v>19</v>
      </c>
      <c r="F133" s="245" t="s">
        <v>267</v>
      </c>
      <c r="G133" s="243"/>
      <c r="H133" s="246">
        <v>72</v>
      </c>
      <c r="I133" s="247"/>
      <c r="J133" s="243"/>
      <c r="K133" s="243"/>
      <c r="L133" s="248"/>
      <c r="M133" s="249"/>
      <c r="N133" s="250"/>
      <c r="O133" s="250"/>
      <c r="P133" s="250"/>
      <c r="Q133" s="250"/>
      <c r="R133" s="250"/>
      <c r="S133" s="250"/>
      <c r="T133" s="251"/>
      <c r="AT133" s="252" t="s">
        <v>193</v>
      </c>
      <c r="AU133" s="252" t="s">
        <v>82</v>
      </c>
      <c r="AV133" s="13" t="s">
        <v>82</v>
      </c>
      <c r="AW133" s="13" t="s">
        <v>35</v>
      </c>
      <c r="AX133" s="13" t="s">
        <v>80</v>
      </c>
      <c r="AY133" s="252" t="s">
        <v>183</v>
      </c>
    </row>
    <row r="134" spans="2:65" s="1" customFormat="1" ht="22.5" customHeight="1">
      <c r="B134" s="39"/>
      <c r="C134" s="217" t="s">
        <v>268</v>
      </c>
      <c r="D134" s="217" t="s">
        <v>185</v>
      </c>
      <c r="E134" s="218" t="s">
        <v>269</v>
      </c>
      <c r="F134" s="219" t="s">
        <v>270</v>
      </c>
      <c r="G134" s="220" t="s">
        <v>198</v>
      </c>
      <c r="H134" s="221">
        <v>150</v>
      </c>
      <c r="I134" s="222"/>
      <c r="J134" s="223">
        <f>ROUND(I134*H134,2)</f>
        <v>0</v>
      </c>
      <c r="K134" s="219" t="s">
        <v>189</v>
      </c>
      <c r="L134" s="44"/>
      <c r="M134" s="224" t="s">
        <v>19</v>
      </c>
      <c r="N134" s="225" t="s">
        <v>44</v>
      </c>
      <c r="O134" s="80"/>
      <c r="P134" s="226">
        <f>O134*H134</f>
        <v>0</v>
      </c>
      <c r="Q134" s="226">
        <v>0</v>
      </c>
      <c r="R134" s="226">
        <f>Q134*H134</f>
        <v>0</v>
      </c>
      <c r="S134" s="226">
        <v>0</v>
      </c>
      <c r="T134" s="227">
        <f>S134*H134</f>
        <v>0</v>
      </c>
      <c r="AR134" s="18" t="s">
        <v>101</v>
      </c>
      <c r="AT134" s="18" t="s">
        <v>185</v>
      </c>
      <c r="AU134" s="18" t="s">
        <v>82</v>
      </c>
      <c r="AY134" s="18" t="s">
        <v>183</v>
      </c>
      <c r="BE134" s="228">
        <f>IF(N134="základní",J134,0)</f>
        <v>0</v>
      </c>
      <c r="BF134" s="228">
        <f>IF(N134="snížená",J134,0)</f>
        <v>0</v>
      </c>
      <c r="BG134" s="228">
        <f>IF(N134="zákl. přenesená",J134,0)</f>
        <v>0</v>
      </c>
      <c r="BH134" s="228">
        <f>IF(N134="sníž. přenesená",J134,0)</f>
        <v>0</v>
      </c>
      <c r="BI134" s="228">
        <f>IF(N134="nulová",J134,0)</f>
        <v>0</v>
      </c>
      <c r="BJ134" s="18" t="s">
        <v>80</v>
      </c>
      <c r="BK134" s="228">
        <f>ROUND(I134*H134,2)</f>
        <v>0</v>
      </c>
      <c r="BL134" s="18" t="s">
        <v>101</v>
      </c>
      <c r="BM134" s="18" t="s">
        <v>271</v>
      </c>
    </row>
    <row r="135" spans="2:47" s="1" customFormat="1" ht="12">
      <c r="B135" s="39"/>
      <c r="C135" s="40"/>
      <c r="D135" s="229" t="s">
        <v>191</v>
      </c>
      <c r="E135" s="40"/>
      <c r="F135" s="230" t="s">
        <v>272</v>
      </c>
      <c r="G135" s="40"/>
      <c r="H135" s="40"/>
      <c r="I135" s="144"/>
      <c r="J135" s="40"/>
      <c r="K135" s="40"/>
      <c r="L135" s="44"/>
      <c r="M135" s="231"/>
      <c r="N135" s="80"/>
      <c r="O135" s="80"/>
      <c r="P135" s="80"/>
      <c r="Q135" s="80"/>
      <c r="R135" s="80"/>
      <c r="S135" s="80"/>
      <c r="T135" s="81"/>
      <c r="AT135" s="18" t="s">
        <v>191</v>
      </c>
      <c r="AU135" s="18" t="s">
        <v>82</v>
      </c>
    </row>
    <row r="136" spans="2:65" s="1" customFormat="1" ht="22.5" customHeight="1">
      <c r="B136" s="39"/>
      <c r="C136" s="217" t="s">
        <v>8</v>
      </c>
      <c r="D136" s="217" t="s">
        <v>185</v>
      </c>
      <c r="E136" s="218" t="s">
        <v>273</v>
      </c>
      <c r="F136" s="219" t="s">
        <v>274</v>
      </c>
      <c r="G136" s="220" t="s">
        <v>198</v>
      </c>
      <c r="H136" s="221">
        <v>250</v>
      </c>
      <c r="I136" s="222"/>
      <c r="J136" s="223">
        <f>ROUND(I136*H136,2)</f>
        <v>0</v>
      </c>
      <c r="K136" s="219" t="s">
        <v>189</v>
      </c>
      <c r="L136" s="44"/>
      <c r="M136" s="224" t="s">
        <v>19</v>
      </c>
      <c r="N136" s="225" t="s">
        <v>44</v>
      </c>
      <c r="O136" s="80"/>
      <c r="P136" s="226">
        <f>O136*H136</f>
        <v>0</v>
      </c>
      <c r="Q136" s="226">
        <v>0</v>
      </c>
      <c r="R136" s="226">
        <f>Q136*H136</f>
        <v>0</v>
      </c>
      <c r="S136" s="226">
        <v>0</v>
      </c>
      <c r="T136" s="227">
        <f>S136*H136</f>
        <v>0</v>
      </c>
      <c r="AR136" s="18" t="s">
        <v>101</v>
      </c>
      <c r="AT136" s="18" t="s">
        <v>185</v>
      </c>
      <c r="AU136" s="18" t="s">
        <v>82</v>
      </c>
      <c r="AY136" s="18" t="s">
        <v>183</v>
      </c>
      <c r="BE136" s="228">
        <f>IF(N136="základní",J136,0)</f>
        <v>0</v>
      </c>
      <c r="BF136" s="228">
        <f>IF(N136="snížená",J136,0)</f>
        <v>0</v>
      </c>
      <c r="BG136" s="228">
        <f>IF(N136="zákl. přenesená",J136,0)</f>
        <v>0</v>
      </c>
      <c r="BH136" s="228">
        <f>IF(N136="sníž. přenesená",J136,0)</f>
        <v>0</v>
      </c>
      <c r="BI136" s="228">
        <f>IF(N136="nulová",J136,0)</f>
        <v>0</v>
      </c>
      <c r="BJ136" s="18" t="s">
        <v>80</v>
      </c>
      <c r="BK136" s="228">
        <f>ROUND(I136*H136,2)</f>
        <v>0</v>
      </c>
      <c r="BL136" s="18" t="s">
        <v>101</v>
      </c>
      <c r="BM136" s="18" t="s">
        <v>275</v>
      </c>
    </row>
    <row r="137" spans="2:47" s="1" customFormat="1" ht="12">
      <c r="B137" s="39"/>
      <c r="C137" s="40"/>
      <c r="D137" s="229" t="s">
        <v>191</v>
      </c>
      <c r="E137" s="40"/>
      <c r="F137" s="230" t="s">
        <v>272</v>
      </c>
      <c r="G137" s="40"/>
      <c r="H137" s="40"/>
      <c r="I137" s="144"/>
      <c r="J137" s="40"/>
      <c r="K137" s="40"/>
      <c r="L137" s="44"/>
      <c r="M137" s="231"/>
      <c r="N137" s="80"/>
      <c r="O137" s="80"/>
      <c r="P137" s="80"/>
      <c r="Q137" s="80"/>
      <c r="R137" s="80"/>
      <c r="S137" s="80"/>
      <c r="T137" s="81"/>
      <c r="AT137" s="18" t="s">
        <v>191</v>
      </c>
      <c r="AU137" s="18" t="s">
        <v>82</v>
      </c>
    </row>
    <row r="138" spans="2:65" s="1" customFormat="1" ht="56.25" customHeight="1">
      <c r="B138" s="39"/>
      <c r="C138" s="217" t="s">
        <v>276</v>
      </c>
      <c r="D138" s="217" t="s">
        <v>185</v>
      </c>
      <c r="E138" s="218" t="s">
        <v>277</v>
      </c>
      <c r="F138" s="219" t="s">
        <v>278</v>
      </c>
      <c r="G138" s="220" t="s">
        <v>279</v>
      </c>
      <c r="H138" s="221">
        <v>82</v>
      </c>
      <c r="I138" s="222"/>
      <c r="J138" s="223">
        <f>ROUND(I138*H138,2)</f>
        <v>0</v>
      </c>
      <c r="K138" s="219" t="s">
        <v>189</v>
      </c>
      <c r="L138" s="44"/>
      <c r="M138" s="224" t="s">
        <v>19</v>
      </c>
      <c r="N138" s="225" t="s">
        <v>44</v>
      </c>
      <c r="O138" s="80"/>
      <c r="P138" s="226">
        <f>O138*H138</f>
        <v>0</v>
      </c>
      <c r="Q138" s="226">
        <v>0</v>
      </c>
      <c r="R138" s="226">
        <f>Q138*H138</f>
        <v>0</v>
      </c>
      <c r="S138" s="226">
        <v>0</v>
      </c>
      <c r="T138" s="227">
        <f>S138*H138</f>
        <v>0</v>
      </c>
      <c r="AR138" s="18" t="s">
        <v>101</v>
      </c>
      <c r="AT138" s="18" t="s">
        <v>185</v>
      </c>
      <c r="AU138" s="18" t="s">
        <v>82</v>
      </c>
      <c r="AY138" s="18" t="s">
        <v>183</v>
      </c>
      <c r="BE138" s="228">
        <f>IF(N138="základní",J138,0)</f>
        <v>0</v>
      </c>
      <c r="BF138" s="228">
        <f>IF(N138="snížená",J138,0)</f>
        <v>0</v>
      </c>
      <c r="BG138" s="228">
        <f>IF(N138="zákl. přenesená",J138,0)</f>
        <v>0</v>
      </c>
      <c r="BH138" s="228">
        <f>IF(N138="sníž. přenesená",J138,0)</f>
        <v>0</v>
      </c>
      <c r="BI138" s="228">
        <f>IF(N138="nulová",J138,0)</f>
        <v>0</v>
      </c>
      <c r="BJ138" s="18" t="s">
        <v>80</v>
      </c>
      <c r="BK138" s="228">
        <f>ROUND(I138*H138,2)</f>
        <v>0</v>
      </c>
      <c r="BL138" s="18" t="s">
        <v>101</v>
      </c>
      <c r="BM138" s="18" t="s">
        <v>280</v>
      </c>
    </row>
    <row r="139" spans="2:51" s="13" customFormat="1" ht="12">
      <c r="B139" s="242"/>
      <c r="C139" s="243"/>
      <c r="D139" s="229" t="s">
        <v>193</v>
      </c>
      <c r="E139" s="244" t="s">
        <v>19</v>
      </c>
      <c r="F139" s="245" t="s">
        <v>281</v>
      </c>
      <c r="G139" s="243"/>
      <c r="H139" s="246">
        <v>82</v>
      </c>
      <c r="I139" s="247"/>
      <c r="J139" s="243"/>
      <c r="K139" s="243"/>
      <c r="L139" s="248"/>
      <c r="M139" s="249"/>
      <c r="N139" s="250"/>
      <c r="O139" s="250"/>
      <c r="P139" s="250"/>
      <c r="Q139" s="250"/>
      <c r="R139" s="250"/>
      <c r="S139" s="250"/>
      <c r="T139" s="251"/>
      <c r="AT139" s="252" t="s">
        <v>193</v>
      </c>
      <c r="AU139" s="252" t="s">
        <v>82</v>
      </c>
      <c r="AV139" s="13" t="s">
        <v>82</v>
      </c>
      <c r="AW139" s="13" t="s">
        <v>35</v>
      </c>
      <c r="AX139" s="13" t="s">
        <v>80</v>
      </c>
      <c r="AY139" s="252" t="s">
        <v>183</v>
      </c>
    </row>
    <row r="140" spans="2:65" s="1" customFormat="1" ht="45" customHeight="1">
      <c r="B140" s="39"/>
      <c r="C140" s="217" t="s">
        <v>282</v>
      </c>
      <c r="D140" s="217" t="s">
        <v>185</v>
      </c>
      <c r="E140" s="218" t="s">
        <v>283</v>
      </c>
      <c r="F140" s="219" t="s">
        <v>284</v>
      </c>
      <c r="G140" s="220" t="s">
        <v>279</v>
      </c>
      <c r="H140" s="221">
        <v>28</v>
      </c>
      <c r="I140" s="222"/>
      <c r="J140" s="223">
        <f>ROUND(I140*H140,2)</f>
        <v>0</v>
      </c>
      <c r="K140" s="219" t="s">
        <v>189</v>
      </c>
      <c r="L140" s="44"/>
      <c r="M140" s="224" t="s">
        <v>19</v>
      </c>
      <c r="N140" s="225" t="s">
        <v>44</v>
      </c>
      <c r="O140" s="80"/>
      <c r="P140" s="226">
        <f>O140*H140</f>
        <v>0</v>
      </c>
      <c r="Q140" s="226">
        <v>0</v>
      </c>
      <c r="R140" s="226">
        <f>Q140*H140</f>
        <v>0</v>
      </c>
      <c r="S140" s="226">
        <v>0</v>
      </c>
      <c r="T140" s="227">
        <f>S140*H140</f>
        <v>0</v>
      </c>
      <c r="AR140" s="18" t="s">
        <v>101</v>
      </c>
      <c r="AT140" s="18" t="s">
        <v>185</v>
      </c>
      <c r="AU140" s="18" t="s">
        <v>82</v>
      </c>
      <c r="AY140" s="18" t="s">
        <v>183</v>
      </c>
      <c r="BE140" s="228">
        <f>IF(N140="základní",J140,0)</f>
        <v>0</v>
      </c>
      <c r="BF140" s="228">
        <f>IF(N140="snížená",J140,0)</f>
        <v>0</v>
      </c>
      <c r="BG140" s="228">
        <f>IF(N140="zákl. přenesená",J140,0)</f>
        <v>0</v>
      </c>
      <c r="BH140" s="228">
        <f>IF(N140="sníž. přenesená",J140,0)</f>
        <v>0</v>
      </c>
      <c r="BI140" s="228">
        <f>IF(N140="nulová",J140,0)</f>
        <v>0</v>
      </c>
      <c r="BJ140" s="18" t="s">
        <v>80</v>
      </c>
      <c r="BK140" s="228">
        <f>ROUND(I140*H140,2)</f>
        <v>0</v>
      </c>
      <c r="BL140" s="18" t="s">
        <v>101</v>
      </c>
      <c r="BM140" s="18" t="s">
        <v>285</v>
      </c>
    </row>
    <row r="141" spans="2:51" s="13" customFormat="1" ht="12">
      <c r="B141" s="242"/>
      <c r="C141" s="243"/>
      <c r="D141" s="229" t="s">
        <v>193</v>
      </c>
      <c r="E141" s="244" t="s">
        <v>19</v>
      </c>
      <c r="F141" s="245" t="s">
        <v>286</v>
      </c>
      <c r="G141" s="243"/>
      <c r="H141" s="246">
        <v>28</v>
      </c>
      <c r="I141" s="247"/>
      <c r="J141" s="243"/>
      <c r="K141" s="243"/>
      <c r="L141" s="248"/>
      <c r="M141" s="249"/>
      <c r="N141" s="250"/>
      <c r="O141" s="250"/>
      <c r="P141" s="250"/>
      <c r="Q141" s="250"/>
      <c r="R141" s="250"/>
      <c r="S141" s="250"/>
      <c r="T141" s="251"/>
      <c r="AT141" s="252" t="s">
        <v>193</v>
      </c>
      <c r="AU141" s="252" t="s">
        <v>82</v>
      </c>
      <c r="AV141" s="13" t="s">
        <v>82</v>
      </c>
      <c r="AW141" s="13" t="s">
        <v>35</v>
      </c>
      <c r="AX141" s="13" t="s">
        <v>80</v>
      </c>
      <c r="AY141" s="252" t="s">
        <v>183</v>
      </c>
    </row>
    <row r="142" spans="2:65" s="1" customFormat="1" ht="45" customHeight="1">
      <c r="B142" s="39"/>
      <c r="C142" s="217" t="s">
        <v>287</v>
      </c>
      <c r="D142" s="217" t="s">
        <v>185</v>
      </c>
      <c r="E142" s="218" t="s">
        <v>288</v>
      </c>
      <c r="F142" s="219" t="s">
        <v>289</v>
      </c>
      <c r="G142" s="220" t="s">
        <v>279</v>
      </c>
      <c r="H142" s="221">
        <v>22</v>
      </c>
      <c r="I142" s="222"/>
      <c r="J142" s="223">
        <f>ROUND(I142*H142,2)</f>
        <v>0</v>
      </c>
      <c r="K142" s="219" t="s">
        <v>189</v>
      </c>
      <c r="L142" s="44"/>
      <c r="M142" s="224" t="s">
        <v>19</v>
      </c>
      <c r="N142" s="225" t="s">
        <v>44</v>
      </c>
      <c r="O142" s="80"/>
      <c r="P142" s="226">
        <f>O142*H142</f>
        <v>0</v>
      </c>
      <c r="Q142" s="226">
        <v>0</v>
      </c>
      <c r="R142" s="226">
        <f>Q142*H142</f>
        <v>0</v>
      </c>
      <c r="S142" s="226">
        <v>0</v>
      </c>
      <c r="T142" s="227">
        <f>S142*H142</f>
        <v>0</v>
      </c>
      <c r="AR142" s="18" t="s">
        <v>101</v>
      </c>
      <c r="AT142" s="18" t="s">
        <v>185</v>
      </c>
      <c r="AU142" s="18" t="s">
        <v>82</v>
      </c>
      <c r="AY142" s="18" t="s">
        <v>183</v>
      </c>
      <c r="BE142" s="228">
        <f>IF(N142="základní",J142,0)</f>
        <v>0</v>
      </c>
      <c r="BF142" s="228">
        <f>IF(N142="snížená",J142,0)</f>
        <v>0</v>
      </c>
      <c r="BG142" s="228">
        <f>IF(N142="zákl. přenesená",J142,0)</f>
        <v>0</v>
      </c>
      <c r="BH142" s="228">
        <f>IF(N142="sníž. přenesená",J142,0)</f>
        <v>0</v>
      </c>
      <c r="BI142" s="228">
        <f>IF(N142="nulová",J142,0)</f>
        <v>0</v>
      </c>
      <c r="BJ142" s="18" t="s">
        <v>80</v>
      </c>
      <c r="BK142" s="228">
        <f>ROUND(I142*H142,2)</f>
        <v>0</v>
      </c>
      <c r="BL142" s="18" t="s">
        <v>101</v>
      </c>
      <c r="BM142" s="18" t="s">
        <v>290</v>
      </c>
    </row>
    <row r="143" spans="2:51" s="13" customFormat="1" ht="12">
      <c r="B143" s="242"/>
      <c r="C143" s="243"/>
      <c r="D143" s="229" t="s">
        <v>193</v>
      </c>
      <c r="E143" s="244" t="s">
        <v>19</v>
      </c>
      <c r="F143" s="245" t="s">
        <v>291</v>
      </c>
      <c r="G143" s="243"/>
      <c r="H143" s="246">
        <v>22</v>
      </c>
      <c r="I143" s="247"/>
      <c r="J143" s="243"/>
      <c r="K143" s="243"/>
      <c r="L143" s="248"/>
      <c r="M143" s="249"/>
      <c r="N143" s="250"/>
      <c r="O143" s="250"/>
      <c r="P143" s="250"/>
      <c r="Q143" s="250"/>
      <c r="R143" s="250"/>
      <c r="S143" s="250"/>
      <c r="T143" s="251"/>
      <c r="AT143" s="252" t="s">
        <v>193</v>
      </c>
      <c r="AU143" s="252" t="s">
        <v>82</v>
      </c>
      <c r="AV143" s="13" t="s">
        <v>82</v>
      </c>
      <c r="AW143" s="13" t="s">
        <v>35</v>
      </c>
      <c r="AX143" s="13" t="s">
        <v>80</v>
      </c>
      <c r="AY143" s="252" t="s">
        <v>183</v>
      </c>
    </row>
    <row r="144" spans="2:65" s="1" customFormat="1" ht="45" customHeight="1">
      <c r="B144" s="39"/>
      <c r="C144" s="217" t="s">
        <v>292</v>
      </c>
      <c r="D144" s="217" t="s">
        <v>185</v>
      </c>
      <c r="E144" s="218" t="s">
        <v>293</v>
      </c>
      <c r="F144" s="219" t="s">
        <v>294</v>
      </c>
      <c r="G144" s="220" t="s">
        <v>279</v>
      </c>
      <c r="H144" s="221">
        <v>10</v>
      </c>
      <c r="I144" s="222"/>
      <c r="J144" s="223">
        <f>ROUND(I144*H144,2)</f>
        <v>0</v>
      </c>
      <c r="K144" s="219" t="s">
        <v>189</v>
      </c>
      <c r="L144" s="44"/>
      <c r="M144" s="224" t="s">
        <v>19</v>
      </c>
      <c r="N144" s="225" t="s">
        <v>44</v>
      </c>
      <c r="O144" s="80"/>
      <c r="P144" s="226">
        <f>O144*H144</f>
        <v>0</v>
      </c>
      <c r="Q144" s="226">
        <v>0</v>
      </c>
      <c r="R144" s="226">
        <f>Q144*H144</f>
        <v>0</v>
      </c>
      <c r="S144" s="226">
        <v>0</v>
      </c>
      <c r="T144" s="227">
        <f>S144*H144</f>
        <v>0</v>
      </c>
      <c r="AR144" s="18" t="s">
        <v>101</v>
      </c>
      <c r="AT144" s="18" t="s">
        <v>185</v>
      </c>
      <c r="AU144" s="18" t="s">
        <v>82</v>
      </c>
      <c r="AY144" s="18" t="s">
        <v>183</v>
      </c>
      <c r="BE144" s="228">
        <f>IF(N144="základní",J144,0)</f>
        <v>0</v>
      </c>
      <c r="BF144" s="228">
        <f>IF(N144="snížená",J144,0)</f>
        <v>0</v>
      </c>
      <c r="BG144" s="228">
        <f>IF(N144="zákl. přenesená",J144,0)</f>
        <v>0</v>
      </c>
      <c r="BH144" s="228">
        <f>IF(N144="sníž. přenesená",J144,0)</f>
        <v>0</v>
      </c>
      <c r="BI144" s="228">
        <f>IF(N144="nulová",J144,0)</f>
        <v>0</v>
      </c>
      <c r="BJ144" s="18" t="s">
        <v>80</v>
      </c>
      <c r="BK144" s="228">
        <f>ROUND(I144*H144,2)</f>
        <v>0</v>
      </c>
      <c r="BL144" s="18" t="s">
        <v>101</v>
      </c>
      <c r="BM144" s="18" t="s">
        <v>295</v>
      </c>
    </row>
    <row r="145" spans="2:51" s="13" customFormat="1" ht="12">
      <c r="B145" s="242"/>
      <c r="C145" s="243"/>
      <c r="D145" s="229" t="s">
        <v>193</v>
      </c>
      <c r="E145" s="244" t="s">
        <v>19</v>
      </c>
      <c r="F145" s="245" t="s">
        <v>247</v>
      </c>
      <c r="G145" s="243"/>
      <c r="H145" s="246">
        <v>10</v>
      </c>
      <c r="I145" s="247"/>
      <c r="J145" s="243"/>
      <c r="K145" s="243"/>
      <c r="L145" s="248"/>
      <c r="M145" s="249"/>
      <c r="N145" s="250"/>
      <c r="O145" s="250"/>
      <c r="P145" s="250"/>
      <c r="Q145" s="250"/>
      <c r="R145" s="250"/>
      <c r="S145" s="250"/>
      <c r="T145" s="251"/>
      <c r="AT145" s="252" t="s">
        <v>193</v>
      </c>
      <c r="AU145" s="252" t="s">
        <v>82</v>
      </c>
      <c r="AV145" s="13" t="s">
        <v>82</v>
      </c>
      <c r="AW145" s="13" t="s">
        <v>35</v>
      </c>
      <c r="AX145" s="13" t="s">
        <v>80</v>
      </c>
      <c r="AY145" s="252" t="s">
        <v>183</v>
      </c>
    </row>
    <row r="146" spans="2:65" s="1" customFormat="1" ht="33.75" customHeight="1">
      <c r="B146" s="39"/>
      <c r="C146" s="217" t="s">
        <v>296</v>
      </c>
      <c r="D146" s="217" t="s">
        <v>185</v>
      </c>
      <c r="E146" s="218" t="s">
        <v>297</v>
      </c>
      <c r="F146" s="219" t="s">
        <v>298</v>
      </c>
      <c r="G146" s="220" t="s">
        <v>279</v>
      </c>
      <c r="H146" s="221">
        <v>52</v>
      </c>
      <c r="I146" s="222"/>
      <c r="J146" s="223">
        <f>ROUND(I146*H146,2)</f>
        <v>0</v>
      </c>
      <c r="K146" s="219" t="s">
        <v>189</v>
      </c>
      <c r="L146" s="44"/>
      <c r="M146" s="224" t="s">
        <v>19</v>
      </c>
      <c r="N146" s="225" t="s">
        <v>44</v>
      </c>
      <c r="O146" s="80"/>
      <c r="P146" s="226">
        <f>O146*H146</f>
        <v>0</v>
      </c>
      <c r="Q146" s="226">
        <v>0</v>
      </c>
      <c r="R146" s="226">
        <f>Q146*H146</f>
        <v>0</v>
      </c>
      <c r="S146" s="226">
        <v>0</v>
      </c>
      <c r="T146" s="227">
        <f>S146*H146</f>
        <v>0</v>
      </c>
      <c r="AR146" s="18" t="s">
        <v>101</v>
      </c>
      <c r="AT146" s="18" t="s">
        <v>185</v>
      </c>
      <c r="AU146" s="18" t="s">
        <v>82</v>
      </c>
      <c r="AY146" s="18" t="s">
        <v>183</v>
      </c>
      <c r="BE146" s="228">
        <f>IF(N146="základní",J146,0)</f>
        <v>0</v>
      </c>
      <c r="BF146" s="228">
        <f>IF(N146="snížená",J146,0)</f>
        <v>0</v>
      </c>
      <c r="BG146" s="228">
        <f>IF(N146="zákl. přenesená",J146,0)</f>
        <v>0</v>
      </c>
      <c r="BH146" s="228">
        <f>IF(N146="sníž. přenesená",J146,0)</f>
        <v>0</v>
      </c>
      <c r="BI146" s="228">
        <f>IF(N146="nulová",J146,0)</f>
        <v>0</v>
      </c>
      <c r="BJ146" s="18" t="s">
        <v>80</v>
      </c>
      <c r="BK146" s="228">
        <f>ROUND(I146*H146,2)</f>
        <v>0</v>
      </c>
      <c r="BL146" s="18" t="s">
        <v>101</v>
      </c>
      <c r="BM146" s="18" t="s">
        <v>299</v>
      </c>
    </row>
    <row r="147" spans="2:65" s="1" customFormat="1" ht="45" customHeight="1">
      <c r="B147" s="39"/>
      <c r="C147" s="217" t="s">
        <v>7</v>
      </c>
      <c r="D147" s="217" t="s">
        <v>185</v>
      </c>
      <c r="E147" s="218" t="s">
        <v>300</v>
      </c>
      <c r="F147" s="219" t="s">
        <v>301</v>
      </c>
      <c r="G147" s="220" t="s">
        <v>188</v>
      </c>
      <c r="H147" s="221">
        <v>9980</v>
      </c>
      <c r="I147" s="222"/>
      <c r="J147" s="223">
        <f>ROUND(I147*H147,2)</f>
        <v>0</v>
      </c>
      <c r="K147" s="219" t="s">
        <v>189</v>
      </c>
      <c r="L147" s="44"/>
      <c r="M147" s="224" t="s">
        <v>19</v>
      </c>
      <c r="N147" s="225" t="s">
        <v>44</v>
      </c>
      <c r="O147" s="80"/>
      <c r="P147" s="226">
        <f>O147*H147</f>
        <v>0</v>
      </c>
      <c r="Q147" s="226">
        <v>0</v>
      </c>
      <c r="R147" s="226">
        <f>Q147*H147</f>
        <v>0</v>
      </c>
      <c r="S147" s="226">
        <v>0</v>
      </c>
      <c r="T147" s="227">
        <f>S147*H147</f>
        <v>0</v>
      </c>
      <c r="AR147" s="18" t="s">
        <v>101</v>
      </c>
      <c r="AT147" s="18" t="s">
        <v>185</v>
      </c>
      <c r="AU147" s="18" t="s">
        <v>82</v>
      </c>
      <c r="AY147" s="18" t="s">
        <v>183</v>
      </c>
      <c r="BE147" s="228">
        <f>IF(N147="základní",J147,0)</f>
        <v>0</v>
      </c>
      <c r="BF147" s="228">
        <f>IF(N147="snížená",J147,0)</f>
        <v>0</v>
      </c>
      <c r="BG147" s="228">
        <f>IF(N147="zákl. přenesená",J147,0)</f>
        <v>0</v>
      </c>
      <c r="BH147" s="228">
        <f>IF(N147="sníž. přenesená",J147,0)</f>
        <v>0</v>
      </c>
      <c r="BI147" s="228">
        <f>IF(N147="nulová",J147,0)</f>
        <v>0</v>
      </c>
      <c r="BJ147" s="18" t="s">
        <v>80</v>
      </c>
      <c r="BK147" s="228">
        <f>ROUND(I147*H147,2)</f>
        <v>0</v>
      </c>
      <c r="BL147" s="18" t="s">
        <v>101</v>
      </c>
      <c r="BM147" s="18" t="s">
        <v>302</v>
      </c>
    </row>
    <row r="148" spans="2:47" s="1" customFormat="1" ht="12">
      <c r="B148" s="39"/>
      <c r="C148" s="40"/>
      <c r="D148" s="229" t="s">
        <v>191</v>
      </c>
      <c r="E148" s="40"/>
      <c r="F148" s="230" t="s">
        <v>192</v>
      </c>
      <c r="G148" s="40"/>
      <c r="H148" s="40"/>
      <c r="I148" s="144"/>
      <c r="J148" s="40"/>
      <c r="K148" s="40"/>
      <c r="L148" s="44"/>
      <c r="M148" s="231"/>
      <c r="N148" s="80"/>
      <c r="O148" s="80"/>
      <c r="P148" s="80"/>
      <c r="Q148" s="80"/>
      <c r="R148" s="80"/>
      <c r="S148" s="80"/>
      <c r="T148" s="81"/>
      <c r="AT148" s="18" t="s">
        <v>191</v>
      </c>
      <c r="AU148" s="18" t="s">
        <v>82</v>
      </c>
    </row>
    <row r="149" spans="2:51" s="13" customFormat="1" ht="12">
      <c r="B149" s="242"/>
      <c r="C149" s="243"/>
      <c r="D149" s="229" t="s">
        <v>193</v>
      </c>
      <c r="E149" s="244" t="s">
        <v>19</v>
      </c>
      <c r="F149" s="245" t="s">
        <v>303</v>
      </c>
      <c r="G149" s="243"/>
      <c r="H149" s="246">
        <v>9980</v>
      </c>
      <c r="I149" s="247"/>
      <c r="J149" s="243"/>
      <c r="K149" s="243"/>
      <c r="L149" s="248"/>
      <c r="M149" s="249"/>
      <c r="N149" s="250"/>
      <c r="O149" s="250"/>
      <c r="P149" s="250"/>
      <c r="Q149" s="250"/>
      <c r="R149" s="250"/>
      <c r="S149" s="250"/>
      <c r="T149" s="251"/>
      <c r="AT149" s="252" t="s">
        <v>193</v>
      </c>
      <c r="AU149" s="252" t="s">
        <v>82</v>
      </c>
      <c r="AV149" s="13" t="s">
        <v>82</v>
      </c>
      <c r="AW149" s="13" t="s">
        <v>35</v>
      </c>
      <c r="AX149" s="13" t="s">
        <v>80</v>
      </c>
      <c r="AY149" s="252" t="s">
        <v>183</v>
      </c>
    </row>
    <row r="150" spans="2:65" s="1" customFormat="1" ht="22.5" customHeight="1">
      <c r="B150" s="39"/>
      <c r="C150" s="217" t="s">
        <v>291</v>
      </c>
      <c r="D150" s="217" t="s">
        <v>185</v>
      </c>
      <c r="E150" s="218" t="s">
        <v>304</v>
      </c>
      <c r="F150" s="219" t="s">
        <v>305</v>
      </c>
      <c r="G150" s="220" t="s">
        <v>188</v>
      </c>
      <c r="H150" s="221">
        <v>9980</v>
      </c>
      <c r="I150" s="222"/>
      <c r="J150" s="223">
        <f>ROUND(I150*H150,2)</f>
        <v>0</v>
      </c>
      <c r="K150" s="219" t="s">
        <v>189</v>
      </c>
      <c r="L150" s="44"/>
      <c r="M150" s="224" t="s">
        <v>19</v>
      </c>
      <c r="N150" s="225" t="s">
        <v>44</v>
      </c>
      <c r="O150" s="80"/>
      <c r="P150" s="226">
        <f>O150*H150</f>
        <v>0</v>
      </c>
      <c r="Q150" s="226">
        <v>0</v>
      </c>
      <c r="R150" s="226">
        <f>Q150*H150</f>
        <v>0</v>
      </c>
      <c r="S150" s="226">
        <v>0</v>
      </c>
      <c r="T150" s="227">
        <f>S150*H150</f>
        <v>0</v>
      </c>
      <c r="AR150" s="18" t="s">
        <v>101</v>
      </c>
      <c r="AT150" s="18" t="s">
        <v>185</v>
      </c>
      <c r="AU150" s="18" t="s">
        <v>82</v>
      </c>
      <c r="AY150" s="18" t="s">
        <v>183</v>
      </c>
      <c r="BE150" s="228">
        <f>IF(N150="základní",J150,0)</f>
        <v>0</v>
      </c>
      <c r="BF150" s="228">
        <f>IF(N150="snížená",J150,0)</f>
        <v>0</v>
      </c>
      <c r="BG150" s="228">
        <f>IF(N150="zákl. přenesená",J150,0)</f>
        <v>0</v>
      </c>
      <c r="BH150" s="228">
        <f>IF(N150="sníž. přenesená",J150,0)</f>
        <v>0</v>
      </c>
      <c r="BI150" s="228">
        <f>IF(N150="nulová",J150,0)</f>
        <v>0</v>
      </c>
      <c r="BJ150" s="18" t="s">
        <v>80</v>
      </c>
      <c r="BK150" s="228">
        <f>ROUND(I150*H150,2)</f>
        <v>0</v>
      </c>
      <c r="BL150" s="18" t="s">
        <v>101</v>
      </c>
      <c r="BM150" s="18" t="s">
        <v>306</v>
      </c>
    </row>
    <row r="151" spans="2:47" s="1" customFormat="1" ht="12">
      <c r="B151" s="39"/>
      <c r="C151" s="40"/>
      <c r="D151" s="229" t="s">
        <v>191</v>
      </c>
      <c r="E151" s="40"/>
      <c r="F151" s="230" t="s">
        <v>192</v>
      </c>
      <c r="G151" s="40"/>
      <c r="H151" s="40"/>
      <c r="I151" s="144"/>
      <c r="J151" s="40"/>
      <c r="K151" s="40"/>
      <c r="L151" s="44"/>
      <c r="M151" s="231"/>
      <c r="N151" s="80"/>
      <c r="O151" s="80"/>
      <c r="P151" s="80"/>
      <c r="Q151" s="80"/>
      <c r="R151" s="80"/>
      <c r="S151" s="80"/>
      <c r="T151" s="81"/>
      <c r="AT151" s="18" t="s">
        <v>191</v>
      </c>
      <c r="AU151" s="18" t="s">
        <v>82</v>
      </c>
    </row>
    <row r="152" spans="2:51" s="13" customFormat="1" ht="12">
      <c r="B152" s="242"/>
      <c r="C152" s="243"/>
      <c r="D152" s="229" t="s">
        <v>193</v>
      </c>
      <c r="E152" s="244" t="s">
        <v>19</v>
      </c>
      <c r="F152" s="245" t="s">
        <v>303</v>
      </c>
      <c r="G152" s="243"/>
      <c r="H152" s="246">
        <v>9980</v>
      </c>
      <c r="I152" s="247"/>
      <c r="J152" s="243"/>
      <c r="K152" s="243"/>
      <c r="L152" s="248"/>
      <c r="M152" s="249"/>
      <c r="N152" s="250"/>
      <c r="O152" s="250"/>
      <c r="P152" s="250"/>
      <c r="Q152" s="250"/>
      <c r="R152" s="250"/>
      <c r="S152" s="250"/>
      <c r="T152" s="251"/>
      <c r="AT152" s="252" t="s">
        <v>193</v>
      </c>
      <c r="AU152" s="252" t="s">
        <v>82</v>
      </c>
      <c r="AV152" s="13" t="s">
        <v>82</v>
      </c>
      <c r="AW152" s="13" t="s">
        <v>35</v>
      </c>
      <c r="AX152" s="13" t="s">
        <v>80</v>
      </c>
      <c r="AY152" s="252" t="s">
        <v>183</v>
      </c>
    </row>
    <row r="153" spans="2:65" s="1" customFormat="1" ht="22.5" customHeight="1">
      <c r="B153" s="39"/>
      <c r="C153" s="217" t="s">
        <v>307</v>
      </c>
      <c r="D153" s="217" t="s">
        <v>185</v>
      </c>
      <c r="E153" s="218" t="s">
        <v>308</v>
      </c>
      <c r="F153" s="219" t="s">
        <v>309</v>
      </c>
      <c r="G153" s="220" t="s">
        <v>198</v>
      </c>
      <c r="H153" s="221">
        <v>80</v>
      </c>
      <c r="I153" s="222"/>
      <c r="J153" s="223">
        <f>ROUND(I153*H153,2)</f>
        <v>0</v>
      </c>
      <c r="K153" s="219" t="s">
        <v>189</v>
      </c>
      <c r="L153" s="44"/>
      <c r="M153" s="224" t="s">
        <v>19</v>
      </c>
      <c r="N153" s="225" t="s">
        <v>44</v>
      </c>
      <c r="O153" s="80"/>
      <c r="P153" s="226">
        <f>O153*H153</f>
        <v>0</v>
      </c>
      <c r="Q153" s="226">
        <v>0</v>
      </c>
      <c r="R153" s="226">
        <f>Q153*H153</f>
        <v>0</v>
      </c>
      <c r="S153" s="226">
        <v>0</v>
      </c>
      <c r="T153" s="227">
        <f>S153*H153</f>
        <v>0</v>
      </c>
      <c r="AR153" s="18" t="s">
        <v>101</v>
      </c>
      <c r="AT153" s="18" t="s">
        <v>185</v>
      </c>
      <c r="AU153" s="18" t="s">
        <v>82</v>
      </c>
      <c r="AY153" s="18" t="s">
        <v>183</v>
      </c>
      <c r="BE153" s="228">
        <f>IF(N153="základní",J153,0)</f>
        <v>0</v>
      </c>
      <c r="BF153" s="228">
        <f>IF(N153="snížená",J153,0)</f>
        <v>0</v>
      </c>
      <c r="BG153" s="228">
        <f>IF(N153="zákl. přenesená",J153,0)</f>
        <v>0</v>
      </c>
      <c r="BH153" s="228">
        <f>IF(N153="sníž. přenesená",J153,0)</f>
        <v>0</v>
      </c>
      <c r="BI153" s="228">
        <f>IF(N153="nulová",J153,0)</f>
        <v>0</v>
      </c>
      <c r="BJ153" s="18" t="s">
        <v>80</v>
      </c>
      <c r="BK153" s="228">
        <f>ROUND(I153*H153,2)</f>
        <v>0</v>
      </c>
      <c r="BL153" s="18" t="s">
        <v>101</v>
      </c>
      <c r="BM153" s="18" t="s">
        <v>310</v>
      </c>
    </row>
    <row r="154" spans="2:51" s="12" customFormat="1" ht="12">
      <c r="B154" s="232"/>
      <c r="C154" s="233"/>
      <c r="D154" s="229" t="s">
        <v>193</v>
      </c>
      <c r="E154" s="234" t="s">
        <v>19</v>
      </c>
      <c r="F154" s="235" t="s">
        <v>311</v>
      </c>
      <c r="G154" s="233"/>
      <c r="H154" s="234" t="s">
        <v>19</v>
      </c>
      <c r="I154" s="236"/>
      <c r="J154" s="233"/>
      <c r="K154" s="233"/>
      <c r="L154" s="237"/>
      <c r="M154" s="238"/>
      <c r="N154" s="239"/>
      <c r="O154" s="239"/>
      <c r="P154" s="239"/>
      <c r="Q154" s="239"/>
      <c r="R154" s="239"/>
      <c r="S154" s="239"/>
      <c r="T154" s="240"/>
      <c r="AT154" s="241" t="s">
        <v>193</v>
      </c>
      <c r="AU154" s="241" t="s">
        <v>82</v>
      </c>
      <c r="AV154" s="12" t="s">
        <v>80</v>
      </c>
      <c r="AW154" s="12" t="s">
        <v>35</v>
      </c>
      <c r="AX154" s="12" t="s">
        <v>73</v>
      </c>
      <c r="AY154" s="241" t="s">
        <v>183</v>
      </c>
    </row>
    <row r="155" spans="2:51" s="13" customFormat="1" ht="12">
      <c r="B155" s="242"/>
      <c r="C155" s="243"/>
      <c r="D155" s="229" t="s">
        <v>193</v>
      </c>
      <c r="E155" s="244" t="s">
        <v>19</v>
      </c>
      <c r="F155" s="245" t="s">
        <v>312</v>
      </c>
      <c r="G155" s="243"/>
      <c r="H155" s="246">
        <v>80</v>
      </c>
      <c r="I155" s="247"/>
      <c r="J155" s="243"/>
      <c r="K155" s="243"/>
      <c r="L155" s="248"/>
      <c r="M155" s="249"/>
      <c r="N155" s="250"/>
      <c r="O155" s="250"/>
      <c r="P155" s="250"/>
      <c r="Q155" s="250"/>
      <c r="R155" s="250"/>
      <c r="S155" s="250"/>
      <c r="T155" s="251"/>
      <c r="AT155" s="252" t="s">
        <v>193</v>
      </c>
      <c r="AU155" s="252" t="s">
        <v>82</v>
      </c>
      <c r="AV155" s="13" t="s">
        <v>82</v>
      </c>
      <c r="AW155" s="13" t="s">
        <v>35</v>
      </c>
      <c r="AX155" s="13" t="s">
        <v>80</v>
      </c>
      <c r="AY155" s="252" t="s">
        <v>183</v>
      </c>
    </row>
    <row r="156" spans="2:65" s="1" customFormat="1" ht="22.5" customHeight="1">
      <c r="B156" s="39"/>
      <c r="C156" s="264" t="s">
        <v>313</v>
      </c>
      <c r="D156" s="264" t="s">
        <v>233</v>
      </c>
      <c r="E156" s="265" t="s">
        <v>314</v>
      </c>
      <c r="F156" s="266" t="s">
        <v>315</v>
      </c>
      <c r="G156" s="267" t="s">
        <v>198</v>
      </c>
      <c r="H156" s="268">
        <v>50</v>
      </c>
      <c r="I156" s="269"/>
      <c r="J156" s="270">
        <f>ROUND(I156*H156,2)</f>
        <v>0</v>
      </c>
      <c r="K156" s="266" t="s">
        <v>189</v>
      </c>
      <c r="L156" s="271"/>
      <c r="M156" s="272" t="s">
        <v>19</v>
      </c>
      <c r="N156" s="273" t="s">
        <v>44</v>
      </c>
      <c r="O156" s="80"/>
      <c r="P156" s="226">
        <f>O156*H156</f>
        <v>0</v>
      </c>
      <c r="Q156" s="226">
        <v>0.01004</v>
      </c>
      <c r="R156" s="226">
        <f>Q156*H156</f>
        <v>0.502</v>
      </c>
      <c r="S156" s="226">
        <v>0</v>
      </c>
      <c r="T156" s="227">
        <f>S156*H156</f>
        <v>0</v>
      </c>
      <c r="AR156" s="18" t="s">
        <v>232</v>
      </c>
      <c r="AT156" s="18" t="s">
        <v>233</v>
      </c>
      <c r="AU156" s="18" t="s">
        <v>82</v>
      </c>
      <c r="AY156" s="18" t="s">
        <v>183</v>
      </c>
      <c r="BE156" s="228">
        <f>IF(N156="základní",J156,0)</f>
        <v>0</v>
      </c>
      <c r="BF156" s="228">
        <f>IF(N156="snížená",J156,0)</f>
        <v>0</v>
      </c>
      <c r="BG156" s="228">
        <f>IF(N156="zákl. přenesená",J156,0)</f>
        <v>0</v>
      </c>
      <c r="BH156" s="228">
        <f>IF(N156="sníž. přenesená",J156,0)</f>
        <v>0</v>
      </c>
      <c r="BI156" s="228">
        <f>IF(N156="nulová",J156,0)</f>
        <v>0</v>
      </c>
      <c r="BJ156" s="18" t="s">
        <v>80</v>
      </c>
      <c r="BK156" s="228">
        <f>ROUND(I156*H156,2)</f>
        <v>0</v>
      </c>
      <c r="BL156" s="18" t="s">
        <v>101</v>
      </c>
      <c r="BM156" s="18" t="s">
        <v>316</v>
      </c>
    </row>
    <row r="157" spans="2:65" s="1" customFormat="1" ht="22.5" customHeight="1">
      <c r="B157" s="39"/>
      <c r="C157" s="264" t="s">
        <v>317</v>
      </c>
      <c r="D157" s="264" t="s">
        <v>233</v>
      </c>
      <c r="E157" s="265" t="s">
        <v>318</v>
      </c>
      <c r="F157" s="266" t="s">
        <v>319</v>
      </c>
      <c r="G157" s="267" t="s">
        <v>198</v>
      </c>
      <c r="H157" s="268">
        <v>30</v>
      </c>
      <c r="I157" s="269"/>
      <c r="J157" s="270">
        <f>ROUND(I157*H157,2)</f>
        <v>0</v>
      </c>
      <c r="K157" s="266" t="s">
        <v>189</v>
      </c>
      <c r="L157" s="271"/>
      <c r="M157" s="272" t="s">
        <v>19</v>
      </c>
      <c r="N157" s="273" t="s">
        <v>44</v>
      </c>
      <c r="O157" s="80"/>
      <c r="P157" s="226">
        <f>O157*H157</f>
        <v>0</v>
      </c>
      <c r="Q157" s="226">
        <v>0.01003</v>
      </c>
      <c r="R157" s="226">
        <f>Q157*H157</f>
        <v>0.3009</v>
      </c>
      <c r="S157" s="226">
        <v>0</v>
      </c>
      <c r="T157" s="227">
        <f>S157*H157</f>
        <v>0</v>
      </c>
      <c r="AR157" s="18" t="s">
        <v>232</v>
      </c>
      <c r="AT157" s="18" t="s">
        <v>233</v>
      </c>
      <c r="AU157" s="18" t="s">
        <v>82</v>
      </c>
      <c r="AY157" s="18" t="s">
        <v>183</v>
      </c>
      <c r="BE157" s="228">
        <f>IF(N157="základní",J157,0)</f>
        <v>0</v>
      </c>
      <c r="BF157" s="228">
        <f>IF(N157="snížená",J157,0)</f>
        <v>0</v>
      </c>
      <c r="BG157" s="228">
        <f>IF(N157="zákl. přenesená",J157,0)</f>
        <v>0</v>
      </c>
      <c r="BH157" s="228">
        <f>IF(N157="sníž. přenesená",J157,0)</f>
        <v>0</v>
      </c>
      <c r="BI157" s="228">
        <f>IF(N157="nulová",J157,0)</f>
        <v>0</v>
      </c>
      <c r="BJ157" s="18" t="s">
        <v>80</v>
      </c>
      <c r="BK157" s="228">
        <f>ROUND(I157*H157,2)</f>
        <v>0</v>
      </c>
      <c r="BL157" s="18" t="s">
        <v>101</v>
      </c>
      <c r="BM157" s="18" t="s">
        <v>320</v>
      </c>
    </row>
    <row r="158" spans="2:65" s="1" customFormat="1" ht="33.75" customHeight="1">
      <c r="B158" s="39"/>
      <c r="C158" s="217" t="s">
        <v>321</v>
      </c>
      <c r="D158" s="217" t="s">
        <v>185</v>
      </c>
      <c r="E158" s="218" t="s">
        <v>322</v>
      </c>
      <c r="F158" s="219" t="s">
        <v>323</v>
      </c>
      <c r="G158" s="220" t="s">
        <v>324</v>
      </c>
      <c r="H158" s="221">
        <v>5080</v>
      </c>
      <c r="I158" s="222"/>
      <c r="J158" s="223">
        <f>ROUND(I158*H158,2)</f>
        <v>0</v>
      </c>
      <c r="K158" s="219" t="s">
        <v>189</v>
      </c>
      <c r="L158" s="44"/>
      <c r="M158" s="224" t="s">
        <v>19</v>
      </c>
      <c r="N158" s="225" t="s">
        <v>44</v>
      </c>
      <c r="O158" s="80"/>
      <c r="P158" s="226">
        <f>O158*H158</f>
        <v>0</v>
      </c>
      <c r="Q158" s="226">
        <v>0</v>
      </c>
      <c r="R158" s="226">
        <f>Q158*H158</f>
        <v>0</v>
      </c>
      <c r="S158" s="226">
        <v>0</v>
      </c>
      <c r="T158" s="227">
        <f>S158*H158</f>
        <v>0</v>
      </c>
      <c r="AR158" s="18" t="s">
        <v>101</v>
      </c>
      <c r="AT158" s="18" t="s">
        <v>185</v>
      </c>
      <c r="AU158" s="18" t="s">
        <v>82</v>
      </c>
      <c r="AY158" s="18" t="s">
        <v>183</v>
      </c>
      <c r="BE158" s="228">
        <f>IF(N158="základní",J158,0)</f>
        <v>0</v>
      </c>
      <c r="BF158" s="228">
        <f>IF(N158="snížená",J158,0)</f>
        <v>0</v>
      </c>
      <c r="BG158" s="228">
        <f>IF(N158="zákl. přenesená",J158,0)</f>
        <v>0</v>
      </c>
      <c r="BH158" s="228">
        <f>IF(N158="sníž. přenesená",J158,0)</f>
        <v>0</v>
      </c>
      <c r="BI158" s="228">
        <f>IF(N158="nulová",J158,0)</f>
        <v>0</v>
      </c>
      <c r="BJ158" s="18" t="s">
        <v>80</v>
      </c>
      <c r="BK158" s="228">
        <f>ROUND(I158*H158,2)</f>
        <v>0</v>
      </c>
      <c r="BL158" s="18" t="s">
        <v>101</v>
      </c>
      <c r="BM158" s="18" t="s">
        <v>325</v>
      </c>
    </row>
    <row r="159" spans="2:51" s="12" customFormat="1" ht="12">
      <c r="B159" s="232"/>
      <c r="C159" s="233"/>
      <c r="D159" s="229" t="s">
        <v>193</v>
      </c>
      <c r="E159" s="234" t="s">
        <v>19</v>
      </c>
      <c r="F159" s="235" t="s">
        <v>326</v>
      </c>
      <c r="G159" s="233"/>
      <c r="H159" s="234" t="s">
        <v>19</v>
      </c>
      <c r="I159" s="236"/>
      <c r="J159" s="233"/>
      <c r="K159" s="233"/>
      <c r="L159" s="237"/>
      <c r="M159" s="238"/>
      <c r="N159" s="239"/>
      <c r="O159" s="239"/>
      <c r="P159" s="239"/>
      <c r="Q159" s="239"/>
      <c r="R159" s="239"/>
      <c r="S159" s="239"/>
      <c r="T159" s="240"/>
      <c r="AT159" s="241" t="s">
        <v>193</v>
      </c>
      <c r="AU159" s="241" t="s">
        <v>82</v>
      </c>
      <c r="AV159" s="12" t="s">
        <v>80</v>
      </c>
      <c r="AW159" s="12" t="s">
        <v>35</v>
      </c>
      <c r="AX159" s="12" t="s">
        <v>73</v>
      </c>
      <c r="AY159" s="241" t="s">
        <v>183</v>
      </c>
    </row>
    <row r="160" spans="2:51" s="13" customFormat="1" ht="12">
      <c r="B160" s="242"/>
      <c r="C160" s="243"/>
      <c r="D160" s="229" t="s">
        <v>193</v>
      </c>
      <c r="E160" s="244" t="s">
        <v>19</v>
      </c>
      <c r="F160" s="245" t="s">
        <v>327</v>
      </c>
      <c r="G160" s="243"/>
      <c r="H160" s="246">
        <v>5080</v>
      </c>
      <c r="I160" s="247"/>
      <c r="J160" s="243"/>
      <c r="K160" s="243"/>
      <c r="L160" s="248"/>
      <c r="M160" s="249"/>
      <c r="N160" s="250"/>
      <c r="O160" s="250"/>
      <c r="P160" s="250"/>
      <c r="Q160" s="250"/>
      <c r="R160" s="250"/>
      <c r="S160" s="250"/>
      <c r="T160" s="251"/>
      <c r="AT160" s="252" t="s">
        <v>193</v>
      </c>
      <c r="AU160" s="252" t="s">
        <v>82</v>
      </c>
      <c r="AV160" s="13" t="s">
        <v>82</v>
      </c>
      <c r="AW160" s="13" t="s">
        <v>35</v>
      </c>
      <c r="AX160" s="13" t="s">
        <v>80</v>
      </c>
      <c r="AY160" s="252" t="s">
        <v>183</v>
      </c>
    </row>
    <row r="161" spans="2:65" s="1" customFormat="1" ht="22.5" customHeight="1">
      <c r="B161" s="39"/>
      <c r="C161" s="264" t="s">
        <v>328</v>
      </c>
      <c r="D161" s="264" t="s">
        <v>233</v>
      </c>
      <c r="E161" s="265" t="s">
        <v>329</v>
      </c>
      <c r="F161" s="266" t="s">
        <v>330</v>
      </c>
      <c r="G161" s="267" t="s">
        <v>208</v>
      </c>
      <c r="H161" s="268">
        <v>289.56</v>
      </c>
      <c r="I161" s="269"/>
      <c r="J161" s="270">
        <f>ROUND(I161*H161,2)</f>
        <v>0</v>
      </c>
      <c r="K161" s="266" t="s">
        <v>189</v>
      </c>
      <c r="L161" s="271"/>
      <c r="M161" s="272" t="s">
        <v>19</v>
      </c>
      <c r="N161" s="273" t="s">
        <v>44</v>
      </c>
      <c r="O161" s="80"/>
      <c r="P161" s="226">
        <f>O161*H161</f>
        <v>0</v>
      </c>
      <c r="Q161" s="226">
        <v>1</v>
      </c>
      <c r="R161" s="226">
        <f>Q161*H161</f>
        <v>289.56</v>
      </c>
      <c r="S161" s="226">
        <v>0</v>
      </c>
      <c r="T161" s="227">
        <f>S161*H161</f>
        <v>0</v>
      </c>
      <c r="AR161" s="18" t="s">
        <v>232</v>
      </c>
      <c r="AT161" s="18" t="s">
        <v>233</v>
      </c>
      <c r="AU161" s="18" t="s">
        <v>82</v>
      </c>
      <c r="AY161" s="18" t="s">
        <v>183</v>
      </c>
      <c r="BE161" s="228">
        <f>IF(N161="základní",J161,0)</f>
        <v>0</v>
      </c>
      <c r="BF161" s="228">
        <f>IF(N161="snížená",J161,0)</f>
        <v>0</v>
      </c>
      <c r="BG161" s="228">
        <f>IF(N161="zákl. přenesená",J161,0)</f>
        <v>0</v>
      </c>
      <c r="BH161" s="228">
        <f>IF(N161="sníž. přenesená",J161,0)</f>
        <v>0</v>
      </c>
      <c r="BI161" s="228">
        <f>IF(N161="nulová",J161,0)</f>
        <v>0</v>
      </c>
      <c r="BJ161" s="18" t="s">
        <v>80</v>
      </c>
      <c r="BK161" s="228">
        <f>ROUND(I161*H161,2)</f>
        <v>0</v>
      </c>
      <c r="BL161" s="18" t="s">
        <v>101</v>
      </c>
      <c r="BM161" s="18" t="s">
        <v>331</v>
      </c>
    </row>
    <row r="162" spans="2:51" s="12" customFormat="1" ht="12">
      <c r="B162" s="232"/>
      <c r="C162" s="233"/>
      <c r="D162" s="229" t="s">
        <v>193</v>
      </c>
      <c r="E162" s="234" t="s">
        <v>19</v>
      </c>
      <c r="F162" s="235" t="s">
        <v>326</v>
      </c>
      <c r="G162" s="233"/>
      <c r="H162" s="234" t="s">
        <v>19</v>
      </c>
      <c r="I162" s="236"/>
      <c r="J162" s="233"/>
      <c r="K162" s="233"/>
      <c r="L162" s="237"/>
      <c r="M162" s="238"/>
      <c r="N162" s="239"/>
      <c r="O162" s="239"/>
      <c r="P162" s="239"/>
      <c r="Q162" s="239"/>
      <c r="R162" s="239"/>
      <c r="S162" s="239"/>
      <c r="T162" s="240"/>
      <c r="AT162" s="241" t="s">
        <v>193</v>
      </c>
      <c r="AU162" s="241" t="s">
        <v>82</v>
      </c>
      <c r="AV162" s="12" t="s">
        <v>80</v>
      </c>
      <c r="AW162" s="12" t="s">
        <v>35</v>
      </c>
      <c r="AX162" s="12" t="s">
        <v>73</v>
      </c>
      <c r="AY162" s="241" t="s">
        <v>183</v>
      </c>
    </row>
    <row r="163" spans="2:51" s="13" customFormat="1" ht="12">
      <c r="B163" s="242"/>
      <c r="C163" s="243"/>
      <c r="D163" s="229" t="s">
        <v>193</v>
      </c>
      <c r="E163" s="244" t="s">
        <v>19</v>
      </c>
      <c r="F163" s="245" t="s">
        <v>332</v>
      </c>
      <c r="G163" s="243"/>
      <c r="H163" s="246">
        <v>289.56</v>
      </c>
      <c r="I163" s="247"/>
      <c r="J163" s="243"/>
      <c r="K163" s="243"/>
      <c r="L163" s="248"/>
      <c r="M163" s="249"/>
      <c r="N163" s="250"/>
      <c r="O163" s="250"/>
      <c r="P163" s="250"/>
      <c r="Q163" s="250"/>
      <c r="R163" s="250"/>
      <c r="S163" s="250"/>
      <c r="T163" s="251"/>
      <c r="AT163" s="252" t="s">
        <v>193</v>
      </c>
      <c r="AU163" s="252" t="s">
        <v>82</v>
      </c>
      <c r="AV163" s="13" t="s">
        <v>82</v>
      </c>
      <c r="AW163" s="13" t="s">
        <v>35</v>
      </c>
      <c r="AX163" s="13" t="s">
        <v>80</v>
      </c>
      <c r="AY163" s="252" t="s">
        <v>183</v>
      </c>
    </row>
    <row r="164" spans="2:65" s="1" customFormat="1" ht="56.25" customHeight="1">
      <c r="B164" s="39"/>
      <c r="C164" s="217" t="s">
        <v>286</v>
      </c>
      <c r="D164" s="217" t="s">
        <v>185</v>
      </c>
      <c r="E164" s="218" t="s">
        <v>333</v>
      </c>
      <c r="F164" s="219" t="s">
        <v>334</v>
      </c>
      <c r="G164" s="220" t="s">
        <v>219</v>
      </c>
      <c r="H164" s="221">
        <v>10.3</v>
      </c>
      <c r="I164" s="222"/>
      <c r="J164" s="223">
        <f>ROUND(I164*H164,2)</f>
        <v>0</v>
      </c>
      <c r="K164" s="219" t="s">
        <v>189</v>
      </c>
      <c r="L164" s="44"/>
      <c r="M164" s="224" t="s">
        <v>19</v>
      </c>
      <c r="N164" s="225" t="s">
        <v>44</v>
      </c>
      <c r="O164" s="80"/>
      <c r="P164" s="226">
        <f>O164*H164</f>
        <v>0</v>
      </c>
      <c r="Q164" s="226">
        <v>0</v>
      </c>
      <c r="R164" s="226">
        <f>Q164*H164</f>
        <v>0</v>
      </c>
      <c r="S164" s="226">
        <v>0</v>
      </c>
      <c r="T164" s="227">
        <f>S164*H164</f>
        <v>0</v>
      </c>
      <c r="AR164" s="18" t="s">
        <v>101</v>
      </c>
      <c r="AT164" s="18" t="s">
        <v>185</v>
      </c>
      <c r="AU164" s="18" t="s">
        <v>82</v>
      </c>
      <c r="AY164" s="18" t="s">
        <v>183</v>
      </c>
      <c r="BE164" s="228">
        <f>IF(N164="základní",J164,0)</f>
        <v>0</v>
      </c>
      <c r="BF164" s="228">
        <f>IF(N164="snížená",J164,0)</f>
        <v>0</v>
      </c>
      <c r="BG164" s="228">
        <f>IF(N164="zákl. přenesená",J164,0)</f>
        <v>0</v>
      </c>
      <c r="BH164" s="228">
        <f>IF(N164="sníž. přenesená",J164,0)</f>
        <v>0</v>
      </c>
      <c r="BI164" s="228">
        <f>IF(N164="nulová",J164,0)</f>
        <v>0</v>
      </c>
      <c r="BJ164" s="18" t="s">
        <v>80</v>
      </c>
      <c r="BK164" s="228">
        <f>ROUND(I164*H164,2)</f>
        <v>0</v>
      </c>
      <c r="BL164" s="18" t="s">
        <v>101</v>
      </c>
      <c r="BM164" s="18" t="s">
        <v>335</v>
      </c>
    </row>
    <row r="165" spans="2:47" s="1" customFormat="1" ht="12">
      <c r="B165" s="39"/>
      <c r="C165" s="40"/>
      <c r="D165" s="229" t="s">
        <v>191</v>
      </c>
      <c r="E165" s="40"/>
      <c r="F165" s="230" t="s">
        <v>336</v>
      </c>
      <c r="G165" s="40"/>
      <c r="H165" s="40"/>
      <c r="I165" s="144"/>
      <c r="J165" s="40"/>
      <c r="K165" s="40"/>
      <c r="L165" s="44"/>
      <c r="M165" s="231"/>
      <c r="N165" s="80"/>
      <c r="O165" s="80"/>
      <c r="P165" s="80"/>
      <c r="Q165" s="80"/>
      <c r="R165" s="80"/>
      <c r="S165" s="80"/>
      <c r="T165" s="81"/>
      <c r="AT165" s="18" t="s">
        <v>191</v>
      </c>
      <c r="AU165" s="18" t="s">
        <v>82</v>
      </c>
    </row>
    <row r="166" spans="2:65" s="1" customFormat="1" ht="33.75" customHeight="1">
      <c r="B166" s="39"/>
      <c r="C166" s="217" t="s">
        <v>337</v>
      </c>
      <c r="D166" s="217" t="s">
        <v>185</v>
      </c>
      <c r="E166" s="218" t="s">
        <v>338</v>
      </c>
      <c r="F166" s="219" t="s">
        <v>339</v>
      </c>
      <c r="G166" s="220" t="s">
        <v>219</v>
      </c>
      <c r="H166" s="221">
        <v>10.3</v>
      </c>
      <c r="I166" s="222"/>
      <c r="J166" s="223">
        <f>ROUND(I166*H166,2)</f>
        <v>0</v>
      </c>
      <c r="K166" s="219" t="s">
        <v>189</v>
      </c>
      <c r="L166" s="44"/>
      <c r="M166" s="224" t="s">
        <v>19</v>
      </c>
      <c r="N166" s="225" t="s">
        <v>44</v>
      </c>
      <c r="O166" s="80"/>
      <c r="P166" s="226">
        <f>O166*H166</f>
        <v>0</v>
      </c>
      <c r="Q166" s="226">
        <v>0</v>
      </c>
      <c r="R166" s="226">
        <f>Q166*H166</f>
        <v>0</v>
      </c>
      <c r="S166" s="226">
        <v>0</v>
      </c>
      <c r="T166" s="227">
        <f>S166*H166</f>
        <v>0</v>
      </c>
      <c r="AR166" s="18" t="s">
        <v>101</v>
      </c>
      <c r="AT166" s="18" t="s">
        <v>185</v>
      </c>
      <c r="AU166" s="18" t="s">
        <v>82</v>
      </c>
      <c r="AY166" s="18" t="s">
        <v>183</v>
      </c>
      <c r="BE166" s="228">
        <f>IF(N166="základní",J166,0)</f>
        <v>0</v>
      </c>
      <c r="BF166" s="228">
        <f>IF(N166="snížená",J166,0)</f>
        <v>0</v>
      </c>
      <c r="BG166" s="228">
        <f>IF(N166="zákl. přenesená",J166,0)</f>
        <v>0</v>
      </c>
      <c r="BH166" s="228">
        <f>IF(N166="sníž. přenesená",J166,0)</f>
        <v>0</v>
      </c>
      <c r="BI166" s="228">
        <f>IF(N166="nulová",J166,0)</f>
        <v>0</v>
      </c>
      <c r="BJ166" s="18" t="s">
        <v>80</v>
      </c>
      <c r="BK166" s="228">
        <f>ROUND(I166*H166,2)</f>
        <v>0</v>
      </c>
      <c r="BL166" s="18" t="s">
        <v>101</v>
      </c>
      <c r="BM166" s="18" t="s">
        <v>340</v>
      </c>
    </row>
    <row r="167" spans="2:47" s="1" customFormat="1" ht="12">
      <c r="B167" s="39"/>
      <c r="C167" s="40"/>
      <c r="D167" s="229" t="s">
        <v>191</v>
      </c>
      <c r="E167" s="40"/>
      <c r="F167" s="230" t="s">
        <v>336</v>
      </c>
      <c r="G167" s="40"/>
      <c r="H167" s="40"/>
      <c r="I167" s="144"/>
      <c r="J167" s="40"/>
      <c r="K167" s="40"/>
      <c r="L167" s="44"/>
      <c r="M167" s="231"/>
      <c r="N167" s="80"/>
      <c r="O167" s="80"/>
      <c r="P167" s="80"/>
      <c r="Q167" s="80"/>
      <c r="R167" s="80"/>
      <c r="S167" s="80"/>
      <c r="T167" s="81"/>
      <c r="AT167" s="18" t="s">
        <v>191</v>
      </c>
      <c r="AU167" s="18" t="s">
        <v>82</v>
      </c>
    </row>
    <row r="168" spans="2:65" s="1" customFormat="1" ht="22.5" customHeight="1">
      <c r="B168" s="39"/>
      <c r="C168" s="217" t="s">
        <v>341</v>
      </c>
      <c r="D168" s="217" t="s">
        <v>185</v>
      </c>
      <c r="E168" s="218" t="s">
        <v>342</v>
      </c>
      <c r="F168" s="219" t="s">
        <v>343</v>
      </c>
      <c r="G168" s="220" t="s">
        <v>198</v>
      </c>
      <c r="H168" s="221">
        <v>116</v>
      </c>
      <c r="I168" s="222"/>
      <c r="J168" s="223">
        <f>ROUND(I168*H168,2)</f>
        <v>0</v>
      </c>
      <c r="K168" s="219" t="s">
        <v>189</v>
      </c>
      <c r="L168" s="44"/>
      <c r="M168" s="224" t="s">
        <v>19</v>
      </c>
      <c r="N168" s="225" t="s">
        <v>44</v>
      </c>
      <c r="O168" s="80"/>
      <c r="P168" s="226">
        <f>O168*H168</f>
        <v>0</v>
      </c>
      <c r="Q168" s="226">
        <v>0</v>
      </c>
      <c r="R168" s="226">
        <f>Q168*H168</f>
        <v>0</v>
      </c>
      <c r="S168" s="226">
        <v>0</v>
      </c>
      <c r="T168" s="227">
        <f>S168*H168</f>
        <v>0</v>
      </c>
      <c r="AR168" s="18" t="s">
        <v>101</v>
      </c>
      <c r="AT168" s="18" t="s">
        <v>185</v>
      </c>
      <c r="AU168" s="18" t="s">
        <v>82</v>
      </c>
      <c r="AY168" s="18" t="s">
        <v>183</v>
      </c>
      <c r="BE168" s="228">
        <f>IF(N168="základní",J168,0)</f>
        <v>0</v>
      </c>
      <c r="BF168" s="228">
        <f>IF(N168="snížená",J168,0)</f>
        <v>0</v>
      </c>
      <c r="BG168" s="228">
        <f>IF(N168="zákl. přenesená",J168,0)</f>
        <v>0</v>
      </c>
      <c r="BH168" s="228">
        <f>IF(N168="sníž. přenesená",J168,0)</f>
        <v>0</v>
      </c>
      <c r="BI168" s="228">
        <f>IF(N168="nulová",J168,0)</f>
        <v>0</v>
      </c>
      <c r="BJ168" s="18" t="s">
        <v>80</v>
      </c>
      <c r="BK168" s="228">
        <f>ROUND(I168*H168,2)</f>
        <v>0</v>
      </c>
      <c r="BL168" s="18" t="s">
        <v>101</v>
      </c>
      <c r="BM168" s="18" t="s">
        <v>344</v>
      </c>
    </row>
    <row r="169" spans="2:65" s="1" customFormat="1" ht="22.5" customHeight="1">
      <c r="B169" s="39"/>
      <c r="C169" s="217" t="s">
        <v>345</v>
      </c>
      <c r="D169" s="217" t="s">
        <v>185</v>
      </c>
      <c r="E169" s="218" t="s">
        <v>346</v>
      </c>
      <c r="F169" s="219" t="s">
        <v>347</v>
      </c>
      <c r="G169" s="220" t="s">
        <v>198</v>
      </c>
      <c r="H169" s="221">
        <v>116</v>
      </c>
      <c r="I169" s="222"/>
      <c r="J169" s="223">
        <f>ROUND(I169*H169,2)</f>
        <v>0</v>
      </c>
      <c r="K169" s="219" t="s">
        <v>189</v>
      </c>
      <c r="L169" s="44"/>
      <c r="M169" s="224" t="s">
        <v>19</v>
      </c>
      <c r="N169" s="225" t="s">
        <v>44</v>
      </c>
      <c r="O169" s="80"/>
      <c r="P169" s="226">
        <f>O169*H169</f>
        <v>0</v>
      </c>
      <c r="Q169" s="226">
        <v>0</v>
      </c>
      <c r="R169" s="226">
        <f>Q169*H169</f>
        <v>0</v>
      </c>
      <c r="S169" s="226">
        <v>0</v>
      </c>
      <c r="T169" s="227">
        <f>S169*H169</f>
        <v>0</v>
      </c>
      <c r="AR169" s="18" t="s">
        <v>101</v>
      </c>
      <c r="AT169" s="18" t="s">
        <v>185</v>
      </c>
      <c r="AU169" s="18" t="s">
        <v>82</v>
      </c>
      <c r="AY169" s="18" t="s">
        <v>183</v>
      </c>
      <c r="BE169" s="228">
        <f>IF(N169="základní",J169,0)</f>
        <v>0</v>
      </c>
      <c r="BF169" s="228">
        <f>IF(N169="snížená",J169,0)</f>
        <v>0</v>
      </c>
      <c r="BG169" s="228">
        <f>IF(N169="zákl. přenesená",J169,0)</f>
        <v>0</v>
      </c>
      <c r="BH169" s="228">
        <f>IF(N169="sníž. přenesená",J169,0)</f>
        <v>0</v>
      </c>
      <c r="BI169" s="228">
        <f>IF(N169="nulová",J169,0)</f>
        <v>0</v>
      </c>
      <c r="BJ169" s="18" t="s">
        <v>80</v>
      </c>
      <c r="BK169" s="228">
        <f>ROUND(I169*H169,2)</f>
        <v>0</v>
      </c>
      <c r="BL169" s="18" t="s">
        <v>101</v>
      </c>
      <c r="BM169" s="18" t="s">
        <v>348</v>
      </c>
    </row>
    <row r="170" spans="2:65" s="1" customFormat="1" ht="22.5" customHeight="1">
      <c r="B170" s="39"/>
      <c r="C170" s="217" t="s">
        <v>349</v>
      </c>
      <c r="D170" s="217" t="s">
        <v>185</v>
      </c>
      <c r="E170" s="218" t="s">
        <v>350</v>
      </c>
      <c r="F170" s="219" t="s">
        <v>351</v>
      </c>
      <c r="G170" s="220" t="s">
        <v>198</v>
      </c>
      <c r="H170" s="221">
        <v>15</v>
      </c>
      <c r="I170" s="222"/>
      <c r="J170" s="223">
        <f>ROUND(I170*H170,2)</f>
        <v>0</v>
      </c>
      <c r="K170" s="219" t="s">
        <v>189</v>
      </c>
      <c r="L170" s="44"/>
      <c r="M170" s="224" t="s">
        <v>19</v>
      </c>
      <c r="N170" s="225" t="s">
        <v>44</v>
      </c>
      <c r="O170" s="80"/>
      <c r="P170" s="226">
        <f>O170*H170</f>
        <v>0</v>
      </c>
      <c r="Q170" s="226">
        <v>0</v>
      </c>
      <c r="R170" s="226">
        <f>Q170*H170</f>
        <v>0</v>
      </c>
      <c r="S170" s="226">
        <v>0</v>
      </c>
      <c r="T170" s="227">
        <f>S170*H170</f>
        <v>0</v>
      </c>
      <c r="AR170" s="18" t="s">
        <v>352</v>
      </c>
      <c r="AT170" s="18" t="s">
        <v>185</v>
      </c>
      <c r="AU170" s="18" t="s">
        <v>82</v>
      </c>
      <c r="AY170" s="18" t="s">
        <v>183</v>
      </c>
      <c r="BE170" s="228">
        <f>IF(N170="základní",J170,0)</f>
        <v>0</v>
      </c>
      <c r="BF170" s="228">
        <f>IF(N170="snížená",J170,0)</f>
        <v>0</v>
      </c>
      <c r="BG170" s="228">
        <f>IF(N170="zákl. přenesená",J170,0)</f>
        <v>0</v>
      </c>
      <c r="BH170" s="228">
        <f>IF(N170="sníž. přenesená",J170,0)</f>
        <v>0</v>
      </c>
      <c r="BI170" s="228">
        <f>IF(N170="nulová",J170,0)</f>
        <v>0</v>
      </c>
      <c r="BJ170" s="18" t="s">
        <v>80</v>
      </c>
      <c r="BK170" s="228">
        <f>ROUND(I170*H170,2)</f>
        <v>0</v>
      </c>
      <c r="BL170" s="18" t="s">
        <v>352</v>
      </c>
      <c r="BM170" s="18" t="s">
        <v>353</v>
      </c>
    </row>
    <row r="171" spans="2:47" s="1" customFormat="1" ht="12">
      <c r="B171" s="39"/>
      <c r="C171" s="40"/>
      <c r="D171" s="229" t="s">
        <v>213</v>
      </c>
      <c r="E171" s="40"/>
      <c r="F171" s="230" t="s">
        <v>354</v>
      </c>
      <c r="G171" s="40"/>
      <c r="H171" s="40"/>
      <c r="I171" s="144"/>
      <c r="J171" s="40"/>
      <c r="K171" s="40"/>
      <c r="L171" s="44"/>
      <c r="M171" s="231"/>
      <c r="N171" s="80"/>
      <c r="O171" s="80"/>
      <c r="P171" s="80"/>
      <c r="Q171" s="80"/>
      <c r="R171" s="80"/>
      <c r="S171" s="80"/>
      <c r="T171" s="81"/>
      <c r="AT171" s="18" t="s">
        <v>213</v>
      </c>
      <c r="AU171" s="18" t="s">
        <v>82</v>
      </c>
    </row>
    <row r="172" spans="2:51" s="12" customFormat="1" ht="12">
      <c r="B172" s="232"/>
      <c r="C172" s="233"/>
      <c r="D172" s="229" t="s">
        <v>193</v>
      </c>
      <c r="E172" s="234" t="s">
        <v>19</v>
      </c>
      <c r="F172" s="235" t="s">
        <v>355</v>
      </c>
      <c r="G172" s="233"/>
      <c r="H172" s="234" t="s">
        <v>19</v>
      </c>
      <c r="I172" s="236"/>
      <c r="J172" s="233"/>
      <c r="K172" s="233"/>
      <c r="L172" s="237"/>
      <c r="M172" s="238"/>
      <c r="N172" s="239"/>
      <c r="O172" s="239"/>
      <c r="P172" s="239"/>
      <c r="Q172" s="239"/>
      <c r="R172" s="239"/>
      <c r="S172" s="239"/>
      <c r="T172" s="240"/>
      <c r="AT172" s="241" t="s">
        <v>193</v>
      </c>
      <c r="AU172" s="241" t="s">
        <v>82</v>
      </c>
      <c r="AV172" s="12" t="s">
        <v>80</v>
      </c>
      <c r="AW172" s="12" t="s">
        <v>35</v>
      </c>
      <c r="AX172" s="12" t="s">
        <v>73</v>
      </c>
      <c r="AY172" s="241" t="s">
        <v>183</v>
      </c>
    </row>
    <row r="173" spans="2:51" s="13" customFormat="1" ht="12">
      <c r="B173" s="242"/>
      <c r="C173" s="243"/>
      <c r="D173" s="229" t="s">
        <v>193</v>
      </c>
      <c r="E173" s="244" t="s">
        <v>19</v>
      </c>
      <c r="F173" s="245" t="s">
        <v>8</v>
      </c>
      <c r="G173" s="243"/>
      <c r="H173" s="246">
        <v>15</v>
      </c>
      <c r="I173" s="247"/>
      <c r="J173" s="243"/>
      <c r="K173" s="243"/>
      <c r="L173" s="248"/>
      <c r="M173" s="249"/>
      <c r="N173" s="250"/>
      <c r="O173" s="250"/>
      <c r="P173" s="250"/>
      <c r="Q173" s="250"/>
      <c r="R173" s="250"/>
      <c r="S173" s="250"/>
      <c r="T173" s="251"/>
      <c r="AT173" s="252" t="s">
        <v>193</v>
      </c>
      <c r="AU173" s="252" t="s">
        <v>82</v>
      </c>
      <c r="AV173" s="13" t="s">
        <v>82</v>
      </c>
      <c r="AW173" s="13" t="s">
        <v>35</v>
      </c>
      <c r="AX173" s="13" t="s">
        <v>80</v>
      </c>
      <c r="AY173" s="252" t="s">
        <v>183</v>
      </c>
    </row>
    <row r="174" spans="2:65" s="1" customFormat="1" ht="33.75" customHeight="1">
      <c r="B174" s="39"/>
      <c r="C174" s="217" t="s">
        <v>356</v>
      </c>
      <c r="D174" s="217" t="s">
        <v>185</v>
      </c>
      <c r="E174" s="218" t="s">
        <v>357</v>
      </c>
      <c r="F174" s="219" t="s">
        <v>358</v>
      </c>
      <c r="G174" s="220" t="s">
        <v>208</v>
      </c>
      <c r="H174" s="221">
        <v>3770.216</v>
      </c>
      <c r="I174" s="222"/>
      <c r="J174" s="223">
        <f>ROUND(I174*H174,2)</f>
        <v>0</v>
      </c>
      <c r="K174" s="219" t="s">
        <v>189</v>
      </c>
      <c r="L174" s="44"/>
      <c r="M174" s="224" t="s">
        <v>19</v>
      </c>
      <c r="N174" s="225" t="s">
        <v>44</v>
      </c>
      <c r="O174" s="80"/>
      <c r="P174" s="226">
        <f>O174*H174</f>
        <v>0</v>
      </c>
      <c r="Q174" s="226">
        <v>0</v>
      </c>
      <c r="R174" s="226">
        <f>Q174*H174</f>
        <v>0</v>
      </c>
      <c r="S174" s="226">
        <v>0</v>
      </c>
      <c r="T174" s="227">
        <f>S174*H174</f>
        <v>0</v>
      </c>
      <c r="AR174" s="18" t="s">
        <v>101</v>
      </c>
      <c r="AT174" s="18" t="s">
        <v>185</v>
      </c>
      <c r="AU174" s="18" t="s">
        <v>82</v>
      </c>
      <c r="AY174" s="18" t="s">
        <v>183</v>
      </c>
      <c r="BE174" s="228">
        <f>IF(N174="základní",J174,0)</f>
        <v>0</v>
      </c>
      <c r="BF174" s="228">
        <f>IF(N174="snížená",J174,0)</f>
        <v>0</v>
      </c>
      <c r="BG174" s="228">
        <f>IF(N174="zákl. přenesená",J174,0)</f>
        <v>0</v>
      </c>
      <c r="BH174" s="228">
        <f>IF(N174="sníž. přenesená",J174,0)</f>
        <v>0</v>
      </c>
      <c r="BI174" s="228">
        <f>IF(N174="nulová",J174,0)</f>
        <v>0</v>
      </c>
      <c r="BJ174" s="18" t="s">
        <v>80</v>
      </c>
      <c r="BK174" s="228">
        <f>ROUND(I174*H174,2)</f>
        <v>0</v>
      </c>
      <c r="BL174" s="18" t="s">
        <v>101</v>
      </c>
      <c r="BM174" s="18" t="s">
        <v>359</v>
      </c>
    </row>
    <row r="175" spans="2:51" s="12" customFormat="1" ht="12">
      <c r="B175" s="232"/>
      <c r="C175" s="233"/>
      <c r="D175" s="229" t="s">
        <v>193</v>
      </c>
      <c r="E175" s="234" t="s">
        <v>19</v>
      </c>
      <c r="F175" s="235" t="s">
        <v>360</v>
      </c>
      <c r="G175" s="233"/>
      <c r="H175" s="234" t="s">
        <v>19</v>
      </c>
      <c r="I175" s="236"/>
      <c r="J175" s="233"/>
      <c r="K175" s="233"/>
      <c r="L175" s="237"/>
      <c r="M175" s="238"/>
      <c r="N175" s="239"/>
      <c r="O175" s="239"/>
      <c r="P175" s="239"/>
      <c r="Q175" s="239"/>
      <c r="R175" s="239"/>
      <c r="S175" s="239"/>
      <c r="T175" s="240"/>
      <c r="AT175" s="241" t="s">
        <v>193</v>
      </c>
      <c r="AU175" s="241" t="s">
        <v>82</v>
      </c>
      <c r="AV175" s="12" t="s">
        <v>80</v>
      </c>
      <c r="AW175" s="12" t="s">
        <v>35</v>
      </c>
      <c r="AX175" s="12" t="s">
        <v>73</v>
      </c>
      <c r="AY175" s="241" t="s">
        <v>183</v>
      </c>
    </row>
    <row r="176" spans="2:51" s="13" customFormat="1" ht="12">
      <c r="B176" s="242"/>
      <c r="C176" s="243"/>
      <c r="D176" s="229" t="s">
        <v>193</v>
      </c>
      <c r="E176" s="244" t="s">
        <v>19</v>
      </c>
      <c r="F176" s="245" t="s">
        <v>361</v>
      </c>
      <c r="G176" s="243"/>
      <c r="H176" s="246">
        <v>1231.816</v>
      </c>
      <c r="I176" s="247"/>
      <c r="J176" s="243"/>
      <c r="K176" s="243"/>
      <c r="L176" s="248"/>
      <c r="M176" s="249"/>
      <c r="N176" s="250"/>
      <c r="O176" s="250"/>
      <c r="P176" s="250"/>
      <c r="Q176" s="250"/>
      <c r="R176" s="250"/>
      <c r="S176" s="250"/>
      <c r="T176" s="251"/>
      <c r="AT176" s="252" t="s">
        <v>193</v>
      </c>
      <c r="AU176" s="252" t="s">
        <v>82</v>
      </c>
      <c r="AV176" s="13" t="s">
        <v>82</v>
      </c>
      <c r="AW176" s="13" t="s">
        <v>35</v>
      </c>
      <c r="AX176" s="13" t="s">
        <v>73</v>
      </c>
      <c r="AY176" s="252" t="s">
        <v>183</v>
      </c>
    </row>
    <row r="177" spans="2:51" s="12" customFormat="1" ht="12">
      <c r="B177" s="232"/>
      <c r="C177" s="233"/>
      <c r="D177" s="229" t="s">
        <v>193</v>
      </c>
      <c r="E177" s="234" t="s">
        <v>19</v>
      </c>
      <c r="F177" s="235" t="s">
        <v>362</v>
      </c>
      <c r="G177" s="233"/>
      <c r="H177" s="234" t="s">
        <v>19</v>
      </c>
      <c r="I177" s="236"/>
      <c r="J177" s="233"/>
      <c r="K177" s="233"/>
      <c r="L177" s="237"/>
      <c r="M177" s="238"/>
      <c r="N177" s="239"/>
      <c r="O177" s="239"/>
      <c r="P177" s="239"/>
      <c r="Q177" s="239"/>
      <c r="R177" s="239"/>
      <c r="S177" s="239"/>
      <c r="T177" s="240"/>
      <c r="AT177" s="241" t="s">
        <v>193</v>
      </c>
      <c r="AU177" s="241" t="s">
        <v>82</v>
      </c>
      <c r="AV177" s="12" t="s">
        <v>80</v>
      </c>
      <c r="AW177" s="12" t="s">
        <v>35</v>
      </c>
      <c r="AX177" s="12" t="s">
        <v>73</v>
      </c>
      <c r="AY177" s="241" t="s">
        <v>183</v>
      </c>
    </row>
    <row r="178" spans="2:51" s="13" customFormat="1" ht="12">
      <c r="B178" s="242"/>
      <c r="C178" s="243"/>
      <c r="D178" s="229" t="s">
        <v>193</v>
      </c>
      <c r="E178" s="244" t="s">
        <v>19</v>
      </c>
      <c r="F178" s="245" t="s">
        <v>363</v>
      </c>
      <c r="G178" s="243"/>
      <c r="H178" s="246">
        <v>2538.4</v>
      </c>
      <c r="I178" s="247"/>
      <c r="J178" s="243"/>
      <c r="K178" s="243"/>
      <c r="L178" s="248"/>
      <c r="M178" s="249"/>
      <c r="N178" s="250"/>
      <c r="O178" s="250"/>
      <c r="P178" s="250"/>
      <c r="Q178" s="250"/>
      <c r="R178" s="250"/>
      <c r="S178" s="250"/>
      <c r="T178" s="251"/>
      <c r="AT178" s="252" t="s">
        <v>193</v>
      </c>
      <c r="AU178" s="252" t="s">
        <v>82</v>
      </c>
      <c r="AV178" s="13" t="s">
        <v>82</v>
      </c>
      <c r="AW178" s="13" t="s">
        <v>35</v>
      </c>
      <c r="AX178" s="13" t="s">
        <v>73</v>
      </c>
      <c r="AY178" s="252" t="s">
        <v>183</v>
      </c>
    </row>
    <row r="179" spans="2:51" s="14" customFormat="1" ht="12">
      <c r="B179" s="253"/>
      <c r="C179" s="254"/>
      <c r="D179" s="229" t="s">
        <v>193</v>
      </c>
      <c r="E179" s="255" t="s">
        <v>19</v>
      </c>
      <c r="F179" s="256" t="s">
        <v>231</v>
      </c>
      <c r="G179" s="254"/>
      <c r="H179" s="257">
        <v>3770.216</v>
      </c>
      <c r="I179" s="258"/>
      <c r="J179" s="254"/>
      <c r="K179" s="254"/>
      <c r="L179" s="259"/>
      <c r="M179" s="260"/>
      <c r="N179" s="261"/>
      <c r="O179" s="261"/>
      <c r="P179" s="261"/>
      <c r="Q179" s="261"/>
      <c r="R179" s="261"/>
      <c r="S179" s="261"/>
      <c r="T179" s="262"/>
      <c r="AT179" s="263" t="s">
        <v>193</v>
      </c>
      <c r="AU179" s="263" t="s">
        <v>82</v>
      </c>
      <c r="AV179" s="14" t="s">
        <v>101</v>
      </c>
      <c r="AW179" s="14" t="s">
        <v>35</v>
      </c>
      <c r="AX179" s="14" t="s">
        <v>80</v>
      </c>
      <c r="AY179" s="263" t="s">
        <v>183</v>
      </c>
    </row>
    <row r="180" spans="2:65" s="1" customFormat="1" ht="78.75" customHeight="1">
      <c r="B180" s="39"/>
      <c r="C180" s="217" t="s">
        <v>364</v>
      </c>
      <c r="D180" s="217" t="s">
        <v>185</v>
      </c>
      <c r="E180" s="218" t="s">
        <v>365</v>
      </c>
      <c r="F180" s="219" t="s">
        <v>366</v>
      </c>
      <c r="G180" s="220" t="s">
        <v>208</v>
      </c>
      <c r="H180" s="221">
        <v>1071.118</v>
      </c>
      <c r="I180" s="222"/>
      <c r="J180" s="223">
        <f>ROUND(I180*H180,2)</f>
        <v>0</v>
      </c>
      <c r="K180" s="219" t="s">
        <v>189</v>
      </c>
      <c r="L180" s="44"/>
      <c r="M180" s="224" t="s">
        <v>19</v>
      </c>
      <c r="N180" s="225" t="s">
        <v>44</v>
      </c>
      <c r="O180" s="80"/>
      <c r="P180" s="226">
        <f>O180*H180</f>
        <v>0</v>
      </c>
      <c r="Q180" s="226">
        <v>0</v>
      </c>
      <c r="R180" s="226">
        <f>Q180*H180</f>
        <v>0</v>
      </c>
      <c r="S180" s="226">
        <v>0</v>
      </c>
      <c r="T180" s="227">
        <f>S180*H180</f>
        <v>0</v>
      </c>
      <c r="AR180" s="18" t="s">
        <v>101</v>
      </c>
      <c r="AT180" s="18" t="s">
        <v>185</v>
      </c>
      <c r="AU180" s="18" t="s">
        <v>82</v>
      </c>
      <c r="AY180" s="18" t="s">
        <v>183</v>
      </c>
      <c r="BE180" s="228">
        <f>IF(N180="základní",J180,0)</f>
        <v>0</v>
      </c>
      <c r="BF180" s="228">
        <f>IF(N180="snížená",J180,0)</f>
        <v>0</v>
      </c>
      <c r="BG180" s="228">
        <f>IF(N180="zákl. přenesená",J180,0)</f>
        <v>0</v>
      </c>
      <c r="BH180" s="228">
        <f>IF(N180="sníž. přenesená",J180,0)</f>
        <v>0</v>
      </c>
      <c r="BI180" s="228">
        <f>IF(N180="nulová",J180,0)</f>
        <v>0</v>
      </c>
      <c r="BJ180" s="18" t="s">
        <v>80</v>
      </c>
      <c r="BK180" s="228">
        <f>ROUND(I180*H180,2)</f>
        <v>0</v>
      </c>
      <c r="BL180" s="18" t="s">
        <v>101</v>
      </c>
      <c r="BM180" s="18" t="s">
        <v>367</v>
      </c>
    </row>
    <row r="181" spans="2:47" s="1" customFormat="1" ht="12">
      <c r="B181" s="39"/>
      <c r="C181" s="40"/>
      <c r="D181" s="229" t="s">
        <v>191</v>
      </c>
      <c r="E181" s="40"/>
      <c r="F181" s="230" t="s">
        <v>242</v>
      </c>
      <c r="G181" s="40"/>
      <c r="H181" s="40"/>
      <c r="I181" s="144"/>
      <c r="J181" s="40"/>
      <c r="K181" s="40"/>
      <c r="L181" s="44"/>
      <c r="M181" s="231"/>
      <c r="N181" s="80"/>
      <c r="O181" s="80"/>
      <c r="P181" s="80"/>
      <c r="Q181" s="80"/>
      <c r="R181" s="80"/>
      <c r="S181" s="80"/>
      <c r="T181" s="81"/>
      <c r="AT181" s="18" t="s">
        <v>191</v>
      </c>
      <c r="AU181" s="18" t="s">
        <v>82</v>
      </c>
    </row>
    <row r="182" spans="2:51" s="12" customFormat="1" ht="12">
      <c r="B182" s="232"/>
      <c r="C182" s="233"/>
      <c r="D182" s="229" t="s">
        <v>193</v>
      </c>
      <c r="E182" s="234" t="s">
        <v>19</v>
      </c>
      <c r="F182" s="235" t="s">
        <v>368</v>
      </c>
      <c r="G182" s="233"/>
      <c r="H182" s="234" t="s">
        <v>19</v>
      </c>
      <c r="I182" s="236"/>
      <c r="J182" s="233"/>
      <c r="K182" s="233"/>
      <c r="L182" s="237"/>
      <c r="M182" s="238"/>
      <c r="N182" s="239"/>
      <c r="O182" s="239"/>
      <c r="P182" s="239"/>
      <c r="Q182" s="239"/>
      <c r="R182" s="239"/>
      <c r="S182" s="239"/>
      <c r="T182" s="240"/>
      <c r="AT182" s="241" t="s">
        <v>193</v>
      </c>
      <c r="AU182" s="241" t="s">
        <v>82</v>
      </c>
      <c r="AV182" s="12" t="s">
        <v>80</v>
      </c>
      <c r="AW182" s="12" t="s">
        <v>35</v>
      </c>
      <c r="AX182" s="12" t="s">
        <v>73</v>
      </c>
      <c r="AY182" s="241" t="s">
        <v>183</v>
      </c>
    </row>
    <row r="183" spans="2:51" s="13" customFormat="1" ht="12">
      <c r="B183" s="242"/>
      <c r="C183" s="243"/>
      <c r="D183" s="229" t="s">
        <v>193</v>
      </c>
      <c r="E183" s="244" t="s">
        <v>19</v>
      </c>
      <c r="F183" s="245" t="s">
        <v>369</v>
      </c>
      <c r="G183" s="243"/>
      <c r="H183" s="246">
        <v>615.908</v>
      </c>
      <c r="I183" s="247"/>
      <c r="J183" s="243"/>
      <c r="K183" s="243"/>
      <c r="L183" s="248"/>
      <c r="M183" s="249"/>
      <c r="N183" s="250"/>
      <c r="O183" s="250"/>
      <c r="P183" s="250"/>
      <c r="Q183" s="250"/>
      <c r="R183" s="250"/>
      <c r="S183" s="250"/>
      <c r="T183" s="251"/>
      <c r="AT183" s="252" t="s">
        <v>193</v>
      </c>
      <c r="AU183" s="252" t="s">
        <v>82</v>
      </c>
      <c r="AV183" s="13" t="s">
        <v>82</v>
      </c>
      <c r="AW183" s="13" t="s">
        <v>35</v>
      </c>
      <c r="AX183" s="13" t="s">
        <v>73</v>
      </c>
      <c r="AY183" s="252" t="s">
        <v>183</v>
      </c>
    </row>
    <row r="184" spans="2:51" s="12" customFormat="1" ht="12">
      <c r="B184" s="232"/>
      <c r="C184" s="233"/>
      <c r="D184" s="229" t="s">
        <v>193</v>
      </c>
      <c r="E184" s="234" t="s">
        <v>19</v>
      </c>
      <c r="F184" s="235" t="s">
        <v>370</v>
      </c>
      <c r="G184" s="233"/>
      <c r="H184" s="234" t="s">
        <v>19</v>
      </c>
      <c r="I184" s="236"/>
      <c r="J184" s="233"/>
      <c r="K184" s="233"/>
      <c r="L184" s="237"/>
      <c r="M184" s="238"/>
      <c r="N184" s="239"/>
      <c r="O184" s="239"/>
      <c r="P184" s="239"/>
      <c r="Q184" s="239"/>
      <c r="R184" s="239"/>
      <c r="S184" s="239"/>
      <c r="T184" s="240"/>
      <c r="AT184" s="241" t="s">
        <v>193</v>
      </c>
      <c r="AU184" s="241" t="s">
        <v>82</v>
      </c>
      <c r="AV184" s="12" t="s">
        <v>80</v>
      </c>
      <c r="AW184" s="12" t="s">
        <v>35</v>
      </c>
      <c r="AX184" s="12" t="s">
        <v>73</v>
      </c>
      <c r="AY184" s="241" t="s">
        <v>183</v>
      </c>
    </row>
    <row r="185" spans="2:51" s="13" customFormat="1" ht="12">
      <c r="B185" s="242"/>
      <c r="C185" s="243"/>
      <c r="D185" s="229" t="s">
        <v>193</v>
      </c>
      <c r="E185" s="244" t="s">
        <v>19</v>
      </c>
      <c r="F185" s="245" t="s">
        <v>371</v>
      </c>
      <c r="G185" s="243"/>
      <c r="H185" s="246">
        <v>455.21</v>
      </c>
      <c r="I185" s="247"/>
      <c r="J185" s="243"/>
      <c r="K185" s="243"/>
      <c r="L185" s="248"/>
      <c r="M185" s="249"/>
      <c r="N185" s="250"/>
      <c r="O185" s="250"/>
      <c r="P185" s="250"/>
      <c r="Q185" s="250"/>
      <c r="R185" s="250"/>
      <c r="S185" s="250"/>
      <c r="T185" s="251"/>
      <c r="AT185" s="252" t="s">
        <v>193</v>
      </c>
      <c r="AU185" s="252" t="s">
        <v>82</v>
      </c>
      <c r="AV185" s="13" t="s">
        <v>82</v>
      </c>
      <c r="AW185" s="13" t="s">
        <v>35</v>
      </c>
      <c r="AX185" s="13" t="s">
        <v>73</v>
      </c>
      <c r="AY185" s="252" t="s">
        <v>183</v>
      </c>
    </row>
    <row r="186" spans="2:51" s="14" customFormat="1" ht="12">
      <c r="B186" s="253"/>
      <c r="C186" s="254"/>
      <c r="D186" s="229" t="s">
        <v>193</v>
      </c>
      <c r="E186" s="255" t="s">
        <v>19</v>
      </c>
      <c r="F186" s="256" t="s">
        <v>231</v>
      </c>
      <c r="G186" s="254"/>
      <c r="H186" s="257">
        <v>1071.118</v>
      </c>
      <c r="I186" s="258"/>
      <c r="J186" s="254"/>
      <c r="K186" s="254"/>
      <c r="L186" s="259"/>
      <c r="M186" s="260"/>
      <c r="N186" s="261"/>
      <c r="O186" s="261"/>
      <c r="P186" s="261"/>
      <c r="Q186" s="261"/>
      <c r="R186" s="261"/>
      <c r="S186" s="261"/>
      <c r="T186" s="262"/>
      <c r="AT186" s="263" t="s">
        <v>193</v>
      </c>
      <c r="AU186" s="263" t="s">
        <v>82</v>
      </c>
      <c r="AV186" s="14" t="s">
        <v>101</v>
      </c>
      <c r="AW186" s="14" t="s">
        <v>35</v>
      </c>
      <c r="AX186" s="14" t="s">
        <v>80</v>
      </c>
      <c r="AY186" s="263" t="s">
        <v>183</v>
      </c>
    </row>
    <row r="187" spans="2:65" s="1" customFormat="1" ht="78.75" customHeight="1">
      <c r="B187" s="39"/>
      <c r="C187" s="217" t="s">
        <v>372</v>
      </c>
      <c r="D187" s="217" t="s">
        <v>185</v>
      </c>
      <c r="E187" s="218" t="s">
        <v>373</v>
      </c>
      <c r="F187" s="219" t="s">
        <v>374</v>
      </c>
      <c r="G187" s="220" t="s">
        <v>208</v>
      </c>
      <c r="H187" s="221">
        <v>2538.4</v>
      </c>
      <c r="I187" s="222"/>
      <c r="J187" s="223">
        <f>ROUND(I187*H187,2)</f>
        <v>0</v>
      </c>
      <c r="K187" s="219" t="s">
        <v>189</v>
      </c>
      <c r="L187" s="44"/>
      <c r="M187" s="224" t="s">
        <v>19</v>
      </c>
      <c r="N187" s="225" t="s">
        <v>44</v>
      </c>
      <c r="O187" s="80"/>
      <c r="P187" s="226">
        <f>O187*H187</f>
        <v>0</v>
      </c>
      <c r="Q187" s="226">
        <v>0</v>
      </c>
      <c r="R187" s="226">
        <f>Q187*H187</f>
        <v>0</v>
      </c>
      <c r="S187" s="226">
        <v>0</v>
      </c>
      <c r="T187" s="227">
        <f>S187*H187</f>
        <v>0</v>
      </c>
      <c r="AR187" s="18" t="s">
        <v>101</v>
      </c>
      <c r="AT187" s="18" t="s">
        <v>185</v>
      </c>
      <c r="AU187" s="18" t="s">
        <v>82</v>
      </c>
      <c r="AY187" s="18" t="s">
        <v>183</v>
      </c>
      <c r="BE187" s="228">
        <f>IF(N187="základní",J187,0)</f>
        <v>0</v>
      </c>
      <c r="BF187" s="228">
        <f>IF(N187="snížená",J187,0)</f>
        <v>0</v>
      </c>
      <c r="BG187" s="228">
        <f>IF(N187="zákl. přenesená",J187,0)</f>
        <v>0</v>
      </c>
      <c r="BH187" s="228">
        <f>IF(N187="sníž. přenesená",J187,0)</f>
        <v>0</v>
      </c>
      <c r="BI187" s="228">
        <f>IF(N187="nulová",J187,0)</f>
        <v>0</v>
      </c>
      <c r="BJ187" s="18" t="s">
        <v>80</v>
      </c>
      <c r="BK187" s="228">
        <f>ROUND(I187*H187,2)</f>
        <v>0</v>
      </c>
      <c r="BL187" s="18" t="s">
        <v>101</v>
      </c>
      <c r="BM187" s="18" t="s">
        <v>375</v>
      </c>
    </row>
    <row r="188" spans="2:47" s="1" customFormat="1" ht="12">
      <c r="B188" s="39"/>
      <c r="C188" s="40"/>
      <c r="D188" s="229" t="s">
        <v>191</v>
      </c>
      <c r="E188" s="40"/>
      <c r="F188" s="230" t="s">
        <v>242</v>
      </c>
      <c r="G188" s="40"/>
      <c r="H188" s="40"/>
      <c r="I188" s="144"/>
      <c r="J188" s="40"/>
      <c r="K188" s="40"/>
      <c r="L188" s="44"/>
      <c r="M188" s="231"/>
      <c r="N188" s="80"/>
      <c r="O188" s="80"/>
      <c r="P188" s="80"/>
      <c r="Q188" s="80"/>
      <c r="R188" s="80"/>
      <c r="S188" s="80"/>
      <c r="T188" s="81"/>
      <c r="AT188" s="18" t="s">
        <v>191</v>
      </c>
      <c r="AU188" s="18" t="s">
        <v>82</v>
      </c>
    </row>
    <row r="189" spans="2:51" s="12" customFormat="1" ht="12">
      <c r="B189" s="232"/>
      <c r="C189" s="233"/>
      <c r="D189" s="229" t="s">
        <v>193</v>
      </c>
      <c r="E189" s="234" t="s">
        <v>19</v>
      </c>
      <c r="F189" s="235" t="s">
        <v>376</v>
      </c>
      <c r="G189" s="233"/>
      <c r="H189" s="234" t="s">
        <v>19</v>
      </c>
      <c r="I189" s="236"/>
      <c r="J189" s="233"/>
      <c r="K189" s="233"/>
      <c r="L189" s="237"/>
      <c r="M189" s="238"/>
      <c r="N189" s="239"/>
      <c r="O189" s="239"/>
      <c r="P189" s="239"/>
      <c r="Q189" s="239"/>
      <c r="R189" s="239"/>
      <c r="S189" s="239"/>
      <c r="T189" s="240"/>
      <c r="AT189" s="241" t="s">
        <v>193</v>
      </c>
      <c r="AU189" s="241" t="s">
        <v>82</v>
      </c>
      <c r="AV189" s="12" t="s">
        <v>80</v>
      </c>
      <c r="AW189" s="12" t="s">
        <v>35</v>
      </c>
      <c r="AX189" s="12" t="s">
        <v>73</v>
      </c>
      <c r="AY189" s="241" t="s">
        <v>183</v>
      </c>
    </row>
    <row r="190" spans="2:51" s="13" customFormat="1" ht="12">
      <c r="B190" s="242"/>
      <c r="C190" s="243"/>
      <c r="D190" s="229" t="s">
        <v>193</v>
      </c>
      <c r="E190" s="244" t="s">
        <v>19</v>
      </c>
      <c r="F190" s="245" t="s">
        <v>363</v>
      </c>
      <c r="G190" s="243"/>
      <c r="H190" s="246">
        <v>2538.4</v>
      </c>
      <c r="I190" s="247"/>
      <c r="J190" s="243"/>
      <c r="K190" s="243"/>
      <c r="L190" s="248"/>
      <c r="M190" s="249"/>
      <c r="N190" s="250"/>
      <c r="O190" s="250"/>
      <c r="P190" s="250"/>
      <c r="Q190" s="250"/>
      <c r="R190" s="250"/>
      <c r="S190" s="250"/>
      <c r="T190" s="251"/>
      <c r="AT190" s="252" t="s">
        <v>193</v>
      </c>
      <c r="AU190" s="252" t="s">
        <v>82</v>
      </c>
      <c r="AV190" s="13" t="s">
        <v>82</v>
      </c>
      <c r="AW190" s="13" t="s">
        <v>35</v>
      </c>
      <c r="AX190" s="13" t="s">
        <v>80</v>
      </c>
      <c r="AY190" s="252" t="s">
        <v>183</v>
      </c>
    </row>
    <row r="191" spans="2:65" s="1" customFormat="1" ht="78.75" customHeight="1">
      <c r="B191" s="39"/>
      <c r="C191" s="217" t="s">
        <v>377</v>
      </c>
      <c r="D191" s="217" t="s">
        <v>185</v>
      </c>
      <c r="E191" s="218" t="s">
        <v>378</v>
      </c>
      <c r="F191" s="219" t="s">
        <v>379</v>
      </c>
      <c r="G191" s="220" t="s">
        <v>208</v>
      </c>
      <c r="H191" s="221">
        <v>68536.8</v>
      </c>
      <c r="I191" s="222"/>
      <c r="J191" s="223">
        <f>ROUND(I191*H191,2)</f>
        <v>0</v>
      </c>
      <c r="K191" s="219" t="s">
        <v>189</v>
      </c>
      <c r="L191" s="44"/>
      <c r="M191" s="224" t="s">
        <v>19</v>
      </c>
      <c r="N191" s="225" t="s">
        <v>44</v>
      </c>
      <c r="O191" s="80"/>
      <c r="P191" s="226">
        <f>O191*H191</f>
        <v>0</v>
      </c>
      <c r="Q191" s="226">
        <v>0</v>
      </c>
      <c r="R191" s="226">
        <f>Q191*H191</f>
        <v>0</v>
      </c>
      <c r="S191" s="226">
        <v>0</v>
      </c>
      <c r="T191" s="227">
        <f>S191*H191</f>
        <v>0</v>
      </c>
      <c r="AR191" s="18" t="s">
        <v>101</v>
      </c>
      <c r="AT191" s="18" t="s">
        <v>185</v>
      </c>
      <c r="AU191" s="18" t="s">
        <v>82</v>
      </c>
      <c r="AY191" s="18" t="s">
        <v>183</v>
      </c>
      <c r="BE191" s="228">
        <f>IF(N191="základní",J191,0)</f>
        <v>0</v>
      </c>
      <c r="BF191" s="228">
        <f>IF(N191="snížená",J191,0)</f>
        <v>0</v>
      </c>
      <c r="BG191" s="228">
        <f>IF(N191="zákl. přenesená",J191,0)</f>
        <v>0</v>
      </c>
      <c r="BH191" s="228">
        <f>IF(N191="sníž. přenesená",J191,0)</f>
        <v>0</v>
      </c>
      <c r="BI191" s="228">
        <f>IF(N191="nulová",J191,0)</f>
        <v>0</v>
      </c>
      <c r="BJ191" s="18" t="s">
        <v>80</v>
      </c>
      <c r="BK191" s="228">
        <f>ROUND(I191*H191,2)</f>
        <v>0</v>
      </c>
      <c r="BL191" s="18" t="s">
        <v>101</v>
      </c>
      <c r="BM191" s="18" t="s">
        <v>380</v>
      </c>
    </row>
    <row r="192" spans="2:47" s="1" customFormat="1" ht="12">
      <c r="B192" s="39"/>
      <c r="C192" s="40"/>
      <c r="D192" s="229" t="s">
        <v>191</v>
      </c>
      <c r="E192" s="40"/>
      <c r="F192" s="230" t="s">
        <v>242</v>
      </c>
      <c r="G192" s="40"/>
      <c r="H192" s="40"/>
      <c r="I192" s="144"/>
      <c r="J192" s="40"/>
      <c r="K192" s="40"/>
      <c r="L192" s="44"/>
      <c r="M192" s="231"/>
      <c r="N192" s="80"/>
      <c r="O192" s="80"/>
      <c r="P192" s="80"/>
      <c r="Q192" s="80"/>
      <c r="R192" s="80"/>
      <c r="S192" s="80"/>
      <c r="T192" s="81"/>
      <c r="AT192" s="18" t="s">
        <v>191</v>
      </c>
      <c r="AU192" s="18" t="s">
        <v>82</v>
      </c>
    </row>
    <row r="193" spans="2:51" s="12" customFormat="1" ht="12">
      <c r="B193" s="232"/>
      <c r="C193" s="233"/>
      <c r="D193" s="229" t="s">
        <v>193</v>
      </c>
      <c r="E193" s="234" t="s">
        <v>19</v>
      </c>
      <c r="F193" s="235" t="s">
        <v>376</v>
      </c>
      <c r="G193" s="233"/>
      <c r="H193" s="234" t="s">
        <v>19</v>
      </c>
      <c r="I193" s="236"/>
      <c r="J193" s="233"/>
      <c r="K193" s="233"/>
      <c r="L193" s="237"/>
      <c r="M193" s="238"/>
      <c r="N193" s="239"/>
      <c r="O193" s="239"/>
      <c r="P193" s="239"/>
      <c r="Q193" s="239"/>
      <c r="R193" s="239"/>
      <c r="S193" s="239"/>
      <c r="T193" s="240"/>
      <c r="AT193" s="241" t="s">
        <v>193</v>
      </c>
      <c r="AU193" s="241" t="s">
        <v>82</v>
      </c>
      <c r="AV193" s="12" t="s">
        <v>80</v>
      </c>
      <c r="AW193" s="12" t="s">
        <v>35</v>
      </c>
      <c r="AX193" s="12" t="s">
        <v>73</v>
      </c>
      <c r="AY193" s="241" t="s">
        <v>183</v>
      </c>
    </row>
    <row r="194" spans="2:51" s="13" customFormat="1" ht="12">
      <c r="B194" s="242"/>
      <c r="C194" s="243"/>
      <c r="D194" s="229" t="s">
        <v>193</v>
      </c>
      <c r="E194" s="244" t="s">
        <v>19</v>
      </c>
      <c r="F194" s="245" t="s">
        <v>381</v>
      </c>
      <c r="G194" s="243"/>
      <c r="H194" s="246">
        <v>68536.8</v>
      </c>
      <c r="I194" s="247"/>
      <c r="J194" s="243"/>
      <c r="K194" s="243"/>
      <c r="L194" s="248"/>
      <c r="M194" s="249"/>
      <c r="N194" s="250"/>
      <c r="O194" s="250"/>
      <c r="P194" s="250"/>
      <c r="Q194" s="250"/>
      <c r="R194" s="250"/>
      <c r="S194" s="250"/>
      <c r="T194" s="251"/>
      <c r="AT194" s="252" t="s">
        <v>193</v>
      </c>
      <c r="AU194" s="252" t="s">
        <v>82</v>
      </c>
      <c r="AV194" s="13" t="s">
        <v>82</v>
      </c>
      <c r="AW194" s="13" t="s">
        <v>35</v>
      </c>
      <c r="AX194" s="13" t="s">
        <v>80</v>
      </c>
      <c r="AY194" s="252" t="s">
        <v>183</v>
      </c>
    </row>
    <row r="195" spans="2:65" s="1" customFormat="1" ht="78.75" customHeight="1">
      <c r="B195" s="39"/>
      <c r="C195" s="217" t="s">
        <v>382</v>
      </c>
      <c r="D195" s="217" t="s">
        <v>185</v>
      </c>
      <c r="E195" s="218" t="s">
        <v>383</v>
      </c>
      <c r="F195" s="219" t="s">
        <v>384</v>
      </c>
      <c r="G195" s="220" t="s">
        <v>208</v>
      </c>
      <c r="H195" s="221">
        <v>0.502</v>
      </c>
      <c r="I195" s="222"/>
      <c r="J195" s="223">
        <f>ROUND(I195*H195,2)</f>
        <v>0</v>
      </c>
      <c r="K195" s="219" t="s">
        <v>189</v>
      </c>
      <c r="L195" s="44"/>
      <c r="M195" s="224" t="s">
        <v>19</v>
      </c>
      <c r="N195" s="225" t="s">
        <v>44</v>
      </c>
      <c r="O195" s="80"/>
      <c r="P195" s="226">
        <f>O195*H195</f>
        <v>0</v>
      </c>
      <c r="Q195" s="226">
        <v>0</v>
      </c>
      <c r="R195" s="226">
        <f>Q195*H195</f>
        <v>0</v>
      </c>
      <c r="S195" s="226">
        <v>0</v>
      </c>
      <c r="T195" s="227">
        <f>S195*H195</f>
        <v>0</v>
      </c>
      <c r="AR195" s="18" t="s">
        <v>101</v>
      </c>
      <c r="AT195" s="18" t="s">
        <v>185</v>
      </c>
      <c r="AU195" s="18" t="s">
        <v>82</v>
      </c>
      <c r="AY195" s="18" t="s">
        <v>183</v>
      </c>
      <c r="BE195" s="228">
        <f>IF(N195="základní",J195,0)</f>
        <v>0</v>
      </c>
      <c r="BF195" s="228">
        <f>IF(N195="snížená",J195,0)</f>
        <v>0</v>
      </c>
      <c r="BG195" s="228">
        <f>IF(N195="zákl. přenesená",J195,0)</f>
        <v>0</v>
      </c>
      <c r="BH195" s="228">
        <f>IF(N195="sníž. přenesená",J195,0)</f>
        <v>0</v>
      </c>
      <c r="BI195" s="228">
        <f>IF(N195="nulová",J195,0)</f>
        <v>0</v>
      </c>
      <c r="BJ195" s="18" t="s">
        <v>80</v>
      </c>
      <c r="BK195" s="228">
        <f>ROUND(I195*H195,2)</f>
        <v>0</v>
      </c>
      <c r="BL195" s="18" t="s">
        <v>101</v>
      </c>
      <c r="BM195" s="18" t="s">
        <v>385</v>
      </c>
    </row>
    <row r="196" spans="2:47" s="1" customFormat="1" ht="12">
      <c r="B196" s="39"/>
      <c r="C196" s="40"/>
      <c r="D196" s="229" t="s">
        <v>191</v>
      </c>
      <c r="E196" s="40"/>
      <c r="F196" s="230" t="s">
        <v>242</v>
      </c>
      <c r="G196" s="40"/>
      <c r="H196" s="40"/>
      <c r="I196" s="144"/>
      <c r="J196" s="40"/>
      <c r="K196" s="40"/>
      <c r="L196" s="44"/>
      <c r="M196" s="231"/>
      <c r="N196" s="80"/>
      <c r="O196" s="80"/>
      <c r="P196" s="80"/>
      <c r="Q196" s="80"/>
      <c r="R196" s="80"/>
      <c r="S196" s="80"/>
      <c r="T196" s="81"/>
      <c r="AT196" s="18" t="s">
        <v>191</v>
      </c>
      <c r="AU196" s="18" t="s">
        <v>82</v>
      </c>
    </row>
    <row r="197" spans="2:51" s="12" customFormat="1" ht="12">
      <c r="B197" s="232"/>
      <c r="C197" s="233"/>
      <c r="D197" s="229" t="s">
        <v>193</v>
      </c>
      <c r="E197" s="234" t="s">
        <v>19</v>
      </c>
      <c r="F197" s="235" t="s">
        <v>386</v>
      </c>
      <c r="G197" s="233"/>
      <c r="H197" s="234" t="s">
        <v>19</v>
      </c>
      <c r="I197" s="236"/>
      <c r="J197" s="233"/>
      <c r="K197" s="233"/>
      <c r="L197" s="237"/>
      <c r="M197" s="238"/>
      <c r="N197" s="239"/>
      <c r="O197" s="239"/>
      <c r="P197" s="239"/>
      <c r="Q197" s="239"/>
      <c r="R197" s="239"/>
      <c r="S197" s="239"/>
      <c r="T197" s="240"/>
      <c r="AT197" s="241" t="s">
        <v>193</v>
      </c>
      <c r="AU197" s="241" t="s">
        <v>82</v>
      </c>
      <c r="AV197" s="12" t="s">
        <v>80</v>
      </c>
      <c r="AW197" s="12" t="s">
        <v>35</v>
      </c>
      <c r="AX197" s="12" t="s">
        <v>73</v>
      </c>
      <c r="AY197" s="241" t="s">
        <v>183</v>
      </c>
    </row>
    <row r="198" spans="2:51" s="13" customFormat="1" ht="12">
      <c r="B198" s="242"/>
      <c r="C198" s="243"/>
      <c r="D198" s="229" t="s">
        <v>193</v>
      </c>
      <c r="E198" s="244" t="s">
        <v>19</v>
      </c>
      <c r="F198" s="245" t="s">
        <v>387</v>
      </c>
      <c r="G198" s="243"/>
      <c r="H198" s="246">
        <v>0.502</v>
      </c>
      <c r="I198" s="247"/>
      <c r="J198" s="243"/>
      <c r="K198" s="243"/>
      <c r="L198" s="248"/>
      <c r="M198" s="249"/>
      <c r="N198" s="250"/>
      <c r="O198" s="250"/>
      <c r="P198" s="250"/>
      <c r="Q198" s="250"/>
      <c r="R198" s="250"/>
      <c r="S198" s="250"/>
      <c r="T198" s="251"/>
      <c r="AT198" s="252" t="s">
        <v>193</v>
      </c>
      <c r="AU198" s="252" t="s">
        <v>82</v>
      </c>
      <c r="AV198" s="13" t="s">
        <v>82</v>
      </c>
      <c r="AW198" s="13" t="s">
        <v>35</v>
      </c>
      <c r="AX198" s="13" t="s">
        <v>80</v>
      </c>
      <c r="AY198" s="252" t="s">
        <v>183</v>
      </c>
    </row>
    <row r="199" spans="2:65" s="1" customFormat="1" ht="78.75" customHeight="1">
      <c r="B199" s="39"/>
      <c r="C199" s="217" t="s">
        <v>388</v>
      </c>
      <c r="D199" s="217" t="s">
        <v>185</v>
      </c>
      <c r="E199" s="218" t="s">
        <v>389</v>
      </c>
      <c r="F199" s="219" t="s">
        <v>390</v>
      </c>
      <c r="G199" s="220" t="s">
        <v>208</v>
      </c>
      <c r="H199" s="221">
        <v>2219.834</v>
      </c>
      <c r="I199" s="222"/>
      <c r="J199" s="223">
        <f>ROUND(I199*H199,2)</f>
        <v>0</v>
      </c>
      <c r="K199" s="219" t="s">
        <v>189</v>
      </c>
      <c r="L199" s="44"/>
      <c r="M199" s="224" t="s">
        <v>19</v>
      </c>
      <c r="N199" s="225" t="s">
        <v>44</v>
      </c>
      <c r="O199" s="80"/>
      <c r="P199" s="226">
        <f>O199*H199</f>
        <v>0</v>
      </c>
      <c r="Q199" s="226">
        <v>0</v>
      </c>
      <c r="R199" s="226">
        <f>Q199*H199</f>
        <v>0</v>
      </c>
      <c r="S199" s="226">
        <v>0</v>
      </c>
      <c r="T199" s="227">
        <f>S199*H199</f>
        <v>0</v>
      </c>
      <c r="AR199" s="18" t="s">
        <v>101</v>
      </c>
      <c r="AT199" s="18" t="s">
        <v>185</v>
      </c>
      <c r="AU199" s="18" t="s">
        <v>82</v>
      </c>
      <c r="AY199" s="18" t="s">
        <v>183</v>
      </c>
      <c r="BE199" s="228">
        <f>IF(N199="základní",J199,0)</f>
        <v>0</v>
      </c>
      <c r="BF199" s="228">
        <f>IF(N199="snížená",J199,0)</f>
        <v>0</v>
      </c>
      <c r="BG199" s="228">
        <f>IF(N199="zákl. přenesená",J199,0)</f>
        <v>0</v>
      </c>
      <c r="BH199" s="228">
        <f>IF(N199="sníž. přenesená",J199,0)</f>
        <v>0</v>
      </c>
      <c r="BI199" s="228">
        <f>IF(N199="nulová",J199,0)</f>
        <v>0</v>
      </c>
      <c r="BJ199" s="18" t="s">
        <v>80</v>
      </c>
      <c r="BK199" s="228">
        <f>ROUND(I199*H199,2)</f>
        <v>0</v>
      </c>
      <c r="BL199" s="18" t="s">
        <v>101</v>
      </c>
      <c r="BM199" s="18" t="s">
        <v>391</v>
      </c>
    </row>
    <row r="200" spans="2:47" s="1" customFormat="1" ht="12">
      <c r="B200" s="39"/>
      <c r="C200" s="40"/>
      <c r="D200" s="229" t="s">
        <v>191</v>
      </c>
      <c r="E200" s="40"/>
      <c r="F200" s="230" t="s">
        <v>242</v>
      </c>
      <c r="G200" s="40"/>
      <c r="H200" s="40"/>
      <c r="I200" s="144"/>
      <c r="J200" s="40"/>
      <c r="K200" s="40"/>
      <c r="L200" s="44"/>
      <c r="M200" s="231"/>
      <c r="N200" s="80"/>
      <c r="O200" s="80"/>
      <c r="P200" s="80"/>
      <c r="Q200" s="80"/>
      <c r="R200" s="80"/>
      <c r="S200" s="80"/>
      <c r="T200" s="81"/>
      <c r="AT200" s="18" t="s">
        <v>191</v>
      </c>
      <c r="AU200" s="18" t="s">
        <v>82</v>
      </c>
    </row>
    <row r="201" spans="2:51" s="12" customFormat="1" ht="12">
      <c r="B201" s="232"/>
      <c r="C201" s="233"/>
      <c r="D201" s="229" t="s">
        <v>193</v>
      </c>
      <c r="E201" s="234" t="s">
        <v>19</v>
      </c>
      <c r="F201" s="235" t="s">
        <v>392</v>
      </c>
      <c r="G201" s="233"/>
      <c r="H201" s="234" t="s">
        <v>19</v>
      </c>
      <c r="I201" s="236"/>
      <c r="J201" s="233"/>
      <c r="K201" s="233"/>
      <c r="L201" s="237"/>
      <c r="M201" s="238"/>
      <c r="N201" s="239"/>
      <c r="O201" s="239"/>
      <c r="P201" s="239"/>
      <c r="Q201" s="239"/>
      <c r="R201" s="239"/>
      <c r="S201" s="239"/>
      <c r="T201" s="240"/>
      <c r="AT201" s="241" t="s">
        <v>193</v>
      </c>
      <c r="AU201" s="241" t="s">
        <v>82</v>
      </c>
      <c r="AV201" s="12" t="s">
        <v>80</v>
      </c>
      <c r="AW201" s="12" t="s">
        <v>35</v>
      </c>
      <c r="AX201" s="12" t="s">
        <v>73</v>
      </c>
      <c r="AY201" s="241" t="s">
        <v>183</v>
      </c>
    </row>
    <row r="202" spans="2:51" s="13" customFormat="1" ht="12">
      <c r="B202" s="242"/>
      <c r="C202" s="243"/>
      <c r="D202" s="229" t="s">
        <v>193</v>
      </c>
      <c r="E202" s="244" t="s">
        <v>19</v>
      </c>
      <c r="F202" s="245" t="s">
        <v>393</v>
      </c>
      <c r="G202" s="243"/>
      <c r="H202" s="246">
        <v>788.8</v>
      </c>
      <c r="I202" s="247"/>
      <c r="J202" s="243"/>
      <c r="K202" s="243"/>
      <c r="L202" s="248"/>
      <c r="M202" s="249"/>
      <c r="N202" s="250"/>
      <c r="O202" s="250"/>
      <c r="P202" s="250"/>
      <c r="Q202" s="250"/>
      <c r="R202" s="250"/>
      <c r="S202" s="250"/>
      <c r="T202" s="251"/>
      <c r="AT202" s="252" t="s">
        <v>193</v>
      </c>
      <c r="AU202" s="252" t="s">
        <v>82</v>
      </c>
      <c r="AV202" s="13" t="s">
        <v>82</v>
      </c>
      <c r="AW202" s="13" t="s">
        <v>35</v>
      </c>
      <c r="AX202" s="13" t="s">
        <v>73</v>
      </c>
      <c r="AY202" s="252" t="s">
        <v>183</v>
      </c>
    </row>
    <row r="203" spans="2:51" s="12" customFormat="1" ht="12">
      <c r="B203" s="232"/>
      <c r="C203" s="233"/>
      <c r="D203" s="229" t="s">
        <v>193</v>
      </c>
      <c r="E203" s="234" t="s">
        <v>19</v>
      </c>
      <c r="F203" s="235" t="s">
        <v>394</v>
      </c>
      <c r="G203" s="233"/>
      <c r="H203" s="234" t="s">
        <v>19</v>
      </c>
      <c r="I203" s="236"/>
      <c r="J203" s="233"/>
      <c r="K203" s="233"/>
      <c r="L203" s="237"/>
      <c r="M203" s="238"/>
      <c r="N203" s="239"/>
      <c r="O203" s="239"/>
      <c r="P203" s="239"/>
      <c r="Q203" s="239"/>
      <c r="R203" s="239"/>
      <c r="S203" s="239"/>
      <c r="T203" s="240"/>
      <c r="AT203" s="241" t="s">
        <v>193</v>
      </c>
      <c r="AU203" s="241" t="s">
        <v>82</v>
      </c>
      <c r="AV203" s="12" t="s">
        <v>80</v>
      </c>
      <c r="AW203" s="12" t="s">
        <v>35</v>
      </c>
      <c r="AX203" s="12" t="s">
        <v>73</v>
      </c>
      <c r="AY203" s="241" t="s">
        <v>183</v>
      </c>
    </row>
    <row r="204" spans="2:51" s="13" customFormat="1" ht="12">
      <c r="B204" s="242"/>
      <c r="C204" s="243"/>
      <c r="D204" s="229" t="s">
        <v>193</v>
      </c>
      <c r="E204" s="244" t="s">
        <v>19</v>
      </c>
      <c r="F204" s="245" t="s">
        <v>395</v>
      </c>
      <c r="G204" s="243"/>
      <c r="H204" s="246">
        <v>1431</v>
      </c>
      <c r="I204" s="247"/>
      <c r="J204" s="243"/>
      <c r="K204" s="243"/>
      <c r="L204" s="248"/>
      <c r="M204" s="249"/>
      <c r="N204" s="250"/>
      <c r="O204" s="250"/>
      <c r="P204" s="250"/>
      <c r="Q204" s="250"/>
      <c r="R204" s="250"/>
      <c r="S204" s="250"/>
      <c r="T204" s="251"/>
      <c r="AT204" s="252" t="s">
        <v>193</v>
      </c>
      <c r="AU204" s="252" t="s">
        <v>82</v>
      </c>
      <c r="AV204" s="13" t="s">
        <v>82</v>
      </c>
      <c r="AW204" s="13" t="s">
        <v>35</v>
      </c>
      <c r="AX204" s="13" t="s">
        <v>73</v>
      </c>
      <c r="AY204" s="252" t="s">
        <v>183</v>
      </c>
    </row>
    <row r="205" spans="2:51" s="12" customFormat="1" ht="12">
      <c r="B205" s="232"/>
      <c r="C205" s="233"/>
      <c r="D205" s="229" t="s">
        <v>193</v>
      </c>
      <c r="E205" s="234" t="s">
        <v>19</v>
      </c>
      <c r="F205" s="235" t="s">
        <v>396</v>
      </c>
      <c r="G205" s="233"/>
      <c r="H205" s="234" t="s">
        <v>19</v>
      </c>
      <c r="I205" s="236"/>
      <c r="J205" s="233"/>
      <c r="K205" s="233"/>
      <c r="L205" s="237"/>
      <c r="M205" s="238"/>
      <c r="N205" s="239"/>
      <c r="O205" s="239"/>
      <c r="P205" s="239"/>
      <c r="Q205" s="239"/>
      <c r="R205" s="239"/>
      <c r="S205" s="239"/>
      <c r="T205" s="240"/>
      <c r="AT205" s="241" t="s">
        <v>193</v>
      </c>
      <c r="AU205" s="241" t="s">
        <v>82</v>
      </c>
      <c r="AV205" s="12" t="s">
        <v>80</v>
      </c>
      <c r="AW205" s="12" t="s">
        <v>35</v>
      </c>
      <c r="AX205" s="12" t="s">
        <v>73</v>
      </c>
      <c r="AY205" s="241" t="s">
        <v>183</v>
      </c>
    </row>
    <row r="206" spans="2:51" s="13" customFormat="1" ht="12">
      <c r="B206" s="242"/>
      <c r="C206" s="243"/>
      <c r="D206" s="229" t="s">
        <v>193</v>
      </c>
      <c r="E206" s="244" t="s">
        <v>19</v>
      </c>
      <c r="F206" s="245" t="s">
        <v>397</v>
      </c>
      <c r="G206" s="243"/>
      <c r="H206" s="246">
        <v>0.034</v>
      </c>
      <c r="I206" s="247"/>
      <c r="J206" s="243"/>
      <c r="K206" s="243"/>
      <c r="L206" s="248"/>
      <c r="M206" s="249"/>
      <c r="N206" s="250"/>
      <c r="O206" s="250"/>
      <c r="P206" s="250"/>
      <c r="Q206" s="250"/>
      <c r="R206" s="250"/>
      <c r="S206" s="250"/>
      <c r="T206" s="251"/>
      <c r="AT206" s="252" t="s">
        <v>193</v>
      </c>
      <c r="AU206" s="252" t="s">
        <v>82</v>
      </c>
      <c r="AV206" s="13" t="s">
        <v>82</v>
      </c>
      <c r="AW206" s="13" t="s">
        <v>35</v>
      </c>
      <c r="AX206" s="13" t="s">
        <v>73</v>
      </c>
      <c r="AY206" s="252" t="s">
        <v>183</v>
      </c>
    </row>
    <row r="207" spans="2:51" s="14" customFormat="1" ht="12">
      <c r="B207" s="253"/>
      <c r="C207" s="254"/>
      <c r="D207" s="229" t="s">
        <v>193</v>
      </c>
      <c r="E207" s="255" t="s">
        <v>19</v>
      </c>
      <c r="F207" s="256" t="s">
        <v>231</v>
      </c>
      <c r="G207" s="254"/>
      <c r="H207" s="257">
        <v>2219.834</v>
      </c>
      <c r="I207" s="258"/>
      <c r="J207" s="254"/>
      <c r="K207" s="254"/>
      <c r="L207" s="259"/>
      <c r="M207" s="260"/>
      <c r="N207" s="261"/>
      <c r="O207" s="261"/>
      <c r="P207" s="261"/>
      <c r="Q207" s="261"/>
      <c r="R207" s="261"/>
      <c r="S207" s="261"/>
      <c r="T207" s="262"/>
      <c r="AT207" s="263" t="s">
        <v>193</v>
      </c>
      <c r="AU207" s="263" t="s">
        <v>82</v>
      </c>
      <c r="AV207" s="14" t="s">
        <v>101</v>
      </c>
      <c r="AW207" s="14" t="s">
        <v>35</v>
      </c>
      <c r="AX207" s="14" t="s">
        <v>80</v>
      </c>
      <c r="AY207" s="263" t="s">
        <v>183</v>
      </c>
    </row>
    <row r="208" spans="2:65" s="1" customFormat="1" ht="78.75" customHeight="1">
      <c r="B208" s="39"/>
      <c r="C208" s="217" t="s">
        <v>398</v>
      </c>
      <c r="D208" s="217" t="s">
        <v>185</v>
      </c>
      <c r="E208" s="218" t="s">
        <v>399</v>
      </c>
      <c r="F208" s="219" t="s">
        <v>400</v>
      </c>
      <c r="G208" s="220" t="s">
        <v>208</v>
      </c>
      <c r="H208" s="221">
        <v>9</v>
      </c>
      <c r="I208" s="222"/>
      <c r="J208" s="223">
        <f>ROUND(I208*H208,2)</f>
        <v>0</v>
      </c>
      <c r="K208" s="219" t="s">
        <v>189</v>
      </c>
      <c r="L208" s="44"/>
      <c r="M208" s="224" t="s">
        <v>19</v>
      </c>
      <c r="N208" s="225" t="s">
        <v>44</v>
      </c>
      <c r="O208" s="80"/>
      <c r="P208" s="226">
        <f>O208*H208</f>
        <v>0</v>
      </c>
      <c r="Q208" s="226">
        <v>0</v>
      </c>
      <c r="R208" s="226">
        <f>Q208*H208</f>
        <v>0</v>
      </c>
      <c r="S208" s="226">
        <v>0</v>
      </c>
      <c r="T208" s="227">
        <f>S208*H208</f>
        <v>0</v>
      </c>
      <c r="AR208" s="18" t="s">
        <v>101</v>
      </c>
      <c r="AT208" s="18" t="s">
        <v>185</v>
      </c>
      <c r="AU208" s="18" t="s">
        <v>82</v>
      </c>
      <c r="AY208" s="18" t="s">
        <v>183</v>
      </c>
      <c r="BE208" s="228">
        <f>IF(N208="základní",J208,0)</f>
        <v>0</v>
      </c>
      <c r="BF208" s="228">
        <f>IF(N208="snížená",J208,0)</f>
        <v>0</v>
      </c>
      <c r="BG208" s="228">
        <f>IF(N208="zákl. přenesená",J208,0)</f>
        <v>0</v>
      </c>
      <c r="BH208" s="228">
        <f>IF(N208="sníž. přenesená",J208,0)</f>
        <v>0</v>
      </c>
      <c r="BI208" s="228">
        <f>IF(N208="nulová",J208,0)</f>
        <v>0</v>
      </c>
      <c r="BJ208" s="18" t="s">
        <v>80</v>
      </c>
      <c r="BK208" s="228">
        <f>ROUND(I208*H208,2)</f>
        <v>0</v>
      </c>
      <c r="BL208" s="18" t="s">
        <v>101</v>
      </c>
      <c r="BM208" s="18" t="s">
        <v>401</v>
      </c>
    </row>
    <row r="209" spans="2:47" s="1" customFormat="1" ht="12">
      <c r="B209" s="39"/>
      <c r="C209" s="40"/>
      <c r="D209" s="229" t="s">
        <v>213</v>
      </c>
      <c r="E209" s="40"/>
      <c r="F209" s="230" t="s">
        <v>402</v>
      </c>
      <c r="G209" s="40"/>
      <c r="H209" s="40"/>
      <c r="I209" s="144"/>
      <c r="J209" s="40"/>
      <c r="K209" s="40"/>
      <c r="L209" s="44"/>
      <c r="M209" s="231"/>
      <c r="N209" s="80"/>
      <c r="O209" s="80"/>
      <c r="P209" s="80"/>
      <c r="Q209" s="80"/>
      <c r="R209" s="80"/>
      <c r="S209" s="80"/>
      <c r="T209" s="81"/>
      <c r="AT209" s="18" t="s">
        <v>213</v>
      </c>
      <c r="AU209" s="18" t="s">
        <v>82</v>
      </c>
    </row>
    <row r="210" spans="2:51" s="12" customFormat="1" ht="12">
      <c r="B210" s="232"/>
      <c r="C210" s="233"/>
      <c r="D210" s="229" t="s">
        <v>193</v>
      </c>
      <c r="E210" s="234" t="s">
        <v>19</v>
      </c>
      <c r="F210" s="235" t="s">
        <v>403</v>
      </c>
      <c r="G210" s="233"/>
      <c r="H210" s="234" t="s">
        <v>19</v>
      </c>
      <c r="I210" s="236"/>
      <c r="J210" s="233"/>
      <c r="K210" s="233"/>
      <c r="L210" s="237"/>
      <c r="M210" s="238"/>
      <c r="N210" s="239"/>
      <c r="O210" s="239"/>
      <c r="P210" s="239"/>
      <c r="Q210" s="239"/>
      <c r="R210" s="239"/>
      <c r="S210" s="239"/>
      <c r="T210" s="240"/>
      <c r="AT210" s="241" t="s">
        <v>193</v>
      </c>
      <c r="AU210" s="241" t="s">
        <v>82</v>
      </c>
      <c r="AV210" s="12" t="s">
        <v>80</v>
      </c>
      <c r="AW210" s="12" t="s">
        <v>35</v>
      </c>
      <c r="AX210" s="12" t="s">
        <v>73</v>
      </c>
      <c r="AY210" s="241" t="s">
        <v>183</v>
      </c>
    </row>
    <row r="211" spans="2:51" s="13" customFormat="1" ht="12">
      <c r="B211" s="242"/>
      <c r="C211" s="243"/>
      <c r="D211" s="229" t="s">
        <v>193</v>
      </c>
      <c r="E211" s="244" t="s">
        <v>19</v>
      </c>
      <c r="F211" s="245" t="s">
        <v>238</v>
      </c>
      <c r="G211" s="243"/>
      <c r="H211" s="246">
        <v>9</v>
      </c>
      <c r="I211" s="247"/>
      <c r="J211" s="243"/>
      <c r="K211" s="243"/>
      <c r="L211" s="248"/>
      <c r="M211" s="249"/>
      <c r="N211" s="250"/>
      <c r="O211" s="250"/>
      <c r="P211" s="250"/>
      <c r="Q211" s="250"/>
      <c r="R211" s="250"/>
      <c r="S211" s="250"/>
      <c r="T211" s="251"/>
      <c r="AT211" s="252" t="s">
        <v>193</v>
      </c>
      <c r="AU211" s="252" t="s">
        <v>82</v>
      </c>
      <c r="AV211" s="13" t="s">
        <v>82</v>
      </c>
      <c r="AW211" s="13" t="s">
        <v>35</v>
      </c>
      <c r="AX211" s="13" t="s">
        <v>80</v>
      </c>
      <c r="AY211" s="252" t="s">
        <v>183</v>
      </c>
    </row>
    <row r="212" spans="2:65" s="1" customFormat="1" ht="78.75" customHeight="1">
      <c r="B212" s="39"/>
      <c r="C212" s="217" t="s">
        <v>404</v>
      </c>
      <c r="D212" s="217" t="s">
        <v>185</v>
      </c>
      <c r="E212" s="218" t="s">
        <v>239</v>
      </c>
      <c r="F212" s="219" t="s">
        <v>240</v>
      </c>
      <c r="G212" s="220" t="s">
        <v>208</v>
      </c>
      <c r="H212" s="221">
        <v>5406.4</v>
      </c>
      <c r="I212" s="222"/>
      <c r="J212" s="223">
        <f>ROUND(I212*H212,2)</f>
        <v>0</v>
      </c>
      <c r="K212" s="219" t="s">
        <v>189</v>
      </c>
      <c r="L212" s="44"/>
      <c r="M212" s="224" t="s">
        <v>19</v>
      </c>
      <c r="N212" s="225" t="s">
        <v>44</v>
      </c>
      <c r="O212" s="80"/>
      <c r="P212" s="226">
        <f>O212*H212</f>
        <v>0</v>
      </c>
      <c r="Q212" s="226">
        <v>0</v>
      </c>
      <c r="R212" s="226">
        <f>Q212*H212</f>
        <v>0</v>
      </c>
      <c r="S212" s="226">
        <v>0</v>
      </c>
      <c r="T212" s="227">
        <f>S212*H212</f>
        <v>0</v>
      </c>
      <c r="AR212" s="18" t="s">
        <v>101</v>
      </c>
      <c r="AT212" s="18" t="s">
        <v>185</v>
      </c>
      <c r="AU212" s="18" t="s">
        <v>82</v>
      </c>
      <c r="AY212" s="18" t="s">
        <v>183</v>
      </c>
      <c r="BE212" s="228">
        <f>IF(N212="základní",J212,0)</f>
        <v>0</v>
      </c>
      <c r="BF212" s="228">
        <f>IF(N212="snížená",J212,0)</f>
        <v>0</v>
      </c>
      <c r="BG212" s="228">
        <f>IF(N212="zákl. přenesená",J212,0)</f>
        <v>0</v>
      </c>
      <c r="BH212" s="228">
        <f>IF(N212="sníž. přenesená",J212,0)</f>
        <v>0</v>
      </c>
      <c r="BI212" s="228">
        <f>IF(N212="nulová",J212,0)</f>
        <v>0</v>
      </c>
      <c r="BJ212" s="18" t="s">
        <v>80</v>
      </c>
      <c r="BK212" s="228">
        <f>ROUND(I212*H212,2)</f>
        <v>0</v>
      </c>
      <c r="BL212" s="18" t="s">
        <v>101</v>
      </c>
      <c r="BM212" s="18" t="s">
        <v>405</v>
      </c>
    </row>
    <row r="213" spans="2:47" s="1" customFormat="1" ht="12">
      <c r="B213" s="39"/>
      <c r="C213" s="40"/>
      <c r="D213" s="229" t="s">
        <v>191</v>
      </c>
      <c r="E213" s="40"/>
      <c r="F213" s="230" t="s">
        <v>242</v>
      </c>
      <c r="G213" s="40"/>
      <c r="H213" s="40"/>
      <c r="I213" s="144"/>
      <c r="J213" s="40"/>
      <c r="K213" s="40"/>
      <c r="L213" s="44"/>
      <c r="M213" s="231"/>
      <c r="N213" s="80"/>
      <c r="O213" s="80"/>
      <c r="P213" s="80"/>
      <c r="Q213" s="80"/>
      <c r="R213" s="80"/>
      <c r="S213" s="80"/>
      <c r="T213" s="81"/>
      <c r="AT213" s="18" t="s">
        <v>191</v>
      </c>
      <c r="AU213" s="18" t="s">
        <v>82</v>
      </c>
    </row>
    <row r="214" spans="2:51" s="12" customFormat="1" ht="12">
      <c r="B214" s="232"/>
      <c r="C214" s="233"/>
      <c r="D214" s="229" t="s">
        <v>193</v>
      </c>
      <c r="E214" s="234" t="s">
        <v>19</v>
      </c>
      <c r="F214" s="235" t="s">
        <v>406</v>
      </c>
      <c r="G214" s="233"/>
      <c r="H214" s="234" t="s">
        <v>19</v>
      </c>
      <c r="I214" s="236"/>
      <c r="J214" s="233"/>
      <c r="K214" s="233"/>
      <c r="L214" s="237"/>
      <c r="M214" s="238"/>
      <c r="N214" s="239"/>
      <c r="O214" s="239"/>
      <c r="P214" s="239"/>
      <c r="Q214" s="239"/>
      <c r="R214" s="239"/>
      <c r="S214" s="239"/>
      <c r="T214" s="240"/>
      <c r="AT214" s="241" t="s">
        <v>193</v>
      </c>
      <c r="AU214" s="241" t="s">
        <v>82</v>
      </c>
      <c r="AV214" s="12" t="s">
        <v>80</v>
      </c>
      <c r="AW214" s="12" t="s">
        <v>35</v>
      </c>
      <c r="AX214" s="12" t="s">
        <v>73</v>
      </c>
      <c r="AY214" s="241" t="s">
        <v>183</v>
      </c>
    </row>
    <row r="215" spans="2:51" s="13" customFormat="1" ht="12">
      <c r="B215" s="242"/>
      <c r="C215" s="243"/>
      <c r="D215" s="229" t="s">
        <v>193</v>
      </c>
      <c r="E215" s="244" t="s">
        <v>19</v>
      </c>
      <c r="F215" s="245" t="s">
        <v>407</v>
      </c>
      <c r="G215" s="243"/>
      <c r="H215" s="246">
        <v>5400</v>
      </c>
      <c r="I215" s="247"/>
      <c r="J215" s="243"/>
      <c r="K215" s="243"/>
      <c r="L215" s="248"/>
      <c r="M215" s="249"/>
      <c r="N215" s="250"/>
      <c r="O215" s="250"/>
      <c r="P215" s="250"/>
      <c r="Q215" s="250"/>
      <c r="R215" s="250"/>
      <c r="S215" s="250"/>
      <c r="T215" s="251"/>
      <c r="AT215" s="252" t="s">
        <v>193</v>
      </c>
      <c r="AU215" s="252" t="s">
        <v>82</v>
      </c>
      <c r="AV215" s="13" t="s">
        <v>82</v>
      </c>
      <c r="AW215" s="13" t="s">
        <v>35</v>
      </c>
      <c r="AX215" s="13" t="s">
        <v>73</v>
      </c>
      <c r="AY215" s="252" t="s">
        <v>183</v>
      </c>
    </row>
    <row r="216" spans="2:51" s="12" customFormat="1" ht="12">
      <c r="B216" s="232"/>
      <c r="C216" s="233"/>
      <c r="D216" s="229" t="s">
        <v>193</v>
      </c>
      <c r="E216" s="234" t="s">
        <v>19</v>
      </c>
      <c r="F216" s="235" t="s">
        <v>408</v>
      </c>
      <c r="G216" s="233"/>
      <c r="H216" s="234" t="s">
        <v>19</v>
      </c>
      <c r="I216" s="236"/>
      <c r="J216" s="233"/>
      <c r="K216" s="233"/>
      <c r="L216" s="237"/>
      <c r="M216" s="238"/>
      <c r="N216" s="239"/>
      <c r="O216" s="239"/>
      <c r="P216" s="239"/>
      <c r="Q216" s="239"/>
      <c r="R216" s="239"/>
      <c r="S216" s="239"/>
      <c r="T216" s="240"/>
      <c r="AT216" s="241" t="s">
        <v>193</v>
      </c>
      <c r="AU216" s="241" t="s">
        <v>82</v>
      </c>
      <c r="AV216" s="12" t="s">
        <v>80</v>
      </c>
      <c r="AW216" s="12" t="s">
        <v>35</v>
      </c>
      <c r="AX216" s="12" t="s">
        <v>73</v>
      </c>
      <c r="AY216" s="241" t="s">
        <v>183</v>
      </c>
    </row>
    <row r="217" spans="2:51" s="13" customFormat="1" ht="12">
      <c r="B217" s="242"/>
      <c r="C217" s="243"/>
      <c r="D217" s="229" t="s">
        <v>193</v>
      </c>
      <c r="E217" s="244" t="s">
        <v>19</v>
      </c>
      <c r="F217" s="245" t="s">
        <v>409</v>
      </c>
      <c r="G217" s="243"/>
      <c r="H217" s="246">
        <v>6.4</v>
      </c>
      <c r="I217" s="247"/>
      <c r="J217" s="243"/>
      <c r="K217" s="243"/>
      <c r="L217" s="248"/>
      <c r="M217" s="249"/>
      <c r="N217" s="250"/>
      <c r="O217" s="250"/>
      <c r="P217" s="250"/>
      <c r="Q217" s="250"/>
      <c r="R217" s="250"/>
      <c r="S217" s="250"/>
      <c r="T217" s="251"/>
      <c r="AT217" s="252" t="s">
        <v>193</v>
      </c>
      <c r="AU217" s="252" t="s">
        <v>82</v>
      </c>
      <c r="AV217" s="13" t="s">
        <v>82</v>
      </c>
      <c r="AW217" s="13" t="s">
        <v>35</v>
      </c>
      <c r="AX217" s="13" t="s">
        <v>73</v>
      </c>
      <c r="AY217" s="252" t="s">
        <v>183</v>
      </c>
    </row>
    <row r="218" spans="2:51" s="14" customFormat="1" ht="12">
      <c r="B218" s="253"/>
      <c r="C218" s="254"/>
      <c r="D218" s="229" t="s">
        <v>193</v>
      </c>
      <c r="E218" s="255" t="s">
        <v>19</v>
      </c>
      <c r="F218" s="256" t="s">
        <v>231</v>
      </c>
      <c r="G218" s="254"/>
      <c r="H218" s="257">
        <v>5406.4</v>
      </c>
      <c r="I218" s="258"/>
      <c r="J218" s="254"/>
      <c r="K218" s="254"/>
      <c r="L218" s="259"/>
      <c r="M218" s="260"/>
      <c r="N218" s="261"/>
      <c r="O218" s="261"/>
      <c r="P218" s="261"/>
      <c r="Q218" s="261"/>
      <c r="R218" s="261"/>
      <c r="S218" s="261"/>
      <c r="T218" s="262"/>
      <c r="AT218" s="263" t="s">
        <v>193</v>
      </c>
      <c r="AU218" s="263" t="s">
        <v>82</v>
      </c>
      <c r="AV218" s="14" t="s">
        <v>101</v>
      </c>
      <c r="AW218" s="14" t="s">
        <v>35</v>
      </c>
      <c r="AX218" s="14" t="s">
        <v>80</v>
      </c>
      <c r="AY218" s="263" t="s">
        <v>183</v>
      </c>
    </row>
    <row r="219" spans="2:65" s="1" customFormat="1" ht="33.75" customHeight="1">
      <c r="B219" s="39"/>
      <c r="C219" s="217" t="s">
        <v>410</v>
      </c>
      <c r="D219" s="217" t="s">
        <v>185</v>
      </c>
      <c r="E219" s="218" t="s">
        <v>411</v>
      </c>
      <c r="F219" s="219" t="s">
        <v>412</v>
      </c>
      <c r="G219" s="220" t="s">
        <v>208</v>
      </c>
      <c r="H219" s="221">
        <v>5406.4</v>
      </c>
      <c r="I219" s="222"/>
      <c r="J219" s="223">
        <f>ROUND(I219*H219,2)</f>
        <v>0</v>
      </c>
      <c r="K219" s="219" t="s">
        <v>189</v>
      </c>
      <c r="L219" s="44"/>
      <c r="M219" s="224" t="s">
        <v>19</v>
      </c>
      <c r="N219" s="225" t="s">
        <v>44</v>
      </c>
      <c r="O219" s="80"/>
      <c r="P219" s="226">
        <f>O219*H219</f>
        <v>0</v>
      </c>
      <c r="Q219" s="226">
        <v>0</v>
      </c>
      <c r="R219" s="226">
        <f>Q219*H219</f>
        <v>0</v>
      </c>
      <c r="S219" s="226">
        <v>0</v>
      </c>
      <c r="T219" s="227">
        <f>S219*H219</f>
        <v>0</v>
      </c>
      <c r="AR219" s="18" t="s">
        <v>101</v>
      </c>
      <c r="AT219" s="18" t="s">
        <v>185</v>
      </c>
      <c r="AU219" s="18" t="s">
        <v>82</v>
      </c>
      <c r="AY219" s="18" t="s">
        <v>183</v>
      </c>
      <c r="BE219" s="228">
        <f>IF(N219="základní",J219,0)</f>
        <v>0</v>
      </c>
      <c r="BF219" s="228">
        <f>IF(N219="snížená",J219,0)</f>
        <v>0</v>
      </c>
      <c r="BG219" s="228">
        <f>IF(N219="zákl. přenesená",J219,0)</f>
        <v>0</v>
      </c>
      <c r="BH219" s="228">
        <f>IF(N219="sníž. přenesená",J219,0)</f>
        <v>0</v>
      </c>
      <c r="BI219" s="228">
        <f>IF(N219="nulová",J219,0)</f>
        <v>0</v>
      </c>
      <c r="BJ219" s="18" t="s">
        <v>80</v>
      </c>
      <c r="BK219" s="228">
        <f>ROUND(I219*H219,2)</f>
        <v>0</v>
      </c>
      <c r="BL219" s="18" t="s">
        <v>101</v>
      </c>
      <c r="BM219" s="18" t="s">
        <v>413</v>
      </c>
    </row>
    <row r="220" spans="2:51" s="13" customFormat="1" ht="12">
      <c r="B220" s="242"/>
      <c r="C220" s="243"/>
      <c r="D220" s="229" t="s">
        <v>193</v>
      </c>
      <c r="E220" s="244" t="s">
        <v>19</v>
      </c>
      <c r="F220" s="245" t="s">
        <v>414</v>
      </c>
      <c r="G220" s="243"/>
      <c r="H220" s="246">
        <v>5406.4</v>
      </c>
      <c r="I220" s="247"/>
      <c r="J220" s="243"/>
      <c r="K220" s="243"/>
      <c r="L220" s="248"/>
      <c r="M220" s="249"/>
      <c r="N220" s="250"/>
      <c r="O220" s="250"/>
      <c r="P220" s="250"/>
      <c r="Q220" s="250"/>
      <c r="R220" s="250"/>
      <c r="S220" s="250"/>
      <c r="T220" s="251"/>
      <c r="AT220" s="252" t="s">
        <v>193</v>
      </c>
      <c r="AU220" s="252" t="s">
        <v>82</v>
      </c>
      <c r="AV220" s="13" t="s">
        <v>82</v>
      </c>
      <c r="AW220" s="13" t="s">
        <v>35</v>
      </c>
      <c r="AX220" s="13" t="s">
        <v>80</v>
      </c>
      <c r="AY220" s="252" t="s">
        <v>183</v>
      </c>
    </row>
    <row r="221" spans="2:65" s="1" customFormat="1" ht="78.75" customHeight="1">
      <c r="B221" s="39"/>
      <c r="C221" s="217" t="s">
        <v>415</v>
      </c>
      <c r="D221" s="217" t="s">
        <v>185</v>
      </c>
      <c r="E221" s="218" t="s">
        <v>416</v>
      </c>
      <c r="F221" s="219" t="s">
        <v>417</v>
      </c>
      <c r="G221" s="220" t="s">
        <v>208</v>
      </c>
      <c r="H221" s="221">
        <v>3</v>
      </c>
      <c r="I221" s="222"/>
      <c r="J221" s="223">
        <f>ROUND(I221*H221,2)</f>
        <v>0</v>
      </c>
      <c r="K221" s="219" t="s">
        <v>189</v>
      </c>
      <c r="L221" s="44"/>
      <c r="M221" s="224" t="s">
        <v>19</v>
      </c>
      <c r="N221" s="225" t="s">
        <v>44</v>
      </c>
      <c r="O221" s="80"/>
      <c r="P221" s="226">
        <f>O221*H221</f>
        <v>0</v>
      </c>
      <c r="Q221" s="226">
        <v>0</v>
      </c>
      <c r="R221" s="226">
        <f>Q221*H221</f>
        <v>0</v>
      </c>
      <c r="S221" s="226">
        <v>0</v>
      </c>
      <c r="T221" s="227">
        <f>S221*H221</f>
        <v>0</v>
      </c>
      <c r="AR221" s="18" t="s">
        <v>101</v>
      </c>
      <c r="AT221" s="18" t="s">
        <v>185</v>
      </c>
      <c r="AU221" s="18" t="s">
        <v>82</v>
      </c>
      <c r="AY221" s="18" t="s">
        <v>183</v>
      </c>
      <c r="BE221" s="228">
        <f>IF(N221="základní",J221,0)</f>
        <v>0</v>
      </c>
      <c r="BF221" s="228">
        <f>IF(N221="snížená",J221,0)</f>
        <v>0</v>
      </c>
      <c r="BG221" s="228">
        <f>IF(N221="zákl. přenesená",J221,0)</f>
        <v>0</v>
      </c>
      <c r="BH221" s="228">
        <f>IF(N221="sníž. přenesená",J221,0)</f>
        <v>0</v>
      </c>
      <c r="BI221" s="228">
        <f>IF(N221="nulová",J221,0)</f>
        <v>0</v>
      </c>
      <c r="BJ221" s="18" t="s">
        <v>80</v>
      </c>
      <c r="BK221" s="228">
        <f>ROUND(I221*H221,2)</f>
        <v>0</v>
      </c>
      <c r="BL221" s="18" t="s">
        <v>101</v>
      </c>
      <c r="BM221" s="18" t="s">
        <v>418</v>
      </c>
    </row>
    <row r="222" spans="2:47" s="1" customFormat="1" ht="12">
      <c r="B222" s="39"/>
      <c r="C222" s="40"/>
      <c r="D222" s="229" t="s">
        <v>213</v>
      </c>
      <c r="E222" s="40"/>
      <c r="F222" s="230" t="s">
        <v>402</v>
      </c>
      <c r="G222" s="40"/>
      <c r="H222" s="40"/>
      <c r="I222" s="144"/>
      <c r="J222" s="40"/>
      <c r="K222" s="40"/>
      <c r="L222" s="44"/>
      <c r="M222" s="231"/>
      <c r="N222" s="80"/>
      <c r="O222" s="80"/>
      <c r="P222" s="80"/>
      <c r="Q222" s="80"/>
      <c r="R222" s="80"/>
      <c r="S222" s="80"/>
      <c r="T222" s="81"/>
      <c r="AT222" s="18" t="s">
        <v>213</v>
      </c>
      <c r="AU222" s="18" t="s">
        <v>82</v>
      </c>
    </row>
    <row r="223" spans="2:51" s="12" customFormat="1" ht="12">
      <c r="B223" s="232"/>
      <c r="C223" s="233"/>
      <c r="D223" s="229" t="s">
        <v>193</v>
      </c>
      <c r="E223" s="234" t="s">
        <v>19</v>
      </c>
      <c r="F223" s="235" t="s">
        <v>419</v>
      </c>
      <c r="G223" s="233"/>
      <c r="H223" s="234" t="s">
        <v>19</v>
      </c>
      <c r="I223" s="236"/>
      <c r="J223" s="233"/>
      <c r="K223" s="233"/>
      <c r="L223" s="237"/>
      <c r="M223" s="238"/>
      <c r="N223" s="239"/>
      <c r="O223" s="239"/>
      <c r="P223" s="239"/>
      <c r="Q223" s="239"/>
      <c r="R223" s="239"/>
      <c r="S223" s="239"/>
      <c r="T223" s="240"/>
      <c r="AT223" s="241" t="s">
        <v>193</v>
      </c>
      <c r="AU223" s="241" t="s">
        <v>82</v>
      </c>
      <c r="AV223" s="12" t="s">
        <v>80</v>
      </c>
      <c r="AW223" s="12" t="s">
        <v>35</v>
      </c>
      <c r="AX223" s="12" t="s">
        <v>73</v>
      </c>
      <c r="AY223" s="241" t="s">
        <v>183</v>
      </c>
    </row>
    <row r="224" spans="2:51" s="13" customFormat="1" ht="12">
      <c r="B224" s="242"/>
      <c r="C224" s="243"/>
      <c r="D224" s="229" t="s">
        <v>193</v>
      </c>
      <c r="E224" s="244" t="s">
        <v>19</v>
      </c>
      <c r="F224" s="245" t="s">
        <v>95</v>
      </c>
      <c r="G224" s="243"/>
      <c r="H224" s="246">
        <v>3</v>
      </c>
      <c r="I224" s="247"/>
      <c r="J224" s="243"/>
      <c r="K224" s="243"/>
      <c r="L224" s="248"/>
      <c r="M224" s="249"/>
      <c r="N224" s="250"/>
      <c r="O224" s="250"/>
      <c r="P224" s="250"/>
      <c r="Q224" s="250"/>
      <c r="R224" s="250"/>
      <c r="S224" s="250"/>
      <c r="T224" s="251"/>
      <c r="AT224" s="252" t="s">
        <v>193</v>
      </c>
      <c r="AU224" s="252" t="s">
        <v>82</v>
      </c>
      <c r="AV224" s="13" t="s">
        <v>82</v>
      </c>
      <c r="AW224" s="13" t="s">
        <v>35</v>
      </c>
      <c r="AX224" s="13" t="s">
        <v>80</v>
      </c>
      <c r="AY224" s="252" t="s">
        <v>183</v>
      </c>
    </row>
    <row r="225" spans="2:65" s="1" customFormat="1" ht="33.75" customHeight="1">
      <c r="B225" s="39"/>
      <c r="C225" s="217" t="s">
        <v>420</v>
      </c>
      <c r="D225" s="217" t="s">
        <v>185</v>
      </c>
      <c r="E225" s="218" t="s">
        <v>421</v>
      </c>
      <c r="F225" s="219" t="s">
        <v>422</v>
      </c>
      <c r="G225" s="220" t="s">
        <v>208</v>
      </c>
      <c r="H225" s="221">
        <v>3</v>
      </c>
      <c r="I225" s="222"/>
      <c r="J225" s="223">
        <f>ROUND(I225*H225,2)</f>
        <v>0</v>
      </c>
      <c r="K225" s="219" t="s">
        <v>189</v>
      </c>
      <c r="L225" s="44"/>
      <c r="M225" s="224" t="s">
        <v>19</v>
      </c>
      <c r="N225" s="225" t="s">
        <v>44</v>
      </c>
      <c r="O225" s="80"/>
      <c r="P225" s="226">
        <f>O225*H225</f>
        <v>0</v>
      </c>
      <c r="Q225" s="226">
        <v>0</v>
      </c>
      <c r="R225" s="226">
        <f>Q225*H225</f>
        <v>0</v>
      </c>
      <c r="S225" s="226">
        <v>0</v>
      </c>
      <c r="T225" s="227">
        <f>S225*H225</f>
        <v>0</v>
      </c>
      <c r="AR225" s="18" t="s">
        <v>101</v>
      </c>
      <c r="AT225" s="18" t="s">
        <v>185</v>
      </c>
      <c r="AU225" s="18" t="s">
        <v>82</v>
      </c>
      <c r="AY225" s="18" t="s">
        <v>183</v>
      </c>
      <c r="BE225" s="228">
        <f>IF(N225="základní",J225,0)</f>
        <v>0</v>
      </c>
      <c r="BF225" s="228">
        <f>IF(N225="snížená",J225,0)</f>
        <v>0</v>
      </c>
      <c r="BG225" s="228">
        <f>IF(N225="zákl. přenesená",J225,0)</f>
        <v>0</v>
      </c>
      <c r="BH225" s="228">
        <f>IF(N225="sníž. přenesená",J225,0)</f>
        <v>0</v>
      </c>
      <c r="BI225" s="228">
        <f>IF(N225="nulová",J225,0)</f>
        <v>0</v>
      </c>
      <c r="BJ225" s="18" t="s">
        <v>80</v>
      </c>
      <c r="BK225" s="228">
        <f>ROUND(I225*H225,2)</f>
        <v>0</v>
      </c>
      <c r="BL225" s="18" t="s">
        <v>101</v>
      </c>
      <c r="BM225" s="18" t="s">
        <v>423</v>
      </c>
    </row>
    <row r="226" spans="2:47" s="1" customFormat="1" ht="12">
      <c r="B226" s="39"/>
      <c r="C226" s="40"/>
      <c r="D226" s="229" t="s">
        <v>213</v>
      </c>
      <c r="E226" s="40"/>
      <c r="F226" s="230" t="s">
        <v>424</v>
      </c>
      <c r="G226" s="40"/>
      <c r="H226" s="40"/>
      <c r="I226" s="144"/>
      <c r="J226" s="40"/>
      <c r="K226" s="40"/>
      <c r="L226" s="44"/>
      <c r="M226" s="231"/>
      <c r="N226" s="80"/>
      <c r="O226" s="80"/>
      <c r="P226" s="80"/>
      <c r="Q226" s="80"/>
      <c r="R226" s="80"/>
      <c r="S226" s="80"/>
      <c r="T226" s="81"/>
      <c r="AT226" s="18" t="s">
        <v>213</v>
      </c>
      <c r="AU226" s="18" t="s">
        <v>82</v>
      </c>
    </row>
    <row r="227" spans="2:51" s="12" customFormat="1" ht="12">
      <c r="B227" s="232"/>
      <c r="C227" s="233"/>
      <c r="D227" s="229" t="s">
        <v>193</v>
      </c>
      <c r="E227" s="234" t="s">
        <v>19</v>
      </c>
      <c r="F227" s="235" t="s">
        <v>419</v>
      </c>
      <c r="G227" s="233"/>
      <c r="H227" s="234" t="s">
        <v>19</v>
      </c>
      <c r="I227" s="236"/>
      <c r="J227" s="233"/>
      <c r="K227" s="233"/>
      <c r="L227" s="237"/>
      <c r="M227" s="238"/>
      <c r="N227" s="239"/>
      <c r="O227" s="239"/>
      <c r="P227" s="239"/>
      <c r="Q227" s="239"/>
      <c r="R227" s="239"/>
      <c r="S227" s="239"/>
      <c r="T227" s="240"/>
      <c r="AT227" s="241" t="s">
        <v>193</v>
      </c>
      <c r="AU227" s="241" t="s">
        <v>82</v>
      </c>
      <c r="AV227" s="12" t="s">
        <v>80</v>
      </c>
      <c r="AW227" s="12" t="s">
        <v>35</v>
      </c>
      <c r="AX227" s="12" t="s">
        <v>73</v>
      </c>
      <c r="AY227" s="241" t="s">
        <v>183</v>
      </c>
    </row>
    <row r="228" spans="2:51" s="13" customFormat="1" ht="12">
      <c r="B228" s="242"/>
      <c r="C228" s="243"/>
      <c r="D228" s="229" t="s">
        <v>193</v>
      </c>
      <c r="E228" s="244" t="s">
        <v>19</v>
      </c>
      <c r="F228" s="245" t="s">
        <v>95</v>
      </c>
      <c r="G228" s="243"/>
      <c r="H228" s="246">
        <v>3</v>
      </c>
      <c r="I228" s="247"/>
      <c r="J228" s="243"/>
      <c r="K228" s="243"/>
      <c r="L228" s="248"/>
      <c r="M228" s="249"/>
      <c r="N228" s="250"/>
      <c r="O228" s="250"/>
      <c r="P228" s="250"/>
      <c r="Q228" s="250"/>
      <c r="R228" s="250"/>
      <c r="S228" s="250"/>
      <c r="T228" s="251"/>
      <c r="AT228" s="252" t="s">
        <v>193</v>
      </c>
      <c r="AU228" s="252" t="s">
        <v>82</v>
      </c>
      <c r="AV228" s="13" t="s">
        <v>82</v>
      </c>
      <c r="AW228" s="13" t="s">
        <v>35</v>
      </c>
      <c r="AX228" s="13" t="s">
        <v>80</v>
      </c>
      <c r="AY228" s="252" t="s">
        <v>183</v>
      </c>
    </row>
    <row r="229" spans="2:65" s="1" customFormat="1" ht="33.75" customHeight="1">
      <c r="B229" s="39"/>
      <c r="C229" s="217" t="s">
        <v>425</v>
      </c>
      <c r="D229" s="217" t="s">
        <v>185</v>
      </c>
      <c r="E229" s="218" t="s">
        <v>426</v>
      </c>
      <c r="F229" s="219" t="s">
        <v>427</v>
      </c>
      <c r="G229" s="220" t="s">
        <v>198</v>
      </c>
      <c r="H229" s="221">
        <v>6</v>
      </c>
      <c r="I229" s="222"/>
      <c r="J229" s="223">
        <f>ROUND(I229*H229,2)</f>
        <v>0</v>
      </c>
      <c r="K229" s="219" t="s">
        <v>189</v>
      </c>
      <c r="L229" s="44"/>
      <c r="M229" s="224" t="s">
        <v>19</v>
      </c>
      <c r="N229" s="225" t="s">
        <v>44</v>
      </c>
      <c r="O229" s="80"/>
      <c r="P229" s="226">
        <f>O229*H229</f>
        <v>0</v>
      </c>
      <c r="Q229" s="226">
        <v>0</v>
      </c>
      <c r="R229" s="226">
        <f>Q229*H229</f>
        <v>0</v>
      </c>
      <c r="S229" s="226">
        <v>0</v>
      </c>
      <c r="T229" s="227">
        <f>S229*H229</f>
        <v>0</v>
      </c>
      <c r="AR229" s="18" t="s">
        <v>101</v>
      </c>
      <c r="AT229" s="18" t="s">
        <v>185</v>
      </c>
      <c r="AU229" s="18" t="s">
        <v>82</v>
      </c>
      <c r="AY229" s="18" t="s">
        <v>183</v>
      </c>
      <c r="BE229" s="228">
        <f>IF(N229="základní",J229,0)</f>
        <v>0</v>
      </c>
      <c r="BF229" s="228">
        <f>IF(N229="snížená",J229,0)</f>
        <v>0</v>
      </c>
      <c r="BG229" s="228">
        <f>IF(N229="zákl. přenesená",J229,0)</f>
        <v>0</v>
      </c>
      <c r="BH229" s="228">
        <f>IF(N229="sníž. přenesená",J229,0)</f>
        <v>0</v>
      </c>
      <c r="BI229" s="228">
        <f>IF(N229="nulová",J229,0)</f>
        <v>0</v>
      </c>
      <c r="BJ229" s="18" t="s">
        <v>80</v>
      </c>
      <c r="BK229" s="228">
        <f>ROUND(I229*H229,2)</f>
        <v>0</v>
      </c>
      <c r="BL229" s="18" t="s">
        <v>101</v>
      </c>
      <c r="BM229" s="18" t="s">
        <v>428</v>
      </c>
    </row>
    <row r="230" spans="2:47" s="1" customFormat="1" ht="12">
      <c r="B230" s="39"/>
      <c r="C230" s="40"/>
      <c r="D230" s="229" t="s">
        <v>213</v>
      </c>
      <c r="E230" s="40"/>
      <c r="F230" s="230" t="s">
        <v>429</v>
      </c>
      <c r="G230" s="40"/>
      <c r="H230" s="40"/>
      <c r="I230" s="144"/>
      <c r="J230" s="40"/>
      <c r="K230" s="40"/>
      <c r="L230" s="44"/>
      <c r="M230" s="231"/>
      <c r="N230" s="80"/>
      <c r="O230" s="80"/>
      <c r="P230" s="80"/>
      <c r="Q230" s="80"/>
      <c r="R230" s="80"/>
      <c r="S230" s="80"/>
      <c r="T230" s="81"/>
      <c r="AT230" s="18" t="s">
        <v>213</v>
      </c>
      <c r="AU230" s="18" t="s">
        <v>82</v>
      </c>
    </row>
    <row r="231" spans="2:51" s="12" customFormat="1" ht="12">
      <c r="B231" s="232"/>
      <c r="C231" s="233"/>
      <c r="D231" s="229" t="s">
        <v>193</v>
      </c>
      <c r="E231" s="234" t="s">
        <v>19</v>
      </c>
      <c r="F231" s="235" t="s">
        <v>430</v>
      </c>
      <c r="G231" s="233"/>
      <c r="H231" s="234" t="s">
        <v>19</v>
      </c>
      <c r="I231" s="236"/>
      <c r="J231" s="233"/>
      <c r="K231" s="233"/>
      <c r="L231" s="237"/>
      <c r="M231" s="238"/>
      <c r="N231" s="239"/>
      <c r="O231" s="239"/>
      <c r="P231" s="239"/>
      <c r="Q231" s="239"/>
      <c r="R231" s="239"/>
      <c r="S231" s="239"/>
      <c r="T231" s="240"/>
      <c r="AT231" s="241" t="s">
        <v>193</v>
      </c>
      <c r="AU231" s="241" t="s">
        <v>82</v>
      </c>
      <c r="AV231" s="12" t="s">
        <v>80</v>
      </c>
      <c r="AW231" s="12" t="s">
        <v>35</v>
      </c>
      <c r="AX231" s="12" t="s">
        <v>73</v>
      </c>
      <c r="AY231" s="241" t="s">
        <v>183</v>
      </c>
    </row>
    <row r="232" spans="2:51" s="13" customFormat="1" ht="12">
      <c r="B232" s="242"/>
      <c r="C232" s="243"/>
      <c r="D232" s="229" t="s">
        <v>193</v>
      </c>
      <c r="E232" s="244" t="s">
        <v>19</v>
      </c>
      <c r="F232" s="245" t="s">
        <v>216</v>
      </c>
      <c r="G232" s="243"/>
      <c r="H232" s="246">
        <v>6</v>
      </c>
      <c r="I232" s="247"/>
      <c r="J232" s="243"/>
      <c r="K232" s="243"/>
      <c r="L232" s="248"/>
      <c r="M232" s="274"/>
      <c r="N232" s="275"/>
      <c r="O232" s="275"/>
      <c r="P232" s="275"/>
      <c r="Q232" s="275"/>
      <c r="R232" s="275"/>
      <c r="S232" s="275"/>
      <c r="T232" s="276"/>
      <c r="AT232" s="252" t="s">
        <v>193</v>
      </c>
      <c r="AU232" s="252" t="s">
        <v>82</v>
      </c>
      <c r="AV232" s="13" t="s">
        <v>82</v>
      </c>
      <c r="AW232" s="13" t="s">
        <v>35</v>
      </c>
      <c r="AX232" s="13" t="s">
        <v>80</v>
      </c>
      <c r="AY232" s="252" t="s">
        <v>183</v>
      </c>
    </row>
    <row r="233" spans="2:12" s="1" customFormat="1" ht="6.95" customHeight="1">
      <c r="B233" s="58"/>
      <c r="C233" s="59"/>
      <c r="D233" s="59"/>
      <c r="E233" s="59"/>
      <c r="F233" s="59"/>
      <c r="G233" s="59"/>
      <c r="H233" s="59"/>
      <c r="I233" s="168"/>
      <c r="J233" s="59"/>
      <c r="K233" s="59"/>
      <c r="L233" s="44"/>
    </row>
  </sheetData>
  <sheetProtection password="CC35" sheet="1" objects="1" scenarios="1" formatColumns="0" formatRows="0" autoFilter="0"/>
  <autoFilter ref="C86:K232"/>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B2:BM10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146</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ht="12" customHeight="1">
      <c r="B8" s="21"/>
      <c r="D8" s="142" t="s">
        <v>158</v>
      </c>
      <c r="L8" s="21"/>
    </row>
    <row r="9" spans="2:12" s="1" customFormat="1" ht="16.5" customHeight="1">
      <c r="B9" s="44"/>
      <c r="E9" s="143" t="s">
        <v>833</v>
      </c>
      <c r="F9" s="1"/>
      <c r="G9" s="1"/>
      <c r="H9" s="1"/>
      <c r="I9" s="144"/>
      <c r="L9" s="44"/>
    </row>
    <row r="10" spans="2:12" s="1" customFormat="1" ht="12" customHeight="1">
      <c r="B10" s="44"/>
      <c r="D10" s="142" t="s">
        <v>160</v>
      </c>
      <c r="I10" s="144"/>
      <c r="L10" s="44"/>
    </row>
    <row r="11" spans="2:12" s="1" customFormat="1" ht="36.95" customHeight="1">
      <c r="B11" s="44"/>
      <c r="E11" s="145" t="s">
        <v>1899</v>
      </c>
      <c r="F11" s="1"/>
      <c r="G11" s="1"/>
      <c r="H11" s="1"/>
      <c r="I11" s="144"/>
      <c r="L11" s="44"/>
    </row>
    <row r="12" spans="2:12" s="1" customFormat="1" ht="12">
      <c r="B12" s="44"/>
      <c r="I12" s="144"/>
      <c r="L12" s="44"/>
    </row>
    <row r="13" spans="2:12" s="1" customFormat="1" ht="12" customHeight="1">
      <c r="B13" s="44"/>
      <c r="D13" s="142" t="s">
        <v>18</v>
      </c>
      <c r="F13" s="18" t="s">
        <v>19</v>
      </c>
      <c r="I13" s="146" t="s">
        <v>20</v>
      </c>
      <c r="J13" s="18" t="s">
        <v>19</v>
      </c>
      <c r="L13" s="44"/>
    </row>
    <row r="14" spans="2:12" s="1" customFormat="1" ht="12" customHeight="1">
      <c r="B14" s="44"/>
      <c r="D14" s="142" t="s">
        <v>21</v>
      </c>
      <c r="F14" s="18" t="s">
        <v>22</v>
      </c>
      <c r="I14" s="146" t="s">
        <v>23</v>
      </c>
      <c r="J14" s="147" t="str">
        <f>'Rekapitulace stavby'!AN8</f>
        <v>7. 6. 2019</v>
      </c>
      <c r="L14" s="44"/>
    </row>
    <row r="15" spans="2:12" s="1" customFormat="1" ht="10.8" customHeight="1">
      <c r="B15" s="44"/>
      <c r="I15" s="144"/>
      <c r="L15" s="44"/>
    </row>
    <row r="16" spans="2:12" s="1" customFormat="1" ht="12" customHeight="1">
      <c r="B16" s="44"/>
      <c r="D16" s="142" t="s">
        <v>25</v>
      </c>
      <c r="I16" s="146" t="s">
        <v>26</v>
      </c>
      <c r="J16" s="18" t="s">
        <v>27</v>
      </c>
      <c r="L16" s="44"/>
    </row>
    <row r="17" spans="2:12" s="1" customFormat="1" ht="18" customHeight="1">
      <c r="B17" s="44"/>
      <c r="E17" s="18" t="s">
        <v>28</v>
      </c>
      <c r="I17" s="146" t="s">
        <v>29</v>
      </c>
      <c r="J17" s="18" t="s">
        <v>30</v>
      </c>
      <c r="L17" s="44"/>
    </row>
    <row r="18" spans="2:12" s="1" customFormat="1" ht="6.95" customHeight="1">
      <c r="B18" s="44"/>
      <c r="I18" s="144"/>
      <c r="L18" s="44"/>
    </row>
    <row r="19" spans="2:12" s="1" customFormat="1" ht="12" customHeight="1">
      <c r="B19" s="44"/>
      <c r="D19" s="142" t="s">
        <v>31</v>
      </c>
      <c r="I19" s="146" t="s">
        <v>26</v>
      </c>
      <c r="J19" s="34" t="str">
        <f>'Rekapitulace stavby'!AN13</f>
        <v>Vyplň údaj</v>
      </c>
      <c r="L19" s="44"/>
    </row>
    <row r="20" spans="2:12" s="1" customFormat="1" ht="18" customHeight="1">
      <c r="B20" s="44"/>
      <c r="E20" s="34" t="str">
        <f>'Rekapitulace stavby'!E14</f>
        <v>Vyplň údaj</v>
      </c>
      <c r="F20" s="18"/>
      <c r="G20" s="18"/>
      <c r="H20" s="18"/>
      <c r="I20" s="146" t="s">
        <v>29</v>
      </c>
      <c r="J20" s="34" t="str">
        <f>'Rekapitulace stavby'!AN14</f>
        <v>Vyplň údaj</v>
      </c>
      <c r="L20" s="44"/>
    </row>
    <row r="21" spans="2:12" s="1" customFormat="1" ht="6.95" customHeight="1">
      <c r="B21" s="44"/>
      <c r="I21" s="144"/>
      <c r="L21" s="44"/>
    </row>
    <row r="22" spans="2:12" s="1" customFormat="1" ht="12" customHeight="1">
      <c r="B22" s="44"/>
      <c r="D22" s="142" t="s">
        <v>33</v>
      </c>
      <c r="I22" s="146" t="s">
        <v>26</v>
      </c>
      <c r="J22" s="18" t="s">
        <v>19</v>
      </c>
      <c r="L22" s="44"/>
    </row>
    <row r="23" spans="2:12" s="1" customFormat="1" ht="18" customHeight="1">
      <c r="B23" s="44"/>
      <c r="E23" s="18" t="s">
        <v>34</v>
      </c>
      <c r="I23" s="146" t="s">
        <v>29</v>
      </c>
      <c r="J23" s="18" t="s">
        <v>19</v>
      </c>
      <c r="L23" s="44"/>
    </row>
    <row r="24" spans="2:12" s="1" customFormat="1" ht="6.95" customHeight="1">
      <c r="B24" s="44"/>
      <c r="I24" s="144"/>
      <c r="L24" s="44"/>
    </row>
    <row r="25" spans="2:12" s="1" customFormat="1" ht="12" customHeight="1">
      <c r="B25" s="44"/>
      <c r="D25" s="142" t="s">
        <v>36</v>
      </c>
      <c r="I25" s="146" t="s">
        <v>26</v>
      </c>
      <c r="J25" s="18" t="s">
        <v>19</v>
      </c>
      <c r="L25" s="44"/>
    </row>
    <row r="26" spans="2:12" s="1" customFormat="1" ht="18" customHeight="1">
      <c r="B26" s="44"/>
      <c r="E26" s="18" t="s">
        <v>34</v>
      </c>
      <c r="I26" s="146" t="s">
        <v>29</v>
      </c>
      <c r="J26" s="18" t="s">
        <v>19</v>
      </c>
      <c r="L26" s="44"/>
    </row>
    <row r="27" spans="2:12" s="1" customFormat="1" ht="6.95" customHeight="1">
      <c r="B27" s="44"/>
      <c r="I27" s="144"/>
      <c r="L27" s="44"/>
    </row>
    <row r="28" spans="2:12" s="1" customFormat="1" ht="12" customHeight="1">
      <c r="B28" s="44"/>
      <c r="D28" s="142" t="s">
        <v>37</v>
      </c>
      <c r="I28" s="144"/>
      <c r="L28" s="44"/>
    </row>
    <row r="29" spans="2:12" s="7" customFormat="1" ht="45" customHeight="1">
      <c r="B29" s="148"/>
      <c r="E29" s="149" t="s">
        <v>38</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39</v>
      </c>
      <c r="I32" s="144"/>
      <c r="J32" s="153">
        <f>ROUND(J89,2)</f>
        <v>0</v>
      </c>
      <c r="L32" s="44"/>
    </row>
    <row r="33" spans="2:12" s="1" customFormat="1" ht="6.95" customHeight="1">
      <c r="B33" s="44"/>
      <c r="D33" s="72"/>
      <c r="E33" s="72"/>
      <c r="F33" s="72"/>
      <c r="G33" s="72"/>
      <c r="H33" s="72"/>
      <c r="I33" s="151"/>
      <c r="J33" s="72"/>
      <c r="K33" s="72"/>
      <c r="L33" s="44"/>
    </row>
    <row r="34" spans="2:12" s="1" customFormat="1" ht="14.4" customHeight="1">
      <c r="B34" s="44"/>
      <c r="F34" s="154" t="s">
        <v>41</v>
      </c>
      <c r="I34" s="155" t="s">
        <v>40</v>
      </c>
      <c r="J34" s="154" t="s">
        <v>42</v>
      </c>
      <c r="L34" s="44"/>
    </row>
    <row r="35" spans="2:12" s="1" customFormat="1" ht="14.4" customHeight="1">
      <c r="B35" s="44"/>
      <c r="D35" s="142" t="s">
        <v>43</v>
      </c>
      <c r="E35" s="142" t="s">
        <v>44</v>
      </c>
      <c r="F35" s="156">
        <f>ROUND((SUM(BE89:BE106)),2)</f>
        <v>0</v>
      </c>
      <c r="I35" s="157">
        <v>0.21</v>
      </c>
      <c r="J35" s="156">
        <f>ROUND(((SUM(BE89:BE106))*I35),2)</f>
        <v>0</v>
      </c>
      <c r="L35" s="44"/>
    </row>
    <row r="36" spans="2:12" s="1" customFormat="1" ht="14.4" customHeight="1">
      <c r="B36" s="44"/>
      <c r="E36" s="142" t="s">
        <v>45</v>
      </c>
      <c r="F36" s="156">
        <f>ROUND((SUM(BF89:BF106)),2)</f>
        <v>0</v>
      </c>
      <c r="I36" s="157">
        <v>0.15</v>
      </c>
      <c r="J36" s="156">
        <f>ROUND(((SUM(BF89:BF106))*I36),2)</f>
        <v>0</v>
      </c>
      <c r="L36" s="44"/>
    </row>
    <row r="37" spans="2:12" s="1" customFormat="1" ht="14.4" customHeight="1" hidden="1">
      <c r="B37" s="44"/>
      <c r="E37" s="142" t="s">
        <v>46</v>
      </c>
      <c r="F37" s="156">
        <f>ROUND((SUM(BG89:BG106)),2)</f>
        <v>0</v>
      </c>
      <c r="I37" s="157">
        <v>0.21</v>
      </c>
      <c r="J37" s="156">
        <f>0</f>
        <v>0</v>
      </c>
      <c r="L37" s="44"/>
    </row>
    <row r="38" spans="2:12" s="1" customFormat="1" ht="14.4" customHeight="1" hidden="1">
      <c r="B38" s="44"/>
      <c r="E38" s="142" t="s">
        <v>47</v>
      </c>
      <c r="F38" s="156">
        <f>ROUND((SUM(BH89:BH106)),2)</f>
        <v>0</v>
      </c>
      <c r="I38" s="157">
        <v>0.15</v>
      </c>
      <c r="J38" s="156">
        <f>0</f>
        <v>0</v>
      </c>
      <c r="L38" s="44"/>
    </row>
    <row r="39" spans="2:12" s="1" customFormat="1" ht="14.4" customHeight="1" hidden="1">
      <c r="B39" s="44"/>
      <c r="E39" s="142" t="s">
        <v>48</v>
      </c>
      <c r="F39" s="156">
        <f>ROUND((SUM(BI89:BI106)),2)</f>
        <v>0</v>
      </c>
      <c r="I39" s="157">
        <v>0</v>
      </c>
      <c r="J39" s="156">
        <f>0</f>
        <v>0</v>
      </c>
      <c r="L39" s="44"/>
    </row>
    <row r="40" spans="2:12" s="1" customFormat="1" ht="6.95" customHeight="1">
      <c r="B40" s="44"/>
      <c r="I40" s="144"/>
      <c r="L40" s="44"/>
    </row>
    <row r="41" spans="2:12" s="1" customFormat="1" ht="25.4" customHeight="1">
      <c r="B41" s="44"/>
      <c r="C41" s="158"/>
      <c r="D41" s="159" t="s">
        <v>49</v>
      </c>
      <c r="E41" s="160"/>
      <c r="F41" s="160"/>
      <c r="G41" s="161" t="s">
        <v>50</v>
      </c>
      <c r="H41" s="162" t="s">
        <v>51</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4" t="s">
        <v>162</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3" t="s">
        <v>16</v>
      </c>
      <c r="D49" s="40"/>
      <c r="E49" s="40"/>
      <c r="F49" s="40"/>
      <c r="G49" s="40"/>
      <c r="H49" s="40"/>
      <c r="I49" s="144"/>
      <c r="J49" s="40"/>
      <c r="K49" s="40"/>
      <c r="L49" s="44"/>
    </row>
    <row r="50" spans="2:12" s="1" customFormat="1" ht="16.5" customHeight="1">
      <c r="B50" s="39"/>
      <c r="C50" s="40"/>
      <c r="D50" s="40"/>
      <c r="E50" s="172" t="str">
        <f>E7</f>
        <v>Výměna pražců a kolejnic ve 2.TK v úseku V.Březno - Boletice n.L. v km 443,320 – 448,400_OPRAVA Č. 1</v>
      </c>
      <c r="F50" s="33"/>
      <c r="G50" s="33"/>
      <c r="H50" s="33"/>
      <c r="I50" s="144"/>
      <c r="J50" s="40"/>
      <c r="K50" s="40"/>
      <c r="L50" s="44"/>
    </row>
    <row r="51" spans="2:12" ht="12" customHeight="1">
      <c r="B51" s="22"/>
      <c r="C51" s="33" t="s">
        <v>158</v>
      </c>
      <c r="D51" s="23"/>
      <c r="E51" s="23"/>
      <c r="F51" s="23"/>
      <c r="G51" s="23"/>
      <c r="H51" s="23"/>
      <c r="I51" s="137"/>
      <c r="J51" s="23"/>
      <c r="K51" s="23"/>
      <c r="L51" s="21"/>
    </row>
    <row r="52" spans="2:12" s="1" customFormat="1" ht="16.5" customHeight="1">
      <c r="B52" s="39"/>
      <c r="C52" s="40"/>
      <c r="D52" s="40"/>
      <c r="E52" s="172" t="s">
        <v>833</v>
      </c>
      <c r="F52" s="40"/>
      <c r="G52" s="40"/>
      <c r="H52" s="40"/>
      <c r="I52" s="144"/>
      <c r="J52" s="40"/>
      <c r="K52" s="40"/>
      <c r="L52" s="44"/>
    </row>
    <row r="53" spans="2:12" s="1" customFormat="1" ht="12" customHeight="1">
      <c r="B53" s="39"/>
      <c r="C53" s="33" t="s">
        <v>160</v>
      </c>
      <c r="D53" s="40"/>
      <c r="E53" s="40"/>
      <c r="F53" s="40"/>
      <c r="G53" s="40"/>
      <c r="H53" s="40"/>
      <c r="I53" s="144"/>
      <c r="J53" s="40"/>
      <c r="K53" s="40"/>
      <c r="L53" s="44"/>
    </row>
    <row r="54" spans="2:12" s="1" customFormat="1" ht="16.5" customHeight="1">
      <c r="B54" s="39"/>
      <c r="C54" s="40"/>
      <c r="D54" s="40"/>
      <c r="E54" s="65" t="str">
        <f>E11</f>
        <v>VRN3 - Oprava propustku v km 445,903</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3" t="s">
        <v>21</v>
      </c>
      <c r="D56" s="40"/>
      <c r="E56" s="40"/>
      <c r="F56" s="28" t="str">
        <f>F14</f>
        <v>trať 073</v>
      </c>
      <c r="G56" s="40"/>
      <c r="H56" s="40"/>
      <c r="I56" s="146" t="s">
        <v>23</v>
      </c>
      <c r="J56" s="68" t="str">
        <f>IF(J14="","",J14)</f>
        <v>7. 6. 2019</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3" t="s">
        <v>25</v>
      </c>
      <c r="D58" s="40"/>
      <c r="E58" s="40"/>
      <c r="F58" s="28" t="str">
        <f>E17</f>
        <v>SŽDC s.o., OŘ Ústí n.L., ST Ústí n.L.</v>
      </c>
      <c r="G58" s="40"/>
      <c r="H58" s="40"/>
      <c r="I58" s="146" t="s">
        <v>33</v>
      </c>
      <c r="J58" s="37" t="str">
        <f>E23</f>
        <v xml:space="preserve"> </v>
      </c>
      <c r="K58" s="40"/>
      <c r="L58" s="44"/>
    </row>
    <row r="59" spans="2:12" s="1" customFormat="1" ht="13.65" customHeight="1">
      <c r="B59" s="39"/>
      <c r="C59" s="33" t="s">
        <v>31</v>
      </c>
      <c r="D59" s="40"/>
      <c r="E59" s="40"/>
      <c r="F59" s="28" t="str">
        <f>IF(E20="","",E20)</f>
        <v>Vyplň údaj</v>
      </c>
      <c r="G59" s="40"/>
      <c r="H59" s="40"/>
      <c r="I59" s="146" t="s">
        <v>36</v>
      </c>
      <c r="J59" s="37" t="str">
        <f>E26</f>
        <v xml:space="preserve"> </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163</v>
      </c>
      <c r="D61" s="174"/>
      <c r="E61" s="174"/>
      <c r="F61" s="174"/>
      <c r="G61" s="174"/>
      <c r="H61" s="174"/>
      <c r="I61" s="175"/>
      <c r="J61" s="176" t="s">
        <v>164</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71</v>
      </c>
      <c r="D63" s="40"/>
      <c r="E63" s="40"/>
      <c r="F63" s="40"/>
      <c r="G63" s="40"/>
      <c r="H63" s="40"/>
      <c r="I63" s="144"/>
      <c r="J63" s="98">
        <f>J89</f>
        <v>0</v>
      </c>
      <c r="K63" s="40"/>
      <c r="L63" s="44"/>
      <c r="AU63" s="18" t="s">
        <v>165</v>
      </c>
    </row>
    <row r="64" spans="2:12" s="8" customFormat="1" ht="24.95" customHeight="1">
      <c r="B64" s="178"/>
      <c r="C64" s="179"/>
      <c r="D64" s="180" t="s">
        <v>792</v>
      </c>
      <c r="E64" s="181"/>
      <c r="F64" s="181"/>
      <c r="G64" s="181"/>
      <c r="H64" s="181"/>
      <c r="I64" s="182"/>
      <c r="J64" s="183">
        <f>J90</f>
        <v>0</v>
      </c>
      <c r="K64" s="179"/>
      <c r="L64" s="184"/>
    </row>
    <row r="65" spans="2:12" s="9" customFormat="1" ht="19.9" customHeight="1">
      <c r="B65" s="185"/>
      <c r="C65" s="122"/>
      <c r="D65" s="186" t="s">
        <v>1870</v>
      </c>
      <c r="E65" s="187"/>
      <c r="F65" s="187"/>
      <c r="G65" s="187"/>
      <c r="H65" s="187"/>
      <c r="I65" s="188"/>
      <c r="J65" s="189">
        <f>J91</f>
        <v>0</v>
      </c>
      <c r="K65" s="122"/>
      <c r="L65" s="190"/>
    </row>
    <row r="66" spans="2:12" s="9" customFormat="1" ht="19.9" customHeight="1">
      <c r="B66" s="185"/>
      <c r="C66" s="122"/>
      <c r="D66" s="186" t="s">
        <v>1871</v>
      </c>
      <c r="E66" s="187"/>
      <c r="F66" s="187"/>
      <c r="G66" s="187"/>
      <c r="H66" s="187"/>
      <c r="I66" s="188"/>
      <c r="J66" s="189">
        <f>J96</f>
        <v>0</v>
      </c>
      <c r="K66" s="122"/>
      <c r="L66" s="190"/>
    </row>
    <row r="67" spans="2:12" s="9" customFormat="1" ht="19.9" customHeight="1">
      <c r="B67" s="185"/>
      <c r="C67" s="122"/>
      <c r="D67" s="186" t="s">
        <v>1872</v>
      </c>
      <c r="E67" s="187"/>
      <c r="F67" s="187"/>
      <c r="G67" s="187"/>
      <c r="H67" s="187"/>
      <c r="I67" s="188"/>
      <c r="J67" s="189">
        <f>J99</f>
        <v>0</v>
      </c>
      <c r="K67" s="122"/>
      <c r="L67" s="190"/>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4" t="s">
        <v>168</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3" t="s">
        <v>16</v>
      </c>
      <c r="D76" s="40"/>
      <c r="E76" s="40"/>
      <c r="F76" s="40"/>
      <c r="G76" s="40"/>
      <c r="H76" s="40"/>
      <c r="I76" s="144"/>
      <c r="J76" s="40"/>
      <c r="K76" s="40"/>
      <c r="L76" s="44"/>
    </row>
    <row r="77" spans="2:12" s="1" customFormat="1" ht="16.5" customHeight="1">
      <c r="B77" s="39"/>
      <c r="C77" s="40"/>
      <c r="D77" s="40"/>
      <c r="E77" s="172" t="str">
        <f>E7</f>
        <v>Výměna pražců a kolejnic ve 2.TK v úseku V.Březno - Boletice n.L. v km 443,320 – 448,400_OPRAVA Č. 1</v>
      </c>
      <c r="F77" s="33"/>
      <c r="G77" s="33"/>
      <c r="H77" s="33"/>
      <c r="I77" s="144"/>
      <c r="J77" s="40"/>
      <c r="K77" s="40"/>
      <c r="L77" s="44"/>
    </row>
    <row r="78" spans="2:12" ht="12" customHeight="1">
      <c r="B78" s="22"/>
      <c r="C78" s="33" t="s">
        <v>158</v>
      </c>
      <c r="D78" s="23"/>
      <c r="E78" s="23"/>
      <c r="F78" s="23"/>
      <c r="G78" s="23"/>
      <c r="H78" s="23"/>
      <c r="I78" s="137"/>
      <c r="J78" s="23"/>
      <c r="K78" s="23"/>
      <c r="L78" s="21"/>
    </row>
    <row r="79" spans="2:12" s="1" customFormat="1" ht="16.5" customHeight="1">
      <c r="B79" s="39"/>
      <c r="C79" s="40"/>
      <c r="D79" s="40"/>
      <c r="E79" s="172" t="s">
        <v>833</v>
      </c>
      <c r="F79" s="40"/>
      <c r="G79" s="40"/>
      <c r="H79" s="40"/>
      <c r="I79" s="144"/>
      <c r="J79" s="40"/>
      <c r="K79" s="40"/>
      <c r="L79" s="44"/>
    </row>
    <row r="80" spans="2:12" s="1" customFormat="1" ht="12" customHeight="1">
      <c r="B80" s="39"/>
      <c r="C80" s="33" t="s">
        <v>160</v>
      </c>
      <c r="D80" s="40"/>
      <c r="E80" s="40"/>
      <c r="F80" s="40"/>
      <c r="G80" s="40"/>
      <c r="H80" s="40"/>
      <c r="I80" s="144"/>
      <c r="J80" s="40"/>
      <c r="K80" s="40"/>
      <c r="L80" s="44"/>
    </row>
    <row r="81" spans="2:12" s="1" customFormat="1" ht="16.5" customHeight="1">
      <c r="B81" s="39"/>
      <c r="C81" s="40"/>
      <c r="D81" s="40"/>
      <c r="E81" s="65" t="str">
        <f>E11</f>
        <v>VRN3 - Oprava propustku v km 445,903</v>
      </c>
      <c r="F81" s="40"/>
      <c r="G81" s="40"/>
      <c r="H81" s="40"/>
      <c r="I81" s="144"/>
      <c r="J81" s="40"/>
      <c r="K81" s="40"/>
      <c r="L81" s="44"/>
    </row>
    <row r="82" spans="2:12" s="1" customFormat="1" ht="6.95" customHeight="1">
      <c r="B82" s="39"/>
      <c r="C82" s="40"/>
      <c r="D82" s="40"/>
      <c r="E82" s="40"/>
      <c r="F82" s="40"/>
      <c r="G82" s="40"/>
      <c r="H82" s="40"/>
      <c r="I82" s="144"/>
      <c r="J82" s="40"/>
      <c r="K82" s="40"/>
      <c r="L82" s="44"/>
    </row>
    <row r="83" spans="2:12" s="1" customFormat="1" ht="12" customHeight="1">
      <c r="B83" s="39"/>
      <c r="C83" s="33" t="s">
        <v>21</v>
      </c>
      <c r="D83" s="40"/>
      <c r="E83" s="40"/>
      <c r="F83" s="28" t="str">
        <f>F14</f>
        <v>trať 073</v>
      </c>
      <c r="G83" s="40"/>
      <c r="H83" s="40"/>
      <c r="I83" s="146" t="s">
        <v>23</v>
      </c>
      <c r="J83" s="68" t="str">
        <f>IF(J14="","",J14)</f>
        <v>7. 6. 2019</v>
      </c>
      <c r="K83" s="40"/>
      <c r="L83" s="44"/>
    </row>
    <row r="84" spans="2:12" s="1" customFormat="1" ht="6.95" customHeight="1">
      <c r="B84" s="39"/>
      <c r="C84" s="40"/>
      <c r="D84" s="40"/>
      <c r="E84" s="40"/>
      <c r="F84" s="40"/>
      <c r="G84" s="40"/>
      <c r="H84" s="40"/>
      <c r="I84" s="144"/>
      <c r="J84" s="40"/>
      <c r="K84" s="40"/>
      <c r="L84" s="44"/>
    </row>
    <row r="85" spans="2:12" s="1" customFormat="1" ht="13.65" customHeight="1">
      <c r="B85" s="39"/>
      <c r="C85" s="33" t="s">
        <v>25</v>
      </c>
      <c r="D85" s="40"/>
      <c r="E85" s="40"/>
      <c r="F85" s="28" t="str">
        <f>E17</f>
        <v>SŽDC s.o., OŘ Ústí n.L., ST Ústí n.L.</v>
      </c>
      <c r="G85" s="40"/>
      <c r="H85" s="40"/>
      <c r="I85" s="146" t="s">
        <v>33</v>
      </c>
      <c r="J85" s="37" t="str">
        <f>E23</f>
        <v xml:space="preserve"> </v>
      </c>
      <c r="K85" s="40"/>
      <c r="L85" s="44"/>
    </row>
    <row r="86" spans="2:12" s="1" customFormat="1" ht="13.65" customHeight="1">
      <c r="B86" s="39"/>
      <c r="C86" s="33" t="s">
        <v>31</v>
      </c>
      <c r="D86" s="40"/>
      <c r="E86" s="40"/>
      <c r="F86" s="28" t="str">
        <f>IF(E20="","",E20)</f>
        <v>Vyplň údaj</v>
      </c>
      <c r="G86" s="40"/>
      <c r="H86" s="40"/>
      <c r="I86" s="146" t="s">
        <v>36</v>
      </c>
      <c r="J86" s="37" t="str">
        <f>E26</f>
        <v xml:space="preserve"> </v>
      </c>
      <c r="K86" s="40"/>
      <c r="L86" s="44"/>
    </row>
    <row r="87" spans="2:12" s="1" customFormat="1" ht="10.3" customHeight="1">
      <c r="B87" s="39"/>
      <c r="C87" s="40"/>
      <c r="D87" s="40"/>
      <c r="E87" s="40"/>
      <c r="F87" s="40"/>
      <c r="G87" s="40"/>
      <c r="H87" s="40"/>
      <c r="I87" s="144"/>
      <c r="J87" s="40"/>
      <c r="K87" s="40"/>
      <c r="L87" s="44"/>
    </row>
    <row r="88" spans="2:20" s="10" customFormat="1" ht="29.25" customHeight="1">
      <c r="B88" s="191"/>
      <c r="C88" s="192" t="s">
        <v>169</v>
      </c>
      <c r="D88" s="193" t="s">
        <v>58</v>
      </c>
      <c r="E88" s="193" t="s">
        <v>54</v>
      </c>
      <c r="F88" s="193" t="s">
        <v>55</v>
      </c>
      <c r="G88" s="193" t="s">
        <v>170</v>
      </c>
      <c r="H88" s="193" t="s">
        <v>171</v>
      </c>
      <c r="I88" s="194" t="s">
        <v>172</v>
      </c>
      <c r="J88" s="193" t="s">
        <v>164</v>
      </c>
      <c r="K88" s="195" t="s">
        <v>173</v>
      </c>
      <c r="L88" s="196"/>
      <c r="M88" s="88" t="s">
        <v>19</v>
      </c>
      <c r="N88" s="89" t="s">
        <v>43</v>
      </c>
      <c r="O88" s="89" t="s">
        <v>174</v>
      </c>
      <c r="P88" s="89" t="s">
        <v>175</v>
      </c>
      <c r="Q88" s="89" t="s">
        <v>176</v>
      </c>
      <c r="R88" s="89" t="s">
        <v>177</v>
      </c>
      <c r="S88" s="89" t="s">
        <v>178</v>
      </c>
      <c r="T88" s="90" t="s">
        <v>179</v>
      </c>
    </row>
    <row r="89" spans="2:63" s="1" customFormat="1" ht="22.8" customHeight="1">
      <c r="B89" s="39"/>
      <c r="C89" s="95" t="s">
        <v>180</v>
      </c>
      <c r="D89" s="40"/>
      <c r="E89" s="40"/>
      <c r="F89" s="40"/>
      <c r="G89" s="40"/>
      <c r="H89" s="40"/>
      <c r="I89" s="144"/>
      <c r="J89" s="197">
        <f>BK89</f>
        <v>0</v>
      </c>
      <c r="K89" s="40"/>
      <c r="L89" s="44"/>
      <c r="M89" s="91"/>
      <c r="N89" s="92"/>
      <c r="O89" s="92"/>
      <c r="P89" s="198">
        <f>P90</f>
        <v>0</v>
      </c>
      <c r="Q89" s="92"/>
      <c r="R89" s="198">
        <f>R90</f>
        <v>0</v>
      </c>
      <c r="S89" s="92"/>
      <c r="T89" s="199">
        <f>T90</f>
        <v>0</v>
      </c>
      <c r="AT89" s="18" t="s">
        <v>72</v>
      </c>
      <c r="AU89" s="18" t="s">
        <v>165</v>
      </c>
      <c r="BK89" s="200">
        <f>BK90</f>
        <v>0</v>
      </c>
    </row>
    <row r="90" spans="2:63" s="11" customFormat="1" ht="25.9" customHeight="1">
      <c r="B90" s="201"/>
      <c r="C90" s="202"/>
      <c r="D90" s="203" t="s">
        <v>72</v>
      </c>
      <c r="E90" s="204" t="s">
        <v>112</v>
      </c>
      <c r="F90" s="204" t="s">
        <v>793</v>
      </c>
      <c r="G90" s="202"/>
      <c r="H90" s="202"/>
      <c r="I90" s="205"/>
      <c r="J90" s="206">
        <f>BK90</f>
        <v>0</v>
      </c>
      <c r="K90" s="202"/>
      <c r="L90" s="207"/>
      <c r="M90" s="208"/>
      <c r="N90" s="209"/>
      <c r="O90" s="209"/>
      <c r="P90" s="210">
        <f>P91+P96+P99</f>
        <v>0</v>
      </c>
      <c r="Q90" s="209"/>
      <c r="R90" s="210">
        <f>R91+R96+R99</f>
        <v>0</v>
      </c>
      <c r="S90" s="209"/>
      <c r="T90" s="211">
        <f>T91+T96+T99</f>
        <v>0</v>
      </c>
      <c r="AR90" s="212" t="s">
        <v>104</v>
      </c>
      <c r="AT90" s="213" t="s">
        <v>72</v>
      </c>
      <c r="AU90" s="213" t="s">
        <v>73</v>
      </c>
      <c r="AY90" s="212" t="s">
        <v>183</v>
      </c>
      <c r="BK90" s="214">
        <f>BK91+BK96+BK99</f>
        <v>0</v>
      </c>
    </row>
    <row r="91" spans="2:63" s="11" customFormat="1" ht="22.8" customHeight="1">
      <c r="B91" s="201"/>
      <c r="C91" s="202"/>
      <c r="D91" s="203" t="s">
        <v>72</v>
      </c>
      <c r="E91" s="215" t="s">
        <v>138</v>
      </c>
      <c r="F91" s="215" t="s">
        <v>1873</v>
      </c>
      <c r="G91" s="202"/>
      <c r="H91" s="202"/>
      <c r="I91" s="205"/>
      <c r="J91" s="216">
        <f>BK91</f>
        <v>0</v>
      </c>
      <c r="K91" s="202"/>
      <c r="L91" s="207"/>
      <c r="M91" s="208"/>
      <c r="N91" s="209"/>
      <c r="O91" s="209"/>
      <c r="P91" s="210">
        <f>SUM(P92:P95)</f>
        <v>0</v>
      </c>
      <c r="Q91" s="209"/>
      <c r="R91" s="210">
        <f>SUM(R92:R95)</f>
        <v>0</v>
      </c>
      <c r="S91" s="209"/>
      <c r="T91" s="211">
        <f>SUM(T92:T95)</f>
        <v>0</v>
      </c>
      <c r="AR91" s="212" t="s">
        <v>104</v>
      </c>
      <c r="AT91" s="213" t="s">
        <v>72</v>
      </c>
      <c r="AU91" s="213" t="s">
        <v>80</v>
      </c>
      <c r="AY91" s="212" t="s">
        <v>183</v>
      </c>
      <c r="BK91" s="214">
        <f>SUM(BK92:BK95)</f>
        <v>0</v>
      </c>
    </row>
    <row r="92" spans="2:65" s="1" customFormat="1" ht="16.5" customHeight="1">
      <c r="B92" s="39"/>
      <c r="C92" s="217" t="s">
        <v>80</v>
      </c>
      <c r="D92" s="217" t="s">
        <v>185</v>
      </c>
      <c r="E92" s="218" t="s">
        <v>1874</v>
      </c>
      <c r="F92" s="219" t="s">
        <v>1875</v>
      </c>
      <c r="G92" s="220" t="s">
        <v>796</v>
      </c>
      <c r="H92" s="221">
        <v>1</v>
      </c>
      <c r="I92" s="222"/>
      <c r="J92" s="223">
        <f>ROUND(I92*H92,2)</f>
        <v>0</v>
      </c>
      <c r="K92" s="219" t="s">
        <v>521</v>
      </c>
      <c r="L92" s="44"/>
      <c r="M92" s="224" t="s">
        <v>19</v>
      </c>
      <c r="N92" s="225" t="s">
        <v>44</v>
      </c>
      <c r="O92" s="80"/>
      <c r="P92" s="226">
        <f>O92*H92</f>
        <v>0</v>
      </c>
      <c r="Q92" s="226">
        <v>0</v>
      </c>
      <c r="R92" s="226">
        <f>Q92*H92</f>
        <v>0</v>
      </c>
      <c r="S92" s="226">
        <v>0</v>
      </c>
      <c r="T92" s="227">
        <f>S92*H92</f>
        <v>0</v>
      </c>
      <c r="AR92" s="18" t="s">
        <v>1876</v>
      </c>
      <c r="AT92" s="18" t="s">
        <v>185</v>
      </c>
      <c r="AU92" s="18" t="s">
        <v>82</v>
      </c>
      <c r="AY92" s="18" t="s">
        <v>183</v>
      </c>
      <c r="BE92" s="228">
        <f>IF(N92="základní",J92,0)</f>
        <v>0</v>
      </c>
      <c r="BF92" s="228">
        <f>IF(N92="snížená",J92,0)</f>
        <v>0</v>
      </c>
      <c r="BG92" s="228">
        <f>IF(N92="zákl. přenesená",J92,0)</f>
        <v>0</v>
      </c>
      <c r="BH92" s="228">
        <f>IF(N92="sníž. přenesená",J92,0)</f>
        <v>0</v>
      </c>
      <c r="BI92" s="228">
        <f>IF(N92="nulová",J92,0)</f>
        <v>0</v>
      </c>
      <c r="BJ92" s="18" t="s">
        <v>80</v>
      </c>
      <c r="BK92" s="228">
        <f>ROUND(I92*H92,2)</f>
        <v>0</v>
      </c>
      <c r="BL92" s="18" t="s">
        <v>1876</v>
      </c>
      <c r="BM92" s="18" t="s">
        <v>1900</v>
      </c>
    </row>
    <row r="93" spans="2:47" s="1" customFormat="1" ht="12">
      <c r="B93" s="39"/>
      <c r="C93" s="40"/>
      <c r="D93" s="229" t="s">
        <v>191</v>
      </c>
      <c r="E93" s="40"/>
      <c r="F93" s="230" t="s">
        <v>1878</v>
      </c>
      <c r="G93" s="40"/>
      <c r="H93" s="40"/>
      <c r="I93" s="144"/>
      <c r="J93" s="40"/>
      <c r="K93" s="40"/>
      <c r="L93" s="44"/>
      <c r="M93" s="231"/>
      <c r="N93" s="80"/>
      <c r="O93" s="80"/>
      <c r="P93" s="80"/>
      <c r="Q93" s="80"/>
      <c r="R93" s="80"/>
      <c r="S93" s="80"/>
      <c r="T93" s="81"/>
      <c r="AT93" s="18" t="s">
        <v>191</v>
      </c>
      <c r="AU93" s="18" t="s">
        <v>82</v>
      </c>
    </row>
    <row r="94" spans="2:65" s="1" customFormat="1" ht="16.5" customHeight="1">
      <c r="B94" s="39"/>
      <c r="C94" s="217" t="s">
        <v>82</v>
      </c>
      <c r="D94" s="217" t="s">
        <v>185</v>
      </c>
      <c r="E94" s="218" t="s">
        <v>1879</v>
      </c>
      <c r="F94" s="219" t="s">
        <v>1901</v>
      </c>
      <c r="G94" s="220" t="s">
        <v>796</v>
      </c>
      <c r="H94" s="221">
        <v>1</v>
      </c>
      <c r="I94" s="222"/>
      <c r="J94" s="223">
        <f>ROUND(I94*H94,2)</f>
        <v>0</v>
      </c>
      <c r="K94" s="219" t="s">
        <v>521</v>
      </c>
      <c r="L94" s="44"/>
      <c r="M94" s="224" t="s">
        <v>19</v>
      </c>
      <c r="N94" s="225" t="s">
        <v>44</v>
      </c>
      <c r="O94" s="80"/>
      <c r="P94" s="226">
        <f>O94*H94</f>
        <v>0</v>
      </c>
      <c r="Q94" s="226">
        <v>0</v>
      </c>
      <c r="R94" s="226">
        <f>Q94*H94</f>
        <v>0</v>
      </c>
      <c r="S94" s="226">
        <v>0</v>
      </c>
      <c r="T94" s="227">
        <f>S94*H94</f>
        <v>0</v>
      </c>
      <c r="AR94" s="18" t="s">
        <v>1876</v>
      </c>
      <c r="AT94" s="18" t="s">
        <v>185</v>
      </c>
      <c r="AU94" s="18" t="s">
        <v>82</v>
      </c>
      <c r="AY94" s="18" t="s">
        <v>183</v>
      </c>
      <c r="BE94" s="228">
        <f>IF(N94="základní",J94,0)</f>
        <v>0</v>
      </c>
      <c r="BF94" s="228">
        <f>IF(N94="snížená",J94,0)</f>
        <v>0</v>
      </c>
      <c r="BG94" s="228">
        <f>IF(N94="zákl. přenesená",J94,0)</f>
        <v>0</v>
      </c>
      <c r="BH94" s="228">
        <f>IF(N94="sníž. přenesená",J94,0)</f>
        <v>0</v>
      </c>
      <c r="BI94" s="228">
        <f>IF(N94="nulová",J94,0)</f>
        <v>0</v>
      </c>
      <c r="BJ94" s="18" t="s">
        <v>80</v>
      </c>
      <c r="BK94" s="228">
        <f>ROUND(I94*H94,2)</f>
        <v>0</v>
      </c>
      <c r="BL94" s="18" t="s">
        <v>1876</v>
      </c>
      <c r="BM94" s="18" t="s">
        <v>1902</v>
      </c>
    </row>
    <row r="95" spans="2:47" s="1" customFormat="1" ht="12">
      <c r="B95" s="39"/>
      <c r="C95" s="40"/>
      <c r="D95" s="229" t="s">
        <v>191</v>
      </c>
      <c r="E95" s="40"/>
      <c r="F95" s="230" t="s">
        <v>1903</v>
      </c>
      <c r="G95" s="40"/>
      <c r="H95" s="40"/>
      <c r="I95" s="144"/>
      <c r="J95" s="40"/>
      <c r="K95" s="40"/>
      <c r="L95" s="44"/>
      <c r="M95" s="231"/>
      <c r="N95" s="80"/>
      <c r="O95" s="80"/>
      <c r="P95" s="80"/>
      <c r="Q95" s="80"/>
      <c r="R95" s="80"/>
      <c r="S95" s="80"/>
      <c r="T95" s="81"/>
      <c r="AT95" s="18" t="s">
        <v>191</v>
      </c>
      <c r="AU95" s="18" t="s">
        <v>82</v>
      </c>
    </row>
    <row r="96" spans="2:63" s="11" customFormat="1" ht="22.8" customHeight="1">
      <c r="B96" s="201"/>
      <c r="C96" s="202"/>
      <c r="D96" s="203" t="s">
        <v>72</v>
      </c>
      <c r="E96" s="215" t="s">
        <v>144</v>
      </c>
      <c r="F96" s="215" t="s">
        <v>1883</v>
      </c>
      <c r="G96" s="202"/>
      <c r="H96" s="202"/>
      <c r="I96" s="205"/>
      <c r="J96" s="216">
        <f>BK96</f>
        <v>0</v>
      </c>
      <c r="K96" s="202"/>
      <c r="L96" s="207"/>
      <c r="M96" s="208"/>
      <c r="N96" s="209"/>
      <c r="O96" s="209"/>
      <c r="P96" s="210">
        <f>SUM(P97:P98)</f>
        <v>0</v>
      </c>
      <c r="Q96" s="209"/>
      <c r="R96" s="210">
        <f>SUM(R97:R98)</f>
        <v>0</v>
      </c>
      <c r="S96" s="209"/>
      <c r="T96" s="211">
        <f>SUM(T97:T98)</f>
        <v>0</v>
      </c>
      <c r="AR96" s="212" t="s">
        <v>104</v>
      </c>
      <c r="AT96" s="213" t="s">
        <v>72</v>
      </c>
      <c r="AU96" s="213" t="s">
        <v>80</v>
      </c>
      <c r="AY96" s="212" t="s">
        <v>183</v>
      </c>
      <c r="BK96" s="214">
        <f>SUM(BK97:BK98)</f>
        <v>0</v>
      </c>
    </row>
    <row r="97" spans="2:65" s="1" customFormat="1" ht="16.5" customHeight="1">
      <c r="B97" s="39"/>
      <c r="C97" s="217" t="s">
        <v>95</v>
      </c>
      <c r="D97" s="217" t="s">
        <v>185</v>
      </c>
      <c r="E97" s="218" t="s">
        <v>1884</v>
      </c>
      <c r="F97" s="219" t="s">
        <v>1904</v>
      </c>
      <c r="G97" s="220" t="s">
        <v>796</v>
      </c>
      <c r="H97" s="221">
        <v>1</v>
      </c>
      <c r="I97" s="222"/>
      <c r="J97" s="223">
        <f>ROUND(I97*H97,2)</f>
        <v>0</v>
      </c>
      <c r="K97" s="219" t="s">
        <v>521</v>
      </c>
      <c r="L97" s="44"/>
      <c r="M97" s="224" t="s">
        <v>19</v>
      </c>
      <c r="N97" s="225" t="s">
        <v>44</v>
      </c>
      <c r="O97" s="80"/>
      <c r="P97" s="226">
        <f>O97*H97</f>
        <v>0</v>
      </c>
      <c r="Q97" s="226">
        <v>0</v>
      </c>
      <c r="R97" s="226">
        <f>Q97*H97</f>
        <v>0</v>
      </c>
      <c r="S97" s="226">
        <v>0</v>
      </c>
      <c r="T97" s="227">
        <f>S97*H97</f>
        <v>0</v>
      </c>
      <c r="AR97" s="18" t="s">
        <v>1876</v>
      </c>
      <c r="AT97" s="18" t="s">
        <v>185</v>
      </c>
      <c r="AU97" s="18" t="s">
        <v>82</v>
      </c>
      <c r="AY97" s="18" t="s">
        <v>183</v>
      </c>
      <c r="BE97" s="228">
        <f>IF(N97="základní",J97,0)</f>
        <v>0</v>
      </c>
      <c r="BF97" s="228">
        <f>IF(N97="snížená",J97,0)</f>
        <v>0</v>
      </c>
      <c r="BG97" s="228">
        <f>IF(N97="zákl. přenesená",J97,0)</f>
        <v>0</v>
      </c>
      <c r="BH97" s="228">
        <f>IF(N97="sníž. přenesená",J97,0)</f>
        <v>0</v>
      </c>
      <c r="BI97" s="228">
        <f>IF(N97="nulová",J97,0)</f>
        <v>0</v>
      </c>
      <c r="BJ97" s="18" t="s">
        <v>80</v>
      </c>
      <c r="BK97" s="228">
        <f>ROUND(I97*H97,2)</f>
        <v>0</v>
      </c>
      <c r="BL97" s="18" t="s">
        <v>1876</v>
      </c>
      <c r="BM97" s="18" t="s">
        <v>1905</v>
      </c>
    </row>
    <row r="98" spans="2:47" s="1" customFormat="1" ht="12">
      <c r="B98" s="39"/>
      <c r="C98" s="40"/>
      <c r="D98" s="229" t="s">
        <v>191</v>
      </c>
      <c r="E98" s="40"/>
      <c r="F98" s="230" t="s">
        <v>1906</v>
      </c>
      <c r="G98" s="40"/>
      <c r="H98" s="40"/>
      <c r="I98" s="144"/>
      <c r="J98" s="40"/>
      <c r="K98" s="40"/>
      <c r="L98" s="44"/>
      <c r="M98" s="231"/>
      <c r="N98" s="80"/>
      <c r="O98" s="80"/>
      <c r="P98" s="80"/>
      <c r="Q98" s="80"/>
      <c r="R98" s="80"/>
      <c r="S98" s="80"/>
      <c r="T98" s="81"/>
      <c r="AT98" s="18" t="s">
        <v>191</v>
      </c>
      <c r="AU98" s="18" t="s">
        <v>82</v>
      </c>
    </row>
    <row r="99" spans="2:63" s="11" customFormat="1" ht="22.8" customHeight="1">
      <c r="B99" s="201"/>
      <c r="C99" s="202"/>
      <c r="D99" s="203" t="s">
        <v>72</v>
      </c>
      <c r="E99" s="215" t="s">
        <v>1887</v>
      </c>
      <c r="F99" s="215" t="s">
        <v>1888</v>
      </c>
      <c r="G99" s="202"/>
      <c r="H99" s="202"/>
      <c r="I99" s="205"/>
      <c r="J99" s="216">
        <f>BK99</f>
        <v>0</v>
      </c>
      <c r="K99" s="202"/>
      <c r="L99" s="207"/>
      <c r="M99" s="208"/>
      <c r="N99" s="209"/>
      <c r="O99" s="209"/>
      <c r="P99" s="210">
        <f>SUM(P100:P106)</f>
        <v>0</v>
      </c>
      <c r="Q99" s="209"/>
      <c r="R99" s="210">
        <f>SUM(R100:R106)</f>
        <v>0</v>
      </c>
      <c r="S99" s="209"/>
      <c r="T99" s="211">
        <f>SUM(T100:T106)</f>
        <v>0</v>
      </c>
      <c r="AR99" s="212" t="s">
        <v>104</v>
      </c>
      <c r="AT99" s="213" t="s">
        <v>72</v>
      </c>
      <c r="AU99" s="213" t="s">
        <v>80</v>
      </c>
      <c r="AY99" s="212" t="s">
        <v>183</v>
      </c>
      <c r="BK99" s="214">
        <f>SUM(BK100:BK106)</f>
        <v>0</v>
      </c>
    </row>
    <row r="100" spans="2:65" s="1" customFormat="1" ht="16.5" customHeight="1">
      <c r="B100" s="39"/>
      <c r="C100" s="217" t="s">
        <v>101</v>
      </c>
      <c r="D100" s="217" t="s">
        <v>185</v>
      </c>
      <c r="E100" s="218" t="s">
        <v>1889</v>
      </c>
      <c r="F100" s="219" t="s">
        <v>1907</v>
      </c>
      <c r="G100" s="220" t="s">
        <v>796</v>
      </c>
      <c r="H100" s="221">
        <v>2</v>
      </c>
      <c r="I100" s="222"/>
      <c r="J100" s="223">
        <f>ROUND(I100*H100,2)</f>
        <v>0</v>
      </c>
      <c r="K100" s="219" t="s">
        <v>521</v>
      </c>
      <c r="L100" s="44"/>
      <c r="M100" s="224" t="s">
        <v>19</v>
      </c>
      <c r="N100" s="225" t="s">
        <v>44</v>
      </c>
      <c r="O100" s="80"/>
      <c r="P100" s="226">
        <f>O100*H100</f>
        <v>0</v>
      </c>
      <c r="Q100" s="226">
        <v>0</v>
      </c>
      <c r="R100" s="226">
        <f>Q100*H100</f>
        <v>0</v>
      </c>
      <c r="S100" s="226">
        <v>0</v>
      </c>
      <c r="T100" s="227">
        <f>S100*H100</f>
        <v>0</v>
      </c>
      <c r="AR100" s="18" t="s">
        <v>1876</v>
      </c>
      <c r="AT100" s="18" t="s">
        <v>185</v>
      </c>
      <c r="AU100" s="18" t="s">
        <v>82</v>
      </c>
      <c r="AY100" s="18" t="s">
        <v>183</v>
      </c>
      <c r="BE100" s="228">
        <f>IF(N100="základní",J100,0)</f>
        <v>0</v>
      </c>
      <c r="BF100" s="228">
        <f>IF(N100="snížená",J100,0)</f>
        <v>0</v>
      </c>
      <c r="BG100" s="228">
        <f>IF(N100="zákl. přenesená",J100,0)</f>
        <v>0</v>
      </c>
      <c r="BH100" s="228">
        <f>IF(N100="sníž. přenesená",J100,0)</f>
        <v>0</v>
      </c>
      <c r="BI100" s="228">
        <f>IF(N100="nulová",J100,0)</f>
        <v>0</v>
      </c>
      <c r="BJ100" s="18" t="s">
        <v>80</v>
      </c>
      <c r="BK100" s="228">
        <f>ROUND(I100*H100,2)</f>
        <v>0</v>
      </c>
      <c r="BL100" s="18" t="s">
        <v>1876</v>
      </c>
      <c r="BM100" s="18" t="s">
        <v>1908</v>
      </c>
    </row>
    <row r="101" spans="2:47" s="1" customFormat="1" ht="12">
      <c r="B101" s="39"/>
      <c r="C101" s="40"/>
      <c r="D101" s="229" t="s">
        <v>191</v>
      </c>
      <c r="E101" s="40"/>
      <c r="F101" s="230" t="s">
        <v>1909</v>
      </c>
      <c r="G101" s="40"/>
      <c r="H101" s="40"/>
      <c r="I101" s="144"/>
      <c r="J101" s="40"/>
      <c r="K101" s="40"/>
      <c r="L101" s="44"/>
      <c r="M101" s="231"/>
      <c r="N101" s="80"/>
      <c r="O101" s="80"/>
      <c r="P101" s="80"/>
      <c r="Q101" s="80"/>
      <c r="R101" s="80"/>
      <c r="S101" s="80"/>
      <c r="T101" s="81"/>
      <c r="AT101" s="18" t="s">
        <v>191</v>
      </c>
      <c r="AU101" s="18" t="s">
        <v>82</v>
      </c>
    </row>
    <row r="102" spans="2:51" s="12" customFormat="1" ht="12">
      <c r="B102" s="232"/>
      <c r="C102" s="233"/>
      <c r="D102" s="229" t="s">
        <v>193</v>
      </c>
      <c r="E102" s="234" t="s">
        <v>19</v>
      </c>
      <c r="F102" s="235" t="s">
        <v>930</v>
      </c>
      <c r="G102" s="233"/>
      <c r="H102" s="234" t="s">
        <v>19</v>
      </c>
      <c r="I102" s="236"/>
      <c r="J102" s="233"/>
      <c r="K102" s="233"/>
      <c r="L102" s="237"/>
      <c r="M102" s="238"/>
      <c r="N102" s="239"/>
      <c r="O102" s="239"/>
      <c r="P102" s="239"/>
      <c r="Q102" s="239"/>
      <c r="R102" s="239"/>
      <c r="S102" s="239"/>
      <c r="T102" s="240"/>
      <c r="AT102" s="241" t="s">
        <v>193</v>
      </c>
      <c r="AU102" s="241" t="s">
        <v>82</v>
      </c>
      <c r="AV102" s="12" t="s">
        <v>80</v>
      </c>
      <c r="AW102" s="12" t="s">
        <v>35</v>
      </c>
      <c r="AX102" s="12" t="s">
        <v>73</v>
      </c>
      <c r="AY102" s="241" t="s">
        <v>183</v>
      </c>
    </row>
    <row r="103" spans="2:51" s="13" customFormat="1" ht="12">
      <c r="B103" s="242"/>
      <c r="C103" s="243"/>
      <c r="D103" s="229" t="s">
        <v>193</v>
      </c>
      <c r="E103" s="244" t="s">
        <v>19</v>
      </c>
      <c r="F103" s="245" t="s">
        <v>80</v>
      </c>
      <c r="G103" s="243"/>
      <c r="H103" s="246">
        <v>1</v>
      </c>
      <c r="I103" s="247"/>
      <c r="J103" s="243"/>
      <c r="K103" s="243"/>
      <c r="L103" s="248"/>
      <c r="M103" s="249"/>
      <c r="N103" s="250"/>
      <c r="O103" s="250"/>
      <c r="P103" s="250"/>
      <c r="Q103" s="250"/>
      <c r="R103" s="250"/>
      <c r="S103" s="250"/>
      <c r="T103" s="251"/>
      <c r="AT103" s="252" t="s">
        <v>193</v>
      </c>
      <c r="AU103" s="252" t="s">
        <v>82</v>
      </c>
      <c r="AV103" s="13" t="s">
        <v>82</v>
      </c>
      <c r="AW103" s="13" t="s">
        <v>35</v>
      </c>
      <c r="AX103" s="13" t="s">
        <v>73</v>
      </c>
      <c r="AY103" s="252" t="s">
        <v>183</v>
      </c>
    </row>
    <row r="104" spans="2:51" s="12" customFormat="1" ht="12">
      <c r="B104" s="232"/>
      <c r="C104" s="233"/>
      <c r="D104" s="229" t="s">
        <v>193</v>
      </c>
      <c r="E104" s="234" t="s">
        <v>19</v>
      </c>
      <c r="F104" s="235" t="s">
        <v>1910</v>
      </c>
      <c r="G104" s="233"/>
      <c r="H104" s="234" t="s">
        <v>19</v>
      </c>
      <c r="I104" s="236"/>
      <c r="J104" s="233"/>
      <c r="K104" s="233"/>
      <c r="L104" s="237"/>
      <c r="M104" s="238"/>
      <c r="N104" s="239"/>
      <c r="O104" s="239"/>
      <c r="P104" s="239"/>
      <c r="Q104" s="239"/>
      <c r="R104" s="239"/>
      <c r="S104" s="239"/>
      <c r="T104" s="240"/>
      <c r="AT104" s="241" t="s">
        <v>193</v>
      </c>
      <c r="AU104" s="241" t="s">
        <v>82</v>
      </c>
      <c r="AV104" s="12" t="s">
        <v>80</v>
      </c>
      <c r="AW104" s="12" t="s">
        <v>35</v>
      </c>
      <c r="AX104" s="12" t="s">
        <v>73</v>
      </c>
      <c r="AY104" s="241" t="s">
        <v>183</v>
      </c>
    </row>
    <row r="105" spans="2:51" s="13" customFormat="1" ht="12">
      <c r="B105" s="242"/>
      <c r="C105" s="243"/>
      <c r="D105" s="229" t="s">
        <v>193</v>
      </c>
      <c r="E105" s="244" t="s">
        <v>19</v>
      </c>
      <c r="F105" s="245" t="s">
        <v>80</v>
      </c>
      <c r="G105" s="243"/>
      <c r="H105" s="246">
        <v>1</v>
      </c>
      <c r="I105" s="247"/>
      <c r="J105" s="243"/>
      <c r="K105" s="243"/>
      <c r="L105" s="248"/>
      <c r="M105" s="249"/>
      <c r="N105" s="250"/>
      <c r="O105" s="250"/>
      <c r="P105" s="250"/>
      <c r="Q105" s="250"/>
      <c r="R105" s="250"/>
      <c r="S105" s="250"/>
      <c r="T105" s="251"/>
      <c r="AT105" s="252" t="s">
        <v>193</v>
      </c>
      <c r="AU105" s="252" t="s">
        <v>82</v>
      </c>
      <c r="AV105" s="13" t="s">
        <v>82</v>
      </c>
      <c r="AW105" s="13" t="s">
        <v>35</v>
      </c>
      <c r="AX105" s="13" t="s">
        <v>73</v>
      </c>
      <c r="AY105" s="252" t="s">
        <v>183</v>
      </c>
    </row>
    <row r="106" spans="2:51" s="14" customFormat="1" ht="12">
      <c r="B106" s="253"/>
      <c r="C106" s="254"/>
      <c r="D106" s="229" t="s">
        <v>193</v>
      </c>
      <c r="E106" s="255" t="s">
        <v>19</v>
      </c>
      <c r="F106" s="256" t="s">
        <v>231</v>
      </c>
      <c r="G106" s="254"/>
      <c r="H106" s="257">
        <v>2</v>
      </c>
      <c r="I106" s="258"/>
      <c r="J106" s="254"/>
      <c r="K106" s="254"/>
      <c r="L106" s="259"/>
      <c r="M106" s="277"/>
      <c r="N106" s="278"/>
      <c r="O106" s="278"/>
      <c r="P106" s="278"/>
      <c r="Q106" s="278"/>
      <c r="R106" s="278"/>
      <c r="S106" s="278"/>
      <c r="T106" s="279"/>
      <c r="AT106" s="263" t="s">
        <v>193</v>
      </c>
      <c r="AU106" s="263" t="s">
        <v>82</v>
      </c>
      <c r="AV106" s="14" t="s">
        <v>101</v>
      </c>
      <c r="AW106" s="14" t="s">
        <v>35</v>
      </c>
      <c r="AX106" s="14" t="s">
        <v>80</v>
      </c>
      <c r="AY106" s="263" t="s">
        <v>183</v>
      </c>
    </row>
    <row r="107" spans="2:12" s="1" customFormat="1" ht="6.95" customHeight="1">
      <c r="B107" s="58"/>
      <c r="C107" s="59"/>
      <c r="D107" s="59"/>
      <c r="E107" s="59"/>
      <c r="F107" s="59"/>
      <c r="G107" s="59"/>
      <c r="H107" s="59"/>
      <c r="I107" s="168"/>
      <c r="J107" s="59"/>
      <c r="K107" s="59"/>
      <c r="L107" s="44"/>
    </row>
  </sheetData>
  <sheetProtection password="CC35" sheet="1" objects="1" scenarios="1" formatColumns="0" formatRows="0" autoFilter="0"/>
  <autoFilter ref="C88:K106"/>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BM12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152</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ht="12" customHeight="1">
      <c r="B8" s="21"/>
      <c r="D8" s="142" t="s">
        <v>158</v>
      </c>
      <c r="L8" s="21"/>
    </row>
    <row r="9" spans="2:12" s="1" customFormat="1" ht="16.5" customHeight="1">
      <c r="B9" s="44"/>
      <c r="E9" s="143" t="s">
        <v>1911</v>
      </c>
      <c r="F9" s="1"/>
      <c r="G9" s="1"/>
      <c r="H9" s="1"/>
      <c r="I9" s="144"/>
      <c r="L9" s="44"/>
    </row>
    <row r="10" spans="2:12" s="1" customFormat="1" ht="12" customHeight="1">
      <c r="B10" s="44"/>
      <c r="D10" s="142" t="s">
        <v>160</v>
      </c>
      <c r="I10" s="144"/>
      <c r="L10" s="44"/>
    </row>
    <row r="11" spans="2:12" s="1" customFormat="1" ht="36.95" customHeight="1">
      <c r="B11" s="44"/>
      <c r="E11" s="145" t="s">
        <v>1912</v>
      </c>
      <c r="F11" s="1"/>
      <c r="G11" s="1"/>
      <c r="H11" s="1"/>
      <c r="I11" s="144"/>
      <c r="L11" s="44"/>
    </row>
    <row r="12" spans="2:12" s="1" customFormat="1" ht="12">
      <c r="B12" s="44"/>
      <c r="I12" s="144"/>
      <c r="L12" s="44"/>
    </row>
    <row r="13" spans="2:12" s="1" customFormat="1" ht="12" customHeight="1">
      <c r="B13" s="44"/>
      <c r="D13" s="142" t="s">
        <v>18</v>
      </c>
      <c r="F13" s="18" t="s">
        <v>19</v>
      </c>
      <c r="I13" s="146" t="s">
        <v>20</v>
      </c>
      <c r="J13" s="18" t="s">
        <v>19</v>
      </c>
      <c r="L13" s="44"/>
    </row>
    <row r="14" spans="2:12" s="1" customFormat="1" ht="12" customHeight="1">
      <c r="B14" s="44"/>
      <c r="D14" s="142" t="s">
        <v>21</v>
      </c>
      <c r="F14" s="18" t="s">
        <v>22</v>
      </c>
      <c r="I14" s="146" t="s">
        <v>23</v>
      </c>
      <c r="J14" s="147" t="str">
        <f>'Rekapitulace stavby'!AN8</f>
        <v>7. 6. 2019</v>
      </c>
      <c r="L14" s="44"/>
    </row>
    <row r="15" spans="2:12" s="1" customFormat="1" ht="10.8" customHeight="1">
      <c r="B15" s="44"/>
      <c r="I15" s="144"/>
      <c r="L15" s="44"/>
    </row>
    <row r="16" spans="2:12" s="1" customFormat="1" ht="12" customHeight="1">
      <c r="B16" s="44"/>
      <c r="D16" s="142" t="s">
        <v>25</v>
      </c>
      <c r="I16" s="146" t="s">
        <v>26</v>
      </c>
      <c r="J16" s="18" t="s">
        <v>27</v>
      </c>
      <c r="L16" s="44"/>
    </row>
    <row r="17" spans="2:12" s="1" customFormat="1" ht="18" customHeight="1">
      <c r="B17" s="44"/>
      <c r="E17" s="18" t="s">
        <v>28</v>
      </c>
      <c r="I17" s="146" t="s">
        <v>29</v>
      </c>
      <c r="J17" s="18" t="s">
        <v>30</v>
      </c>
      <c r="L17" s="44"/>
    </row>
    <row r="18" spans="2:12" s="1" customFormat="1" ht="6.95" customHeight="1">
      <c r="B18" s="44"/>
      <c r="I18" s="144"/>
      <c r="L18" s="44"/>
    </row>
    <row r="19" spans="2:12" s="1" customFormat="1" ht="12" customHeight="1">
      <c r="B19" s="44"/>
      <c r="D19" s="142" t="s">
        <v>31</v>
      </c>
      <c r="I19" s="146" t="s">
        <v>26</v>
      </c>
      <c r="J19" s="34" t="str">
        <f>'Rekapitulace stavby'!AN13</f>
        <v>Vyplň údaj</v>
      </c>
      <c r="L19" s="44"/>
    </row>
    <row r="20" spans="2:12" s="1" customFormat="1" ht="18" customHeight="1">
      <c r="B20" s="44"/>
      <c r="E20" s="34" t="str">
        <f>'Rekapitulace stavby'!E14</f>
        <v>Vyplň údaj</v>
      </c>
      <c r="F20" s="18"/>
      <c r="G20" s="18"/>
      <c r="H20" s="18"/>
      <c r="I20" s="146" t="s">
        <v>29</v>
      </c>
      <c r="J20" s="34" t="str">
        <f>'Rekapitulace stavby'!AN14</f>
        <v>Vyplň údaj</v>
      </c>
      <c r="L20" s="44"/>
    </row>
    <row r="21" spans="2:12" s="1" customFormat="1" ht="6.95" customHeight="1">
      <c r="B21" s="44"/>
      <c r="I21" s="144"/>
      <c r="L21" s="44"/>
    </row>
    <row r="22" spans="2:12" s="1" customFormat="1" ht="12" customHeight="1">
      <c r="B22" s="44"/>
      <c r="D22" s="142" t="s">
        <v>33</v>
      </c>
      <c r="I22" s="146" t="s">
        <v>26</v>
      </c>
      <c r="J22" s="18" t="s">
        <v>19</v>
      </c>
      <c r="L22" s="44"/>
    </row>
    <row r="23" spans="2:12" s="1" customFormat="1" ht="18" customHeight="1">
      <c r="B23" s="44"/>
      <c r="E23" s="18" t="s">
        <v>34</v>
      </c>
      <c r="I23" s="146" t="s">
        <v>29</v>
      </c>
      <c r="J23" s="18" t="s">
        <v>19</v>
      </c>
      <c r="L23" s="44"/>
    </row>
    <row r="24" spans="2:12" s="1" customFormat="1" ht="6.95" customHeight="1">
      <c r="B24" s="44"/>
      <c r="I24" s="144"/>
      <c r="L24" s="44"/>
    </row>
    <row r="25" spans="2:12" s="1" customFormat="1" ht="12" customHeight="1">
      <c r="B25" s="44"/>
      <c r="D25" s="142" t="s">
        <v>36</v>
      </c>
      <c r="I25" s="146" t="s">
        <v>26</v>
      </c>
      <c r="J25" s="18" t="s">
        <v>19</v>
      </c>
      <c r="L25" s="44"/>
    </row>
    <row r="26" spans="2:12" s="1" customFormat="1" ht="18" customHeight="1">
      <c r="B26" s="44"/>
      <c r="E26" s="18" t="s">
        <v>34</v>
      </c>
      <c r="I26" s="146" t="s">
        <v>29</v>
      </c>
      <c r="J26" s="18" t="s">
        <v>19</v>
      </c>
      <c r="L26" s="44"/>
    </row>
    <row r="27" spans="2:12" s="1" customFormat="1" ht="6.95" customHeight="1">
      <c r="B27" s="44"/>
      <c r="I27" s="144"/>
      <c r="L27" s="44"/>
    </row>
    <row r="28" spans="2:12" s="1" customFormat="1" ht="12" customHeight="1">
      <c r="B28" s="44"/>
      <c r="D28" s="142" t="s">
        <v>37</v>
      </c>
      <c r="I28" s="144"/>
      <c r="L28" s="44"/>
    </row>
    <row r="29" spans="2:12" s="7" customFormat="1" ht="45" customHeight="1">
      <c r="B29" s="148"/>
      <c r="E29" s="149" t="s">
        <v>38</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39</v>
      </c>
      <c r="I32" s="144"/>
      <c r="J32" s="153">
        <f>ROUND(J86,2)</f>
        <v>0</v>
      </c>
      <c r="L32" s="44"/>
    </row>
    <row r="33" spans="2:12" s="1" customFormat="1" ht="6.95" customHeight="1">
      <c r="B33" s="44"/>
      <c r="D33" s="72"/>
      <c r="E33" s="72"/>
      <c r="F33" s="72"/>
      <c r="G33" s="72"/>
      <c r="H33" s="72"/>
      <c r="I33" s="151"/>
      <c r="J33" s="72"/>
      <c r="K33" s="72"/>
      <c r="L33" s="44"/>
    </row>
    <row r="34" spans="2:12" s="1" customFormat="1" ht="14.4" customHeight="1">
      <c r="B34" s="44"/>
      <c r="F34" s="154" t="s">
        <v>41</v>
      </c>
      <c r="I34" s="155" t="s">
        <v>40</v>
      </c>
      <c r="J34" s="154" t="s">
        <v>42</v>
      </c>
      <c r="L34" s="44"/>
    </row>
    <row r="35" spans="2:12" s="1" customFormat="1" ht="14.4" customHeight="1">
      <c r="B35" s="44"/>
      <c r="D35" s="142" t="s">
        <v>43</v>
      </c>
      <c r="E35" s="142" t="s">
        <v>44</v>
      </c>
      <c r="F35" s="156">
        <f>ROUND((SUM(BE86:BE123)),2)</f>
        <v>0</v>
      </c>
      <c r="I35" s="157">
        <v>0.21</v>
      </c>
      <c r="J35" s="156">
        <f>ROUND(((SUM(BE86:BE123))*I35),2)</f>
        <v>0</v>
      </c>
      <c r="L35" s="44"/>
    </row>
    <row r="36" spans="2:12" s="1" customFormat="1" ht="14.4" customHeight="1">
      <c r="B36" s="44"/>
      <c r="E36" s="142" t="s">
        <v>45</v>
      </c>
      <c r="F36" s="156">
        <f>ROUND((SUM(BF86:BF123)),2)</f>
        <v>0</v>
      </c>
      <c r="I36" s="157">
        <v>0.15</v>
      </c>
      <c r="J36" s="156">
        <f>ROUND(((SUM(BF86:BF123))*I36),2)</f>
        <v>0</v>
      </c>
      <c r="L36" s="44"/>
    </row>
    <row r="37" spans="2:12" s="1" customFormat="1" ht="14.4" customHeight="1" hidden="1">
      <c r="B37" s="44"/>
      <c r="E37" s="142" t="s">
        <v>46</v>
      </c>
      <c r="F37" s="156">
        <f>ROUND((SUM(BG86:BG123)),2)</f>
        <v>0</v>
      </c>
      <c r="I37" s="157">
        <v>0.21</v>
      </c>
      <c r="J37" s="156">
        <f>0</f>
        <v>0</v>
      </c>
      <c r="L37" s="44"/>
    </row>
    <row r="38" spans="2:12" s="1" customFormat="1" ht="14.4" customHeight="1" hidden="1">
      <c r="B38" s="44"/>
      <c r="E38" s="142" t="s">
        <v>47</v>
      </c>
      <c r="F38" s="156">
        <f>ROUND((SUM(BH86:BH123)),2)</f>
        <v>0</v>
      </c>
      <c r="I38" s="157">
        <v>0.15</v>
      </c>
      <c r="J38" s="156">
        <f>0</f>
        <v>0</v>
      </c>
      <c r="L38" s="44"/>
    </row>
    <row r="39" spans="2:12" s="1" customFormat="1" ht="14.4" customHeight="1" hidden="1">
      <c r="B39" s="44"/>
      <c r="E39" s="142" t="s">
        <v>48</v>
      </c>
      <c r="F39" s="156">
        <f>ROUND((SUM(BI86:BI123)),2)</f>
        <v>0</v>
      </c>
      <c r="I39" s="157">
        <v>0</v>
      </c>
      <c r="J39" s="156">
        <f>0</f>
        <v>0</v>
      </c>
      <c r="L39" s="44"/>
    </row>
    <row r="40" spans="2:12" s="1" customFormat="1" ht="6.95" customHeight="1">
      <c r="B40" s="44"/>
      <c r="I40" s="144"/>
      <c r="L40" s="44"/>
    </row>
    <row r="41" spans="2:12" s="1" customFormat="1" ht="25.4" customHeight="1">
      <c r="B41" s="44"/>
      <c r="C41" s="158"/>
      <c r="D41" s="159" t="s">
        <v>49</v>
      </c>
      <c r="E41" s="160"/>
      <c r="F41" s="160"/>
      <c r="G41" s="161" t="s">
        <v>50</v>
      </c>
      <c r="H41" s="162" t="s">
        <v>51</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4" t="s">
        <v>162</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3" t="s">
        <v>16</v>
      </c>
      <c r="D49" s="40"/>
      <c r="E49" s="40"/>
      <c r="F49" s="40"/>
      <c r="G49" s="40"/>
      <c r="H49" s="40"/>
      <c r="I49" s="144"/>
      <c r="J49" s="40"/>
      <c r="K49" s="40"/>
      <c r="L49" s="44"/>
    </row>
    <row r="50" spans="2:12" s="1" customFormat="1" ht="16.5" customHeight="1">
      <c r="B50" s="39"/>
      <c r="C50" s="40"/>
      <c r="D50" s="40"/>
      <c r="E50" s="172" t="str">
        <f>E7</f>
        <v>Výměna pražců a kolejnic ve 2.TK v úseku V.Březno - Boletice n.L. v km 443,320 – 448,400_OPRAVA Č. 1</v>
      </c>
      <c r="F50" s="33"/>
      <c r="G50" s="33"/>
      <c r="H50" s="33"/>
      <c r="I50" s="144"/>
      <c r="J50" s="40"/>
      <c r="K50" s="40"/>
      <c r="L50" s="44"/>
    </row>
    <row r="51" spans="2:12" ht="12" customHeight="1">
      <c r="B51" s="22"/>
      <c r="C51" s="33" t="s">
        <v>158</v>
      </c>
      <c r="D51" s="23"/>
      <c r="E51" s="23"/>
      <c r="F51" s="23"/>
      <c r="G51" s="23"/>
      <c r="H51" s="23"/>
      <c r="I51" s="137"/>
      <c r="J51" s="23"/>
      <c r="K51" s="23"/>
      <c r="L51" s="21"/>
    </row>
    <row r="52" spans="2:12" s="1" customFormat="1" ht="16.5" customHeight="1">
      <c r="B52" s="39"/>
      <c r="C52" s="40"/>
      <c r="D52" s="40"/>
      <c r="E52" s="172" t="s">
        <v>1911</v>
      </c>
      <c r="F52" s="40"/>
      <c r="G52" s="40"/>
      <c r="H52" s="40"/>
      <c r="I52" s="144"/>
      <c r="J52" s="40"/>
      <c r="K52" s="40"/>
      <c r="L52" s="44"/>
    </row>
    <row r="53" spans="2:12" s="1" customFormat="1" ht="12" customHeight="1">
      <c r="B53" s="39"/>
      <c r="C53" s="33" t="s">
        <v>160</v>
      </c>
      <c r="D53" s="40"/>
      <c r="E53" s="40"/>
      <c r="F53" s="40"/>
      <c r="G53" s="40"/>
      <c r="H53" s="40"/>
      <c r="I53" s="144"/>
      <c r="J53" s="40"/>
      <c r="K53" s="40"/>
      <c r="L53" s="44"/>
    </row>
    <row r="54" spans="2:12" s="1" customFormat="1" ht="16.5" customHeight="1">
      <c r="B54" s="39"/>
      <c r="C54" s="40"/>
      <c r="D54" s="40"/>
      <c r="E54" s="65" t="str">
        <f>E11</f>
        <v>01 - TV - SÚOŽI</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3" t="s">
        <v>21</v>
      </c>
      <c r="D56" s="40"/>
      <c r="E56" s="40"/>
      <c r="F56" s="28" t="str">
        <f>F14</f>
        <v>trať 073</v>
      </c>
      <c r="G56" s="40"/>
      <c r="H56" s="40"/>
      <c r="I56" s="146" t="s">
        <v>23</v>
      </c>
      <c r="J56" s="68" t="str">
        <f>IF(J14="","",J14)</f>
        <v>7. 6. 2019</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3" t="s">
        <v>25</v>
      </c>
      <c r="D58" s="40"/>
      <c r="E58" s="40"/>
      <c r="F58" s="28" t="str">
        <f>E17</f>
        <v>SŽDC s.o., OŘ Ústí n.L., ST Ústí n.L.</v>
      </c>
      <c r="G58" s="40"/>
      <c r="H58" s="40"/>
      <c r="I58" s="146" t="s">
        <v>33</v>
      </c>
      <c r="J58" s="37" t="str">
        <f>E23</f>
        <v xml:space="preserve"> </v>
      </c>
      <c r="K58" s="40"/>
      <c r="L58" s="44"/>
    </row>
    <row r="59" spans="2:12" s="1" customFormat="1" ht="13.65" customHeight="1">
      <c r="B59" s="39"/>
      <c r="C59" s="33" t="s">
        <v>31</v>
      </c>
      <c r="D59" s="40"/>
      <c r="E59" s="40"/>
      <c r="F59" s="28" t="str">
        <f>IF(E20="","",E20)</f>
        <v>Vyplň údaj</v>
      </c>
      <c r="G59" s="40"/>
      <c r="H59" s="40"/>
      <c r="I59" s="146" t="s">
        <v>36</v>
      </c>
      <c r="J59" s="37" t="str">
        <f>E26</f>
        <v xml:space="preserve"> </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163</v>
      </c>
      <c r="D61" s="174"/>
      <c r="E61" s="174"/>
      <c r="F61" s="174"/>
      <c r="G61" s="174"/>
      <c r="H61" s="174"/>
      <c r="I61" s="175"/>
      <c r="J61" s="176" t="s">
        <v>164</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71</v>
      </c>
      <c r="D63" s="40"/>
      <c r="E63" s="40"/>
      <c r="F63" s="40"/>
      <c r="G63" s="40"/>
      <c r="H63" s="40"/>
      <c r="I63" s="144"/>
      <c r="J63" s="98">
        <f>J86</f>
        <v>0</v>
      </c>
      <c r="K63" s="40"/>
      <c r="L63" s="44"/>
      <c r="AU63" s="18" t="s">
        <v>165</v>
      </c>
    </row>
    <row r="64" spans="2:12" s="8" customFormat="1" ht="24.95" customHeight="1">
      <c r="B64" s="178"/>
      <c r="C64" s="179"/>
      <c r="D64" s="180" t="s">
        <v>557</v>
      </c>
      <c r="E64" s="181"/>
      <c r="F64" s="181"/>
      <c r="G64" s="181"/>
      <c r="H64" s="181"/>
      <c r="I64" s="182"/>
      <c r="J64" s="183">
        <f>J87</f>
        <v>0</v>
      </c>
      <c r="K64" s="179"/>
      <c r="L64" s="184"/>
    </row>
    <row r="65" spans="2:12" s="1" customFormat="1" ht="21.8" customHeight="1">
      <c r="B65" s="39"/>
      <c r="C65" s="40"/>
      <c r="D65" s="40"/>
      <c r="E65" s="40"/>
      <c r="F65" s="40"/>
      <c r="G65" s="40"/>
      <c r="H65" s="40"/>
      <c r="I65" s="144"/>
      <c r="J65" s="40"/>
      <c r="K65" s="40"/>
      <c r="L65" s="44"/>
    </row>
    <row r="66" spans="2:12" s="1" customFormat="1" ht="6.95" customHeight="1">
      <c r="B66" s="58"/>
      <c r="C66" s="59"/>
      <c r="D66" s="59"/>
      <c r="E66" s="59"/>
      <c r="F66" s="59"/>
      <c r="G66" s="59"/>
      <c r="H66" s="59"/>
      <c r="I66" s="168"/>
      <c r="J66" s="59"/>
      <c r="K66" s="59"/>
      <c r="L66" s="44"/>
    </row>
    <row r="70" spans="2:12" s="1" customFormat="1" ht="6.95" customHeight="1">
      <c r="B70" s="60"/>
      <c r="C70" s="61"/>
      <c r="D70" s="61"/>
      <c r="E70" s="61"/>
      <c r="F70" s="61"/>
      <c r="G70" s="61"/>
      <c r="H70" s="61"/>
      <c r="I70" s="171"/>
      <c r="J70" s="61"/>
      <c r="K70" s="61"/>
      <c r="L70" s="44"/>
    </row>
    <row r="71" spans="2:12" s="1" customFormat="1" ht="24.95" customHeight="1">
      <c r="B71" s="39"/>
      <c r="C71" s="24" t="s">
        <v>168</v>
      </c>
      <c r="D71" s="40"/>
      <c r="E71" s="40"/>
      <c r="F71" s="40"/>
      <c r="G71" s="40"/>
      <c r="H71" s="40"/>
      <c r="I71" s="144"/>
      <c r="J71" s="40"/>
      <c r="K71" s="40"/>
      <c r="L71" s="44"/>
    </row>
    <row r="72" spans="2:12" s="1" customFormat="1" ht="6.95" customHeight="1">
      <c r="B72" s="39"/>
      <c r="C72" s="40"/>
      <c r="D72" s="40"/>
      <c r="E72" s="40"/>
      <c r="F72" s="40"/>
      <c r="G72" s="40"/>
      <c r="H72" s="40"/>
      <c r="I72" s="144"/>
      <c r="J72" s="40"/>
      <c r="K72" s="40"/>
      <c r="L72" s="44"/>
    </row>
    <row r="73" spans="2:12" s="1" customFormat="1" ht="12" customHeight="1">
      <c r="B73" s="39"/>
      <c r="C73" s="33" t="s">
        <v>16</v>
      </c>
      <c r="D73" s="40"/>
      <c r="E73" s="40"/>
      <c r="F73" s="40"/>
      <c r="G73" s="40"/>
      <c r="H73" s="40"/>
      <c r="I73" s="144"/>
      <c r="J73" s="40"/>
      <c r="K73" s="40"/>
      <c r="L73" s="44"/>
    </row>
    <row r="74" spans="2:12" s="1" customFormat="1" ht="16.5" customHeight="1">
      <c r="B74" s="39"/>
      <c r="C74" s="40"/>
      <c r="D74" s="40"/>
      <c r="E74" s="172" t="str">
        <f>E7</f>
        <v>Výměna pražců a kolejnic ve 2.TK v úseku V.Březno - Boletice n.L. v km 443,320 – 448,400_OPRAVA Č. 1</v>
      </c>
      <c r="F74" s="33"/>
      <c r="G74" s="33"/>
      <c r="H74" s="33"/>
      <c r="I74" s="144"/>
      <c r="J74" s="40"/>
      <c r="K74" s="40"/>
      <c r="L74" s="44"/>
    </row>
    <row r="75" spans="2:12" ht="12" customHeight="1">
      <c r="B75" s="22"/>
      <c r="C75" s="33" t="s">
        <v>158</v>
      </c>
      <c r="D75" s="23"/>
      <c r="E75" s="23"/>
      <c r="F75" s="23"/>
      <c r="G75" s="23"/>
      <c r="H75" s="23"/>
      <c r="I75" s="137"/>
      <c r="J75" s="23"/>
      <c r="K75" s="23"/>
      <c r="L75" s="21"/>
    </row>
    <row r="76" spans="2:12" s="1" customFormat="1" ht="16.5" customHeight="1">
      <c r="B76" s="39"/>
      <c r="C76" s="40"/>
      <c r="D76" s="40"/>
      <c r="E76" s="172" t="s">
        <v>1911</v>
      </c>
      <c r="F76" s="40"/>
      <c r="G76" s="40"/>
      <c r="H76" s="40"/>
      <c r="I76" s="144"/>
      <c r="J76" s="40"/>
      <c r="K76" s="40"/>
      <c r="L76" s="44"/>
    </row>
    <row r="77" spans="2:12" s="1" customFormat="1" ht="12" customHeight="1">
      <c r="B77" s="39"/>
      <c r="C77" s="33" t="s">
        <v>160</v>
      </c>
      <c r="D77" s="40"/>
      <c r="E77" s="40"/>
      <c r="F77" s="40"/>
      <c r="G77" s="40"/>
      <c r="H77" s="40"/>
      <c r="I77" s="144"/>
      <c r="J77" s="40"/>
      <c r="K77" s="40"/>
      <c r="L77" s="44"/>
    </row>
    <row r="78" spans="2:12" s="1" customFormat="1" ht="16.5" customHeight="1">
      <c r="B78" s="39"/>
      <c r="C78" s="40"/>
      <c r="D78" s="40"/>
      <c r="E78" s="65" t="str">
        <f>E11</f>
        <v>01 - TV - SÚOŽI</v>
      </c>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3" t="s">
        <v>21</v>
      </c>
      <c r="D80" s="40"/>
      <c r="E80" s="40"/>
      <c r="F80" s="28" t="str">
        <f>F14</f>
        <v>trať 073</v>
      </c>
      <c r="G80" s="40"/>
      <c r="H80" s="40"/>
      <c r="I80" s="146" t="s">
        <v>23</v>
      </c>
      <c r="J80" s="68" t="str">
        <f>IF(J14="","",J14)</f>
        <v>7. 6. 2019</v>
      </c>
      <c r="K80" s="40"/>
      <c r="L80" s="44"/>
    </row>
    <row r="81" spans="2:12" s="1" customFormat="1" ht="6.95" customHeight="1">
      <c r="B81" s="39"/>
      <c r="C81" s="40"/>
      <c r="D81" s="40"/>
      <c r="E81" s="40"/>
      <c r="F81" s="40"/>
      <c r="G81" s="40"/>
      <c r="H81" s="40"/>
      <c r="I81" s="144"/>
      <c r="J81" s="40"/>
      <c r="K81" s="40"/>
      <c r="L81" s="44"/>
    </row>
    <row r="82" spans="2:12" s="1" customFormat="1" ht="13.65" customHeight="1">
      <c r="B82" s="39"/>
      <c r="C82" s="33" t="s">
        <v>25</v>
      </c>
      <c r="D82" s="40"/>
      <c r="E82" s="40"/>
      <c r="F82" s="28" t="str">
        <f>E17</f>
        <v>SŽDC s.o., OŘ Ústí n.L., ST Ústí n.L.</v>
      </c>
      <c r="G82" s="40"/>
      <c r="H82" s="40"/>
      <c r="I82" s="146" t="s">
        <v>33</v>
      </c>
      <c r="J82" s="37" t="str">
        <f>E23</f>
        <v xml:space="preserve"> </v>
      </c>
      <c r="K82" s="40"/>
      <c r="L82" s="44"/>
    </row>
    <row r="83" spans="2:12" s="1" customFormat="1" ht="13.65" customHeight="1">
      <c r="B83" s="39"/>
      <c r="C83" s="33" t="s">
        <v>31</v>
      </c>
      <c r="D83" s="40"/>
      <c r="E83" s="40"/>
      <c r="F83" s="28" t="str">
        <f>IF(E20="","",E20)</f>
        <v>Vyplň údaj</v>
      </c>
      <c r="G83" s="40"/>
      <c r="H83" s="40"/>
      <c r="I83" s="146" t="s">
        <v>36</v>
      </c>
      <c r="J83" s="37" t="str">
        <f>E26</f>
        <v xml:space="preserve"> </v>
      </c>
      <c r="K83" s="40"/>
      <c r="L83" s="44"/>
    </row>
    <row r="84" spans="2:12" s="1" customFormat="1" ht="10.3" customHeight="1">
      <c r="B84" s="39"/>
      <c r="C84" s="40"/>
      <c r="D84" s="40"/>
      <c r="E84" s="40"/>
      <c r="F84" s="40"/>
      <c r="G84" s="40"/>
      <c r="H84" s="40"/>
      <c r="I84" s="144"/>
      <c r="J84" s="40"/>
      <c r="K84" s="40"/>
      <c r="L84" s="44"/>
    </row>
    <row r="85" spans="2:20" s="10" customFormat="1" ht="29.25" customHeight="1">
      <c r="B85" s="191"/>
      <c r="C85" s="192" t="s">
        <v>169</v>
      </c>
      <c r="D85" s="193" t="s">
        <v>58</v>
      </c>
      <c r="E85" s="193" t="s">
        <v>54</v>
      </c>
      <c r="F85" s="193" t="s">
        <v>55</v>
      </c>
      <c r="G85" s="193" t="s">
        <v>170</v>
      </c>
      <c r="H85" s="193" t="s">
        <v>171</v>
      </c>
      <c r="I85" s="194" t="s">
        <v>172</v>
      </c>
      <c r="J85" s="193" t="s">
        <v>164</v>
      </c>
      <c r="K85" s="195" t="s">
        <v>173</v>
      </c>
      <c r="L85" s="196"/>
      <c r="M85" s="88" t="s">
        <v>19</v>
      </c>
      <c r="N85" s="89" t="s">
        <v>43</v>
      </c>
      <c r="O85" s="89" t="s">
        <v>174</v>
      </c>
      <c r="P85" s="89" t="s">
        <v>175</v>
      </c>
      <c r="Q85" s="89" t="s">
        <v>176</v>
      </c>
      <c r="R85" s="89" t="s">
        <v>177</v>
      </c>
      <c r="S85" s="89" t="s">
        <v>178</v>
      </c>
      <c r="T85" s="90" t="s">
        <v>179</v>
      </c>
    </row>
    <row r="86" spans="2:63" s="1" customFormat="1" ht="22.8" customHeight="1">
      <c r="B86" s="39"/>
      <c r="C86" s="95" t="s">
        <v>180</v>
      </c>
      <c r="D86" s="40"/>
      <c r="E86" s="40"/>
      <c r="F86" s="40"/>
      <c r="G86" s="40"/>
      <c r="H86" s="40"/>
      <c r="I86" s="144"/>
      <c r="J86" s="197">
        <f>BK86</f>
        <v>0</v>
      </c>
      <c r="K86" s="40"/>
      <c r="L86" s="44"/>
      <c r="M86" s="91"/>
      <c r="N86" s="92"/>
      <c r="O86" s="92"/>
      <c r="P86" s="198">
        <f>P87</f>
        <v>0</v>
      </c>
      <c r="Q86" s="92"/>
      <c r="R86" s="198">
        <f>R87</f>
        <v>0</v>
      </c>
      <c r="S86" s="92"/>
      <c r="T86" s="199">
        <f>T87</f>
        <v>0</v>
      </c>
      <c r="AT86" s="18" t="s">
        <v>72</v>
      </c>
      <c r="AU86" s="18" t="s">
        <v>165</v>
      </c>
      <c r="BK86" s="200">
        <f>BK87</f>
        <v>0</v>
      </c>
    </row>
    <row r="87" spans="2:63" s="11" customFormat="1" ht="25.9" customHeight="1">
      <c r="B87" s="201"/>
      <c r="C87" s="202"/>
      <c r="D87" s="203" t="s">
        <v>72</v>
      </c>
      <c r="E87" s="204" t="s">
        <v>593</v>
      </c>
      <c r="F87" s="204" t="s">
        <v>594</v>
      </c>
      <c r="G87" s="202"/>
      <c r="H87" s="202"/>
      <c r="I87" s="205"/>
      <c r="J87" s="206">
        <f>BK87</f>
        <v>0</v>
      </c>
      <c r="K87" s="202"/>
      <c r="L87" s="207"/>
      <c r="M87" s="208"/>
      <c r="N87" s="209"/>
      <c r="O87" s="209"/>
      <c r="P87" s="210">
        <f>SUM(P88:P123)</f>
        <v>0</v>
      </c>
      <c r="Q87" s="209"/>
      <c r="R87" s="210">
        <f>SUM(R88:R123)</f>
        <v>0</v>
      </c>
      <c r="S87" s="209"/>
      <c r="T87" s="211">
        <f>SUM(T88:T123)</f>
        <v>0</v>
      </c>
      <c r="AR87" s="212" t="s">
        <v>101</v>
      </c>
      <c r="AT87" s="213" t="s">
        <v>72</v>
      </c>
      <c r="AU87" s="213" t="s">
        <v>73</v>
      </c>
      <c r="AY87" s="212" t="s">
        <v>183</v>
      </c>
      <c r="BK87" s="214">
        <f>SUM(BK88:BK123)</f>
        <v>0</v>
      </c>
    </row>
    <row r="88" spans="2:65" s="1" customFormat="1" ht="33.75" customHeight="1">
      <c r="B88" s="39"/>
      <c r="C88" s="217" t="s">
        <v>80</v>
      </c>
      <c r="D88" s="217" t="s">
        <v>185</v>
      </c>
      <c r="E88" s="218" t="s">
        <v>1913</v>
      </c>
      <c r="F88" s="219" t="s">
        <v>1914</v>
      </c>
      <c r="G88" s="220" t="s">
        <v>225</v>
      </c>
      <c r="H88" s="221">
        <v>52.5</v>
      </c>
      <c r="I88" s="222"/>
      <c r="J88" s="223">
        <f>ROUND(I88*H88,2)</f>
        <v>0</v>
      </c>
      <c r="K88" s="219" t="s">
        <v>189</v>
      </c>
      <c r="L88" s="44"/>
      <c r="M88" s="224" t="s">
        <v>19</v>
      </c>
      <c r="N88" s="225" t="s">
        <v>44</v>
      </c>
      <c r="O88" s="80"/>
      <c r="P88" s="226">
        <f>O88*H88</f>
        <v>0</v>
      </c>
      <c r="Q88" s="226">
        <v>0</v>
      </c>
      <c r="R88" s="226">
        <f>Q88*H88</f>
        <v>0</v>
      </c>
      <c r="S88" s="226">
        <v>0</v>
      </c>
      <c r="T88" s="227">
        <f>S88*H88</f>
        <v>0</v>
      </c>
      <c r="AR88" s="18" t="s">
        <v>597</v>
      </c>
      <c r="AT88" s="18" t="s">
        <v>185</v>
      </c>
      <c r="AU88" s="18" t="s">
        <v>80</v>
      </c>
      <c r="AY88" s="18" t="s">
        <v>183</v>
      </c>
      <c r="BE88" s="228">
        <f>IF(N88="základní",J88,0)</f>
        <v>0</v>
      </c>
      <c r="BF88" s="228">
        <f>IF(N88="snížená",J88,0)</f>
        <v>0</v>
      </c>
      <c r="BG88" s="228">
        <f>IF(N88="zákl. přenesená",J88,0)</f>
        <v>0</v>
      </c>
      <c r="BH88" s="228">
        <f>IF(N88="sníž. přenesená",J88,0)</f>
        <v>0</v>
      </c>
      <c r="BI88" s="228">
        <f>IF(N88="nulová",J88,0)</f>
        <v>0</v>
      </c>
      <c r="BJ88" s="18" t="s">
        <v>80</v>
      </c>
      <c r="BK88" s="228">
        <f>ROUND(I88*H88,2)</f>
        <v>0</v>
      </c>
      <c r="BL88" s="18" t="s">
        <v>597</v>
      </c>
      <c r="BM88" s="18" t="s">
        <v>1915</v>
      </c>
    </row>
    <row r="89" spans="2:65" s="1" customFormat="1" ht="22.5" customHeight="1">
      <c r="B89" s="39"/>
      <c r="C89" s="264" t="s">
        <v>82</v>
      </c>
      <c r="D89" s="264" t="s">
        <v>233</v>
      </c>
      <c r="E89" s="265" t="s">
        <v>1916</v>
      </c>
      <c r="F89" s="266" t="s">
        <v>1917</v>
      </c>
      <c r="G89" s="267" t="s">
        <v>198</v>
      </c>
      <c r="H89" s="268">
        <v>14</v>
      </c>
      <c r="I89" s="269"/>
      <c r="J89" s="270">
        <f>ROUND(I89*H89,2)</f>
        <v>0</v>
      </c>
      <c r="K89" s="266" t="s">
        <v>189</v>
      </c>
      <c r="L89" s="271"/>
      <c r="M89" s="272" t="s">
        <v>19</v>
      </c>
      <c r="N89" s="273" t="s">
        <v>44</v>
      </c>
      <c r="O89" s="80"/>
      <c r="P89" s="226">
        <f>O89*H89</f>
        <v>0</v>
      </c>
      <c r="Q89" s="226">
        <v>0</v>
      </c>
      <c r="R89" s="226">
        <f>Q89*H89</f>
        <v>0</v>
      </c>
      <c r="S89" s="226">
        <v>0</v>
      </c>
      <c r="T89" s="227">
        <f>S89*H89</f>
        <v>0</v>
      </c>
      <c r="AR89" s="18" t="s">
        <v>1918</v>
      </c>
      <c r="AT89" s="18" t="s">
        <v>233</v>
      </c>
      <c r="AU89" s="18" t="s">
        <v>80</v>
      </c>
      <c r="AY89" s="18" t="s">
        <v>183</v>
      </c>
      <c r="BE89" s="228">
        <f>IF(N89="základní",J89,0)</f>
        <v>0</v>
      </c>
      <c r="BF89" s="228">
        <f>IF(N89="snížená",J89,0)</f>
        <v>0</v>
      </c>
      <c r="BG89" s="228">
        <f>IF(N89="zákl. přenesená",J89,0)</f>
        <v>0</v>
      </c>
      <c r="BH89" s="228">
        <f>IF(N89="sníž. přenesená",J89,0)</f>
        <v>0</v>
      </c>
      <c r="BI89" s="228">
        <f>IF(N89="nulová",J89,0)</f>
        <v>0</v>
      </c>
      <c r="BJ89" s="18" t="s">
        <v>80</v>
      </c>
      <c r="BK89" s="228">
        <f>ROUND(I89*H89,2)</f>
        <v>0</v>
      </c>
      <c r="BL89" s="18" t="s">
        <v>1918</v>
      </c>
      <c r="BM89" s="18" t="s">
        <v>1919</v>
      </c>
    </row>
    <row r="90" spans="2:65" s="1" customFormat="1" ht="22.5" customHeight="1">
      <c r="B90" s="39"/>
      <c r="C90" s="264" t="s">
        <v>95</v>
      </c>
      <c r="D90" s="264" t="s">
        <v>233</v>
      </c>
      <c r="E90" s="265" t="s">
        <v>1920</v>
      </c>
      <c r="F90" s="266" t="s">
        <v>1921</v>
      </c>
      <c r="G90" s="267" t="s">
        <v>198</v>
      </c>
      <c r="H90" s="268">
        <v>1</v>
      </c>
      <c r="I90" s="269"/>
      <c r="J90" s="270">
        <f>ROUND(I90*H90,2)</f>
        <v>0</v>
      </c>
      <c r="K90" s="266" t="s">
        <v>189</v>
      </c>
      <c r="L90" s="271"/>
      <c r="M90" s="272" t="s">
        <v>19</v>
      </c>
      <c r="N90" s="273" t="s">
        <v>44</v>
      </c>
      <c r="O90" s="80"/>
      <c r="P90" s="226">
        <f>O90*H90</f>
        <v>0</v>
      </c>
      <c r="Q90" s="226">
        <v>0</v>
      </c>
      <c r="R90" s="226">
        <f>Q90*H90</f>
        <v>0</v>
      </c>
      <c r="S90" s="226">
        <v>0</v>
      </c>
      <c r="T90" s="227">
        <f>S90*H90</f>
        <v>0</v>
      </c>
      <c r="AR90" s="18" t="s">
        <v>1918</v>
      </c>
      <c r="AT90" s="18" t="s">
        <v>233</v>
      </c>
      <c r="AU90" s="18" t="s">
        <v>80</v>
      </c>
      <c r="AY90" s="18" t="s">
        <v>183</v>
      </c>
      <c r="BE90" s="228">
        <f>IF(N90="základní",J90,0)</f>
        <v>0</v>
      </c>
      <c r="BF90" s="228">
        <f>IF(N90="snížená",J90,0)</f>
        <v>0</v>
      </c>
      <c r="BG90" s="228">
        <f>IF(N90="zákl. přenesená",J90,0)</f>
        <v>0</v>
      </c>
      <c r="BH90" s="228">
        <f>IF(N90="sníž. přenesená",J90,0)</f>
        <v>0</v>
      </c>
      <c r="BI90" s="228">
        <f>IF(N90="nulová",J90,0)</f>
        <v>0</v>
      </c>
      <c r="BJ90" s="18" t="s">
        <v>80</v>
      </c>
      <c r="BK90" s="228">
        <f>ROUND(I90*H90,2)</f>
        <v>0</v>
      </c>
      <c r="BL90" s="18" t="s">
        <v>1918</v>
      </c>
      <c r="BM90" s="18" t="s">
        <v>1922</v>
      </c>
    </row>
    <row r="91" spans="2:65" s="1" customFormat="1" ht="22.5" customHeight="1">
      <c r="B91" s="39"/>
      <c r="C91" s="264" t="s">
        <v>101</v>
      </c>
      <c r="D91" s="264" t="s">
        <v>233</v>
      </c>
      <c r="E91" s="265" t="s">
        <v>1923</v>
      </c>
      <c r="F91" s="266" t="s">
        <v>1924</v>
      </c>
      <c r="G91" s="267" t="s">
        <v>198</v>
      </c>
      <c r="H91" s="268">
        <v>14</v>
      </c>
      <c r="I91" s="269"/>
      <c r="J91" s="270">
        <f>ROUND(I91*H91,2)</f>
        <v>0</v>
      </c>
      <c r="K91" s="266" t="s">
        <v>189</v>
      </c>
      <c r="L91" s="271"/>
      <c r="M91" s="272" t="s">
        <v>19</v>
      </c>
      <c r="N91" s="273" t="s">
        <v>44</v>
      </c>
      <c r="O91" s="80"/>
      <c r="P91" s="226">
        <f>O91*H91</f>
        <v>0</v>
      </c>
      <c r="Q91" s="226">
        <v>0</v>
      </c>
      <c r="R91" s="226">
        <f>Q91*H91</f>
        <v>0</v>
      </c>
      <c r="S91" s="226">
        <v>0</v>
      </c>
      <c r="T91" s="227">
        <f>S91*H91</f>
        <v>0</v>
      </c>
      <c r="AR91" s="18" t="s">
        <v>1918</v>
      </c>
      <c r="AT91" s="18" t="s">
        <v>233</v>
      </c>
      <c r="AU91" s="18" t="s">
        <v>80</v>
      </c>
      <c r="AY91" s="18" t="s">
        <v>183</v>
      </c>
      <c r="BE91" s="228">
        <f>IF(N91="základní",J91,0)</f>
        <v>0</v>
      </c>
      <c r="BF91" s="228">
        <f>IF(N91="snížená",J91,0)</f>
        <v>0</v>
      </c>
      <c r="BG91" s="228">
        <f>IF(N91="zákl. přenesená",J91,0)</f>
        <v>0</v>
      </c>
      <c r="BH91" s="228">
        <f>IF(N91="sníž. přenesená",J91,0)</f>
        <v>0</v>
      </c>
      <c r="BI91" s="228">
        <f>IF(N91="nulová",J91,0)</f>
        <v>0</v>
      </c>
      <c r="BJ91" s="18" t="s">
        <v>80</v>
      </c>
      <c r="BK91" s="228">
        <f>ROUND(I91*H91,2)</f>
        <v>0</v>
      </c>
      <c r="BL91" s="18" t="s">
        <v>1918</v>
      </c>
      <c r="BM91" s="18" t="s">
        <v>1925</v>
      </c>
    </row>
    <row r="92" spans="2:65" s="1" customFormat="1" ht="22.5" customHeight="1">
      <c r="B92" s="39"/>
      <c r="C92" s="217" t="s">
        <v>104</v>
      </c>
      <c r="D92" s="217" t="s">
        <v>185</v>
      </c>
      <c r="E92" s="218" t="s">
        <v>1926</v>
      </c>
      <c r="F92" s="219" t="s">
        <v>1927</v>
      </c>
      <c r="G92" s="220" t="s">
        <v>198</v>
      </c>
      <c r="H92" s="221">
        <v>18</v>
      </c>
      <c r="I92" s="222"/>
      <c r="J92" s="223">
        <f>ROUND(I92*H92,2)</f>
        <v>0</v>
      </c>
      <c r="K92" s="219" t="s">
        <v>189</v>
      </c>
      <c r="L92" s="44"/>
      <c r="M92" s="224" t="s">
        <v>19</v>
      </c>
      <c r="N92" s="225" t="s">
        <v>44</v>
      </c>
      <c r="O92" s="80"/>
      <c r="P92" s="226">
        <f>O92*H92</f>
        <v>0</v>
      </c>
      <c r="Q92" s="226">
        <v>0</v>
      </c>
      <c r="R92" s="226">
        <f>Q92*H92</f>
        <v>0</v>
      </c>
      <c r="S92" s="226">
        <v>0</v>
      </c>
      <c r="T92" s="227">
        <f>S92*H92</f>
        <v>0</v>
      </c>
      <c r="AR92" s="18" t="s">
        <v>597</v>
      </c>
      <c r="AT92" s="18" t="s">
        <v>185</v>
      </c>
      <c r="AU92" s="18" t="s">
        <v>80</v>
      </c>
      <c r="AY92" s="18" t="s">
        <v>183</v>
      </c>
      <c r="BE92" s="228">
        <f>IF(N92="základní",J92,0)</f>
        <v>0</v>
      </c>
      <c r="BF92" s="228">
        <f>IF(N92="snížená",J92,0)</f>
        <v>0</v>
      </c>
      <c r="BG92" s="228">
        <f>IF(N92="zákl. přenesená",J92,0)</f>
        <v>0</v>
      </c>
      <c r="BH92" s="228">
        <f>IF(N92="sníž. přenesená",J92,0)</f>
        <v>0</v>
      </c>
      <c r="BI92" s="228">
        <f>IF(N92="nulová",J92,0)</f>
        <v>0</v>
      </c>
      <c r="BJ92" s="18" t="s">
        <v>80</v>
      </c>
      <c r="BK92" s="228">
        <f>ROUND(I92*H92,2)</f>
        <v>0</v>
      </c>
      <c r="BL92" s="18" t="s">
        <v>597</v>
      </c>
      <c r="BM92" s="18" t="s">
        <v>1928</v>
      </c>
    </row>
    <row r="93" spans="2:65" s="1" customFormat="1" ht="22.5" customHeight="1">
      <c r="B93" s="39"/>
      <c r="C93" s="264" t="s">
        <v>216</v>
      </c>
      <c r="D93" s="264" t="s">
        <v>233</v>
      </c>
      <c r="E93" s="265" t="s">
        <v>1929</v>
      </c>
      <c r="F93" s="266" t="s">
        <v>1930</v>
      </c>
      <c r="G93" s="267" t="s">
        <v>198</v>
      </c>
      <c r="H93" s="268">
        <v>18</v>
      </c>
      <c r="I93" s="269"/>
      <c r="J93" s="270">
        <f>ROUND(I93*H93,2)</f>
        <v>0</v>
      </c>
      <c r="K93" s="266" t="s">
        <v>189</v>
      </c>
      <c r="L93" s="271"/>
      <c r="M93" s="272" t="s">
        <v>19</v>
      </c>
      <c r="N93" s="273" t="s">
        <v>44</v>
      </c>
      <c r="O93" s="80"/>
      <c r="P93" s="226">
        <f>O93*H93</f>
        <v>0</v>
      </c>
      <c r="Q93" s="226">
        <v>0</v>
      </c>
      <c r="R93" s="226">
        <f>Q93*H93</f>
        <v>0</v>
      </c>
      <c r="S93" s="226">
        <v>0</v>
      </c>
      <c r="T93" s="227">
        <f>S93*H93</f>
        <v>0</v>
      </c>
      <c r="AR93" s="18" t="s">
        <v>1918</v>
      </c>
      <c r="AT93" s="18" t="s">
        <v>233</v>
      </c>
      <c r="AU93" s="18" t="s">
        <v>80</v>
      </c>
      <c r="AY93" s="18" t="s">
        <v>183</v>
      </c>
      <c r="BE93" s="228">
        <f>IF(N93="základní",J93,0)</f>
        <v>0</v>
      </c>
      <c r="BF93" s="228">
        <f>IF(N93="snížená",J93,0)</f>
        <v>0</v>
      </c>
      <c r="BG93" s="228">
        <f>IF(N93="zákl. přenesená",J93,0)</f>
        <v>0</v>
      </c>
      <c r="BH93" s="228">
        <f>IF(N93="sníž. přenesená",J93,0)</f>
        <v>0</v>
      </c>
      <c r="BI93" s="228">
        <f>IF(N93="nulová",J93,0)</f>
        <v>0</v>
      </c>
      <c r="BJ93" s="18" t="s">
        <v>80</v>
      </c>
      <c r="BK93" s="228">
        <f>ROUND(I93*H93,2)</f>
        <v>0</v>
      </c>
      <c r="BL93" s="18" t="s">
        <v>1918</v>
      </c>
      <c r="BM93" s="18" t="s">
        <v>1931</v>
      </c>
    </row>
    <row r="94" spans="2:65" s="1" customFormat="1" ht="22.5" customHeight="1">
      <c r="B94" s="39"/>
      <c r="C94" s="217" t="s">
        <v>222</v>
      </c>
      <c r="D94" s="217" t="s">
        <v>185</v>
      </c>
      <c r="E94" s="218" t="s">
        <v>1932</v>
      </c>
      <c r="F94" s="219" t="s">
        <v>1933</v>
      </c>
      <c r="G94" s="220" t="s">
        <v>198</v>
      </c>
      <c r="H94" s="221">
        <v>67</v>
      </c>
      <c r="I94" s="222"/>
      <c r="J94" s="223">
        <f>ROUND(I94*H94,2)</f>
        <v>0</v>
      </c>
      <c r="K94" s="219" t="s">
        <v>189</v>
      </c>
      <c r="L94" s="44"/>
      <c r="M94" s="224" t="s">
        <v>19</v>
      </c>
      <c r="N94" s="225" t="s">
        <v>44</v>
      </c>
      <c r="O94" s="80"/>
      <c r="P94" s="226">
        <f>O94*H94</f>
        <v>0</v>
      </c>
      <c r="Q94" s="226">
        <v>0</v>
      </c>
      <c r="R94" s="226">
        <f>Q94*H94</f>
        <v>0</v>
      </c>
      <c r="S94" s="226">
        <v>0</v>
      </c>
      <c r="T94" s="227">
        <f>S94*H94</f>
        <v>0</v>
      </c>
      <c r="AR94" s="18" t="s">
        <v>597</v>
      </c>
      <c r="AT94" s="18" t="s">
        <v>185</v>
      </c>
      <c r="AU94" s="18" t="s">
        <v>80</v>
      </c>
      <c r="AY94" s="18" t="s">
        <v>183</v>
      </c>
      <c r="BE94" s="228">
        <f>IF(N94="základní",J94,0)</f>
        <v>0</v>
      </c>
      <c r="BF94" s="228">
        <f>IF(N94="snížená",J94,0)</f>
        <v>0</v>
      </c>
      <c r="BG94" s="228">
        <f>IF(N94="zákl. přenesená",J94,0)</f>
        <v>0</v>
      </c>
      <c r="BH94" s="228">
        <f>IF(N94="sníž. přenesená",J94,0)</f>
        <v>0</v>
      </c>
      <c r="BI94" s="228">
        <f>IF(N94="nulová",J94,0)</f>
        <v>0</v>
      </c>
      <c r="BJ94" s="18" t="s">
        <v>80</v>
      </c>
      <c r="BK94" s="228">
        <f>ROUND(I94*H94,2)</f>
        <v>0</v>
      </c>
      <c r="BL94" s="18" t="s">
        <v>597</v>
      </c>
      <c r="BM94" s="18" t="s">
        <v>1934</v>
      </c>
    </row>
    <row r="95" spans="2:65" s="1" customFormat="1" ht="22.5" customHeight="1">
      <c r="B95" s="39"/>
      <c r="C95" s="217" t="s">
        <v>232</v>
      </c>
      <c r="D95" s="217" t="s">
        <v>185</v>
      </c>
      <c r="E95" s="218" t="s">
        <v>1935</v>
      </c>
      <c r="F95" s="219" t="s">
        <v>1936</v>
      </c>
      <c r="G95" s="220" t="s">
        <v>198</v>
      </c>
      <c r="H95" s="221">
        <v>1350</v>
      </c>
      <c r="I95" s="222"/>
      <c r="J95" s="223">
        <f>ROUND(I95*H95,2)</f>
        <v>0</v>
      </c>
      <c r="K95" s="219" t="s">
        <v>189</v>
      </c>
      <c r="L95" s="44"/>
      <c r="M95" s="224" t="s">
        <v>19</v>
      </c>
      <c r="N95" s="225" t="s">
        <v>44</v>
      </c>
      <c r="O95" s="80"/>
      <c r="P95" s="226">
        <f>O95*H95</f>
        <v>0</v>
      </c>
      <c r="Q95" s="226">
        <v>0</v>
      </c>
      <c r="R95" s="226">
        <f>Q95*H95</f>
        <v>0</v>
      </c>
      <c r="S95" s="226">
        <v>0</v>
      </c>
      <c r="T95" s="227">
        <f>S95*H95</f>
        <v>0</v>
      </c>
      <c r="AR95" s="18" t="s">
        <v>597</v>
      </c>
      <c r="AT95" s="18" t="s">
        <v>185</v>
      </c>
      <c r="AU95" s="18" t="s">
        <v>80</v>
      </c>
      <c r="AY95" s="18" t="s">
        <v>183</v>
      </c>
      <c r="BE95" s="228">
        <f>IF(N95="základní",J95,0)</f>
        <v>0</v>
      </c>
      <c r="BF95" s="228">
        <f>IF(N95="snížená",J95,0)</f>
        <v>0</v>
      </c>
      <c r="BG95" s="228">
        <f>IF(N95="zákl. přenesená",J95,0)</f>
        <v>0</v>
      </c>
      <c r="BH95" s="228">
        <f>IF(N95="sníž. přenesená",J95,0)</f>
        <v>0</v>
      </c>
      <c r="BI95" s="228">
        <f>IF(N95="nulová",J95,0)</f>
        <v>0</v>
      </c>
      <c r="BJ95" s="18" t="s">
        <v>80</v>
      </c>
      <c r="BK95" s="228">
        <f>ROUND(I95*H95,2)</f>
        <v>0</v>
      </c>
      <c r="BL95" s="18" t="s">
        <v>597</v>
      </c>
      <c r="BM95" s="18" t="s">
        <v>1937</v>
      </c>
    </row>
    <row r="96" spans="2:65" s="1" customFormat="1" ht="22.5" customHeight="1">
      <c r="B96" s="39"/>
      <c r="C96" s="264" t="s">
        <v>238</v>
      </c>
      <c r="D96" s="264" t="s">
        <v>233</v>
      </c>
      <c r="E96" s="265" t="s">
        <v>1938</v>
      </c>
      <c r="F96" s="266" t="s">
        <v>1939</v>
      </c>
      <c r="G96" s="267" t="s">
        <v>198</v>
      </c>
      <c r="H96" s="268">
        <v>2700</v>
      </c>
      <c r="I96" s="269"/>
      <c r="J96" s="270">
        <f>ROUND(I96*H96,2)</f>
        <v>0</v>
      </c>
      <c r="K96" s="266" t="s">
        <v>189</v>
      </c>
      <c r="L96" s="271"/>
      <c r="M96" s="272" t="s">
        <v>19</v>
      </c>
      <c r="N96" s="273" t="s">
        <v>44</v>
      </c>
      <c r="O96" s="80"/>
      <c r="P96" s="226">
        <f>O96*H96</f>
        <v>0</v>
      </c>
      <c r="Q96" s="226">
        <v>0</v>
      </c>
      <c r="R96" s="226">
        <f>Q96*H96</f>
        <v>0</v>
      </c>
      <c r="S96" s="226">
        <v>0</v>
      </c>
      <c r="T96" s="227">
        <f>S96*H96</f>
        <v>0</v>
      </c>
      <c r="AR96" s="18" t="s">
        <v>1918</v>
      </c>
      <c r="AT96" s="18" t="s">
        <v>233</v>
      </c>
      <c r="AU96" s="18" t="s">
        <v>80</v>
      </c>
      <c r="AY96" s="18" t="s">
        <v>183</v>
      </c>
      <c r="BE96" s="228">
        <f>IF(N96="základní",J96,0)</f>
        <v>0</v>
      </c>
      <c r="BF96" s="228">
        <f>IF(N96="snížená",J96,0)</f>
        <v>0</v>
      </c>
      <c r="BG96" s="228">
        <f>IF(N96="zákl. přenesená",J96,0)</f>
        <v>0</v>
      </c>
      <c r="BH96" s="228">
        <f>IF(N96="sníž. přenesená",J96,0)</f>
        <v>0</v>
      </c>
      <c r="BI96" s="228">
        <f>IF(N96="nulová",J96,0)</f>
        <v>0</v>
      </c>
      <c r="BJ96" s="18" t="s">
        <v>80</v>
      </c>
      <c r="BK96" s="228">
        <f>ROUND(I96*H96,2)</f>
        <v>0</v>
      </c>
      <c r="BL96" s="18" t="s">
        <v>1918</v>
      </c>
      <c r="BM96" s="18" t="s">
        <v>1940</v>
      </c>
    </row>
    <row r="97" spans="2:65" s="1" customFormat="1" ht="22.5" customHeight="1">
      <c r="B97" s="39"/>
      <c r="C97" s="264" t="s">
        <v>247</v>
      </c>
      <c r="D97" s="264" t="s">
        <v>233</v>
      </c>
      <c r="E97" s="265" t="s">
        <v>1941</v>
      </c>
      <c r="F97" s="266" t="s">
        <v>1942</v>
      </c>
      <c r="G97" s="267" t="s">
        <v>198</v>
      </c>
      <c r="H97" s="268">
        <v>1350</v>
      </c>
      <c r="I97" s="269"/>
      <c r="J97" s="270">
        <f>ROUND(I97*H97,2)</f>
        <v>0</v>
      </c>
      <c r="K97" s="266" t="s">
        <v>189</v>
      </c>
      <c r="L97" s="271"/>
      <c r="M97" s="272" t="s">
        <v>19</v>
      </c>
      <c r="N97" s="273" t="s">
        <v>44</v>
      </c>
      <c r="O97" s="80"/>
      <c r="P97" s="226">
        <f>O97*H97</f>
        <v>0</v>
      </c>
      <c r="Q97" s="226">
        <v>0</v>
      </c>
      <c r="R97" s="226">
        <f>Q97*H97</f>
        <v>0</v>
      </c>
      <c r="S97" s="226">
        <v>0</v>
      </c>
      <c r="T97" s="227">
        <f>S97*H97</f>
        <v>0</v>
      </c>
      <c r="AR97" s="18" t="s">
        <v>1918</v>
      </c>
      <c r="AT97" s="18" t="s">
        <v>233</v>
      </c>
      <c r="AU97" s="18" t="s">
        <v>80</v>
      </c>
      <c r="AY97" s="18" t="s">
        <v>183</v>
      </c>
      <c r="BE97" s="228">
        <f>IF(N97="základní",J97,0)</f>
        <v>0</v>
      </c>
      <c r="BF97" s="228">
        <f>IF(N97="snížená",J97,0)</f>
        <v>0</v>
      </c>
      <c r="BG97" s="228">
        <f>IF(N97="zákl. přenesená",J97,0)</f>
        <v>0</v>
      </c>
      <c r="BH97" s="228">
        <f>IF(N97="sníž. přenesená",J97,0)</f>
        <v>0</v>
      </c>
      <c r="BI97" s="228">
        <f>IF(N97="nulová",J97,0)</f>
        <v>0</v>
      </c>
      <c r="BJ97" s="18" t="s">
        <v>80</v>
      </c>
      <c r="BK97" s="228">
        <f>ROUND(I97*H97,2)</f>
        <v>0</v>
      </c>
      <c r="BL97" s="18" t="s">
        <v>1918</v>
      </c>
      <c r="BM97" s="18" t="s">
        <v>1943</v>
      </c>
    </row>
    <row r="98" spans="2:65" s="1" customFormat="1" ht="22.5" customHeight="1">
      <c r="B98" s="39"/>
      <c r="C98" s="217" t="s">
        <v>253</v>
      </c>
      <c r="D98" s="217" t="s">
        <v>185</v>
      </c>
      <c r="E98" s="218" t="s">
        <v>1944</v>
      </c>
      <c r="F98" s="219" t="s">
        <v>1945</v>
      </c>
      <c r="G98" s="220" t="s">
        <v>188</v>
      </c>
      <c r="H98" s="221">
        <v>3904</v>
      </c>
      <c r="I98" s="222"/>
      <c r="J98" s="223">
        <f>ROUND(I98*H98,2)</f>
        <v>0</v>
      </c>
      <c r="K98" s="219" t="s">
        <v>189</v>
      </c>
      <c r="L98" s="44"/>
      <c r="M98" s="224" t="s">
        <v>19</v>
      </c>
      <c r="N98" s="225" t="s">
        <v>44</v>
      </c>
      <c r="O98" s="80"/>
      <c r="P98" s="226">
        <f>O98*H98</f>
        <v>0</v>
      </c>
      <c r="Q98" s="226">
        <v>0</v>
      </c>
      <c r="R98" s="226">
        <f>Q98*H98</f>
        <v>0</v>
      </c>
      <c r="S98" s="226">
        <v>0</v>
      </c>
      <c r="T98" s="227">
        <f>S98*H98</f>
        <v>0</v>
      </c>
      <c r="AR98" s="18" t="s">
        <v>597</v>
      </c>
      <c r="AT98" s="18" t="s">
        <v>185</v>
      </c>
      <c r="AU98" s="18" t="s">
        <v>80</v>
      </c>
      <c r="AY98" s="18" t="s">
        <v>183</v>
      </c>
      <c r="BE98" s="228">
        <f>IF(N98="základní",J98,0)</f>
        <v>0</v>
      </c>
      <c r="BF98" s="228">
        <f>IF(N98="snížená",J98,0)</f>
        <v>0</v>
      </c>
      <c r="BG98" s="228">
        <f>IF(N98="zákl. přenesená",J98,0)</f>
        <v>0</v>
      </c>
      <c r="BH98" s="228">
        <f>IF(N98="sníž. přenesená",J98,0)</f>
        <v>0</v>
      </c>
      <c r="BI98" s="228">
        <f>IF(N98="nulová",J98,0)</f>
        <v>0</v>
      </c>
      <c r="BJ98" s="18" t="s">
        <v>80</v>
      </c>
      <c r="BK98" s="228">
        <f>ROUND(I98*H98,2)</f>
        <v>0</v>
      </c>
      <c r="BL98" s="18" t="s">
        <v>597</v>
      </c>
      <c r="BM98" s="18" t="s">
        <v>1946</v>
      </c>
    </row>
    <row r="99" spans="2:65" s="1" customFormat="1" ht="22.5" customHeight="1">
      <c r="B99" s="39"/>
      <c r="C99" s="264" t="s">
        <v>257</v>
      </c>
      <c r="D99" s="264" t="s">
        <v>233</v>
      </c>
      <c r="E99" s="265" t="s">
        <v>1947</v>
      </c>
      <c r="F99" s="266" t="s">
        <v>1948</v>
      </c>
      <c r="G99" s="267" t="s">
        <v>188</v>
      </c>
      <c r="H99" s="268">
        <v>3904</v>
      </c>
      <c r="I99" s="269"/>
      <c r="J99" s="270">
        <f>ROUND(I99*H99,2)</f>
        <v>0</v>
      </c>
      <c r="K99" s="266" t="s">
        <v>189</v>
      </c>
      <c r="L99" s="271"/>
      <c r="M99" s="272" t="s">
        <v>19</v>
      </c>
      <c r="N99" s="273" t="s">
        <v>44</v>
      </c>
      <c r="O99" s="80"/>
      <c r="P99" s="226">
        <f>O99*H99</f>
        <v>0</v>
      </c>
      <c r="Q99" s="226">
        <v>0</v>
      </c>
      <c r="R99" s="226">
        <f>Q99*H99</f>
        <v>0</v>
      </c>
      <c r="S99" s="226">
        <v>0</v>
      </c>
      <c r="T99" s="227">
        <f>S99*H99</f>
        <v>0</v>
      </c>
      <c r="AR99" s="18" t="s">
        <v>1918</v>
      </c>
      <c r="AT99" s="18" t="s">
        <v>233</v>
      </c>
      <c r="AU99" s="18" t="s">
        <v>80</v>
      </c>
      <c r="AY99" s="18" t="s">
        <v>183</v>
      </c>
      <c r="BE99" s="228">
        <f>IF(N99="základní",J99,0)</f>
        <v>0</v>
      </c>
      <c r="BF99" s="228">
        <f>IF(N99="snížená",J99,0)</f>
        <v>0</v>
      </c>
      <c r="BG99" s="228">
        <f>IF(N99="zákl. přenesená",J99,0)</f>
        <v>0</v>
      </c>
      <c r="BH99" s="228">
        <f>IF(N99="sníž. přenesená",J99,0)</f>
        <v>0</v>
      </c>
      <c r="BI99" s="228">
        <f>IF(N99="nulová",J99,0)</f>
        <v>0</v>
      </c>
      <c r="BJ99" s="18" t="s">
        <v>80</v>
      </c>
      <c r="BK99" s="228">
        <f>ROUND(I99*H99,2)</f>
        <v>0</v>
      </c>
      <c r="BL99" s="18" t="s">
        <v>1918</v>
      </c>
      <c r="BM99" s="18" t="s">
        <v>1949</v>
      </c>
    </row>
    <row r="100" spans="2:65" s="1" customFormat="1" ht="22.5" customHeight="1">
      <c r="B100" s="39"/>
      <c r="C100" s="217" t="s">
        <v>262</v>
      </c>
      <c r="D100" s="217" t="s">
        <v>185</v>
      </c>
      <c r="E100" s="218" t="s">
        <v>1950</v>
      </c>
      <c r="F100" s="219" t="s">
        <v>1951</v>
      </c>
      <c r="G100" s="220" t="s">
        <v>188</v>
      </c>
      <c r="H100" s="221">
        <v>3950</v>
      </c>
      <c r="I100" s="222"/>
      <c r="J100" s="223">
        <f>ROUND(I100*H100,2)</f>
        <v>0</v>
      </c>
      <c r="K100" s="219" t="s">
        <v>189</v>
      </c>
      <c r="L100" s="44"/>
      <c r="M100" s="224" t="s">
        <v>19</v>
      </c>
      <c r="N100" s="225" t="s">
        <v>44</v>
      </c>
      <c r="O100" s="80"/>
      <c r="P100" s="226">
        <f>O100*H100</f>
        <v>0</v>
      </c>
      <c r="Q100" s="226">
        <v>0</v>
      </c>
      <c r="R100" s="226">
        <f>Q100*H100</f>
        <v>0</v>
      </c>
      <c r="S100" s="226">
        <v>0</v>
      </c>
      <c r="T100" s="227">
        <f>S100*H100</f>
        <v>0</v>
      </c>
      <c r="AR100" s="18" t="s">
        <v>597</v>
      </c>
      <c r="AT100" s="18" t="s">
        <v>185</v>
      </c>
      <c r="AU100" s="18" t="s">
        <v>80</v>
      </c>
      <c r="AY100" s="18" t="s">
        <v>183</v>
      </c>
      <c r="BE100" s="228">
        <f>IF(N100="základní",J100,0)</f>
        <v>0</v>
      </c>
      <c r="BF100" s="228">
        <f>IF(N100="snížená",J100,0)</f>
        <v>0</v>
      </c>
      <c r="BG100" s="228">
        <f>IF(N100="zákl. přenesená",J100,0)</f>
        <v>0</v>
      </c>
      <c r="BH100" s="228">
        <f>IF(N100="sníž. přenesená",J100,0)</f>
        <v>0</v>
      </c>
      <c r="BI100" s="228">
        <f>IF(N100="nulová",J100,0)</f>
        <v>0</v>
      </c>
      <c r="BJ100" s="18" t="s">
        <v>80</v>
      </c>
      <c r="BK100" s="228">
        <f>ROUND(I100*H100,2)</f>
        <v>0</v>
      </c>
      <c r="BL100" s="18" t="s">
        <v>597</v>
      </c>
      <c r="BM100" s="18" t="s">
        <v>1952</v>
      </c>
    </row>
    <row r="101" spans="2:65" s="1" customFormat="1" ht="22.5" customHeight="1">
      <c r="B101" s="39"/>
      <c r="C101" s="217" t="s">
        <v>268</v>
      </c>
      <c r="D101" s="217" t="s">
        <v>185</v>
      </c>
      <c r="E101" s="218" t="s">
        <v>1953</v>
      </c>
      <c r="F101" s="219" t="s">
        <v>1954</v>
      </c>
      <c r="G101" s="220" t="s">
        <v>198</v>
      </c>
      <c r="H101" s="221">
        <v>8</v>
      </c>
      <c r="I101" s="222"/>
      <c r="J101" s="223">
        <f>ROUND(I101*H101,2)</f>
        <v>0</v>
      </c>
      <c r="K101" s="219" t="s">
        <v>189</v>
      </c>
      <c r="L101" s="44"/>
      <c r="M101" s="224" t="s">
        <v>19</v>
      </c>
      <c r="N101" s="225" t="s">
        <v>44</v>
      </c>
      <c r="O101" s="80"/>
      <c r="P101" s="226">
        <f>O101*H101</f>
        <v>0</v>
      </c>
      <c r="Q101" s="226">
        <v>0</v>
      </c>
      <c r="R101" s="226">
        <f>Q101*H101</f>
        <v>0</v>
      </c>
      <c r="S101" s="226">
        <v>0</v>
      </c>
      <c r="T101" s="227">
        <f>S101*H101</f>
        <v>0</v>
      </c>
      <c r="AR101" s="18" t="s">
        <v>597</v>
      </c>
      <c r="AT101" s="18" t="s">
        <v>185</v>
      </c>
      <c r="AU101" s="18" t="s">
        <v>80</v>
      </c>
      <c r="AY101" s="18" t="s">
        <v>183</v>
      </c>
      <c r="BE101" s="228">
        <f>IF(N101="základní",J101,0)</f>
        <v>0</v>
      </c>
      <c r="BF101" s="228">
        <f>IF(N101="snížená",J101,0)</f>
        <v>0</v>
      </c>
      <c r="BG101" s="228">
        <f>IF(N101="zákl. přenesená",J101,0)</f>
        <v>0</v>
      </c>
      <c r="BH101" s="228">
        <f>IF(N101="sníž. přenesená",J101,0)</f>
        <v>0</v>
      </c>
      <c r="BI101" s="228">
        <f>IF(N101="nulová",J101,0)</f>
        <v>0</v>
      </c>
      <c r="BJ101" s="18" t="s">
        <v>80</v>
      </c>
      <c r="BK101" s="228">
        <f>ROUND(I101*H101,2)</f>
        <v>0</v>
      </c>
      <c r="BL101" s="18" t="s">
        <v>597</v>
      </c>
      <c r="BM101" s="18" t="s">
        <v>1955</v>
      </c>
    </row>
    <row r="102" spans="2:65" s="1" customFormat="1" ht="22.5" customHeight="1">
      <c r="B102" s="39"/>
      <c r="C102" s="217" t="s">
        <v>8</v>
      </c>
      <c r="D102" s="217" t="s">
        <v>185</v>
      </c>
      <c r="E102" s="218" t="s">
        <v>1956</v>
      </c>
      <c r="F102" s="219" t="s">
        <v>1957</v>
      </c>
      <c r="G102" s="220" t="s">
        <v>198</v>
      </c>
      <c r="H102" s="221">
        <v>6</v>
      </c>
      <c r="I102" s="222"/>
      <c r="J102" s="223">
        <f>ROUND(I102*H102,2)</f>
        <v>0</v>
      </c>
      <c r="K102" s="219" t="s">
        <v>189</v>
      </c>
      <c r="L102" s="44"/>
      <c r="M102" s="224" t="s">
        <v>19</v>
      </c>
      <c r="N102" s="225" t="s">
        <v>44</v>
      </c>
      <c r="O102" s="80"/>
      <c r="P102" s="226">
        <f>O102*H102</f>
        <v>0</v>
      </c>
      <c r="Q102" s="226">
        <v>0</v>
      </c>
      <c r="R102" s="226">
        <f>Q102*H102</f>
        <v>0</v>
      </c>
      <c r="S102" s="226">
        <v>0</v>
      </c>
      <c r="T102" s="227">
        <f>S102*H102</f>
        <v>0</v>
      </c>
      <c r="AR102" s="18" t="s">
        <v>597</v>
      </c>
      <c r="AT102" s="18" t="s">
        <v>185</v>
      </c>
      <c r="AU102" s="18" t="s">
        <v>80</v>
      </c>
      <c r="AY102" s="18" t="s">
        <v>183</v>
      </c>
      <c r="BE102" s="228">
        <f>IF(N102="základní",J102,0)</f>
        <v>0</v>
      </c>
      <c r="BF102" s="228">
        <f>IF(N102="snížená",J102,0)</f>
        <v>0</v>
      </c>
      <c r="BG102" s="228">
        <f>IF(N102="zákl. přenesená",J102,0)</f>
        <v>0</v>
      </c>
      <c r="BH102" s="228">
        <f>IF(N102="sníž. přenesená",J102,0)</f>
        <v>0</v>
      </c>
      <c r="BI102" s="228">
        <f>IF(N102="nulová",J102,0)</f>
        <v>0</v>
      </c>
      <c r="BJ102" s="18" t="s">
        <v>80</v>
      </c>
      <c r="BK102" s="228">
        <f>ROUND(I102*H102,2)</f>
        <v>0</v>
      </c>
      <c r="BL102" s="18" t="s">
        <v>597</v>
      </c>
      <c r="BM102" s="18" t="s">
        <v>1958</v>
      </c>
    </row>
    <row r="103" spans="2:65" s="1" customFormat="1" ht="22.5" customHeight="1">
      <c r="B103" s="39"/>
      <c r="C103" s="264" t="s">
        <v>276</v>
      </c>
      <c r="D103" s="264" t="s">
        <v>233</v>
      </c>
      <c r="E103" s="265" t="s">
        <v>1959</v>
      </c>
      <c r="F103" s="266" t="s">
        <v>1960</v>
      </c>
      <c r="G103" s="267" t="s">
        <v>198</v>
      </c>
      <c r="H103" s="268">
        <v>8</v>
      </c>
      <c r="I103" s="269"/>
      <c r="J103" s="270">
        <f>ROUND(I103*H103,2)</f>
        <v>0</v>
      </c>
      <c r="K103" s="266" t="s">
        <v>189</v>
      </c>
      <c r="L103" s="271"/>
      <c r="M103" s="272" t="s">
        <v>19</v>
      </c>
      <c r="N103" s="273" t="s">
        <v>44</v>
      </c>
      <c r="O103" s="80"/>
      <c r="P103" s="226">
        <f>O103*H103</f>
        <v>0</v>
      </c>
      <c r="Q103" s="226">
        <v>0</v>
      </c>
      <c r="R103" s="226">
        <f>Q103*H103</f>
        <v>0</v>
      </c>
      <c r="S103" s="226">
        <v>0</v>
      </c>
      <c r="T103" s="227">
        <f>S103*H103</f>
        <v>0</v>
      </c>
      <c r="AR103" s="18" t="s">
        <v>1918</v>
      </c>
      <c r="AT103" s="18" t="s">
        <v>233</v>
      </c>
      <c r="AU103" s="18" t="s">
        <v>80</v>
      </c>
      <c r="AY103" s="18" t="s">
        <v>183</v>
      </c>
      <c r="BE103" s="228">
        <f>IF(N103="základní",J103,0)</f>
        <v>0</v>
      </c>
      <c r="BF103" s="228">
        <f>IF(N103="snížená",J103,0)</f>
        <v>0</v>
      </c>
      <c r="BG103" s="228">
        <f>IF(N103="zákl. přenesená",J103,0)</f>
        <v>0</v>
      </c>
      <c r="BH103" s="228">
        <f>IF(N103="sníž. přenesená",J103,0)</f>
        <v>0</v>
      </c>
      <c r="BI103" s="228">
        <f>IF(N103="nulová",J103,0)</f>
        <v>0</v>
      </c>
      <c r="BJ103" s="18" t="s">
        <v>80</v>
      </c>
      <c r="BK103" s="228">
        <f>ROUND(I103*H103,2)</f>
        <v>0</v>
      </c>
      <c r="BL103" s="18" t="s">
        <v>1918</v>
      </c>
      <c r="BM103" s="18" t="s">
        <v>1961</v>
      </c>
    </row>
    <row r="104" spans="2:65" s="1" customFormat="1" ht="22.5" customHeight="1">
      <c r="B104" s="39"/>
      <c r="C104" s="264" t="s">
        <v>282</v>
      </c>
      <c r="D104" s="264" t="s">
        <v>233</v>
      </c>
      <c r="E104" s="265" t="s">
        <v>1962</v>
      </c>
      <c r="F104" s="266" t="s">
        <v>1963</v>
      </c>
      <c r="G104" s="267" t="s">
        <v>198</v>
      </c>
      <c r="H104" s="268">
        <v>6</v>
      </c>
      <c r="I104" s="269"/>
      <c r="J104" s="270">
        <f>ROUND(I104*H104,2)</f>
        <v>0</v>
      </c>
      <c r="K104" s="266" t="s">
        <v>189</v>
      </c>
      <c r="L104" s="271"/>
      <c r="M104" s="272" t="s">
        <v>19</v>
      </c>
      <c r="N104" s="273" t="s">
        <v>44</v>
      </c>
      <c r="O104" s="80"/>
      <c r="P104" s="226">
        <f>O104*H104</f>
        <v>0</v>
      </c>
      <c r="Q104" s="226">
        <v>0</v>
      </c>
      <c r="R104" s="226">
        <f>Q104*H104</f>
        <v>0</v>
      </c>
      <c r="S104" s="226">
        <v>0</v>
      </c>
      <c r="T104" s="227">
        <f>S104*H104</f>
        <v>0</v>
      </c>
      <c r="AR104" s="18" t="s">
        <v>1918</v>
      </c>
      <c r="AT104" s="18" t="s">
        <v>233</v>
      </c>
      <c r="AU104" s="18" t="s">
        <v>80</v>
      </c>
      <c r="AY104" s="18" t="s">
        <v>183</v>
      </c>
      <c r="BE104" s="228">
        <f>IF(N104="základní",J104,0)</f>
        <v>0</v>
      </c>
      <c r="BF104" s="228">
        <f>IF(N104="snížená",J104,0)</f>
        <v>0</v>
      </c>
      <c r="BG104" s="228">
        <f>IF(N104="zákl. přenesená",J104,0)</f>
        <v>0</v>
      </c>
      <c r="BH104" s="228">
        <f>IF(N104="sníž. přenesená",J104,0)</f>
        <v>0</v>
      </c>
      <c r="BI104" s="228">
        <f>IF(N104="nulová",J104,0)</f>
        <v>0</v>
      </c>
      <c r="BJ104" s="18" t="s">
        <v>80</v>
      </c>
      <c r="BK104" s="228">
        <f>ROUND(I104*H104,2)</f>
        <v>0</v>
      </c>
      <c r="BL104" s="18" t="s">
        <v>1918</v>
      </c>
      <c r="BM104" s="18" t="s">
        <v>1964</v>
      </c>
    </row>
    <row r="105" spans="2:65" s="1" customFormat="1" ht="22.5" customHeight="1">
      <c r="B105" s="39"/>
      <c r="C105" s="264" t="s">
        <v>287</v>
      </c>
      <c r="D105" s="264" t="s">
        <v>233</v>
      </c>
      <c r="E105" s="265" t="s">
        <v>1965</v>
      </c>
      <c r="F105" s="266" t="s">
        <v>1966</v>
      </c>
      <c r="G105" s="267" t="s">
        <v>198</v>
      </c>
      <c r="H105" s="268">
        <v>14</v>
      </c>
      <c r="I105" s="269"/>
      <c r="J105" s="270">
        <f>ROUND(I105*H105,2)</f>
        <v>0</v>
      </c>
      <c r="K105" s="266" t="s">
        <v>189</v>
      </c>
      <c r="L105" s="271"/>
      <c r="M105" s="272" t="s">
        <v>19</v>
      </c>
      <c r="N105" s="273" t="s">
        <v>44</v>
      </c>
      <c r="O105" s="80"/>
      <c r="P105" s="226">
        <f>O105*H105</f>
        <v>0</v>
      </c>
      <c r="Q105" s="226">
        <v>0</v>
      </c>
      <c r="R105" s="226">
        <f>Q105*H105</f>
        <v>0</v>
      </c>
      <c r="S105" s="226">
        <v>0</v>
      </c>
      <c r="T105" s="227">
        <f>S105*H105</f>
        <v>0</v>
      </c>
      <c r="AR105" s="18" t="s">
        <v>1918</v>
      </c>
      <c r="AT105" s="18" t="s">
        <v>233</v>
      </c>
      <c r="AU105" s="18" t="s">
        <v>80</v>
      </c>
      <c r="AY105" s="18" t="s">
        <v>183</v>
      </c>
      <c r="BE105" s="228">
        <f>IF(N105="základní",J105,0)</f>
        <v>0</v>
      </c>
      <c r="BF105" s="228">
        <f>IF(N105="snížená",J105,0)</f>
        <v>0</v>
      </c>
      <c r="BG105" s="228">
        <f>IF(N105="zákl. přenesená",J105,0)</f>
        <v>0</v>
      </c>
      <c r="BH105" s="228">
        <f>IF(N105="sníž. přenesená",J105,0)</f>
        <v>0</v>
      </c>
      <c r="BI105" s="228">
        <f>IF(N105="nulová",J105,0)</f>
        <v>0</v>
      </c>
      <c r="BJ105" s="18" t="s">
        <v>80</v>
      </c>
      <c r="BK105" s="228">
        <f>ROUND(I105*H105,2)</f>
        <v>0</v>
      </c>
      <c r="BL105" s="18" t="s">
        <v>1918</v>
      </c>
      <c r="BM105" s="18" t="s">
        <v>1967</v>
      </c>
    </row>
    <row r="106" spans="2:65" s="1" customFormat="1" ht="22.5" customHeight="1">
      <c r="B106" s="39"/>
      <c r="C106" s="264" t="s">
        <v>292</v>
      </c>
      <c r="D106" s="264" t="s">
        <v>233</v>
      </c>
      <c r="E106" s="265" t="s">
        <v>1968</v>
      </c>
      <c r="F106" s="266" t="s">
        <v>1969</v>
      </c>
      <c r="G106" s="267" t="s">
        <v>198</v>
      </c>
      <c r="H106" s="268">
        <v>8</v>
      </c>
      <c r="I106" s="269"/>
      <c r="J106" s="270">
        <f>ROUND(I106*H106,2)</f>
        <v>0</v>
      </c>
      <c r="K106" s="266" t="s">
        <v>189</v>
      </c>
      <c r="L106" s="271"/>
      <c r="M106" s="272" t="s">
        <v>19</v>
      </c>
      <c r="N106" s="273" t="s">
        <v>44</v>
      </c>
      <c r="O106" s="80"/>
      <c r="P106" s="226">
        <f>O106*H106</f>
        <v>0</v>
      </c>
      <c r="Q106" s="226">
        <v>0</v>
      </c>
      <c r="R106" s="226">
        <f>Q106*H106</f>
        <v>0</v>
      </c>
      <c r="S106" s="226">
        <v>0</v>
      </c>
      <c r="T106" s="227">
        <f>S106*H106</f>
        <v>0</v>
      </c>
      <c r="AR106" s="18" t="s">
        <v>1918</v>
      </c>
      <c r="AT106" s="18" t="s">
        <v>233</v>
      </c>
      <c r="AU106" s="18" t="s">
        <v>80</v>
      </c>
      <c r="AY106" s="18" t="s">
        <v>183</v>
      </c>
      <c r="BE106" s="228">
        <f>IF(N106="základní",J106,0)</f>
        <v>0</v>
      </c>
      <c r="BF106" s="228">
        <f>IF(N106="snížená",J106,0)</f>
        <v>0</v>
      </c>
      <c r="BG106" s="228">
        <f>IF(N106="zákl. přenesená",J106,0)</f>
        <v>0</v>
      </c>
      <c r="BH106" s="228">
        <f>IF(N106="sníž. přenesená",J106,0)</f>
        <v>0</v>
      </c>
      <c r="BI106" s="228">
        <f>IF(N106="nulová",J106,0)</f>
        <v>0</v>
      </c>
      <c r="BJ106" s="18" t="s">
        <v>80</v>
      </c>
      <c r="BK106" s="228">
        <f>ROUND(I106*H106,2)</f>
        <v>0</v>
      </c>
      <c r="BL106" s="18" t="s">
        <v>1918</v>
      </c>
      <c r="BM106" s="18" t="s">
        <v>1970</v>
      </c>
    </row>
    <row r="107" spans="2:65" s="1" customFormat="1" ht="22.5" customHeight="1">
      <c r="B107" s="39"/>
      <c r="C107" s="264" t="s">
        <v>296</v>
      </c>
      <c r="D107" s="264" t="s">
        <v>233</v>
      </c>
      <c r="E107" s="265" t="s">
        <v>1971</v>
      </c>
      <c r="F107" s="266" t="s">
        <v>1972</v>
      </c>
      <c r="G107" s="267" t="s">
        <v>198</v>
      </c>
      <c r="H107" s="268">
        <v>4</v>
      </c>
      <c r="I107" s="269"/>
      <c r="J107" s="270">
        <f>ROUND(I107*H107,2)</f>
        <v>0</v>
      </c>
      <c r="K107" s="266" t="s">
        <v>189</v>
      </c>
      <c r="L107" s="271"/>
      <c r="M107" s="272" t="s">
        <v>19</v>
      </c>
      <c r="N107" s="273" t="s">
        <v>44</v>
      </c>
      <c r="O107" s="80"/>
      <c r="P107" s="226">
        <f>O107*H107</f>
        <v>0</v>
      </c>
      <c r="Q107" s="226">
        <v>0</v>
      </c>
      <c r="R107" s="226">
        <f>Q107*H107</f>
        <v>0</v>
      </c>
      <c r="S107" s="226">
        <v>0</v>
      </c>
      <c r="T107" s="227">
        <f>S107*H107</f>
        <v>0</v>
      </c>
      <c r="AR107" s="18" t="s">
        <v>1918</v>
      </c>
      <c r="AT107" s="18" t="s">
        <v>233</v>
      </c>
      <c r="AU107" s="18" t="s">
        <v>80</v>
      </c>
      <c r="AY107" s="18" t="s">
        <v>183</v>
      </c>
      <c r="BE107" s="228">
        <f>IF(N107="základní",J107,0)</f>
        <v>0</v>
      </c>
      <c r="BF107" s="228">
        <f>IF(N107="snížená",J107,0)</f>
        <v>0</v>
      </c>
      <c r="BG107" s="228">
        <f>IF(N107="zákl. přenesená",J107,0)</f>
        <v>0</v>
      </c>
      <c r="BH107" s="228">
        <f>IF(N107="sníž. přenesená",J107,0)</f>
        <v>0</v>
      </c>
      <c r="BI107" s="228">
        <f>IF(N107="nulová",J107,0)</f>
        <v>0</v>
      </c>
      <c r="BJ107" s="18" t="s">
        <v>80</v>
      </c>
      <c r="BK107" s="228">
        <f>ROUND(I107*H107,2)</f>
        <v>0</v>
      </c>
      <c r="BL107" s="18" t="s">
        <v>1918</v>
      </c>
      <c r="BM107" s="18" t="s">
        <v>1973</v>
      </c>
    </row>
    <row r="108" spans="2:65" s="1" customFormat="1" ht="22.5" customHeight="1">
      <c r="B108" s="39"/>
      <c r="C108" s="264" t="s">
        <v>7</v>
      </c>
      <c r="D108" s="264" t="s">
        <v>233</v>
      </c>
      <c r="E108" s="265" t="s">
        <v>1974</v>
      </c>
      <c r="F108" s="266" t="s">
        <v>1975</v>
      </c>
      <c r="G108" s="267" t="s">
        <v>198</v>
      </c>
      <c r="H108" s="268">
        <v>14</v>
      </c>
      <c r="I108" s="269"/>
      <c r="J108" s="270">
        <f>ROUND(I108*H108,2)</f>
        <v>0</v>
      </c>
      <c r="K108" s="266" t="s">
        <v>189</v>
      </c>
      <c r="L108" s="271"/>
      <c r="M108" s="272" t="s">
        <v>19</v>
      </c>
      <c r="N108" s="273" t="s">
        <v>44</v>
      </c>
      <c r="O108" s="80"/>
      <c r="P108" s="226">
        <f>O108*H108</f>
        <v>0</v>
      </c>
      <c r="Q108" s="226">
        <v>0</v>
      </c>
      <c r="R108" s="226">
        <f>Q108*H108</f>
        <v>0</v>
      </c>
      <c r="S108" s="226">
        <v>0</v>
      </c>
      <c r="T108" s="227">
        <f>S108*H108</f>
        <v>0</v>
      </c>
      <c r="AR108" s="18" t="s">
        <v>1918</v>
      </c>
      <c r="AT108" s="18" t="s">
        <v>233</v>
      </c>
      <c r="AU108" s="18" t="s">
        <v>80</v>
      </c>
      <c r="AY108" s="18" t="s">
        <v>183</v>
      </c>
      <c r="BE108" s="228">
        <f>IF(N108="základní",J108,0)</f>
        <v>0</v>
      </c>
      <c r="BF108" s="228">
        <f>IF(N108="snížená",J108,0)</f>
        <v>0</v>
      </c>
      <c r="BG108" s="228">
        <f>IF(N108="zákl. přenesená",J108,0)</f>
        <v>0</v>
      </c>
      <c r="BH108" s="228">
        <f>IF(N108="sníž. přenesená",J108,0)</f>
        <v>0</v>
      </c>
      <c r="BI108" s="228">
        <f>IF(N108="nulová",J108,0)</f>
        <v>0</v>
      </c>
      <c r="BJ108" s="18" t="s">
        <v>80</v>
      </c>
      <c r="BK108" s="228">
        <f>ROUND(I108*H108,2)</f>
        <v>0</v>
      </c>
      <c r="BL108" s="18" t="s">
        <v>1918</v>
      </c>
      <c r="BM108" s="18" t="s">
        <v>1976</v>
      </c>
    </row>
    <row r="109" spans="2:65" s="1" customFormat="1" ht="22.5" customHeight="1">
      <c r="B109" s="39"/>
      <c r="C109" s="264" t="s">
        <v>291</v>
      </c>
      <c r="D109" s="264" t="s">
        <v>233</v>
      </c>
      <c r="E109" s="265" t="s">
        <v>1977</v>
      </c>
      <c r="F109" s="266" t="s">
        <v>1978</v>
      </c>
      <c r="G109" s="267" t="s">
        <v>198</v>
      </c>
      <c r="H109" s="268">
        <v>8</v>
      </c>
      <c r="I109" s="269"/>
      <c r="J109" s="270">
        <f>ROUND(I109*H109,2)</f>
        <v>0</v>
      </c>
      <c r="K109" s="266" t="s">
        <v>189</v>
      </c>
      <c r="L109" s="271"/>
      <c r="M109" s="272" t="s">
        <v>19</v>
      </c>
      <c r="N109" s="273" t="s">
        <v>44</v>
      </c>
      <c r="O109" s="80"/>
      <c r="P109" s="226">
        <f>O109*H109</f>
        <v>0</v>
      </c>
      <c r="Q109" s="226">
        <v>0</v>
      </c>
      <c r="R109" s="226">
        <f>Q109*H109</f>
        <v>0</v>
      </c>
      <c r="S109" s="226">
        <v>0</v>
      </c>
      <c r="T109" s="227">
        <f>S109*H109</f>
        <v>0</v>
      </c>
      <c r="AR109" s="18" t="s">
        <v>1918</v>
      </c>
      <c r="AT109" s="18" t="s">
        <v>233</v>
      </c>
      <c r="AU109" s="18" t="s">
        <v>80</v>
      </c>
      <c r="AY109" s="18" t="s">
        <v>183</v>
      </c>
      <c r="BE109" s="228">
        <f>IF(N109="základní",J109,0)</f>
        <v>0</v>
      </c>
      <c r="BF109" s="228">
        <f>IF(N109="snížená",J109,0)</f>
        <v>0</v>
      </c>
      <c r="BG109" s="228">
        <f>IF(N109="zákl. přenesená",J109,0)</f>
        <v>0</v>
      </c>
      <c r="BH109" s="228">
        <f>IF(N109="sníž. přenesená",J109,0)</f>
        <v>0</v>
      </c>
      <c r="BI109" s="228">
        <f>IF(N109="nulová",J109,0)</f>
        <v>0</v>
      </c>
      <c r="BJ109" s="18" t="s">
        <v>80</v>
      </c>
      <c r="BK109" s="228">
        <f>ROUND(I109*H109,2)</f>
        <v>0</v>
      </c>
      <c r="BL109" s="18" t="s">
        <v>1918</v>
      </c>
      <c r="BM109" s="18" t="s">
        <v>1979</v>
      </c>
    </row>
    <row r="110" spans="2:65" s="1" customFormat="1" ht="22.5" customHeight="1">
      <c r="B110" s="39"/>
      <c r="C110" s="217" t="s">
        <v>307</v>
      </c>
      <c r="D110" s="217" t="s">
        <v>185</v>
      </c>
      <c r="E110" s="218" t="s">
        <v>1980</v>
      </c>
      <c r="F110" s="219" t="s">
        <v>1981</v>
      </c>
      <c r="G110" s="220" t="s">
        <v>198</v>
      </c>
      <c r="H110" s="221">
        <v>14</v>
      </c>
      <c r="I110" s="222"/>
      <c r="J110" s="223">
        <f>ROUND(I110*H110,2)</f>
        <v>0</v>
      </c>
      <c r="K110" s="219" t="s">
        <v>189</v>
      </c>
      <c r="L110" s="44"/>
      <c r="M110" s="224" t="s">
        <v>19</v>
      </c>
      <c r="N110" s="225" t="s">
        <v>44</v>
      </c>
      <c r="O110" s="80"/>
      <c r="P110" s="226">
        <f>O110*H110</f>
        <v>0</v>
      </c>
      <c r="Q110" s="226">
        <v>0</v>
      </c>
      <c r="R110" s="226">
        <f>Q110*H110</f>
        <v>0</v>
      </c>
      <c r="S110" s="226">
        <v>0</v>
      </c>
      <c r="T110" s="227">
        <f>S110*H110</f>
        <v>0</v>
      </c>
      <c r="AR110" s="18" t="s">
        <v>597</v>
      </c>
      <c r="AT110" s="18" t="s">
        <v>185</v>
      </c>
      <c r="AU110" s="18" t="s">
        <v>80</v>
      </c>
      <c r="AY110" s="18" t="s">
        <v>183</v>
      </c>
      <c r="BE110" s="228">
        <f>IF(N110="základní",J110,0)</f>
        <v>0</v>
      </c>
      <c r="BF110" s="228">
        <f>IF(N110="snížená",J110,0)</f>
        <v>0</v>
      </c>
      <c r="BG110" s="228">
        <f>IF(N110="zákl. přenesená",J110,0)</f>
        <v>0</v>
      </c>
      <c r="BH110" s="228">
        <f>IF(N110="sníž. přenesená",J110,0)</f>
        <v>0</v>
      </c>
      <c r="BI110" s="228">
        <f>IF(N110="nulová",J110,0)</f>
        <v>0</v>
      </c>
      <c r="BJ110" s="18" t="s">
        <v>80</v>
      </c>
      <c r="BK110" s="228">
        <f>ROUND(I110*H110,2)</f>
        <v>0</v>
      </c>
      <c r="BL110" s="18" t="s">
        <v>597</v>
      </c>
      <c r="BM110" s="18" t="s">
        <v>1982</v>
      </c>
    </row>
    <row r="111" spans="2:65" s="1" customFormat="1" ht="22.5" customHeight="1">
      <c r="B111" s="39"/>
      <c r="C111" s="217" t="s">
        <v>313</v>
      </c>
      <c r="D111" s="217" t="s">
        <v>185</v>
      </c>
      <c r="E111" s="218" t="s">
        <v>1983</v>
      </c>
      <c r="F111" s="219" t="s">
        <v>1984</v>
      </c>
      <c r="G111" s="220" t="s">
        <v>198</v>
      </c>
      <c r="H111" s="221">
        <v>4</v>
      </c>
      <c r="I111" s="222"/>
      <c r="J111" s="223">
        <f>ROUND(I111*H111,2)</f>
        <v>0</v>
      </c>
      <c r="K111" s="219" t="s">
        <v>189</v>
      </c>
      <c r="L111" s="44"/>
      <c r="M111" s="224" t="s">
        <v>19</v>
      </c>
      <c r="N111" s="225" t="s">
        <v>44</v>
      </c>
      <c r="O111" s="80"/>
      <c r="P111" s="226">
        <f>O111*H111</f>
        <v>0</v>
      </c>
      <c r="Q111" s="226">
        <v>0</v>
      </c>
      <c r="R111" s="226">
        <f>Q111*H111</f>
        <v>0</v>
      </c>
      <c r="S111" s="226">
        <v>0</v>
      </c>
      <c r="T111" s="227">
        <f>S111*H111</f>
        <v>0</v>
      </c>
      <c r="AR111" s="18" t="s">
        <v>597</v>
      </c>
      <c r="AT111" s="18" t="s">
        <v>185</v>
      </c>
      <c r="AU111" s="18" t="s">
        <v>80</v>
      </c>
      <c r="AY111" s="18" t="s">
        <v>183</v>
      </c>
      <c r="BE111" s="228">
        <f>IF(N111="základní",J111,0)</f>
        <v>0</v>
      </c>
      <c r="BF111" s="228">
        <f>IF(N111="snížená",J111,0)</f>
        <v>0</v>
      </c>
      <c r="BG111" s="228">
        <f>IF(N111="zákl. přenesená",J111,0)</f>
        <v>0</v>
      </c>
      <c r="BH111" s="228">
        <f>IF(N111="sníž. přenesená",J111,0)</f>
        <v>0</v>
      </c>
      <c r="BI111" s="228">
        <f>IF(N111="nulová",J111,0)</f>
        <v>0</v>
      </c>
      <c r="BJ111" s="18" t="s">
        <v>80</v>
      </c>
      <c r="BK111" s="228">
        <f>ROUND(I111*H111,2)</f>
        <v>0</v>
      </c>
      <c r="BL111" s="18" t="s">
        <v>597</v>
      </c>
      <c r="BM111" s="18" t="s">
        <v>1985</v>
      </c>
    </row>
    <row r="112" spans="2:65" s="1" customFormat="1" ht="22.5" customHeight="1">
      <c r="B112" s="39"/>
      <c r="C112" s="264" t="s">
        <v>317</v>
      </c>
      <c r="D112" s="264" t="s">
        <v>233</v>
      </c>
      <c r="E112" s="265" t="s">
        <v>1986</v>
      </c>
      <c r="F112" s="266" t="s">
        <v>1987</v>
      </c>
      <c r="G112" s="267" t="s">
        <v>198</v>
      </c>
      <c r="H112" s="268">
        <v>4</v>
      </c>
      <c r="I112" s="269"/>
      <c r="J112" s="270">
        <f>ROUND(I112*H112,2)</f>
        <v>0</v>
      </c>
      <c r="K112" s="266" t="s">
        <v>189</v>
      </c>
      <c r="L112" s="271"/>
      <c r="M112" s="272" t="s">
        <v>19</v>
      </c>
      <c r="N112" s="273" t="s">
        <v>44</v>
      </c>
      <c r="O112" s="80"/>
      <c r="P112" s="226">
        <f>O112*H112</f>
        <v>0</v>
      </c>
      <c r="Q112" s="226">
        <v>0</v>
      </c>
      <c r="R112" s="226">
        <f>Q112*H112</f>
        <v>0</v>
      </c>
      <c r="S112" s="226">
        <v>0</v>
      </c>
      <c r="T112" s="227">
        <f>S112*H112</f>
        <v>0</v>
      </c>
      <c r="AR112" s="18" t="s">
        <v>1918</v>
      </c>
      <c r="AT112" s="18" t="s">
        <v>233</v>
      </c>
      <c r="AU112" s="18" t="s">
        <v>80</v>
      </c>
      <c r="AY112" s="18" t="s">
        <v>183</v>
      </c>
      <c r="BE112" s="228">
        <f>IF(N112="základní",J112,0)</f>
        <v>0</v>
      </c>
      <c r="BF112" s="228">
        <f>IF(N112="snížená",J112,0)</f>
        <v>0</v>
      </c>
      <c r="BG112" s="228">
        <f>IF(N112="zákl. přenesená",J112,0)</f>
        <v>0</v>
      </c>
      <c r="BH112" s="228">
        <f>IF(N112="sníž. přenesená",J112,0)</f>
        <v>0</v>
      </c>
      <c r="BI112" s="228">
        <f>IF(N112="nulová",J112,0)</f>
        <v>0</v>
      </c>
      <c r="BJ112" s="18" t="s">
        <v>80</v>
      </c>
      <c r="BK112" s="228">
        <f>ROUND(I112*H112,2)</f>
        <v>0</v>
      </c>
      <c r="BL112" s="18" t="s">
        <v>1918</v>
      </c>
      <c r="BM112" s="18" t="s">
        <v>1988</v>
      </c>
    </row>
    <row r="113" spans="2:65" s="1" customFormat="1" ht="22.5" customHeight="1">
      <c r="B113" s="39"/>
      <c r="C113" s="217" t="s">
        <v>321</v>
      </c>
      <c r="D113" s="217" t="s">
        <v>185</v>
      </c>
      <c r="E113" s="218" t="s">
        <v>1989</v>
      </c>
      <c r="F113" s="219" t="s">
        <v>1990</v>
      </c>
      <c r="G113" s="220" t="s">
        <v>198</v>
      </c>
      <c r="H113" s="221">
        <v>8</v>
      </c>
      <c r="I113" s="222"/>
      <c r="J113" s="223">
        <f>ROUND(I113*H113,2)</f>
        <v>0</v>
      </c>
      <c r="K113" s="219" t="s">
        <v>189</v>
      </c>
      <c r="L113" s="44"/>
      <c r="M113" s="224" t="s">
        <v>19</v>
      </c>
      <c r="N113" s="225" t="s">
        <v>44</v>
      </c>
      <c r="O113" s="80"/>
      <c r="P113" s="226">
        <f>O113*H113</f>
        <v>0</v>
      </c>
      <c r="Q113" s="226">
        <v>0</v>
      </c>
      <c r="R113" s="226">
        <f>Q113*H113</f>
        <v>0</v>
      </c>
      <c r="S113" s="226">
        <v>0</v>
      </c>
      <c r="T113" s="227">
        <f>S113*H113</f>
        <v>0</v>
      </c>
      <c r="AR113" s="18" t="s">
        <v>597</v>
      </c>
      <c r="AT113" s="18" t="s">
        <v>185</v>
      </c>
      <c r="AU113" s="18" t="s">
        <v>80</v>
      </c>
      <c r="AY113" s="18" t="s">
        <v>183</v>
      </c>
      <c r="BE113" s="228">
        <f>IF(N113="základní",J113,0)</f>
        <v>0</v>
      </c>
      <c r="BF113" s="228">
        <f>IF(N113="snížená",J113,0)</f>
        <v>0</v>
      </c>
      <c r="BG113" s="228">
        <f>IF(N113="zákl. přenesená",J113,0)</f>
        <v>0</v>
      </c>
      <c r="BH113" s="228">
        <f>IF(N113="sníž. přenesená",J113,0)</f>
        <v>0</v>
      </c>
      <c r="BI113" s="228">
        <f>IF(N113="nulová",J113,0)</f>
        <v>0</v>
      </c>
      <c r="BJ113" s="18" t="s">
        <v>80</v>
      </c>
      <c r="BK113" s="228">
        <f>ROUND(I113*H113,2)</f>
        <v>0</v>
      </c>
      <c r="BL113" s="18" t="s">
        <v>597</v>
      </c>
      <c r="BM113" s="18" t="s">
        <v>1991</v>
      </c>
    </row>
    <row r="114" spans="2:65" s="1" customFormat="1" ht="22.5" customHeight="1">
      <c r="B114" s="39"/>
      <c r="C114" s="217" t="s">
        <v>328</v>
      </c>
      <c r="D114" s="217" t="s">
        <v>185</v>
      </c>
      <c r="E114" s="218" t="s">
        <v>1992</v>
      </c>
      <c r="F114" s="219" t="s">
        <v>1993</v>
      </c>
      <c r="G114" s="220" t="s">
        <v>198</v>
      </c>
      <c r="H114" s="221">
        <v>134</v>
      </c>
      <c r="I114" s="222"/>
      <c r="J114" s="223">
        <f>ROUND(I114*H114,2)</f>
        <v>0</v>
      </c>
      <c r="K114" s="219" t="s">
        <v>189</v>
      </c>
      <c r="L114" s="44"/>
      <c r="M114" s="224" t="s">
        <v>19</v>
      </c>
      <c r="N114" s="225" t="s">
        <v>44</v>
      </c>
      <c r="O114" s="80"/>
      <c r="P114" s="226">
        <f>O114*H114</f>
        <v>0</v>
      </c>
      <c r="Q114" s="226">
        <v>0</v>
      </c>
      <c r="R114" s="226">
        <f>Q114*H114</f>
        <v>0</v>
      </c>
      <c r="S114" s="226">
        <v>0</v>
      </c>
      <c r="T114" s="227">
        <f>S114*H114</f>
        <v>0</v>
      </c>
      <c r="AR114" s="18" t="s">
        <v>597</v>
      </c>
      <c r="AT114" s="18" t="s">
        <v>185</v>
      </c>
      <c r="AU114" s="18" t="s">
        <v>80</v>
      </c>
      <c r="AY114" s="18" t="s">
        <v>183</v>
      </c>
      <c r="BE114" s="228">
        <f>IF(N114="základní",J114,0)</f>
        <v>0</v>
      </c>
      <c r="BF114" s="228">
        <f>IF(N114="snížená",J114,0)</f>
        <v>0</v>
      </c>
      <c r="BG114" s="228">
        <f>IF(N114="zákl. přenesená",J114,0)</f>
        <v>0</v>
      </c>
      <c r="BH114" s="228">
        <f>IF(N114="sníž. přenesená",J114,0)</f>
        <v>0</v>
      </c>
      <c r="BI114" s="228">
        <f>IF(N114="nulová",J114,0)</f>
        <v>0</v>
      </c>
      <c r="BJ114" s="18" t="s">
        <v>80</v>
      </c>
      <c r="BK114" s="228">
        <f>ROUND(I114*H114,2)</f>
        <v>0</v>
      </c>
      <c r="BL114" s="18" t="s">
        <v>597</v>
      </c>
      <c r="BM114" s="18" t="s">
        <v>1994</v>
      </c>
    </row>
    <row r="115" spans="2:65" s="1" customFormat="1" ht="22.5" customHeight="1">
      <c r="B115" s="39"/>
      <c r="C115" s="264" t="s">
        <v>286</v>
      </c>
      <c r="D115" s="264" t="s">
        <v>233</v>
      </c>
      <c r="E115" s="265" t="s">
        <v>1995</v>
      </c>
      <c r="F115" s="266" t="s">
        <v>1996</v>
      </c>
      <c r="G115" s="267" t="s">
        <v>198</v>
      </c>
      <c r="H115" s="268">
        <v>134</v>
      </c>
      <c r="I115" s="269"/>
      <c r="J115" s="270">
        <f>ROUND(I115*H115,2)</f>
        <v>0</v>
      </c>
      <c r="K115" s="266" t="s">
        <v>189</v>
      </c>
      <c r="L115" s="271"/>
      <c r="M115" s="272" t="s">
        <v>19</v>
      </c>
      <c r="N115" s="273" t="s">
        <v>44</v>
      </c>
      <c r="O115" s="80"/>
      <c r="P115" s="226">
        <f>O115*H115</f>
        <v>0</v>
      </c>
      <c r="Q115" s="226">
        <v>0</v>
      </c>
      <c r="R115" s="226">
        <f>Q115*H115</f>
        <v>0</v>
      </c>
      <c r="S115" s="226">
        <v>0</v>
      </c>
      <c r="T115" s="227">
        <f>S115*H115</f>
        <v>0</v>
      </c>
      <c r="AR115" s="18" t="s">
        <v>1918</v>
      </c>
      <c r="AT115" s="18" t="s">
        <v>233</v>
      </c>
      <c r="AU115" s="18" t="s">
        <v>80</v>
      </c>
      <c r="AY115" s="18" t="s">
        <v>183</v>
      </c>
      <c r="BE115" s="228">
        <f>IF(N115="základní",J115,0)</f>
        <v>0</v>
      </c>
      <c r="BF115" s="228">
        <f>IF(N115="snížená",J115,0)</f>
        <v>0</v>
      </c>
      <c r="BG115" s="228">
        <f>IF(N115="zákl. přenesená",J115,0)</f>
        <v>0</v>
      </c>
      <c r="BH115" s="228">
        <f>IF(N115="sníž. přenesená",J115,0)</f>
        <v>0</v>
      </c>
      <c r="BI115" s="228">
        <f>IF(N115="nulová",J115,0)</f>
        <v>0</v>
      </c>
      <c r="BJ115" s="18" t="s">
        <v>80</v>
      </c>
      <c r="BK115" s="228">
        <f>ROUND(I115*H115,2)</f>
        <v>0</v>
      </c>
      <c r="BL115" s="18" t="s">
        <v>1918</v>
      </c>
      <c r="BM115" s="18" t="s">
        <v>1997</v>
      </c>
    </row>
    <row r="116" spans="2:65" s="1" customFormat="1" ht="22.5" customHeight="1">
      <c r="B116" s="39"/>
      <c r="C116" s="217" t="s">
        <v>337</v>
      </c>
      <c r="D116" s="217" t="s">
        <v>185</v>
      </c>
      <c r="E116" s="218" t="s">
        <v>1998</v>
      </c>
      <c r="F116" s="219" t="s">
        <v>1999</v>
      </c>
      <c r="G116" s="220" t="s">
        <v>198</v>
      </c>
      <c r="H116" s="221">
        <v>14</v>
      </c>
      <c r="I116" s="222"/>
      <c r="J116" s="223">
        <f>ROUND(I116*H116,2)</f>
        <v>0</v>
      </c>
      <c r="K116" s="219" t="s">
        <v>189</v>
      </c>
      <c r="L116" s="44"/>
      <c r="M116" s="224" t="s">
        <v>19</v>
      </c>
      <c r="N116" s="225" t="s">
        <v>44</v>
      </c>
      <c r="O116" s="80"/>
      <c r="P116" s="226">
        <f>O116*H116</f>
        <v>0</v>
      </c>
      <c r="Q116" s="226">
        <v>0</v>
      </c>
      <c r="R116" s="226">
        <f>Q116*H116</f>
        <v>0</v>
      </c>
      <c r="S116" s="226">
        <v>0</v>
      </c>
      <c r="T116" s="227">
        <f>S116*H116</f>
        <v>0</v>
      </c>
      <c r="AR116" s="18" t="s">
        <v>597</v>
      </c>
      <c r="AT116" s="18" t="s">
        <v>185</v>
      </c>
      <c r="AU116" s="18" t="s">
        <v>80</v>
      </c>
      <c r="AY116" s="18" t="s">
        <v>183</v>
      </c>
      <c r="BE116" s="228">
        <f>IF(N116="základní",J116,0)</f>
        <v>0</v>
      </c>
      <c r="BF116" s="228">
        <f>IF(N116="snížená",J116,0)</f>
        <v>0</v>
      </c>
      <c r="BG116" s="228">
        <f>IF(N116="zákl. přenesená",J116,0)</f>
        <v>0</v>
      </c>
      <c r="BH116" s="228">
        <f>IF(N116="sníž. přenesená",J116,0)</f>
        <v>0</v>
      </c>
      <c r="BI116" s="228">
        <f>IF(N116="nulová",J116,0)</f>
        <v>0</v>
      </c>
      <c r="BJ116" s="18" t="s">
        <v>80</v>
      </c>
      <c r="BK116" s="228">
        <f>ROUND(I116*H116,2)</f>
        <v>0</v>
      </c>
      <c r="BL116" s="18" t="s">
        <v>597</v>
      </c>
      <c r="BM116" s="18" t="s">
        <v>2000</v>
      </c>
    </row>
    <row r="117" spans="2:65" s="1" customFormat="1" ht="22.5" customHeight="1">
      <c r="B117" s="39"/>
      <c r="C117" s="217" t="s">
        <v>341</v>
      </c>
      <c r="D117" s="217" t="s">
        <v>185</v>
      </c>
      <c r="E117" s="218" t="s">
        <v>2001</v>
      </c>
      <c r="F117" s="219" t="s">
        <v>2002</v>
      </c>
      <c r="G117" s="220" t="s">
        <v>198</v>
      </c>
      <c r="H117" s="221">
        <v>67</v>
      </c>
      <c r="I117" s="222"/>
      <c r="J117" s="223">
        <f>ROUND(I117*H117,2)</f>
        <v>0</v>
      </c>
      <c r="K117" s="219" t="s">
        <v>189</v>
      </c>
      <c r="L117" s="44"/>
      <c r="M117" s="224" t="s">
        <v>19</v>
      </c>
      <c r="N117" s="225" t="s">
        <v>44</v>
      </c>
      <c r="O117" s="80"/>
      <c r="P117" s="226">
        <f>O117*H117</f>
        <v>0</v>
      </c>
      <c r="Q117" s="226">
        <v>0</v>
      </c>
      <c r="R117" s="226">
        <f>Q117*H117</f>
        <v>0</v>
      </c>
      <c r="S117" s="226">
        <v>0</v>
      </c>
      <c r="T117" s="227">
        <f>S117*H117</f>
        <v>0</v>
      </c>
      <c r="AR117" s="18" t="s">
        <v>597</v>
      </c>
      <c r="AT117" s="18" t="s">
        <v>185</v>
      </c>
      <c r="AU117" s="18" t="s">
        <v>80</v>
      </c>
      <c r="AY117" s="18" t="s">
        <v>183</v>
      </c>
      <c r="BE117" s="228">
        <f>IF(N117="základní",J117,0)</f>
        <v>0</v>
      </c>
      <c r="BF117" s="228">
        <f>IF(N117="snížená",J117,0)</f>
        <v>0</v>
      </c>
      <c r="BG117" s="228">
        <f>IF(N117="zákl. přenesená",J117,0)</f>
        <v>0</v>
      </c>
      <c r="BH117" s="228">
        <f>IF(N117="sníž. přenesená",J117,0)</f>
        <v>0</v>
      </c>
      <c r="BI117" s="228">
        <f>IF(N117="nulová",J117,0)</f>
        <v>0</v>
      </c>
      <c r="BJ117" s="18" t="s">
        <v>80</v>
      </c>
      <c r="BK117" s="228">
        <f>ROUND(I117*H117,2)</f>
        <v>0</v>
      </c>
      <c r="BL117" s="18" t="s">
        <v>597</v>
      </c>
      <c r="BM117" s="18" t="s">
        <v>2003</v>
      </c>
    </row>
    <row r="118" spans="2:65" s="1" customFormat="1" ht="22.5" customHeight="1">
      <c r="B118" s="39"/>
      <c r="C118" s="264" t="s">
        <v>345</v>
      </c>
      <c r="D118" s="264" t="s">
        <v>233</v>
      </c>
      <c r="E118" s="265" t="s">
        <v>2004</v>
      </c>
      <c r="F118" s="266" t="s">
        <v>2005</v>
      </c>
      <c r="G118" s="267" t="s">
        <v>198</v>
      </c>
      <c r="H118" s="268">
        <v>67</v>
      </c>
      <c r="I118" s="269"/>
      <c r="J118" s="270">
        <f>ROUND(I118*H118,2)</f>
        <v>0</v>
      </c>
      <c r="K118" s="266" t="s">
        <v>189</v>
      </c>
      <c r="L118" s="271"/>
      <c r="M118" s="272" t="s">
        <v>19</v>
      </c>
      <c r="N118" s="273" t="s">
        <v>44</v>
      </c>
      <c r="O118" s="80"/>
      <c r="P118" s="226">
        <f>O118*H118</f>
        <v>0</v>
      </c>
      <c r="Q118" s="226">
        <v>0</v>
      </c>
      <c r="R118" s="226">
        <f>Q118*H118</f>
        <v>0</v>
      </c>
      <c r="S118" s="226">
        <v>0</v>
      </c>
      <c r="T118" s="227">
        <f>S118*H118</f>
        <v>0</v>
      </c>
      <c r="AR118" s="18" t="s">
        <v>1918</v>
      </c>
      <c r="AT118" s="18" t="s">
        <v>233</v>
      </c>
      <c r="AU118" s="18" t="s">
        <v>80</v>
      </c>
      <c r="AY118" s="18" t="s">
        <v>183</v>
      </c>
      <c r="BE118" s="228">
        <f>IF(N118="základní",J118,0)</f>
        <v>0</v>
      </c>
      <c r="BF118" s="228">
        <f>IF(N118="snížená",J118,0)</f>
        <v>0</v>
      </c>
      <c r="BG118" s="228">
        <f>IF(N118="zákl. přenesená",J118,0)</f>
        <v>0</v>
      </c>
      <c r="BH118" s="228">
        <f>IF(N118="sníž. přenesená",J118,0)</f>
        <v>0</v>
      </c>
      <c r="BI118" s="228">
        <f>IF(N118="nulová",J118,0)</f>
        <v>0</v>
      </c>
      <c r="BJ118" s="18" t="s">
        <v>80</v>
      </c>
      <c r="BK118" s="228">
        <f>ROUND(I118*H118,2)</f>
        <v>0</v>
      </c>
      <c r="BL118" s="18" t="s">
        <v>1918</v>
      </c>
      <c r="BM118" s="18" t="s">
        <v>2006</v>
      </c>
    </row>
    <row r="119" spans="2:65" s="1" customFormat="1" ht="22.5" customHeight="1">
      <c r="B119" s="39"/>
      <c r="C119" s="217" t="s">
        <v>349</v>
      </c>
      <c r="D119" s="217" t="s">
        <v>185</v>
      </c>
      <c r="E119" s="218" t="s">
        <v>2007</v>
      </c>
      <c r="F119" s="219" t="s">
        <v>2008</v>
      </c>
      <c r="G119" s="220" t="s">
        <v>198</v>
      </c>
      <c r="H119" s="221">
        <v>14</v>
      </c>
      <c r="I119" s="222"/>
      <c r="J119" s="223">
        <f>ROUND(I119*H119,2)</f>
        <v>0</v>
      </c>
      <c r="K119" s="219" t="s">
        <v>189</v>
      </c>
      <c r="L119" s="44"/>
      <c r="M119" s="224" t="s">
        <v>19</v>
      </c>
      <c r="N119" s="225" t="s">
        <v>44</v>
      </c>
      <c r="O119" s="80"/>
      <c r="P119" s="226">
        <f>O119*H119</f>
        <v>0</v>
      </c>
      <c r="Q119" s="226">
        <v>0</v>
      </c>
      <c r="R119" s="226">
        <f>Q119*H119</f>
        <v>0</v>
      </c>
      <c r="S119" s="226">
        <v>0</v>
      </c>
      <c r="T119" s="227">
        <f>S119*H119</f>
        <v>0</v>
      </c>
      <c r="AR119" s="18" t="s">
        <v>597</v>
      </c>
      <c r="AT119" s="18" t="s">
        <v>185</v>
      </c>
      <c r="AU119" s="18" t="s">
        <v>80</v>
      </c>
      <c r="AY119" s="18" t="s">
        <v>183</v>
      </c>
      <c r="BE119" s="228">
        <f>IF(N119="základní",J119,0)</f>
        <v>0</v>
      </c>
      <c r="BF119" s="228">
        <f>IF(N119="snížená",J119,0)</f>
        <v>0</v>
      </c>
      <c r="BG119" s="228">
        <f>IF(N119="zákl. přenesená",J119,0)</f>
        <v>0</v>
      </c>
      <c r="BH119" s="228">
        <f>IF(N119="sníž. přenesená",J119,0)</f>
        <v>0</v>
      </c>
      <c r="BI119" s="228">
        <f>IF(N119="nulová",J119,0)</f>
        <v>0</v>
      </c>
      <c r="BJ119" s="18" t="s">
        <v>80</v>
      </c>
      <c r="BK119" s="228">
        <f>ROUND(I119*H119,2)</f>
        <v>0</v>
      </c>
      <c r="BL119" s="18" t="s">
        <v>597</v>
      </c>
      <c r="BM119" s="18" t="s">
        <v>2009</v>
      </c>
    </row>
    <row r="120" spans="2:65" s="1" customFormat="1" ht="22.5" customHeight="1">
      <c r="B120" s="39"/>
      <c r="C120" s="217" t="s">
        <v>356</v>
      </c>
      <c r="D120" s="217" t="s">
        <v>185</v>
      </c>
      <c r="E120" s="218" t="s">
        <v>2010</v>
      </c>
      <c r="F120" s="219" t="s">
        <v>2011</v>
      </c>
      <c r="G120" s="220" t="s">
        <v>198</v>
      </c>
      <c r="H120" s="221">
        <v>14</v>
      </c>
      <c r="I120" s="222"/>
      <c r="J120" s="223">
        <f>ROUND(I120*H120,2)</f>
        <v>0</v>
      </c>
      <c r="K120" s="219" t="s">
        <v>189</v>
      </c>
      <c r="L120" s="44"/>
      <c r="M120" s="224" t="s">
        <v>19</v>
      </c>
      <c r="N120" s="225" t="s">
        <v>44</v>
      </c>
      <c r="O120" s="80"/>
      <c r="P120" s="226">
        <f>O120*H120</f>
        <v>0</v>
      </c>
      <c r="Q120" s="226">
        <v>0</v>
      </c>
      <c r="R120" s="226">
        <f>Q120*H120</f>
        <v>0</v>
      </c>
      <c r="S120" s="226">
        <v>0</v>
      </c>
      <c r="T120" s="227">
        <f>S120*H120</f>
        <v>0</v>
      </c>
      <c r="AR120" s="18" t="s">
        <v>597</v>
      </c>
      <c r="AT120" s="18" t="s">
        <v>185</v>
      </c>
      <c r="AU120" s="18" t="s">
        <v>80</v>
      </c>
      <c r="AY120" s="18" t="s">
        <v>183</v>
      </c>
      <c r="BE120" s="228">
        <f>IF(N120="základní",J120,0)</f>
        <v>0</v>
      </c>
      <c r="BF120" s="228">
        <f>IF(N120="snížená",J120,0)</f>
        <v>0</v>
      </c>
      <c r="BG120" s="228">
        <f>IF(N120="zákl. přenesená",J120,0)</f>
        <v>0</v>
      </c>
      <c r="BH120" s="228">
        <f>IF(N120="sníž. přenesená",J120,0)</f>
        <v>0</v>
      </c>
      <c r="BI120" s="228">
        <f>IF(N120="nulová",J120,0)</f>
        <v>0</v>
      </c>
      <c r="BJ120" s="18" t="s">
        <v>80</v>
      </c>
      <c r="BK120" s="228">
        <f>ROUND(I120*H120,2)</f>
        <v>0</v>
      </c>
      <c r="BL120" s="18" t="s">
        <v>597</v>
      </c>
      <c r="BM120" s="18" t="s">
        <v>2012</v>
      </c>
    </row>
    <row r="121" spans="2:65" s="1" customFormat="1" ht="22.5" customHeight="1">
      <c r="B121" s="39"/>
      <c r="C121" s="217" t="s">
        <v>364</v>
      </c>
      <c r="D121" s="217" t="s">
        <v>185</v>
      </c>
      <c r="E121" s="218" t="s">
        <v>2013</v>
      </c>
      <c r="F121" s="219" t="s">
        <v>2014</v>
      </c>
      <c r="G121" s="220" t="s">
        <v>198</v>
      </c>
      <c r="H121" s="221">
        <v>14</v>
      </c>
      <c r="I121" s="222"/>
      <c r="J121" s="223">
        <f>ROUND(I121*H121,2)</f>
        <v>0</v>
      </c>
      <c r="K121" s="219" t="s">
        <v>189</v>
      </c>
      <c r="L121" s="44"/>
      <c r="M121" s="224" t="s">
        <v>19</v>
      </c>
      <c r="N121" s="225" t="s">
        <v>44</v>
      </c>
      <c r="O121" s="80"/>
      <c r="P121" s="226">
        <f>O121*H121</f>
        <v>0</v>
      </c>
      <c r="Q121" s="226">
        <v>0</v>
      </c>
      <c r="R121" s="226">
        <f>Q121*H121</f>
        <v>0</v>
      </c>
      <c r="S121" s="226">
        <v>0</v>
      </c>
      <c r="T121" s="227">
        <f>S121*H121</f>
        <v>0</v>
      </c>
      <c r="AR121" s="18" t="s">
        <v>597</v>
      </c>
      <c r="AT121" s="18" t="s">
        <v>185</v>
      </c>
      <c r="AU121" s="18" t="s">
        <v>80</v>
      </c>
      <c r="AY121" s="18" t="s">
        <v>183</v>
      </c>
      <c r="BE121" s="228">
        <f>IF(N121="základní",J121,0)</f>
        <v>0</v>
      </c>
      <c r="BF121" s="228">
        <f>IF(N121="snížená",J121,0)</f>
        <v>0</v>
      </c>
      <c r="BG121" s="228">
        <f>IF(N121="zákl. přenesená",J121,0)</f>
        <v>0</v>
      </c>
      <c r="BH121" s="228">
        <f>IF(N121="sníž. přenesená",J121,0)</f>
        <v>0</v>
      </c>
      <c r="BI121" s="228">
        <f>IF(N121="nulová",J121,0)</f>
        <v>0</v>
      </c>
      <c r="BJ121" s="18" t="s">
        <v>80</v>
      </c>
      <c r="BK121" s="228">
        <f>ROUND(I121*H121,2)</f>
        <v>0</v>
      </c>
      <c r="BL121" s="18" t="s">
        <v>597</v>
      </c>
      <c r="BM121" s="18" t="s">
        <v>2015</v>
      </c>
    </row>
    <row r="122" spans="2:65" s="1" customFormat="1" ht="45" customHeight="1">
      <c r="B122" s="39"/>
      <c r="C122" s="217" t="s">
        <v>372</v>
      </c>
      <c r="D122" s="217" t="s">
        <v>185</v>
      </c>
      <c r="E122" s="218" t="s">
        <v>2016</v>
      </c>
      <c r="F122" s="219" t="s">
        <v>2017</v>
      </c>
      <c r="G122" s="220" t="s">
        <v>198</v>
      </c>
      <c r="H122" s="221">
        <v>1</v>
      </c>
      <c r="I122" s="222"/>
      <c r="J122" s="223">
        <f>ROUND(I122*H122,2)</f>
        <v>0</v>
      </c>
      <c r="K122" s="219" t="s">
        <v>189</v>
      </c>
      <c r="L122" s="44"/>
      <c r="M122" s="224" t="s">
        <v>19</v>
      </c>
      <c r="N122" s="225" t="s">
        <v>44</v>
      </c>
      <c r="O122" s="80"/>
      <c r="P122" s="226">
        <f>O122*H122</f>
        <v>0</v>
      </c>
      <c r="Q122" s="226">
        <v>0</v>
      </c>
      <c r="R122" s="226">
        <f>Q122*H122</f>
        <v>0</v>
      </c>
      <c r="S122" s="226">
        <v>0</v>
      </c>
      <c r="T122" s="227">
        <f>S122*H122</f>
        <v>0</v>
      </c>
      <c r="AR122" s="18" t="s">
        <v>597</v>
      </c>
      <c r="AT122" s="18" t="s">
        <v>185</v>
      </c>
      <c r="AU122" s="18" t="s">
        <v>80</v>
      </c>
      <c r="AY122" s="18" t="s">
        <v>183</v>
      </c>
      <c r="BE122" s="228">
        <f>IF(N122="základní",J122,0)</f>
        <v>0</v>
      </c>
      <c r="BF122" s="228">
        <f>IF(N122="snížená",J122,0)</f>
        <v>0</v>
      </c>
      <c r="BG122" s="228">
        <f>IF(N122="zákl. přenesená",J122,0)</f>
        <v>0</v>
      </c>
      <c r="BH122" s="228">
        <f>IF(N122="sníž. přenesená",J122,0)</f>
        <v>0</v>
      </c>
      <c r="BI122" s="228">
        <f>IF(N122="nulová",J122,0)</f>
        <v>0</v>
      </c>
      <c r="BJ122" s="18" t="s">
        <v>80</v>
      </c>
      <c r="BK122" s="228">
        <f>ROUND(I122*H122,2)</f>
        <v>0</v>
      </c>
      <c r="BL122" s="18" t="s">
        <v>597</v>
      </c>
      <c r="BM122" s="18" t="s">
        <v>2018</v>
      </c>
    </row>
    <row r="123" spans="2:65" s="1" customFormat="1" ht="22.5" customHeight="1">
      <c r="B123" s="39"/>
      <c r="C123" s="217" t="s">
        <v>377</v>
      </c>
      <c r="D123" s="217" t="s">
        <v>185</v>
      </c>
      <c r="E123" s="218" t="s">
        <v>2019</v>
      </c>
      <c r="F123" s="219" t="s">
        <v>2020</v>
      </c>
      <c r="G123" s="220" t="s">
        <v>198</v>
      </c>
      <c r="H123" s="221">
        <v>8</v>
      </c>
      <c r="I123" s="222"/>
      <c r="J123" s="223">
        <f>ROUND(I123*H123,2)</f>
        <v>0</v>
      </c>
      <c r="K123" s="219" t="s">
        <v>189</v>
      </c>
      <c r="L123" s="44"/>
      <c r="M123" s="299" t="s">
        <v>19</v>
      </c>
      <c r="N123" s="300" t="s">
        <v>44</v>
      </c>
      <c r="O123" s="282"/>
      <c r="P123" s="283">
        <f>O123*H123</f>
        <v>0</v>
      </c>
      <c r="Q123" s="283">
        <v>0</v>
      </c>
      <c r="R123" s="283">
        <f>Q123*H123</f>
        <v>0</v>
      </c>
      <c r="S123" s="283">
        <v>0</v>
      </c>
      <c r="T123" s="284">
        <f>S123*H123</f>
        <v>0</v>
      </c>
      <c r="AR123" s="18" t="s">
        <v>597</v>
      </c>
      <c r="AT123" s="18" t="s">
        <v>185</v>
      </c>
      <c r="AU123" s="18" t="s">
        <v>80</v>
      </c>
      <c r="AY123" s="18" t="s">
        <v>183</v>
      </c>
      <c r="BE123" s="228">
        <f>IF(N123="základní",J123,0)</f>
        <v>0</v>
      </c>
      <c r="BF123" s="228">
        <f>IF(N123="snížená",J123,0)</f>
        <v>0</v>
      </c>
      <c r="BG123" s="228">
        <f>IF(N123="zákl. přenesená",J123,0)</f>
        <v>0</v>
      </c>
      <c r="BH123" s="228">
        <f>IF(N123="sníž. přenesená",J123,0)</f>
        <v>0</v>
      </c>
      <c r="BI123" s="228">
        <f>IF(N123="nulová",J123,0)</f>
        <v>0</v>
      </c>
      <c r="BJ123" s="18" t="s">
        <v>80</v>
      </c>
      <c r="BK123" s="228">
        <f>ROUND(I123*H123,2)</f>
        <v>0</v>
      </c>
      <c r="BL123" s="18" t="s">
        <v>597</v>
      </c>
      <c r="BM123" s="18" t="s">
        <v>2021</v>
      </c>
    </row>
    <row r="124" spans="2:12" s="1" customFormat="1" ht="6.95" customHeight="1">
      <c r="B124" s="58"/>
      <c r="C124" s="59"/>
      <c r="D124" s="59"/>
      <c r="E124" s="59"/>
      <c r="F124" s="59"/>
      <c r="G124" s="59"/>
      <c r="H124" s="59"/>
      <c r="I124" s="168"/>
      <c r="J124" s="59"/>
      <c r="K124" s="59"/>
      <c r="L124" s="44"/>
    </row>
  </sheetData>
  <sheetProtection password="CC35" sheet="1" objects="1" scenarios="1" formatColumns="0" formatRows="0" autoFilter="0"/>
  <autoFilter ref="C85:K123"/>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B2:BM8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154</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ht="12" customHeight="1">
      <c r="B8" s="21"/>
      <c r="D8" s="142" t="s">
        <v>158</v>
      </c>
      <c r="L8" s="21"/>
    </row>
    <row r="9" spans="2:12" s="1" customFormat="1" ht="16.5" customHeight="1">
      <c r="B9" s="44"/>
      <c r="E9" s="143" t="s">
        <v>1911</v>
      </c>
      <c r="F9" s="1"/>
      <c r="G9" s="1"/>
      <c r="H9" s="1"/>
      <c r="I9" s="144"/>
      <c r="L9" s="44"/>
    </row>
    <row r="10" spans="2:12" s="1" customFormat="1" ht="12" customHeight="1">
      <c r="B10" s="44"/>
      <c r="D10" s="142" t="s">
        <v>160</v>
      </c>
      <c r="I10" s="144"/>
      <c r="L10" s="44"/>
    </row>
    <row r="11" spans="2:12" s="1" customFormat="1" ht="36.95" customHeight="1">
      <c r="B11" s="44"/>
      <c r="E11" s="145" t="s">
        <v>2022</v>
      </c>
      <c r="F11" s="1"/>
      <c r="G11" s="1"/>
      <c r="H11" s="1"/>
      <c r="I11" s="144"/>
      <c r="L11" s="44"/>
    </row>
    <row r="12" spans="2:12" s="1" customFormat="1" ht="12">
      <c r="B12" s="44"/>
      <c r="I12" s="144"/>
      <c r="L12" s="44"/>
    </row>
    <row r="13" spans="2:12" s="1" customFormat="1" ht="12" customHeight="1">
      <c r="B13" s="44"/>
      <c r="D13" s="142" t="s">
        <v>18</v>
      </c>
      <c r="F13" s="18" t="s">
        <v>19</v>
      </c>
      <c r="I13" s="146" t="s">
        <v>20</v>
      </c>
      <c r="J13" s="18" t="s">
        <v>19</v>
      </c>
      <c r="L13" s="44"/>
    </row>
    <row r="14" spans="2:12" s="1" customFormat="1" ht="12" customHeight="1">
      <c r="B14" s="44"/>
      <c r="D14" s="142" t="s">
        <v>21</v>
      </c>
      <c r="F14" s="18" t="s">
        <v>22</v>
      </c>
      <c r="I14" s="146" t="s">
        <v>23</v>
      </c>
      <c r="J14" s="147" t="str">
        <f>'Rekapitulace stavby'!AN8</f>
        <v>7. 6. 2019</v>
      </c>
      <c r="L14" s="44"/>
    </row>
    <row r="15" spans="2:12" s="1" customFormat="1" ht="10.8" customHeight="1">
      <c r="B15" s="44"/>
      <c r="I15" s="144"/>
      <c r="L15" s="44"/>
    </row>
    <row r="16" spans="2:12" s="1" customFormat="1" ht="12" customHeight="1">
      <c r="B16" s="44"/>
      <c r="D16" s="142" t="s">
        <v>25</v>
      </c>
      <c r="I16" s="146" t="s">
        <v>26</v>
      </c>
      <c r="J16" s="18" t="s">
        <v>27</v>
      </c>
      <c r="L16" s="44"/>
    </row>
    <row r="17" spans="2:12" s="1" customFormat="1" ht="18" customHeight="1">
      <c r="B17" s="44"/>
      <c r="E17" s="18" t="s">
        <v>28</v>
      </c>
      <c r="I17" s="146" t="s">
        <v>29</v>
      </c>
      <c r="J17" s="18" t="s">
        <v>30</v>
      </c>
      <c r="L17" s="44"/>
    </row>
    <row r="18" spans="2:12" s="1" customFormat="1" ht="6.95" customHeight="1">
      <c r="B18" s="44"/>
      <c r="I18" s="144"/>
      <c r="L18" s="44"/>
    </row>
    <row r="19" spans="2:12" s="1" customFormat="1" ht="12" customHeight="1">
      <c r="B19" s="44"/>
      <c r="D19" s="142" t="s">
        <v>31</v>
      </c>
      <c r="I19" s="146" t="s">
        <v>26</v>
      </c>
      <c r="J19" s="34" t="str">
        <f>'Rekapitulace stavby'!AN13</f>
        <v>Vyplň údaj</v>
      </c>
      <c r="L19" s="44"/>
    </row>
    <row r="20" spans="2:12" s="1" customFormat="1" ht="18" customHeight="1">
      <c r="B20" s="44"/>
      <c r="E20" s="34" t="str">
        <f>'Rekapitulace stavby'!E14</f>
        <v>Vyplň údaj</v>
      </c>
      <c r="F20" s="18"/>
      <c r="G20" s="18"/>
      <c r="H20" s="18"/>
      <c r="I20" s="146" t="s">
        <v>29</v>
      </c>
      <c r="J20" s="34" t="str">
        <f>'Rekapitulace stavby'!AN14</f>
        <v>Vyplň údaj</v>
      </c>
      <c r="L20" s="44"/>
    </row>
    <row r="21" spans="2:12" s="1" customFormat="1" ht="6.95" customHeight="1">
      <c r="B21" s="44"/>
      <c r="I21" s="144"/>
      <c r="L21" s="44"/>
    </row>
    <row r="22" spans="2:12" s="1" customFormat="1" ht="12" customHeight="1">
      <c r="B22" s="44"/>
      <c r="D22" s="142" t="s">
        <v>33</v>
      </c>
      <c r="I22" s="146" t="s">
        <v>26</v>
      </c>
      <c r="J22" s="18" t="s">
        <v>19</v>
      </c>
      <c r="L22" s="44"/>
    </row>
    <row r="23" spans="2:12" s="1" customFormat="1" ht="18" customHeight="1">
      <c r="B23" s="44"/>
      <c r="E23" s="18" t="s">
        <v>34</v>
      </c>
      <c r="I23" s="146" t="s">
        <v>29</v>
      </c>
      <c r="J23" s="18" t="s">
        <v>19</v>
      </c>
      <c r="L23" s="44"/>
    </row>
    <row r="24" spans="2:12" s="1" customFormat="1" ht="6.95" customHeight="1">
      <c r="B24" s="44"/>
      <c r="I24" s="144"/>
      <c r="L24" s="44"/>
    </row>
    <row r="25" spans="2:12" s="1" customFormat="1" ht="12" customHeight="1">
      <c r="B25" s="44"/>
      <c r="D25" s="142" t="s">
        <v>36</v>
      </c>
      <c r="I25" s="146" t="s">
        <v>26</v>
      </c>
      <c r="J25" s="18" t="s">
        <v>19</v>
      </c>
      <c r="L25" s="44"/>
    </row>
    <row r="26" spans="2:12" s="1" customFormat="1" ht="18" customHeight="1">
      <c r="B26" s="44"/>
      <c r="E26" s="18" t="s">
        <v>34</v>
      </c>
      <c r="I26" s="146" t="s">
        <v>29</v>
      </c>
      <c r="J26" s="18" t="s">
        <v>19</v>
      </c>
      <c r="L26" s="44"/>
    </row>
    <row r="27" spans="2:12" s="1" customFormat="1" ht="6.95" customHeight="1">
      <c r="B27" s="44"/>
      <c r="I27" s="144"/>
      <c r="L27" s="44"/>
    </row>
    <row r="28" spans="2:12" s="1" customFormat="1" ht="12" customHeight="1">
      <c r="B28" s="44"/>
      <c r="D28" s="142" t="s">
        <v>37</v>
      </c>
      <c r="I28" s="144"/>
      <c r="L28" s="44"/>
    </row>
    <row r="29" spans="2:12" s="7" customFormat="1" ht="45" customHeight="1">
      <c r="B29" s="148"/>
      <c r="E29" s="149" t="s">
        <v>38</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39</v>
      </c>
      <c r="I32" s="144"/>
      <c r="J32" s="153">
        <f>ROUND(J86,2)</f>
        <v>0</v>
      </c>
      <c r="L32" s="44"/>
    </row>
    <row r="33" spans="2:12" s="1" customFormat="1" ht="6.95" customHeight="1">
      <c r="B33" s="44"/>
      <c r="D33" s="72"/>
      <c r="E33" s="72"/>
      <c r="F33" s="72"/>
      <c r="G33" s="72"/>
      <c r="H33" s="72"/>
      <c r="I33" s="151"/>
      <c r="J33" s="72"/>
      <c r="K33" s="72"/>
      <c r="L33" s="44"/>
    </row>
    <row r="34" spans="2:12" s="1" customFormat="1" ht="14.4" customHeight="1">
      <c r="B34" s="44"/>
      <c r="F34" s="154" t="s">
        <v>41</v>
      </c>
      <c r="I34" s="155" t="s">
        <v>40</v>
      </c>
      <c r="J34" s="154" t="s">
        <v>42</v>
      </c>
      <c r="L34" s="44"/>
    </row>
    <row r="35" spans="2:12" s="1" customFormat="1" ht="14.4" customHeight="1">
      <c r="B35" s="44"/>
      <c r="D35" s="142" t="s">
        <v>43</v>
      </c>
      <c r="E35" s="142" t="s">
        <v>44</v>
      </c>
      <c r="F35" s="156">
        <f>ROUND((SUM(BE86:BE88)),2)</f>
        <v>0</v>
      </c>
      <c r="I35" s="157">
        <v>0.21</v>
      </c>
      <c r="J35" s="156">
        <f>ROUND(((SUM(BE86:BE88))*I35),2)</f>
        <v>0</v>
      </c>
      <c r="L35" s="44"/>
    </row>
    <row r="36" spans="2:12" s="1" customFormat="1" ht="14.4" customHeight="1">
      <c r="B36" s="44"/>
      <c r="E36" s="142" t="s">
        <v>45</v>
      </c>
      <c r="F36" s="156">
        <f>ROUND((SUM(BF86:BF88)),2)</f>
        <v>0</v>
      </c>
      <c r="I36" s="157">
        <v>0.15</v>
      </c>
      <c r="J36" s="156">
        <f>ROUND(((SUM(BF86:BF88))*I36),2)</f>
        <v>0</v>
      </c>
      <c r="L36" s="44"/>
    </row>
    <row r="37" spans="2:12" s="1" customFormat="1" ht="14.4" customHeight="1" hidden="1">
      <c r="B37" s="44"/>
      <c r="E37" s="142" t="s">
        <v>46</v>
      </c>
      <c r="F37" s="156">
        <f>ROUND((SUM(BG86:BG88)),2)</f>
        <v>0</v>
      </c>
      <c r="I37" s="157">
        <v>0.21</v>
      </c>
      <c r="J37" s="156">
        <f>0</f>
        <v>0</v>
      </c>
      <c r="L37" s="44"/>
    </row>
    <row r="38" spans="2:12" s="1" customFormat="1" ht="14.4" customHeight="1" hidden="1">
      <c r="B38" s="44"/>
      <c r="E38" s="142" t="s">
        <v>47</v>
      </c>
      <c r="F38" s="156">
        <f>ROUND((SUM(BH86:BH88)),2)</f>
        <v>0</v>
      </c>
      <c r="I38" s="157">
        <v>0.15</v>
      </c>
      <c r="J38" s="156">
        <f>0</f>
        <v>0</v>
      </c>
      <c r="L38" s="44"/>
    </row>
    <row r="39" spans="2:12" s="1" customFormat="1" ht="14.4" customHeight="1" hidden="1">
      <c r="B39" s="44"/>
      <c r="E39" s="142" t="s">
        <v>48</v>
      </c>
      <c r="F39" s="156">
        <f>ROUND((SUM(BI86:BI88)),2)</f>
        <v>0</v>
      </c>
      <c r="I39" s="157">
        <v>0</v>
      </c>
      <c r="J39" s="156">
        <f>0</f>
        <v>0</v>
      </c>
      <c r="L39" s="44"/>
    </row>
    <row r="40" spans="2:12" s="1" customFormat="1" ht="6.95" customHeight="1">
      <c r="B40" s="44"/>
      <c r="I40" s="144"/>
      <c r="L40" s="44"/>
    </row>
    <row r="41" spans="2:12" s="1" customFormat="1" ht="25.4" customHeight="1">
      <c r="B41" s="44"/>
      <c r="C41" s="158"/>
      <c r="D41" s="159" t="s">
        <v>49</v>
      </c>
      <c r="E41" s="160"/>
      <c r="F41" s="160"/>
      <c r="G41" s="161" t="s">
        <v>50</v>
      </c>
      <c r="H41" s="162" t="s">
        <v>51</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4" t="s">
        <v>162</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3" t="s">
        <v>16</v>
      </c>
      <c r="D49" s="40"/>
      <c r="E49" s="40"/>
      <c r="F49" s="40"/>
      <c r="G49" s="40"/>
      <c r="H49" s="40"/>
      <c r="I49" s="144"/>
      <c r="J49" s="40"/>
      <c r="K49" s="40"/>
      <c r="L49" s="44"/>
    </row>
    <row r="50" spans="2:12" s="1" customFormat="1" ht="16.5" customHeight="1">
      <c r="B50" s="39"/>
      <c r="C50" s="40"/>
      <c r="D50" s="40"/>
      <c r="E50" s="172" t="str">
        <f>E7</f>
        <v>Výměna pražců a kolejnic ve 2.TK v úseku V.Březno - Boletice n.L. v km 443,320 – 448,400_OPRAVA Č. 1</v>
      </c>
      <c r="F50" s="33"/>
      <c r="G50" s="33"/>
      <c r="H50" s="33"/>
      <c r="I50" s="144"/>
      <c r="J50" s="40"/>
      <c r="K50" s="40"/>
      <c r="L50" s="44"/>
    </row>
    <row r="51" spans="2:12" ht="12" customHeight="1">
      <c r="B51" s="22"/>
      <c r="C51" s="33" t="s">
        <v>158</v>
      </c>
      <c r="D51" s="23"/>
      <c r="E51" s="23"/>
      <c r="F51" s="23"/>
      <c r="G51" s="23"/>
      <c r="H51" s="23"/>
      <c r="I51" s="137"/>
      <c r="J51" s="23"/>
      <c r="K51" s="23"/>
      <c r="L51" s="21"/>
    </row>
    <row r="52" spans="2:12" s="1" customFormat="1" ht="16.5" customHeight="1">
      <c r="B52" s="39"/>
      <c r="C52" s="40"/>
      <c r="D52" s="40"/>
      <c r="E52" s="172" t="s">
        <v>1911</v>
      </c>
      <c r="F52" s="40"/>
      <c r="G52" s="40"/>
      <c r="H52" s="40"/>
      <c r="I52" s="144"/>
      <c r="J52" s="40"/>
      <c r="K52" s="40"/>
      <c r="L52" s="44"/>
    </row>
    <row r="53" spans="2:12" s="1" customFormat="1" ht="12" customHeight="1">
      <c r="B53" s="39"/>
      <c r="C53" s="33" t="s">
        <v>160</v>
      </c>
      <c r="D53" s="40"/>
      <c r="E53" s="40"/>
      <c r="F53" s="40"/>
      <c r="G53" s="40"/>
      <c r="H53" s="40"/>
      <c r="I53" s="144"/>
      <c r="J53" s="40"/>
      <c r="K53" s="40"/>
      <c r="L53" s="44"/>
    </row>
    <row r="54" spans="2:12" s="1" customFormat="1" ht="16.5" customHeight="1">
      <c r="B54" s="39"/>
      <c r="C54" s="40"/>
      <c r="D54" s="40"/>
      <c r="E54" s="65" t="str">
        <f>E11</f>
        <v>02 - VRN</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3" t="s">
        <v>21</v>
      </c>
      <c r="D56" s="40"/>
      <c r="E56" s="40"/>
      <c r="F56" s="28" t="str">
        <f>F14</f>
        <v>trať 073</v>
      </c>
      <c r="G56" s="40"/>
      <c r="H56" s="40"/>
      <c r="I56" s="146" t="s">
        <v>23</v>
      </c>
      <c r="J56" s="68" t="str">
        <f>IF(J14="","",J14)</f>
        <v>7. 6. 2019</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3" t="s">
        <v>25</v>
      </c>
      <c r="D58" s="40"/>
      <c r="E58" s="40"/>
      <c r="F58" s="28" t="str">
        <f>E17</f>
        <v>SŽDC s.o., OŘ Ústí n.L., ST Ústí n.L.</v>
      </c>
      <c r="G58" s="40"/>
      <c r="H58" s="40"/>
      <c r="I58" s="146" t="s">
        <v>33</v>
      </c>
      <c r="J58" s="37" t="str">
        <f>E23</f>
        <v xml:space="preserve"> </v>
      </c>
      <c r="K58" s="40"/>
      <c r="L58" s="44"/>
    </row>
    <row r="59" spans="2:12" s="1" customFormat="1" ht="13.65" customHeight="1">
      <c r="B59" s="39"/>
      <c r="C59" s="33" t="s">
        <v>31</v>
      </c>
      <c r="D59" s="40"/>
      <c r="E59" s="40"/>
      <c r="F59" s="28" t="str">
        <f>IF(E20="","",E20)</f>
        <v>Vyplň údaj</v>
      </c>
      <c r="G59" s="40"/>
      <c r="H59" s="40"/>
      <c r="I59" s="146" t="s">
        <v>36</v>
      </c>
      <c r="J59" s="37" t="str">
        <f>E26</f>
        <v xml:space="preserve"> </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163</v>
      </c>
      <c r="D61" s="174"/>
      <c r="E61" s="174"/>
      <c r="F61" s="174"/>
      <c r="G61" s="174"/>
      <c r="H61" s="174"/>
      <c r="I61" s="175"/>
      <c r="J61" s="176" t="s">
        <v>164</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71</v>
      </c>
      <c r="D63" s="40"/>
      <c r="E63" s="40"/>
      <c r="F63" s="40"/>
      <c r="G63" s="40"/>
      <c r="H63" s="40"/>
      <c r="I63" s="144"/>
      <c r="J63" s="98">
        <f>J86</f>
        <v>0</v>
      </c>
      <c r="K63" s="40"/>
      <c r="L63" s="44"/>
      <c r="AU63" s="18" t="s">
        <v>165</v>
      </c>
    </row>
    <row r="64" spans="2:12" s="8" customFormat="1" ht="24.95" customHeight="1">
      <c r="B64" s="178"/>
      <c r="C64" s="179"/>
      <c r="D64" s="180" t="s">
        <v>792</v>
      </c>
      <c r="E64" s="181"/>
      <c r="F64" s="181"/>
      <c r="G64" s="181"/>
      <c r="H64" s="181"/>
      <c r="I64" s="182"/>
      <c r="J64" s="183">
        <f>J87</f>
        <v>0</v>
      </c>
      <c r="K64" s="179"/>
      <c r="L64" s="184"/>
    </row>
    <row r="65" spans="2:12" s="1" customFormat="1" ht="21.8" customHeight="1">
      <c r="B65" s="39"/>
      <c r="C65" s="40"/>
      <c r="D65" s="40"/>
      <c r="E65" s="40"/>
      <c r="F65" s="40"/>
      <c r="G65" s="40"/>
      <c r="H65" s="40"/>
      <c r="I65" s="144"/>
      <c r="J65" s="40"/>
      <c r="K65" s="40"/>
      <c r="L65" s="44"/>
    </row>
    <row r="66" spans="2:12" s="1" customFormat="1" ht="6.95" customHeight="1">
      <c r="B66" s="58"/>
      <c r="C66" s="59"/>
      <c r="D66" s="59"/>
      <c r="E66" s="59"/>
      <c r="F66" s="59"/>
      <c r="G66" s="59"/>
      <c r="H66" s="59"/>
      <c r="I66" s="168"/>
      <c r="J66" s="59"/>
      <c r="K66" s="59"/>
      <c r="L66" s="44"/>
    </row>
    <row r="70" spans="2:12" s="1" customFormat="1" ht="6.95" customHeight="1">
      <c r="B70" s="60"/>
      <c r="C70" s="61"/>
      <c r="D70" s="61"/>
      <c r="E70" s="61"/>
      <c r="F70" s="61"/>
      <c r="G70" s="61"/>
      <c r="H70" s="61"/>
      <c r="I70" s="171"/>
      <c r="J70" s="61"/>
      <c r="K70" s="61"/>
      <c r="L70" s="44"/>
    </row>
    <row r="71" spans="2:12" s="1" customFormat="1" ht="24.95" customHeight="1">
      <c r="B71" s="39"/>
      <c r="C71" s="24" t="s">
        <v>168</v>
      </c>
      <c r="D71" s="40"/>
      <c r="E71" s="40"/>
      <c r="F71" s="40"/>
      <c r="G71" s="40"/>
      <c r="H71" s="40"/>
      <c r="I71" s="144"/>
      <c r="J71" s="40"/>
      <c r="K71" s="40"/>
      <c r="L71" s="44"/>
    </row>
    <row r="72" spans="2:12" s="1" customFormat="1" ht="6.95" customHeight="1">
      <c r="B72" s="39"/>
      <c r="C72" s="40"/>
      <c r="D72" s="40"/>
      <c r="E72" s="40"/>
      <c r="F72" s="40"/>
      <c r="G72" s="40"/>
      <c r="H72" s="40"/>
      <c r="I72" s="144"/>
      <c r="J72" s="40"/>
      <c r="K72" s="40"/>
      <c r="L72" s="44"/>
    </row>
    <row r="73" spans="2:12" s="1" customFormat="1" ht="12" customHeight="1">
      <c r="B73" s="39"/>
      <c r="C73" s="33" t="s">
        <v>16</v>
      </c>
      <c r="D73" s="40"/>
      <c r="E73" s="40"/>
      <c r="F73" s="40"/>
      <c r="G73" s="40"/>
      <c r="H73" s="40"/>
      <c r="I73" s="144"/>
      <c r="J73" s="40"/>
      <c r="K73" s="40"/>
      <c r="L73" s="44"/>
    </row>
    <row r="74" spans="2:12" s="1" customFormat="1" ht="16.5" customHeight="1">
      <c r="B74" s="39"/>
      <c r="C74" s="40"/>
      <c r="D74" s="40"/>
      <c r="E74" s="172" t="str">
        <f>E7</f>
        <v>Výměna pražců a kolejnic ve 2.TK v úseku V.Březno - Boletice n.L. v km 443,320 – 448,400_OPRAVA Č. 1</v>
      </c>
      <c r="F74" s="33"/>
      <c r="G74" s="33"/>
      <c r="H74" s="33"/>
      <c r="I74" s="144"/>
      <c r="J74" s="40"/>
      <c r="K74" s="40"/>
      <c r="L74" s="44"/>
    </row>
    <row r="75" spans="2:12" ht="12" customHeight="1">
      <c r="B75" s="22"/>
      <c r="C75" s="33" t="s">
        <v>158</v>
      </c>
      <c r="D75" s="23"/>
      <c r="E75" s="23"/>
      <c r="F75" s="23"/>
      <c r="G75" s="23"/>
      <c r="H75" s="23"/>
      <c r="I75" s="137"/>
      <c r="J75" s="23"/>
      <c r="K75" s="23"/>
      <c r="L75" s="21"/>
    </row>
    <row r="76" spans="2:12" s="1" customFormat="1" ht="16.5" customHeight="1">
      <c r="B76" s="39"/>
      <c r="C76" s="40"/>
      <c r="D76" s="40"/>
      <c r="E76" s="172" t="s">
        <v>1911</v>
      </c>
      <c r="F76" s="40"/>
      <c r="G76" s="40"/>
      <c r="H76" s="40"/>
      <c r="I76" s="144"/>
      <c r="J76" s="40"/>
      <c r="K76" s="40"/>
      <c r="L76" s="44"/>
    </row>
    <row r="77" spans="2:12" s="1" customFormat="1" ht="12" customHeight="1">
      <c r="B77" s="39"/>
      <c r="C77" s="33" t="s">
        <v>160</v>
      </c>
      <c r="D77" s="40"/>
      <c r="E77" s="40"/>
      <c r="F77" s="40"/>
      <c r="G77" s="40"/>
      <c r="H77" s="40"/>
      <c r="I77" s="144"/>
      <c r="J77" s="40"/>
      <c r="K77" s="40"/>
      <c r="L77" s="44"/>
    </row>
    <row r="78" spans="2:12" s="1" customFormat="1" ht="16.5" customHeight="1">
      <c r="B78" s="39"/>
      <c r="C78" s="40"/>
      <c r="D78" s="40"/>
      <c r="E78" s="65" t="str">
        <f>E11</f>
        <v>02 - VRN</v>
      </c>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3" t="s">
        <v>21</v>
      </c>
      <c r="D80" s="40"/>
      <c r="E80" s="40"/>
      <c r="F80" s="28" t="str">
        <f>F14</f>
        <v>trať 073</v>
      </c>
      <c r="G80" s="40"/>
      <c r="H80" s="40"/>
      <c r="I80" s="146" t="s">
        <v>23</v>
      </c>
      <c r="J80" s="68" t="str">
        <f>IF(J14="","",J14)</f>
        <v>7. 6. 2019</v>
      </c>
      <c r="K80" s="40"/>
      <c r="L80" s="44"/>
    </row>
    <row r="81" spans="2:12" s="1" customFormat="1" ht="6.95" customHeight="1">
      <c r="B81" s="39"/>
      <c r="C81" s="40"/>
      <c r="D81" s="40"/>
      <c r="E81" s="40"/>
      <c r="F81" s="40"/>
      <c r="G81" s="40"/>
      <c r="H81" s="40"/>
      <c r="I81" s="144"/>
      <c r="J81" s="40"/>
      <c r="K81" s="40"/>
      <c r="L81" s="44"/>
    </row>
    <row r="82" spans="2:12" s="1" customFormat="1" ht="13.65" customHeight="1">
      <c r="B82" s="39"/>
      <c r="C82" s="33" t="s">
        <v>25</v>
      </c>
      <c r="D82" s="40"/>
      <c r="E82" s="40"/>
      <c r="F82" s="28" t="str">
        <f>E17</f>
        <v>SŽDC s.o., OŘ Ústí n.L., ST Ústí n.L.</v>
      </c>
      <c r="G82" s="40"/>
      <c r="H82" s="40"/>
      <c r="I82" s="146" t="s">
        <v>33</v>
      </c>
      <c r="J82" s="37" t="str">
        <f>E23</f>
        <v xml:space="preserve"> </v>
      </c>
      <c r="K82" s="40"/>
      <c r="L82" s="44"/>
    </row>
    <row r="83" spans="2:12" s="1" customFormat="1" ht="13.65" customHeight="1">
      <c r="B83" s="39"/>
      <c r="C83" s="33" t="s">
        <v>31</v>
      </c>
      <c r="D83" s="40"/>
      <c r="E83" s="40"/>
      <c r="F83" s="28" t="str">
        <f>IF(E20="","",E20)</f>
        <v>Vyplň údaj</v>
      </c>
      <c r="G83" s="40"/>
      <c r="H83" s="40"/>
      <c r="I83" s="146" t="s">
        <v>36</v>
      </c>
      <c r="J83" s="37" t="str">
        <f>E26</f>
        <v xml:space="preserve"> </v>
      </c>
      <c r="K83" s="40"/>
      <c r="L83" s="44"/>
    </row>
    <row r="84" spans="2:12" s="1" customFormat="1" ht="10.3" customHeight="1">
      <c r="B84" s="39"/>
      <c r="C84" s="40"/>
      <c r="D84" s="40"/>
      <c r="E84" s="40"/>
      <c r="F84" s="40"/>
      <c r="G84" s="40"/>
      <c r="H84" s="40"/>
      <c r="I84" s="144"/>
      <c r="J84" s="40"/>
      <c r="K84" s="40"/>
      <c r="L84" s="44"/>
    </row>
    <row r="85" spans="2:20" s="10" customFormat="1" ht="29.25" customHeight="1">
      <c r="B85" s="191"/>
      <c r="C85" s="192" t="s">
        <v>169</v>
      </c>
      <c r="D85" s="193" t="s">
        <v>58</v>
      </c>
      <c r="E85" s="193" t="s">
        <v>54</v>
      </c>
      <c r="F85" s="193" t="s">
        <v>55</v>
      </c>
      <c r="G85" s="193" t="s">
        <v>170</v>
      </c>
      <c r="H85" s="193" t="s">
        <v>171</v>
      </c>
      <c r="I85" s="194" t="s">
        <v>172</v>
      </c>
      <c r="J85" s="193" t="s">
        <v>164</v>
      </c>
      <c r="K85" s="195" t="s">
        <v>173</v>
      </c>
      <c r="L85" s="196"/>
      <c r="M85" s="88" t="s">
        <v>19</v>
      </c>
      <c r="N85" s="89" t="s">
        <v>43</v>
      </c>
      <c r="O85" s="89" t="s">
        <v>174</v>
      </c>
      <c r="P85" s="89" t="s">
        <v>175</v>
      </c>
      <c r="Q85" s="89" t="s">
        <v>176</v>
      </c>
      <c r="R85" s="89" t="s">
        <v>177</v>
      </c>
      <c r="S85" s="89" t="s">
        <v>178</v>
      </c>
      <c r="T85" s="90" t="s">
        <v>179</v>
      </c>
    </row>
    <row r="86" spans="2:63" s="1" customFormat="1" ht="22.8" customHeight="1">
      <c r="B86" s="39"/>
      <c r="C86" s="95" t="s">
        <v>180</v>
      </c>
      <c r="D86" s="40"/>
      <c r="E86" s="40"/>
      <c r="F86" s="40"/>
      <c r="G86" s="40"/>
      <c r="H86" s="40"/>
      <c r="I86" s="144"/>
      <c r="J86" s="197">
        <f>BK86</f>
        <v>0</v>
      </c>
      <c r="K86" s="40"/>
      <c r="L86" s="44"/>
      <c r="M86" s="91"/>
      <c r="N86" s="92"/>
      <c r="O86" s="92"/>
      <c r="P86" s="198">
        <f>P87</f>
        <v>0</v>
      </c>
      <c r="Q86" s="92"/>
      <c r="R86" s="198">
        <f>R87</f>
        <v>0</v>
      </c>
      <c r="S86" s="92"/>
      <c r="T86" s="199">
        <f>T87</f>
        <v>0</v>
      </c>
      <c r="AT86" s="18" t="s">
        <v>72</v>
      </c>
      <c r="AU86" s="18" t="s">
        <v>165</v>
      </c>
      <c r="BK86" s="200">
        <f>BK87</f>
        <v>0</v>
      </c>
    </row>
    <row r="87" spans="2:63" s="11" customFormat="1" ht="25.9" customHeight="1">
      <c r="B87" s="201"/>
      <c r="C87" s="202"/>
      <c r="D87" s="203" t="s">
        <v>72</v>
      </c>
      <c r="E87" s="204" t="s">
        <v>112</v>
      </c>
      <c r="F87" s="204" t="s">
        <v>793</v>
      </c>
      <c r="G87" s="202"/>
      <c r="H87" s="202"/>
      <c r="I87" s="205"/>
      <c r="J87" s="206">
        <f>BK87</f>
        <v>0</v>
      </c>
      <c r="K87" s="202"/>
      <c r="L87" s="207"/>
      <c r="M87" s="208"/>
      <c r="N87" s="209"/>
      <c r="O87" s="209"/>
      <c r="P87" s="210">
        <f>P88</f>
        <v>0</v>
      </c>
      <c r="Q87" s="209"/>
      <c r="R87" s="210">
        <f>R88</f>
        <v>0</v>
      </c>
      <c r="S87" s="209"/>
      <c r="T87" s="211">
        <f>T88</f>
        <v>0</v>
      </c>
      <c r="AR87" s="212" t="s">
        <v>104</v>
      </c>
      <c r="AT87" s="213" t="s">
        <v>72</v>
      </c>
      <c r="AU87" s="213" t="s">
        <v>73</v>
      </c>
      <c r="AY87" s="212" t="s">
        <v>183</v>
      </c>
      <c r="BK87" s="214">
        <f>BK88</f>
        <v>0</v>
      </c>
    </row>
    <row r="88" spans="2:65" s="1" customFormat="1" ht="22.5" customHeight="1">
      <c r="B88" s="39"/>
      <c r="C88" s="217" t="s">
        <v>80</v>
      </c>
      <c r="D88" s="217" t="s">
        <v>185</v>
      </c>
      <c r="E88" s="218" t="s">
        <v>2023</v>
      </c>
      <c r="F88" s="219" t="s">
        <v>2024</v>
      </c>
      <c r="G88" s="220" t="s">
        <v>1184</v>
      </c>
      <c r="H88" s="296"/>
      <c r="I88" s="222"/>
      <c r="J88" s="223">
        <f>ROUND(I88*H88,2)</f>
        <v>0</v>
      </c>
      <c r="K88" s="219" t="s">
        <v>189</v>
      </c>
      <c r="L88" s="44"/>
      <c r="M88" s="299" t="s">
        <v>19</v>
      </c>
      <c r="N88" s="300" t="s">
        <v>44</v>
      </c>
      <c r="O88" s="282"/>
      <c r="P88" s="283">
        <f>O88*H88</f>
        <v>0</v>
      </c>
      <c r="Q88" s="283">
        <v>0</v>
      </c>
      <c r="R88" s="283">
        <f>Q88*H88</f>
        <v>0</v>
      </c>
      <c r="S88" s="283">
        <v>0</v>
      </c>
      <c r="T88" s="284">
        <f>S88*H88</f>
        <v>0</v>
      </c>
      <c r="AR88" s="18" t="s">
        <v>101</v>
      </c>
      <c r="AT88" s="18" t="s">
        <v>185</v>
      </c>
      <c r="AU88" s="18" t="s">
        <v>80</v>
      </c>
      <c r="AY88" s="18" t="s">
        <v>183</v>
      </c>
      <c r="BE88" s="228">
        <f>IF(N88="základní",J88,0)</f>
        <v>0</v>
      </c>
      <c r="BF88" s="228">
        <f>IF(N88="snížená",J88,0)</f>
        <v>0</v>
      </c>
      <c r="BG88" s="228">
        <f>IF(N88="zákl. přenesená",J88,0)</f>
        <v>0</v>
      </c>
      <c r="BH88" s="228">
        <f>IF(N88="sníž. přenesená",J88,0)</f>
        <v>0</v>
      </c>
      <c r="BI88" s="228">
        <f>IF(N88="nulová",J88,0)</f>
        <v>0</v>
      </c>
      <c r="BJ88" s="18" t="s">
        <v>80</v>
      </c>
      <c r="BK88" s="228">
        <f>ROUND(I88*H88,2)</f>
        <v>0</v>
      </c>
      <c r="BL88" s="18" t="s">
        <v>101</v>
      </c>
      <c r="BM88" s="18" t="s">
        <v>2025</v>
      </c>
    </row>
    <row r="89" spans="2:12" s="1" customFormat="1" ht="6.95" customHeight="1">
      <c r="B89" s="58"/>
      <c r="C89" s="59"/>
      <c r="D89" s="59"/>
      <c r="E89" s="59"/>
      <c r="F89" s="59"/>
      <c r="G89" s="59"/>
      <c r="H89" s="59"/>
      <c r="I89" s="168"/>
      <c r="J89" s="59"/>
      <c r="K89" s="59"/>
      <c r="L89" s="44"/>
    </row>
  </sheetData>
  <sheetProtection password="CC35" sheet="1" objects="1" scenarios="1" formatColumns="0" formatRows="0" autoFilter="0"/>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B2:BM8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156</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s="1" customFormat="1" ht="12" customHeight="1">
      <c r="B8" s="44"/>
      <c r="D8" s="142" t="s">
        <v>158</v>
      </c>
      <c r="I8" s="144"/>
      <c r="L8" s="44"/>
    </row>
    <row r="9" spans="2:12" s="1" customFormat="1" ht="36.95" customHeight="1">
      <c r="B9" s="44"/>
      <c r="E9" s="145" t="s">
        <v>2026</v>
      </c>
      <c r="F9" s="1"/>
      <c r="G9" s="1"/>
      <c r="H9" s="1"/>
      <c r="I9" s="144"/>
      <c r="L9" s="44"/>
    </row>
    <row r="10" spans="2:12" s="1" customFormat="1" ht="12">
      <c r="B10" s="44"/>
      <c r="I10" s="144"/>
      <c r="L10" s="44"/>
    </row>
    <row r="11" spans="2:12" s="1" customFormat="1" ht="12" customHeight="1">
      <c r="B11" s="44"/>
      <c r="D11" s="142" t="s">
        <v>18</v>
      </c>
      <c r="F11" s="18" t="s">
        <v>19</v>
      </c>
      <c r="I11" s="146" t="s">
        <v>20</v>
      </c>
      <c r="J11" s="18" t="s">
        <v>19</v>
      </c>
      <c r="L11" s="44"/>
    </row>
    <row r="12" spans="2:12" s="1" customFormat="1" ht="12" customHeight="1">
      <c r="B12" s="44"/>
      <c r="D12" s="142" t="s">
        <v>21</v>
      </c>
      <c r="F12" s="18" t="s">
        <v>22</v>
      </c>
      <c r="I12" s="146" t="s">
        <v>23</v>
      </c>
      <c r="J12" s="147" t="str">
        <f>'Rekapitulace stavby'!AN8</f>
        <v>7. 6. 2019</v>
      </c>
      <c r="L12" s="44"/>
    </row>
    <row r="13" spans="2:12" s="1" customFormat="1" ht="10.8" customHeight="1">
      <c r="B13" s="44"/>
      <c r="I13" s="144"/>
      <c r="L13" s="44"/>
    </row>
    <row r="14" spans="2:12" s="1" customFormat="1" ht="12" customHeight="1">
      <c r="B14" s="44"/>
      <c r="D14" s="142" t="s">
        <v>25</v>
      </c>
      <c r="I14" s="146" t="s">
        <v>26</v>
      </c>
      <c r="J14" s="18" t="s">
        <v>27</v>
      </c>
      <c r="L14" s="44"/>
    </row>
    <row r="15" spans="2:12" s="1" customFormat="1" ht="18" customHeight="1">
      <c r="B15" s="44"/>
      <c r="E15" s="18" t="s">
        <v>28</v>
      </c>
      <c r="I15" s="146" t="s">
        <v>29</v>
      </c>
      <c r="J15" s="18" t="s">
        <v>30</v>
      </c>
      <c r="L15" s="44"/>
    </row>
    <row r="16" spans="2:12" s="1" customFormat="1" ht="6.95" customHeight="1">
      <c r="B16" s="44"/>
      <c r="I16" s="144"/>
      <c r="L16" s="44"/>
    </row>
    <row r="17" spans="2:12" s="1" customFormat="1" ht="12" customHeight="1">
      <c r="B17" s="44"/>
      <c r="D17" s="142" t="s">
        <v>31</v>
      </c>
      <c r="I17" s="146" t="s">
        <v>26</v>
      </c>
      <c r="J17" s="34" t="str">
        <f>'Rekapitulace stavby'!AN13</f>
        <v>Vyplň údaj</v>
      </c>
      <c r="L17" s="44"/>
    </row>
    <row r="18" spans="2:12" s="1" customFormat="1" ht="18" customHeight="1">
      <c r="B18" s="44"/>
      <c r="E18" s="34" t="str">
        <f>'Rekapitulace stavby'!E14</f>
        <v>Vyplň údaj</v>
      </c>
      <c r="F18" s="18"/>
      <c r="G18" s="18"/>
      <c r="H18" s="18"/>
      <c r="I18" s="146" t="s">
        <v>29</v>
      </c>
      <c r="J18" s="34" t="str">
        <f>'Rekapitulace stavby'!AN14</f>
        <v>Vyplň údaj</v>
      </c>
      <c r="L18" s="44"/>
    </row>
    <row r="19" spans="2:12" s="1" customFormat="1" ht="6.95" customHeight="1">
      <c r="B19" s="44"/>
      <c r="I19" s="144"/>
      <c r="L19" s="44"/>
    </row>
    <row r="20" spans="2:12" s="1" customFormat="1" ht="12" customHeight="1">
      <c r="B20" s="44"/>
      <c r="D20" s="142" t="s">
        <v>33</v>
      </c>
      <c r="I20" s="146" t="s">
        <v>26</v>
      </c>
      <c r="J20" s="18" t="s">
        <v>19</v>
      </c>
      <c r="L20" s="44"/>
    </row>
    <row r="21" spans="2:12" s="1" customFormat="1" ht="18" customHeight="1">
      <c r="B21" s="44"/>
      <c r="E21" s="18" t="s">
        <v>34</v>
      </c>
      <c r="I21" s="146" t="s">
        <v>29</v>
      </c>
      <c r="J21" s="18" t="s">
        <v>19</v>
      </c>
      <c r="L21" s="44"/>
    </row>
    <row r="22" spans="2:12" s="1" customFormat="1" ht="6.95" customHeight="1">
      <c r="B22" s="44"/>
      <c r="I22" s="144"/>
      <c r="L22" s="44"/>
    </row>
    <row r="23" spans="2:12" s="1" customFormat="1" ht="12" customHeight="1">
      <c r="B23" s="44"/>
      <c r="D23" s="142" t="s">
        <v>36</v>
      </c>
      <c r="I23" s="146" t="s">
        <v>26</v>
      </c>
      <c r="J23" s="18" t="s">
        <v>19</v>
      </c>
      <c r="L23" s="44"/>
    </row>
    <row r="24" spans="2:12" s="1" customFormat="1" ht="18" customHeight="1">
      <c r="B24" s="44"/>
      <c r="E24" s="18" t="s">
        <v>34</v>
      </c>
      <c r="I24" s="146" t="s">
        <v>29</v>
      </c>
      <c r="J24" s="18" t="s">
        <v>19</v>
      </c>
      <c r="L24" s="44"/>
    </row>
    <row r="25" spans="2:12" s="1" customFormat="1" ht="6.95" customHeight="1">
      <c r="B25" s="44"/>
      <c r="I25" s="144"/>
      <c r="L25" s="44"/>
    </row>
    <row r="26" spans="2:12" s="1" customFormat="1" ht="12" customHeight="1">
      <c r="B26" s="44"/>
      <c r="D26" s="142" t="s">
        <v>37</v>
      </c>
      <c r="I26" s="144"/>
      <c r="L26" s="44"/>
    </row>
    <row r="27" spans="2:12" s="7" customFormat="1" ht="45" customHeight="1">
      <c r="B27" s="148"/>
      <c r="E27" s="149" t="s">
        <v>38</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39</v>
      </c>
      <c r="I30" s="144"/>
      <c r="J30" s="153">
        <f>ROUND(J80,2)</f>
        <v>0</v>
      </c>
      <c r="L30" s="44"/>
    </row>
    <row r="31" spans="2:12" s="1" customFormat="1" ht="6.95" customHeight="1">
      <c r="B31" s="44"/>
      <c r="D31" s="72"/>
      <c r="E31" s="72"/>
      <c r="F31" s="72"/>
      <c r="G31" s="72"/>
      <c r="H31" s="72"/>
      <c r="I31" s="151"/>
      <c r="J31" s="72"/>
      <c r="K31" s="72"/>
      <c r="L31" s="44"/>
    </row>
    <row r="32" spans="2:12" s="1" customFormat="1" ht="14.4" customHeight="1">
      <c r="B32" s="44"/>
      <c r="F32" s="154" t="s">
        <v>41</v>
      </c>
      <c r="I32" s="155" t="s">
        <v>40</v>
      </c>
      <c r="J32" s="154" t="s">
        <v>42</v>
      </c>
      <c r="L32" s="44"/>
    </row>
    <row r="33" spans="2:12" s="1" customFormat="1" ht="14.4" customHeight="1">
      <c r="B33" s="44"/>
      <c r="D33" s="142" t="s">
        <v>43</v>
      </c>
      <c r="E33" s="142" t="s">
        <v>44</v>
      </c>
      <c r="F33" s="156">
        <f>ROUND((SUM(BE80:BE87)),2)</f>
        <v>0</v>
      </c>
      <c r="I33" s="157">
        <v>0.21</v>
      </c>
      <c r="J33" s="156">
        <f>ROUND(((SUM(BE80:BE87))*I33),2)</f>
        <v>0</v>
      </c>
      <c r="L33" s="44"/>
    </row>
    <row r="34" spans="2:12" s="1" customFormat="1" ht="14.4" customHeight="1">
      <c r="B34" s="44"/>
      <c r="E34" s="142" t="s">
        <v>45</v>
      </c>
      <c r="F34" s="156">
        <f>ROUND((SUM(BF80:BF87)),2)</f>
        <v>0</v>
      </c>
      <c r="I34" s="157">
        <v>0.15</v>
      </c>
      <c r="J34" s="156">
        <f>ROUND(((SUM(BF80:BF87))*I34),2)</f>
        <v>0</v>
      </c>
      <c r="L34" s="44"/>
    </row>
    <row r="35" spans="2:12" s="1" customFormat="1" ht="14.4" customHeight="1" hidden="1">
      <c r="B35" s="44"/>
      <c r="E35" s="142" t="s">
        <v>46</v>
      </c>
      <c r="F35" s="156">
        <f>ROUND((SUM(BG80:BG87)),2)</f>
        <v>0</v>
      </c>
      <c r="I35" s="157">
        <v>0.21</v>
      </c>
      <c r="J35" s="156">
        <f>0</f>
        <v>0</v>
      </c>
      <c r="L35" s="44"/>
    </row>
    <row r="36" spans="2:12" s="1" customFormat="1" ht="14.4" customHeight="1" hidden="1">
      <c r="B36" s="44"/>
      <c r="E36" s="142" t="s">
        <v>47</v>
      </c>
      <c r="F36" s="156">
        <f>ROUND((SUM(BH80:BH87)),2)</f>
        <v>0</v>
      </c>
      <c r="I36" s="157">
        <v>0.15</v>
      </c>
      <c r="J36" s="156">
        <f>0</f>
        <v>0</v>
      </c>
      <c r="L36" s="44"/>
    </row>
    <row r="37" spans="2:12" s="1" customFormat="1" ht="14.4" customHeight="1" hidden="1">
      <c r="B37" s="44"/>
      <c r="E37" s="142" t="s">
        <v>48</v>
      </c>
      <c r="F37" s="156">
        <f>ROUND((SUM(BI80:BI87)),2)</f>
        <v>0</v>
      </c>
      <c r="I37" s="157">
        <v>0</v>
      </c>
      <c r="J37" s="156">
        <f>0</f>
        <v>0</v>
      </c>
      <c r="L37" s="44"/>
    </row>
    <row r="38" spans="2:12" s="1" customFormat="1" ht="6.95" customHeight="1">
      <c r="B38" s="44"/>
      <c r="I38" s="144"/>
      <c r="L38" s="44"/>
    </row>
    <row r="39" spans="2:12" s="1" customFormat="1" ht="25.4" customHeight="1">
      <c r="B39" s="44"/>
      <c r="C39" s="158"/>
      <c r="D39" s="159" t="s">
        <v>49</v>
      </c>
      <c r="E39" s="160"/>
      <c r="F39" s="160"/>
      <c r="G39" s="161" t="s">
        <v>50</v>
      </c>
      <c r="H39" s="162" t="s">
        <v>51</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4" t="s">
        <v>162</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3" t="s">
        <v>16</v>
      </c>
      <c r="D47" s="40"/>
      <c r="E47" s="40"/>
      <c r="F47" s="40"/>
      <c r="G47" s="40"/>
      <c r="H47" s="40"/>
      <c r="I47" s="144"/>
      <c r="J47" s="40"/>
      <c r="K47" s="40"/>
      <c r="L47" s="44"/>
    </row>
    <row r="48" spans="2:12" s="1" customFormat="1" ht="16.5" customHeight="1">
      <c r="B48" s="39"/>
      <c r="C48" s="40"/>
      <c r="D48" s="40"/>
      <c r="E48" s="172" t="str">
        <f>E7</f>
        <v>Výměna pražců a kolejnic ve 2.TK v úseku V.Březno - Boletice n.L. v km 443,320 – 448,400_OPRAVA Č. 1</v>
      </c>
      <c r="F48" s="33"/>
      <c r="G48" s="33"/>
      <c r="H48" s="33"/>
      <c r="I48" s="144"/>
      <c r="J48" s="40"/>
      <c r="K48" s="40"/>
      <c r="L48" s="44"/>
    </row>
    <row r="49" spans="2:12" s="1" customFormat="1" ht="12" customHeight="1">
      <c r="B49" s="39"/>
      <c r="C49" s="33" t="s">
        <v>158</v>
      </c>
      <c r="D49" s="40"/>
      <c r="E49" s="40"/>
      <c r="F49" s="40"/>
      <c r="G49" s="40"/>
      <c r="H49" s="40"/>
      <c r="I49" s="144"/>
      <c r="J49" s="40"/>
      <c r="K49" s="40"/>
      <c r="L49" s="44"/>
    </row>
    <row r="50" spans="2:12" s="1" customFormat="1" ht="16.5" customHeight="1">
      <c r="B50" s="39"/>
      <c r="C50" s="40"/>
      <c r="D50" s="40"/>
      <c r="E50" s="65" t="str">
        <f>E9</f>
        <v>D - práce SSZT</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3" t="s">
        <v>21</v>
      </c>
      <c r="D52" s="40"/>
      <c r="E52" s="40"/>
      <c r="F52" s="28" t="str">
        <f>F12</f>
        <v>trať 073</v>
      </c>
      <c r="G52" s="40"/>
      <c r="H52" s="40"/>
      <c r="I52" s="146" t="s">
        <v>23</v>
      </c>
      <c r="J52" s="68" t="str">
        <f>IF(J12="","",J12)</f>
        <v>7. 6. 2019</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3" t="s">
        <v>25</v>
      </c>
      <c r="D54" s="40"/>
      <c r="E54" s="40"/>
      <c r="F54" s="28" t="str">
        <f>E15</f>
        <v>SŽDC s.o., OŘ Ústí n.L., ST Ústí n.L.</v>
      </c>
      <c r="G54" s="40"/>
      <c r="H54" s="40"/>
      <c r="I54" s="146" t="s">
        <v>33</v>
      </c>
      <c r="J54" s="37" t="str">
        <f>E21</f>
        <v xml:space="preserve"> </v>
      </c>
      <c r="K54" s="40"/>
      <c r="L54" s="44"/>
    </row>
    <row r="55" spans="2:12" s="1" customFormat="1" ht="13.65" customHeight="1">
      <c r="B55" s="39"/>
      <c r="C55" s="33" t="s">
        <v>31</v>
      </c>
      <c r="D55" s="40"/>
      <c r="E55" s="40"/>
      <c r="F55" s="28" t="str">
        <f>IF(E18="","",E18)</f>
        <v>Vyplň údaj</v>
      </c>
      <c r="G55" s="40"/>
      <c r="H55" s="40"/>
      <c r="I55" s="146" t="s">
        <v>36</v>
      </c>
      <c r="J55" s="37" t="str">
        <f>E24</f>
        <v xml:space="preserve"> </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163</v>
      </c>
      <c r="D57" s="174"/>
      <c r="E57" s="174"/>
      <c r="F57" s="174"/>
      <c r="G57" s="174"/>
      <c r="H57" s="174"/>
      <c r="I57" s="175"/>
      <c r="J57" s="176" t="s">
        <v>164</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71</v>
      </c>
      <c r="D59" s="40"/>
      <c r="E59" s="40"/>
      <c r="F59" s="40"/>
      <c r="G59" s="40"/>
      <c r="H59" s="40"/>
      <c r="I59" s="144"/>
      <c r="J59" s="98">
        <f>J80</f>
        <v>0</v>
      </c>
      <c r="K59" s="40"/>
      <c r="L59" s="44"/>
      <c r="AU59" s="18" t="s">
        <v>165</v>
      </c>
    </row>
    <row r="60" spans="2:12" s="8" customFormat="1" ht="24.95" customHeight="1">
      <c r="B60" s="178"/>
      <c r="C60" s="179"/>
      <c r="D60" s="180" t="s">
        <v>557</v>
      </c>
      <c r="E60" s="181"/>
      <c r="F60" s="181"/>
      <c r="G60" s="181"/>
      <c r="H60" s="181"/>
      <c r="I60" s="182"/>
      <c r="J60" s="183">
        <f>J81</f>
        <v>0</v>
      </c>
      <c r="K60" s="179"/>
      <c r="L60" s="184"/>
    </row>
    <row r="61" spans="2:12" s="1" customFormat="1" ht="21.8" customHeight="1">
      <c r="B61" s="39"/>
      <c r="C61" s="40"/>
      <c r="D61" s="40"/>
      <c r="E61" s="40"/>
      <c r="F61" s="40"/>
      <c r="G61" s="40"/>
      <c r="H61" s="40"/>
      <c r="I61" s="144"/>
      <c r="J61" s="40"/>
      <c r="K61" s="40"/>
      <c r="L61" s="44"/>
    </row>
    <row r="62" spans="2:12" s="1" customFormat="1" ht="6.95" customHeight="1">
      <c r="B62" s="58"/>
      <c r="C62" s="59"/>
      <c r="D62" s="59"/>
      <c r="E62" s="59"/>
      <c r="F62" s="59"/>
      <c r="G62" s="59"/>
      <c r="H62" s="59"/>
      <c r="I62" s="168"/>
      <c r="J62" s="59"/>
      <c r="K62" s="59"/>
      <c r="L62" s="44"/>
    </row>
    <row r="66" spans="2:12" s="1" customFormat="1" ht="6.95" customHeight="1">
      <c r="B66" s="60"/>
      <c r="C66" s="61"/>
      <c r="D66" s="61"/>
      <c r="E66" s="61"/>
      <c r="F66" s="61"/>
      <c r="G66" s="61"/>
      <c r="H66" s="61"/>
      <c r="I66" s="171"/>
      <c r="J66" s="61"/>
      <c r="K66" s="61"/>
      <c r="L66" s="44"/>
    </row>
    <row r="67" spans="2:12" s="1" customFormat="1" ht="24.95" customHeight="1">
      <c r="B67" s="39"/>
      <c r="C67" s="24" t="s">
        <v>168</v>
      </c>
      <c r="D67" s="40"/>
      <c r="E67" s="40"/>
      <c r="F67" s="40"/>
      <c r="G67" s="40"/>
      <c r="H67" s="40"/>
      <c r="I67" s="144"/>
      <c r="J67" s="40"/>
      <c r="K67" s="40"/>
      <c r="L67" s="44"/>
    </row>
    <row r="68" spans="2:12" s="1" customFormat="1" ht="6.95" customHeight="1">
      <c r="B68" s="39"/>
      <c r="C68" s="40"/>
      <c r="D68" s="40"/>
      <c r="E68" s="40"/>
      <c r="F68" s="40"/>
      <c r="G68" s="40"/>
      <c r="H68" s="40"/>
      <c r="I68" s="144"/>
      <c r="J68" s="40"/>
      <c r="K68" s="40"/>
      <c r="L68" s="44"/>
    </row>
    <row r="69" spans="2:12" s="1" customFormat="1" ht="12" customHeight="1">
      <c r="B69" s="39"/>
      <c r="C69" s="33" t="s">
        <v>16</v>
      </c>
      <c r="D69" s="40"/>
      <c r="E69" s="40"/>
      <c r="F69" s="40"/>
      <c r="G69" s="40"/>
      <c r="H69" s="40"/>
      <c r="I69" s="144"/>
      <c r="J69" s="40"/>
      <c r="K69" s="40"/>
      <c r="L69" s="44"/>
    </row>
    <row r="70" spans="2:12" s="1" customFormat="1" ht="16.5" customHeight="1">
      <c r="B70" s="39"/>
      <c r="C70" s="40"/>
      <c r="D70" s="40"/>
      <c r="E70" s="172" t="str">
        <f>E7</f>
        <v>Výměna pražců a kolejnic ve 2.TK v úseku V.Březno - Boletice n.L. v km 443,320 – 448,400_OPRAVA Č. 1</v>
      </c>
      <c r="F70" s="33"/>
      <c r="G70" s="33"/>
      <c r="H70" s="33"/>
      <c r="I70" s="144"/>
      <c r="J70" s="40"/>
      <c r="K70" s="40"/>
      <c r="L70" s="44"/>
    </row>
    <row r="71" spans="2:12" s="1" customFormat="1" ht="12" customHeight="1">
      <c r="B71" s="39"/>
      <c r="C71" s="33" t="s">
        <v>158</v>
      </c>
      <c r="D71" s="40"/>
      <c r="E71" s="40"/>
      <c r="F71" s="40"/>
      <c r="G71" s="40"/>
      <c r="H71" s="40"/>
      <c r="I71" s="144"/>
      <c r="J71" s="40"/>
      <c r="K71" s="40"/>
      <c r="L71" s="44"/>
    </row>
    <row r="72" spans="2:12" s="1" customFormat="1" ht="16.5" customHeight="1">
      <c r="B72" s="39"/>
      <c r="C72" s="40"/>
      <c r="D72" s="40"/>
      <c r="E72" s="65" t="str">
        <f>E9</f>
        <v>D - práce SSZT</v>
      </c>
      <c r="F72" s="40"/>
      <c r="G72" s="40"/>
      <c r="H72" s="40"/>
      <c r="I72" s="144"/>
      <c r="J72" s="40"/>
      <c r="K72" s="40"/>
      <c r="L72" s="44"/>
    </row>
    <row r="73" spans="2:12" s="1" customFormat="1" ht="6.95" customHeight="1">
      <c r="B73" s="39"/>
      <c r="C73" s="40"/>
      <c r="D73" s="40"/>
      <c r="E73" s="40"/>
      <c r="F73" s="40"/>
      <c r="G73" s="40"/>
      <c r="H73" s="40"/>
      <c r="I73" s="144"/>
      <c r="J73" s="40"/>
      <c r="K73" s="40"/>
      <c r="L73" s="44"/>
    </row>
    <row r="74" spans="2:12" s="1" customFormat="1" ht="12" customHeight="1">
      <c r="B74" s="39"/>
      <c r="C74" s="33" t="s">
        <v>21</v>
      </c>
      <c r="D74" s="40"/>
      <c r="E74" s="40"/>
      <c r="F74" s="28" t="str">
        <f>F12</f>
        <v>trať 073</v>
      </c>
      <c r="G74" s="40"/>
      <c r="H74" s="40"/>
      <c r="I74" s="146" t="s">
        <v>23</v>
      </c>
      <c r="J74" s="68" t="str">
        <f>IF(J12="","",J12)</f>
        <v>7. 6. 2019</v>
      </c>
      <c r="K74" s="40"/>
      <c r="L74" s="44"/>
    </row>
    <row r="75" spans="2:12" s="1" customFormat="1" ht="6.95" customHeight="1">
      <c r="B75" s="39"/>
      <c r="C75" s="40"/>
      <c r="D75" s="40"/>
      <c r="E75" s="40"/>
      <c r="F75" s="40"/>
      <c r="G75" s="40"/>
      <c r="H75" s="40"/>
      <c r="I75" s="144"/>
      <c r="J75" s="40"/>
      <c r="K75" s="40"/>
      <c r="L75" s="44"/>
    </row>
    <row r="76" spans="2:12" s="1" customFormat="1" ht="13.65" customHeight="1">
      <c r="B76" s="39"/>
      <c r="C76" s="33" t="s">
        <v>25</v>
      </c>
      <c r="D76" s="40"/>
      <c r="E76" s="40"/>
      <c r="F76" s="28" t="str">
        <f>E15</f>
        <v>SŽDC s.o., OŘ Ústí n.L., ST Ústí n.L.</v>
      </c>
      <c r="G76" s="40"/>
      <c r="H76" s="40"/>
      <c r="I76" s="146" t="s">
        <v>33</v>
      </c>
      <c r="J76" s="37" t="str">
        <f>E21</f>
        <v xml:space="preserve"> </v>
      </c>
      <c r="K76" s="40"/>
      <c r="L76" s="44"/>
    </row>
    <row r="77" spans="2:12" s="1" customFormat="1" ht="13.65" customHeight="1">
      <c r="B77" s="39"/>
      <c r="C77" s="33" t="s">
        <v>31</v>
      </c>
      <c r="D77" s="40"/>
      <c r="E77" s="40"/>
      <c r="F77" s="28" t="str">
        <f>IF(E18="","",E18)</f>
        <v>Vyplň údaj</v>
      </c>
      <c r="G77" s="40"/>
      <c r="H77" s="40"/>
      <c r="I77" s="146" t="s">
        <v>36</v>
      </c>
      <c r="J77" s="37" t="str">
        <f>E24</f>
        <v xml:space="preserve"> </v>
      </c>
      <c r="K77" s="40"/>
      <c r="L77" s="44"/>
    </row>
    <row r="78" spans="2:12" s="1" customFormat="1" ht="10.3" customHeight="1">
      <c r="B78" s="39"/>
      <c r="C78" s="40"/>
      <c r="D78" s="40"/>
      <c r="E78" s="40"/>
      <c r="F78" s="40"/>
      <c r="G78" s="40"/>
      <c r="H78" s="40"/>
      <c r="I78" s="144"/>
      <c r="J78" s="40"/>
      <c r="K78" s="40"/>
      <c r="L78" s="44"/>
    </row>
    <row r="79" spans="2:20" s="10" customFormat="1" ht="29.25" customHeight="1">
      <c r="B79" s="191"/>
      <c r="C79" s="192" t="s">
        <v>169</v>
      </c>
      <c r="D79" s="193" t="s">
        <v>58</v>
      </c>
      <c r="E79" s="193" t="s">
        <v>54</v>
      </c>
      <c r="F79" s="193" t="s">
        <v>55</v>
      </c>
      <c r="G79" s="193" t="s">
        <v>170</v>
      </c>
      <c r="H79" s="193" t="s">
        <v>171</v>
      </c>
      <c r="I79" s="194" t="s">
        <v>172</v>
      </c>
      <c r="J79" s="193" t="s">
        <v>164</v>
      </c>
      <c r="K79" s="195" t="s">
        <v>173</v>
      </c>
      <c r="L79" s="196"/>
      <c r="M79" s="88" t="s">
        <v>19</v>
      </c>
      <c r="N79" s="89" t="s">
        <v>43</v>
      </c>
      <c r="O79" s="89" t="s">
        <v>174</v>
      </c>
      <c r="P79" s="89" t="s">
        <v>175</v>
      </c>
      <c r="Q79" s="89" t="s">
        <v>176</v>
      </c>
      <c r="R79" s="89" t="s">
        <v>177</v>
      </c>
      <c r="S79" s="89" t="s">
        <v>178</v>
      </c>
      <c r="T79" s="90" t="s">
        <v>179</v>
      </c>
    </row>
    <row r="80" spans="2:63" s="1" customFormat="1" ht="22.8" customHeight="1">
      <c r="B80" s="39"/>
      <c r="C80" s="95" t="s">
        <v>180</v>
      </c>
      <c r="D80" s="40"/>
      <c r="E80" s="40"/>
      <c r="F80" s="40"/>
      <c r="G80" s="40"/>
      <c r="H80" s="40"/>
      <c r="I80" s="144"/>
      <c r="J80" s="197">
        <f>BK80</f>
        <v>0</v>
      </c>
      <c r="K80" s="40"/>
      <c r="L80" s="44"/>
      <c r="M80" s="91"/>
      <c r="N80" s="92"/>
      <c r="O80" s="92"/>
      <c r="P80" s="198">
        <f>P81</f>
        <v>0</v>
      </c>
      <c r="Q80" s="92"/>
      <c r="R80" s="198">
        <f>R81</f>
        <v>0</v>
      </c>
      <c r="S80" s="92"/>
      <c r="T80" s="199">
        <f>T81</f>
        <v>0</v>
      </c>
      <c r="AT80" s="18" t="s">
        <v>72</v>
      </c>
      <c r="AU80" s="18" t="s">
        <v>165</v>
      </c>
      <c r="BK80" s="200">
        <f>BK81</f>
        <v>0</v>
      </c>
    </row>
    <row r="81" spans="2:63" s="11" customFormat="1" ht="25.9" customHeight="1">
      <c r="B81" s="201"/>
      <c r="C81" s="202"/>
      <c r="D81" s="203" t="s">
        <v>72</v>
      </c>
      <c r="E81" s="204" t="s">
        <v>593</v>
      </c>
      <c r="F81" s="204" t="s">
        <v>594</v>
      </c>
      <c r="G81" s="202"/>
      <c r="H81" s="202"/>
      <c r="I81" s="205"/>
      <c r="J81" s="206">
        <f>BK81</f>
        <v>0</v>
      </c>
      <c r="K81" s="202"/>
      <c r="L81" s="207"/>
      <c r="M81" s="208"/>
      <c r="N81" s="209"/>
      <c r="O81" s="209"/>
      <c r="P81" s="210">
        <f>SUM(P82:P87)</f>
        <v>0</v>
      </c>
      <c r="Q81" s="209"/>
      <c r="R81" s="210">
        <f>SUM(R82:R87)</f>
        <v>0</v>
      </c>
      <c r="S81" s="209"/>
      <c r="T81" s="211">
        <f>SUM(T82:T87)</f>
        <v>0</v>
      </c>
      <c r="AR81" s="212" t="s">
        <v>101</v>
      </c>
      <c r="AT81" s="213" t="s">
        <v>72</v>
      </c>
      <c r="AU81" s="213" t="s">
        <v>73</v>
      </c>
      <c r="AY81" s="212" t="s">
        <v>183</v>
      </c>
      <c r="BK81" s="214">
        <f>SUM(BK82:BK87)</f>
        <v>0</v>
      </c>
    </row>
    <row r="82" spans="2:65" s="1" customFormat="1" ht="22.5" customHeight="1">
      <c r="B82" s="39"/>
      <c r="C82" s="217" t="s">
        <v>80</v>
      </c>
      <c r="D82" s="217" t="s">
        <v>185</v>
      </c>
      <c r="E82" s="218" t="s">
        <v>2027</v>
      </c>
      <c r="F82" s="219" t="s">
        <v>2028</v>
      </c>
      <c r="G82" s="220" t="s">
        <v>198</v>
      </c>
      <c r="H82" s="221">
        <v>8</v>
      </c>
      <c r="I82" s="222"/>
      <c r="J82" s="223">
        <f>ROUND(I82*H82,2)</f>
        <v>0</v>
      </c>
      <c r="K82" s="219" t="s">
        <v>189</v>
      </c>
      <c r="L82" s="44"/>
      <c r="M82" s="224" t="s">
        <v>19</v>
      </c>
      <c r="N82" s="225" t="s">
        <v>44</v>
      </c>
      <c r="O82" s="80"/>
      <c r="P82" s="226">
        <f>O82*H82</f>
        <v>0</v>
      </c>
      <c r="Q82" s="226">
        <v>0</v>
      </c>
      <c r="R82" s="226">
        <f>Q82*H82</f>
        <v>0</v>
      </c>
      <c r="S82" s="226">
        <v>0</v>
      </c>
      <c r="T82" s="227">
        <f>S82*H82</f>
        <v>0</v>
      </c>
      <c r="AR82" s="18" t="s">
        <v>597</v>
      </c>
      <c r="AT82" s="18" t="s">
        <v>185</v>
      </c>
      <c r="AU82" s="18" t="s">
        <v>80</v>
      </c>
      <c r="AY82" s="18" t="s">
        <v>183</v>
      </c>
      <c r="BE82" s="228">
        <f>IF(N82="základní",J82,0)</f>
        <v>0</v>
      </c>
      <c r="BF82" s="228">
        <f>IF(N82="snížená",J82,0)</f>
        <v>0</v>
      </c>
      <c r="BG82" s="228">
        <f>IF(N82="zákl. přenesená",J82,0)</f>
        <v>0</v>
      </c>
      <c r="BH82" s="228">
        <f>IF(N82="sníž. přenesená",J82,0)</f>
        <v>0</v>
      </c>
      <c r="BI82" s="228">
        <f>IF(N82="nulová",J82,0)</f>
        <v>0</v>
      </c>
      <c r="BJ82" s="18" t="s">
        <v>80</v>
      </c>
      <c r="BK82" s="228">
        <f>ROUND(I82*H82,2)</f>
        <v>0</v>
      </c>
      <c r="BL82" s="18" t="s">
        <v>597</v>
      </c>
      <c r="BM82" s="18" t="s">
        <v>2029</v>
      </c>
    </row>
    <row r="83" spans="2:65" s="1" customFormat="1" ht="33.75" customHeight="1">
      <c r="B83" s="39"/>
      <c r="C83" s="217" t="s">
        <v>82</v>
      </c>
      <c r="D83" s="217" t="s">
        <v>185</v>
      </c>
      <c r="E83" s="218" t="s">
        <v>2030</v>
      </c>
      <c r="F83" s="219" t="s">
        <v>2031</v>
      </c>
      <c r="G83" s="220" t="s">
        <v>198</v>
      </c>
      <c r="H83" s="221">
        <v>8</v>
      </c>
      <c r="I83" s="222"/>
      <c r="J83" s="223">
        <f>ROUND(I83*H83,2)</f>
        <v>0</v>
      </c>
      <c r="K83" s="219" t="s">
        <v>189</v>
      </c>
      <c r="L83" s="44"/>
      <c r="M83" s="224" t="s">
        <v>19</v>
      </c>
      <c r="N83" s="225" t="s">
        <v>44</v>
      </c>
      <c r="O83" s="80"/>
      <c r="P83" s="226">
        <f>O83*H83</f>
        <v>0</v>
      </c>
      <c r="Q83" s="226">
        <v>0</v>
      </c>
      <c r="R83" s="226">
        <f>Q83*H83</f>
        <v>0</v>
      </c>
      <c r="S83" s="226">
        <v>0</v>
      </c>
      <c r="T83" s="227">
        <f>S83*H83</f>
        <v>0</v>
      </c>
      <c r="AR83" s="18" t="s">
        <v>597</v>
      </c>
      <c r="AT83" s="18" t="s">
        <v>185</v>
      </c>
      <c r="AU83" s="18" t="s">
        <v>80</v>
      </c>
      <c r="AY83" s="18" t="s">
        <v>183</v>
      </c>
      <c r="BE83" s="228">
        <f>IF(N83="základní",J83,0)</f>
        <v>0</v>
      </c>
      <c r="BF83" s="228">
        <f>IF(N83="snížená",J83,0)</f>
        <v>0</v>
      </c>
      <c r="BG83" s="228">
        <f>IF(N83="zákl. přenesená",J83,0)</f>
        <v>0</v>
      </c>
      <c r="BH83" s="228">
        <f>IF(N83="sníž. přenesená",J83,0)</f>
        <v>0</v>
      </c>
      <c r="BI83" s="228">
        <f>IF(N83="nulová",J83,0)</f>
        <v>0</v>
      </c>
      <c r="BJ83" s="18" t="s">
        <v>80</v>
      </c>
      <c r="BK83" s="228">
        <f>ROUND(I83*H83,2)</f>
        <v>0</v>
      </c>
      <c r="BL83" s="18" t="s">
        <v>597</v>
      </c>
      <c r="BM83" s="18" t="s">
        <v>2032</v>
      </c>
    </row>
    <row r="84" spans="2:65" s="1" customFormat="1" ht="22.5" customHeight="1">
      <c r="B84" s="39"/>
      <c r="C84" s="217" t="s">
        <v>95</v>
      </c>
      <c r="D84" s="217" t="s">
        <v>185</v>
      </c>
      <c r="E84" s="218" t="s">
        <v>2033</v>
      </c>
      <c r="F84" s="219" t="s">
        <v>2034</v>
      </c>
      <c r="G84" s="220" t="s">
        <v>198</v>
      </c>
      <c r="H84" s="221">
        <v>16</v>
      </c>
      <c r="I84" s="222"/>
      <c r="J84" s="223">
        <f>ROUND(I84*H84,2)</f>
        <v>0</v>
      </c>
      <c r="K84" s="219" t="s">
        <v>189</v>
      </c>
      <c r="L84" s="44"/>
      <c r="M84" s="224" t="s">
        <v>19</v>
      </c>
      <c r="N84" s="225" t="s">
        <v>44</v>
      </c>
      <c r="O84" s="80"/>
      <c r="P84" s="226">
        <f>O84*H84</f>
        <v>0</v>
      </c>
      <c r="Q84" s="226">
        <v>0</v>
      </c>
      <c r="R84" s="226">
        <f>Q84*H84</f>
        <v>0</v>
      </c>
      <c r="S84" s="226">
        <v>0</v>
      </c>
      <c r="T84" s="227">
        <f>S84*H84</f>
        <v>0</v>
      </c>
      <c r="AR84" s="18" t="s">
        <v>597</v>
      </c>
      <c r="AT84" s="18" t="s">
        <v>185</v>
      </c>
      <c r="AU84" s="18" t="s">
        <v>80</v>
      </c>
      <c r="AY84" s="18" t="s">
        <v>183</v>
      </c>
      <c r="BE84" s="228">
        <f>IF(N84="základní",J84,0)</f>
        <v>0</v>
      </c>
      <c r="BF84" s="228">
        <f>IF(N84="snížená",J84,0)</f>
        <v>0</v>
      </c>
      <c r="BG84" s="228">
        <f>IF(N84="zákl. přenesená",J84,0)</f>
        <v>0</v>
      </c>
      <c r="BH84" s="228">
        <f>IF(N84="sníž. přenesená",J84,0)</f>
        <v>0</v>
      </c>
      <c r="BI84" s="228">
        <f>IF(N84="nulová",J84,0)</f>
        <v>0</v>
      </c>
      <c r="BJ84" s="18" t="s">
        <v>80</v>
      </c>
      <c r="BK84" s="228">
        <f>ROUND(I84*H84,2)</f>
        <v>0</v>
      </c>
      <c r="BL84" s="18" t="s">
        <v>597</v>
      </c>
      <c r="BM84" s="18" t="s">
        <v>2035</v>
      </c>
    </row>
    <row r="85" spans="2:65" s="1" customFormat="1" ht="22.5" customHeight="1">
      <c r="B85" s="39"/>
      <c r="C85" s="217" t="s">
        <v>101</v>
      </c>
      <c r="D85" s="217" t="s">
        <v>185</v>
      </c>
      <c r="E85" s="218" t="s">
        <v>2036</v>
      </c>
      <c r="F85" s="219" t="s">
        <v>2037</v>
      </c>
      <c r="G85" s="220" t="s">
        <v>198</v>
      </c>
      <c r="H85" s="221">
        <v>16</v>
      </c>
      <c r="I85" s="222"/>
      <c r="J85" s="223">
        <f>ROUND(I85*H85,2)</f>
        <v>0</v>
      </c>
      <c r="K85" s="219" t="s">
        <v>189</v>
      </c>
      <c r="L85" s="44"/>
      <c r="M85" s="224" t="s">
        <v>19</v>
      </c>
      <c r="N85" s="225" t="s">
        <v>44</v>
      </c>
      <c r="O85" s="80"/>
      <c r="P85" s="226">
        <f>O85*H85</f>
        <v>0</v>
      </c>
      <c r="Q85" s="226">
        <v>0</v>
      </c>
      <c r="R85" s="226">
        <f>Q85*H85</f>
        <v>0</v>
      </c>
      <c r="S85" s="226">
        <v>0</v>
      </c>
      <c r="T85" s="227">
        <f>S85*H85</f>
        <v>0</v>
      </c>
      <c r="AR85" s="18" t="s">
        <v>597</v>
      </c>
      <c r="AT85" s="18" t="s">
        <v>185</v>
      </c>
      <c r="AU85" s="18" t="s">
        <v>80</v>
      </c>
      <c r="AY85" s="18" t="s">
        <v>183</v>
      </c>
      <c r="BE85" s="228">
        <f>IF(N85="základní",J85,0)</f>
        <v>0</v>
      </c>
      <c r="BF85" s="228">
        <f>IF(N85="snížená",J85,0)</f>
        <v>0</v>
      </c>
      <c r="BG85" s="228">
        <f>IF(N85="zákl. přenesená",J85,0)</f>
        <v>0</v>
      </c>
      <c r="BH85" s="228">
        <f>IF(N85="sníž. přenesená",J85,0)</f>
        <v>0</v>
      </c>
      <c r="BI85" s="228">
        <f>IF(N85="nulová",J85,0)</f>
        <v>0</v>
      </c>
      <c r="BJ85" s="18" t="s">
        <v>80</v>
      </c>
      <c r="BK85" s="228">
        <f>ROUND(I85*H85,2)</f>
        <v>0</v>
      </c>
      <c r="BL85" s="18" t="s">
        <v>597</v>
      </c>
      <c r="BM85" s="18" t="s">
        <v>2038</v>
      </c>
    </row>
    <row r="86" spans="2:65" s="1" customFormat="1" ht="22.5" customHeight="1">
      <c r="B86" s="39"/>
      <c r="C86" s="264" t="s">
        <v>104</v>
      </c>
      <c r="D86" s="264" t="s">
        <v>233</v>
      </c>
      <c r="E86" s="265" t="s">
        <v>2039</v>
      </c>
      <c r="F86" s="266" t="s">
        <v>2040</v>
      </c>
      <c r="G86" s="267" t="s">
        <v>2041</v>
      </c>
      <c r="H86" s="268">
        <v>16</v>
      </c>
      <c r="I86" s="269"/>
      <c r="J86" s="270">
        <f>ROUND(I86*H86,2)</f>
        <v>0</v>
      </c>
      <c r="K86" s="266" t="s">
        <v>189</v>
      </c>
      <c r="L86" s="271"/>
      <c r="M86" s="272" t="s">
        <v>19</v>
      </c>
      <c r="N86" s="273" t="s">
        <v>44</v>
      </c>
      <c r="O86" s="80"/>
      <c r="P86" s="226">
        <f>O86*H86</f>
        <v>0</v>
      </c>
      <c r="Q86" s="226">
        <v>0</v>
      </c>
      <c r="R86" s="226">
        <f>Q86*H86</f>
        <v>0</v>
      </c>
      <c r="S86" s="226">
        <v>0</v>
      </c>
      <c r="T86" s="227">
        <f>S86*H86</f>
        <v>0</v>
      </c>
      <c r="AR86" s="18" t="s">
        <v>1918</v>
      </c>
      <c r="AT86" s="18" t="s">
        <v>233</v>
      </c>
      <c r="AU86" s="18" t="s">
        <v>80</v>
      </c>
      <c r="AY86" s="18" t="s">
        <v>183</v>
      </c>
      <c r="BE86" s="228">
        <f>IF(N86="základní",J86,0)</f>
        <v>0</v>
      </c>
      <c r="BF86" s="228">
        <f>IF(N86="snížená",J86,0)</f>
        <v>0</v>
      </c>
      <c r="BG86" s="228">
        <f>IF(N86="zákl. přenesená",J86,0)</f>
        <v>0</v>
      </c>
      <c r="BH86" s="228">
        <f>IF(N86="sníž. přenesená",J86,0)</f>
        <v>0</v>
      </c>
      <c r="BI86" s="228">
        <f>IF(N86="nulová",J86,0)</f>
        <v>0</v>
      </c>
      <c r="BJ86" s="18" t="s">
        <v>80</v>
      </c>
      <c r="BK86" s="228">
        <f>ROUND(I86*H86,2)</f>
        <v>0</v>
      </c>
      <c r="BL86" s="18" t="s">
        <v>1918</v>
      </c>
      <c r="BM86" s="18" t="s">
        <v>2042</v>
      </c>
    </row>
    <row r="87" spans="2:51" s="13" customFormat="1" ht="12">
      <c r="B87" s="242"/>
      <c r="C87" s="243"/>
      <c r="D87" s="229" t="s">
        <v>193</v>
      </c>
      <c r="E87" s="244" t="s">
        <v>19</v>
      </c>
      <c r="F87" s="245" t="s">
        <v>2043</v>
      </c>
      <c r="G87" s="243"/>
      <c r="H87" s="246">
        <v>16</v>
      </c>
      <c r="I87" s="247"/>
      <c r="J87" s="243"/>
      <c r="K87" s="243"/>
      <c r="L87" s="248"/>
      <c r="M87" s="274"/>
      <c r="N87" s="275"/>
      <c r="O87" s="275"/>
      <c r="P87" s="275"/>
      <c r="Q87" s="275"/>
      <c r="R87" s="275"/>
      <c r="S87" s="275"/>
      <c r="T87" s="276"/>
      <c r="AT87" s="252" t="s">
        <v>193</v>
      </c>
      <c r="AU87" s="252" t="s">
        <v>80</v>
      </c>
      <c r="AV87" s="13" t="s">
        <v>82</v>
      </c>
      <c r="AW87" s="13" t="s">
        <v>35</v>
      </c>
      <c r="AX87" s="13" t="s">
        <v>80</v>
      </c>
      <c r="AY87" s="252" t="s">
        <v>183</v>
      </c>
    </row>
    <row r="88" spans="2:12" s="1" customFormat="1" ht="6.95" customHeight="1">
      <c r="B88" s="58"/>
      <c r="C88" s="59"/>
      <c r="D88" s="59"/>
      <c r="E88" s="59"/>
      <c r="F88" s="59"/>
      <c r="G88" s="59"/>
      <c r="H88" s="59"/>
      <c r="I88" s="168"/>
      <c r="J88" s="59"/>
      <c r="K88" s="59"/>
      <c r="L88" s="44"/>
    </row>
  </sheetData>
  <sheetProtection password="CC35" sheet="1" objects="1" scenarios="1" formatColumns="0" formatRows="0" autoFilter="0"/>
  <autoFilter ref="C79:K87"/>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301" customWidth="1"/>
    <col min="2" max="2" width="1.7109375" style="301" customWidth="1"/>
    <col min="3" max="4" width="5.00390625" style="301" customWidth="1"/>
    <col min="5" max="5" width="11.7109375" style="301" customWidth="1"/>
    <col min="6" max="6" width="9.140625" style="301" customWidth="1"/>
    <col min="7" max="7" width="5.00390625" style="301" customWidth="1"/>
    <col min="8" max="8" width="77.8515625" style="301" customWidth="1"/>
    <col min="9" max="10" width="20.00390625" style="301" customWidth="1"/>
    <col min="11" max="11" width="1.7109375" style="301" customWidth="1"/>
  </cols>
  <sheetData>
    <row r="1" ht="37.5" customHeight="1"/>
    <row r="2" spans="2:11" ht="7.5" customHeight="1">
      <c r="B2" s="302"/>
      <c r="C2" s="303"/>
      <c r="D2" s="303"/>
      <c r="E2" s="303"/>
      <c r="F2" s="303"/>
      <c r="G2" s="303"/>
      <c r="H2" s="303"/>
      <c r="I2" s="303"/>
      <c r="J2" s="303"/>
      <c r="K2" s="304"/>
    </row>
    <row r="3" spans="2:11" s="16" customFormat="1" ht="45" customHeight="1">
      <c r="B3" s="305"/>
      <c r="C3" s="306" t="s">
        <v>2044</v>
      </c>
      <c r="D3" s="306"/>
      <c r="E3" s="306"/>
      <c r="F3" s="306"/>
      <c r="G3" s="306"/>
      <c r="H3" s="306"/>
      <c r="I3" s="306"/>
      <c r="J3" s="306"/>
      <c r="K3" s="307"/>
    </row>
    <row r="4" spans="2:11" ht="25.5" customHeight="1">
      <c r="B4" s="308"/>
      <c r="C4" s="309" t="s">
        <v>2045</v>
      </c>
      <c r="D4" s="309"/>
      <c r="E4" s="309"/>
      <c r="F4" s="309"/>
      <c r="G4" s="309"/>
      <c r="H4" s="309"/>
      <c r="I4" s="309"/>
      <c r="J4" s="309"/>
      <c r="K4" s="310"/>
    </row>
    <row r="5" spans="2:11" ht="5.25" customHeight="1">
      <c r="B5" s="308"/>
      <c r="C5" s="311"/>
      <c r="D5" s="311"/>
      <c r="E5" s="311"/>
      <c r="F5" s="311"/>
      <c r="G5" s="311"/>
      <c r="H5" s="311"/>
      <c r="I5" s="311"/>
      <c r="J5" s="311"/>
      <c r="K5" s="310"/>
    </row>
    <row r="6" spans="2:11" ht="15" customHeight="1">
      <c r="B6" s="308"/>
      <c r="C6" s="312" t="s">
        <v>2046</v>
      </c>
      <c r="D6" s="312"/>
      <c r="E6" s="312"/>
      <c r="F6" s="312"/>
      <c r="G6" s="312"/>
      <c r="H6" s="312"/>
      <c r="I6" s="312"/>
      <c r="J6" s="312"/>
      <c r="K6" s="310"/>
    </row>
    <row r="7" spans="2:11" ht="15" customHeight="1">
      <c r="B7" s="313"/>
      <c r="C7" s="312" t="s">
        <v>2047</v>
      </c>
      <c r="D7" s="312"/>
      <c r="E7" s="312"/>
      <c r="F7" s="312"/>
      <c r="G7" s="312"/>
      <c r="H7" s="312"/>
      <c r="I7" s="312"/>
      <c r="J7" s="312"/>
      <c r="K7" s="310"/>
    </row>
    <row r="8" spans="2:11" ht="12.75" customHeight="1">
      <c r="B8" s="313"/>
      <c r="C8" s="312"/>
      <c r="D8" s="312"/>
      <c r="E8" s="312"/>
      <c r="F8" s="312"/>
      <c r="G8" s="312"/>
      <c r="H8" s="312"/>
      <c r="I8" s="312"/>
      <c r="J8" s="312"/>
      <c r="K8" s="310"/>
    </row>
    <row r="9" spans="2:11" ht="15" customHeight="1">
      <c r="B9" s="313"/>
      <c r="C9" s="312" t="s">
        <v>2048</v>
      </c>
      <c r="D9" s="312"/>
      <c r="E9" s="312"/>
      <c r="F9" s="312"/>
      <c r="G9" s="312"/>
      <c r="H9" s="312"/>
      <c r="I9" s="312"/>
      <c r="J9" s="312"/>
      <c r="K9" s="310"/>
    </row>
    <row r="10" spans="2:11" ht="15" customHeight="1">
      <c r="B10" s="313"/>
      <c r="C10" s="312"/>
      <c r="D10" s="312" t="s">
        <v>2049</v>
      </c>
      <c r="E10" s="312"/>
      <c r="F10" s="312"/>
      <c r="G10" s="312"/>
      <c r="H10" s="312"/>
      <c r="I10" s="312"/>
      <c r="J10" s="312"/>
      <c r="K10" s="310"/>
    </row>
    <row r="11" spans="2:11" ht="15" customHeight="1">
      <c r="B11" s="313"/>
      <c r="C11" s="314"/>
      <c r="D11" s="312" t="s">
        <v>2050</v>
      </c>
      <c r="E11" s="312"/>
      <c r="F11" s="312"/>
      <c r="G11" s="312"/>
      <c r="H11" s="312"/>
      <c r="I11" s="312"/>
      <c r="J11" s="312"/>
      <c r="K11" s="310"/>
    </row>
    <row r="12" spans="2:11" ht="15" customHeight="1">
      <c r="B12" s="313"/>
      <c r="C12" s="314"/>
      <c r="D12" s="312"/>
      <c r="E12" s="312"/>
      <c r="F12" s="312"/>
      <c r="G12" s="312"/>
      <c r="H12" s="312"/>
      <c r="I12" s="312"/>
      <c r="J12" s="312"/>
      <c r="K12" s="310"/>
    </row>
    <row r="13" spans="2:11" ht="15" customHeight="1">
      <c r="B13" s="313"/>
      <c r="C13" s="314"/>
      <c r="D13" s="315" t="s">
        <v>2051</v>
      </c>
      <c r="E13" s="312"/>
      <c r="F13" s="312"/>
      <c r="G13" s="312"/>
      <c r="H13" s="312"/>
      <c r="I13" s="312"/>
      <c r="J13" s="312"/>
      <c r="K13" s="310"/>
    </row>
    <row r="14" spans="2:11" ht="12.75" customHeight="1">
      <c r="B14" s="313"/>
      <c r="C14" s="314"/>
      <c r="D14" s="314"/>
      <c r="E14" s="314"/>
      <c r="F14" s="314"/>
      <c r="G14" s="314"/>
      <c r="H14" s="314"/>
      <c r="I14" s="314"/>
      <c r="J14" s="314"/>
      <c r="K14" s="310"/>
    </row>
    <row r="15" spans="2:11" ht="15" customHeight="1">
      <c r="B15" s="313"/>
      <c r="C15" s="314"/>
      <c r="D15" s="312" t="s">
        <v>2052</v>
      </c>
      <c r="E15" s="312"/>
      <c r="F15" s="312"/>
      <c r="G15" s="312"/>
      <c r="H15" s="312"/>
      <c r="I15" s="312"/>
      <c r="J15" s="312"/>
      <c r="K15" s="310"/>
    </row>
    <row r="16" spans="2:11" ht="15" customHeight="1">
      <c r="B16" s="313"/>
      <c r="C16" s="314"/>
      <c r="D16" s="312" t="s">
        <v>2053</v>
      </c>
      <c r="E16" s="312"/>
      <c r="F16" s="312"/>
      <c r="G16" s="312"/>
      <c r="H16" s="312"/>
      <c r="I16" s="312"/>
      <c r="J16" s="312"/>
      <c r="K16" s="310"/>
    </row>
    <row r="17" spans="2:11" ht="15" customHeight="1">
      <c r="B17" s="313"/>
      <c r="C17" s="314"/>
      <c r="D17" s="312" t="s">
        <v>2054</v>
      </c>
      <c r="E17" s="312"/>
      <c r="F17" s="312"/>
      <c r="G17" s="312"/>
      <c r="H17" s="312"/>
      <c r="I17" s="312"/>
      <c r="J17" s="312"/>
      <c r="K17" s="310"/>
    </row>
    <row r="18" spans="2:11" ht="15" customHeight="1">
      <c r="B18" s="313"/>
      <c r="C18" s="314"/>
      <c r="D18" s="314"/>
      <c r="E18" s="316" t="s">
        <v>79</v>
      </c>
      <c r="F18" s="312" t="s">
        <v>2055</v>
      </c>
      <c r="G18" s="312"/>
      <c r="H18" s="312"/>
      <c r="I18" s="312"/>
      <c r="J18" s="312"/>
      <c r="K18" s="310"/>
    </row>
    <row r="19" spans="2:11" ht="15" customHeight="1">
      <c r="B19" s="313"/>
      <c r="C19" s="314"/>
      <c r="D19" s="314"/>
      <c r="E19" s="316" t="s">
        <v>2056</v>
      </c>
      <c r="F19" s="312" t="s">
        <v>2057</v>
      </c>
      <c r="G19" s="312"/>
      <c r="H19" s="312"/>
      <c r="I19" s="312"/>
      <c r="J19" s="312"/>
      <c r="K19" s="310"/>
    </row>
    <row r="20" spans="2:11" ht="15" customHeight="1">
      <c r="B20" s="313"/>
      <c r="C20" s="314"/>
      <c r="D20" s="314"/>
      <c r="E20" s="316" t="s">
        <v>2058</v>
      </c>
      <c r="F20" s="312" t="s">
        <v>2059</v>
      </c>
      <c r="G20" s="312"/>
      <c r="H20" s="312"/>
      <c r="I20" s="312"/>
      <c r="J20" s="312"/>
      <c r="K20" s="310"/>
    </row>
    <row r="21" spans="2:11" ht="15" customHeight="1">
      <c r="B21" s="313"/>
      <c r="C21" s="314"/>
      <c r="D21" s="314"/>
      <c r="E21" s="316" t="s">
        <v>2060</v>
      </c>
      <c r="F21" s="312" t="s">
        <v>2061</v>
      </c>
      <c r="G21" s="312"/>
      <c r="H21" s="312"/>
      <c r="I21" s="312"/>
      <c r="J21" s="312"/>
      <c r="K21" s="310"/>
    </row>
    <row r="22" spans="2:11" ht="15" customHeight="1">
      <c r="B22" s="313"/>
      <c r="C22" s="314"/>
      <c r="D22" s="314"/>
      <c r="E22" s="316" t="s">
        <v>593</v>
      </c>
      <c r="F22" s="312" t="s">
        <v>594</v>
      </c>
      <c r="G22" s="312"/>
      <c r="H22" s="312"/>
      <c r="I22" s="312"/>
      <c r="J22" s="312"/>
      <c r="K22" s="310"/>
    </row>
    <row r="23" spans="2:11" ht="15" customHeight="1">
      <c r="B23" s="313"/>
      <c r="C23" s="314"/>
      <c r="D23" s="314"/>
      <c r="E23" s="316" t="s">
        <v>86</v>
      </c>
      <c r="F23" s="312" t="s">
        <v>2062</v>
      </c>
      <c r="G23" s="312"/>
      <c r="H23" s="312"/>
      <c r="I23" s="312"/>
      <c r="J23" s="312"/>
      <c r="K23" s="310"/>
    </row>
    <row r="24" spans="2:11" ht="12.75" customHeight="1">
      <c r="B24" s="313"/>
      <c r="C24" s="314"/>
      <c r="D24" s="314"/>
      <c r="E24" s="314"/>
      <c r="F24" s="314"/>
      <c r="G24" s="314"/>
      <c r="H24" s="314"/>
      <c r="I24" s="314"/>
      <c r="J24" s="314"/>
      <c r="K24" s="310"/>
    </row>
    <row r="25" spans="2:11" ht="15" customHeight="1">
      <c r="B25" s="313"/>
      <c r="C25" s="312" t="s">
        <v>2063</v>
      </c>
      <c r="D25" s="312"/>
      <c r="E25" s="312"/>
      <c r="F25" s="312"/>
      <c r="G25" s="312"/>
      <c r="H25" s="312"/>
      <c r="I25" s="312"/>
      <c r="J25" s="312"/>
      <c r="K25" s="310"/>
    </row>
    <row r="26" spans="2:11" ht="15" customHeight="1">
      <c r="B26" s="313"/>
      <c r="C26" s="312" t="s">
        <v>2064</v>
      </c>
      <c r="D26" s="312"/>
      <c r="E26" s="312"/>
      <c r="F26" s="312"/>
      <c r="G26" s="312"/>
      <c r="H26" s="312"/>
      <c r="I26" s="312"/>
      <c r="J26" s="312"/>
      <c r="K26" s="310"/>
    </row>
    <row r="27" spans="2:11" ht="15" customHeight="1">
      <c r="B27" s="313"/>
      <c r="C27" s="312"/>
      <c r="D27" s="312" t="s">
        <v>2065</v>
      </c>
      <c r="E27" s="312"/>
      <c r="F27" s="312"/>
      <c r="G27" s="312"/>
      <c r="H27" s="312"/>
      <c r="I27" s="312"/>
      <c r="J27" s="312"/>
      <c r="K27" s="310"/>
    </row>
    <row r="28" spans="2:11" ht="15" customHeight="1">
      <c r="B28" s="313"/>
      <c r="C28" s="314"/>
      <c r="D28" s="312" t="s">
        <v>2066</v>
      </c>
      <c r="E28" s="312"/>
      <c r="F28" s="312"/>
      <c r="G28" s="312"/>
      <c r="H28" s="312"/>
      <c r="I28" s="312"/>
      <c r="J28" s="312"/>
      <c r="K28" s="310"/>
    </row>
    <row r="29" spans="2:11" ht="12.75" customHeight="1">
      <c r="B29" s="313"/>
      <c r="C29" s="314"/>
      <c r="D29" s="314"/>
      <c r="E29" s="314"/>
      <c r="F29" s="314"/>
      <c r="G29" s="314"/>
      <c r="H29" s="314"/>
      <c r="I29" s="314"/>
      <c r="J29" s="314"/>
      <c r="K29" s="310"/>
    </row>
    <row r="30" spans="2:11" ht="15" customHeight="1">
      <c r="B30" s="313"/>
      <c r="C30" s="314"/>
      <c r="D30" s="312" t="s">
        <v>2067</v>
      </c>
      <c r="E30" s="312"/>
      <c r="F30" s="312"/>
      <c r="G30" s="312"/>
      <c r="H30" s="312"/>
      <c r="I30" s="312"/>
      <c r="J30" s="312"/>
      <c r="K30" s="310"/>
    </row>
    <row r="31" spans="2:11" ht="15" customHeight="1">
      <c r="B31" s="313"/>
      <c r="C31" s="314"/>
      <c r="D31" s="312" t="s">
        <v>2068</v>
      </c>
      <c r="E31" s="312"/>
      <c r="F31" s="312"/>
      <c r="G31" s="312"/>
      <c r="H31" s="312"/>
      <c r="I31" s="312"/>
      <c r="J31" s="312"/>
      <c r="K31" s="310"/>
    </row>
    <row r="32" spans="2:11" ht="12.75" customHeight="1">
      <c r="B32" s="313"/>
      <c r="C32" s="314"/>
      <c r="D32" s="314"/>
      <c r="E32" s="314"/>
      <c r="F32" s="314"/>
      <c r="G32" s="314"/>
      <c r="H32" s="314"/>
      <c r="I32" s="314"/>
      <c r="J32" s="314"/>
      <c r="K32" s="310"/>
    </row>
    <row r="33" spans="2:11" ht="15" customHeight="1">
      <c r="B33" s="313"/>
      <c r="C33" s="314"/>
      <c r="D33" s="312" t="s">
        <v>2069</v>
      </c>
      <c r="E33" s="312"/>
      <c r="F33" s="312"/>
      <c r="G33" s="312"/>
      <c r="H33" s="312"/>
      <c r="I33" s="312"/>
      <c r="J33" s="312"/>
      <c r="K33" s="310"/>
    </row>
    <row r="34" spans="2:11" ht="15" customHeight="1">
      <c r="B34" s="313"/>
      <c r="C34" s="314"/>
      <c r="D34" s="312" t="s">
        <v>2070</v>
      </c>
      <c r="E34" s="312"/>
      <c r="F34" s="312"/>
      <c r="G34" s="312"/>
      <c r="H34" s="312"/>
      <c r="I34" s="312"/>
      <c r="J34" s="312"/>
      <c r="K34" s="310"/>
    </row>
    <row r="35" spans="2:11" ht="15" customHeight="1">
      <c r="B35" s="313"/>
      <c r="C35" s="314"/>
      <c r="D35" s="312" t="s">
        <v>2071</v>
      </c>
      <c r="E35" s="312"/>
      <c r="F35" s="312"/>
      <c r="G35" s="312"/>
      <c r="H35" s="312"/>
      <c r="I35" s="312"/>
      <c r="J35" s="312"/>
      <c r="K35" s="310"/>
    </row>
    <row r="36" spans="2:11" ht="15" customHeight="1">
      <c r="B36" s="313"/>
      <c r="C36" s="314"/>
      <c r="D36" s="312"/>
      <c r="E36" s="315" t="s">
        <v>169</v>
      </c>
      <c r="F36" s="312"/>
      <c r="G36" s="312" t="s">
        <v>2072</v>
      </c>
      <c r="H36" s="312"/>
      <c r="I36" s="312"/>
      <c r="J36" s="312"/>
      <c r="K36" s="310"/>
    </row>
    <row r="37" spans="2:11" ht="30.75" customHeight="1">
      <c r="B37" s="313"/>
      <c r="C37" s="314"/>
      <c r="D37" s="312"/>
      <c r="E37" s="315" t="s">
        <v>2073</v>
      </c>
      <c r="F37" s="312"/>
      <c r="G37" s="312" t="s">
        <v>2074</v>
      </c>
      <c r="H37" s="312"/>
      <c r="I37" s="312"/>
      <c r="J37" s="312"/>
      <c r="K37" s="310"/>
    </row>
    <row r="38" spans="2:11" ht="15" customHeight="1">
      <c r="B38" s="313"/>
      <c r="C38" s="314"/>
      <c r="D38" s="312"/>
      <c r="E38" s="315" t="s">
        <v>54</v>
      </c>
      <c r="F38" s="312"/>
      <c r="G38" s="312" t="s">
        <v>2075</v>
      </c>
      <c r="H38" s="312"/>
      <c r="I38" s="312"/>
      <c r="J38" s="312"/>
      <c r="K38" s="310"/>
    </row>
    <row r="39" spans="2:11" ht="15" customHeight="1">
      <c r="B39" s="313"/>
      <c r="C39" s="314"/>
      <c r="D39" s="312"/>
      <c r="E39" s="315" t="s">
        <v>55</v>
      </c>
      <c r="F39" s="312"/>
      <c r="G39" s="312" t="s">
        <v>2076</v>
      </c>
      <c r="H39" s="312"/>
      <c r="I39" s="312"/>
      <c r="J39" s="312"/>
      <c r="K39" s="310"/>
    </row>
    <row r="40" spans="2:11" ht="15" customHeight="1">
      <c r="B40" s="313"/>
      <c r="C40" s="314"/>
      <c r="D40" s="312"/>
      <c r="E40" s="315" t="s">
        <v>170</v>
      </c>
      <c r="F40" s="312"/>
      <c r="G40" s="312" t="s">
        <v>2077</v>
      </c>
      <c r="H40" s="312"/>
      <c r="I40" s="312"/>
      <c r="J40" s="312"/>
      <c r="K40" s="310"/>
    </row>
    <row r="41" spans="2:11" ht="15" customHeight="1">
      <c r="B41" s="313"/>
      <c r="C41" s="314"/>
      <c r="D41" s="312"/>
      <c r="E41" s="315" t="s">
        <v>171</v>
      </c>
      <c r="F41" s="312"/>
      <c r="G41" s="312" t="s">
        <v>2078</v>
      </c>
      <c r="H41" s="312"/>
      <c r="I41" s="312"/>
      <c r="J41" s="312"/>
      <c r="K41" s="310"/>
    </row>
    <row r="42" spans="2:11" ht="15" customHeight="1">
      <c r="B42" s="313"/>
      <c r="C42" s="314"/>
      <c r="D42" s="312"/>
      <c r="E42" s="315" t="s">
        <v>2079</v>
      </c>
      <c r="F42" s="312"/>
      <c r="G42" s="312" t="s">
        <v>2080</v>
      </c>
      <c r="H42" s="312"/>
      <c r="I42" s="312"/>
      <c r="J42" s="312"/>
      <c r="K42" s="310"/>
    </row>
    <row r="43" spans="2:11" ht="15" customHeight="1">
      <c r="B43" s="313"/>
      <c r="C43" s="314"/>
      <c r="D43" s="312"/>
      <c r="E43" s="315"/>
      <c r="F43" s="312"/>
      <c r="G43" s="312" t="s">
        <v>2081</v>
      </c>
      <c r="H43" s="312"/>
      <c r="I43" s="312"/>
      <c r="J43" s="312"/>
      <c r="K43" s="310"/>
    </row>
    <row r="44" spans="2:11" ht="15" customHeight="1">
      <c r="B44" s="313"/>
      <c r="C44" s="314"/>
      <c r="D44" s="312"/>
      <c r="E44" s="315" t="s">
        <v>2082</v>
      </c>
      <c r="F44" s="312"/>
      <c r="G44" s="312" t="s">
        <v>2083</v>
      </c>
      <c r="H44" s="312"/>
      <c r="I44" s="312"/>
      <c r="J44" s="312"/>
      <c r="K44" s="310"/>
    </row>
    <row r="45" spans="2:11" ht="15" customHeight="1">
      <c r="B45" s="313"/>
      <c r="C45" s="314"/>
      <c r="D45" s="312"/>
      <c r="E45" s="315" t="s">
        <v>173</v>
      </c>
      <c r="F45" s="312"/>
      <c r="G45" s="312" t="s">
        <v>2084</v>
      </c>
      <c r="H45" s="312"/>
      <c r="I45" s="312"/>
      <c r="J45" s="312"/>
      <c r="K45" s="310"/>
    </row>
    <row r="46" spans="2:11" ht="12.75" customHeight="1">
      <c r="B46" s="313"/>
      <c r="C46" s="314"/>
      <c r="D46" s="312"/>
      <c r="E46" s="312"/>
      <c r="F46" s="312"/>
      <c r="G46" s="312"/>
      <c r="H46" s="312"/>
      <c r="I46" s="312"/>
      <c r="J46" s="312"/>
      <c r="K46" s="310"/>
    </row>
    <row r="47" spans="2:11" ht="15" customHeight="1">
      <c r="B47" s="313"/>
      <c r="C47" s="314"/>
      <c r="D47" s="312" t="s">
        <v>2085</v>
      </c>
      <c r="E47" s="312"/>
      <c r="F47" s="312"/>
      <c r="G47" s="312"/>
      <c r="H47" s="312"/>
      <c r="I47" s="312"/>
      <c r="J47" s="312"/>
      <c r="K47" s="310"/>
    </row>
    <row r="48" spans="2:11" ht="15" customHeight="1">
      <c r="B48" s="313"/>
      <c r="C48" s="314"/>
      <c r="D48" s="314"/>
      <c r="E48" s="312" t="s">
        <v>2086</v>
      </c>
      <c r="F48" s="312"/>
      <c r="G48" s="312"/>
      <c r="H48" s="312"/>
      <c r="I48" s="312"/>
      <c r="J48" s="312"/>
      <c r="K48" s="310"/>
    </row>
    <row r="49" spans="2:11" ht="15" customHeight="1">
      <c r="B49" s="313"/>
      <c r="C49" s="314"/>
      <c r="D49" s="314"/>
      <c r="E49" s="312" t="s">
        <v>2087</v>
      </c>
      <c r="F49" s="312"/>
      <c r="G49" s="312"/>
      <c r="H49" s="312"/>
      <c r="I49" s="312"/>
      <c r="J49" s="312"/>
      <c r="K49" s="310"/>
    </row>
    <row r="50" spans="2:11" ht="15" customHeight="1">
      <c r="B50" s="313"/>
      <c r="C50" s="314"/>
      <c r="D50" s="314"/>
      <c r="E50" s="312" t="s">
        <v>2088</v>
      </c>
      <c r="F50" s="312"/>
      <c r="G50" s="312"/>
      <c r="H50" s="312"/>
      <c r="I50" s="312"/>
      <c r="J50" s="312"/>
      <c r="K50" s="310"/>
    </row>
    <row r="51" spans="2:11" ht="15" customHeight="1">
      <c r="B51" s="313"/>
      <c r="C51" s="314"/>
      <c r="D51" s="312" t="s">
        <v>2089</v>
      </c>
      <c r="E51" s="312"/>
      <c r="F51" s="312"/>
      <c r="G51" s="312"/>
      <c r="H51" s="312"/>
      <c r="I51" s="312"/>
      <c r="J51" s="312"/>
      <c r="K51" s="310"/>
    </row>
    <row r="52" spans="2:11" ht="25.5" customHeight="1">
      <c r="B52" s="308"/>
      <c r="C52" s="309" t="s">
        <v>2090</v>
      </c>
      <c r="D52" s="309"/>
      <c r="E52" s="309"/>
      <c r="F52" s="309"/>
      <c r="G52" s="309"/>
      <c r="H52" s="309"/>
      <c r="I52" s="309"/>
      <c r="J52" s="309"/>
      <c r="K52" s="310"/>
    </row>
    <row r="53" spans="2:11" ht="5.25" customHeight="1">
      <c r="B53" s="308"/>
      <c r="C53" s="311"/>
      <c r="D53" s="311"/>
      <c r="E53" s="311"/>
      <c r="F53" s="311"/>
      <c r="G53" s="311"/>
      <c r="H53" s="311"/>
      <c r="I53" s="311"/>
      <c r="J53" s="311"/>
      <c r="K53" s="310"/>
    </row>
    <row r="54" spans="2:11" ht="15" customHeight="1">
      <c r="B54" s="308"/>
      <c r="C54" s="312" t="s">
        <v>2091</v>
      </c>
      <c r="D54" s="312"/>
      <c r="E54" s="312"/>
      <c r="F54" s="312"/>
      <c r="G54" s="312"/>
      <c r="H54" s="312"/>
      <c r="I54" s="312"/>
      <c r="J54" s="312"/>
      <c r="K54" s="310"/>
    </row>
    <row r="55" spans="2:11" ht="15" customHeight="1">
      <c r="B55" s="308"/>
      <c r="C55" s="312" t="s">
        <v>2092</v>
      </c>
      <c r="D55" s="312"/>
      <c r="E55" s="312"/>
      <c r="F55" s="312"/>
      <c r="G55" s="312"/>
      <c r="H55" s="312"/>
      <c r="I55" s="312"/>
      <c r="J55" s="312"/>
      <c r="K55" s="310"/>
    </row>
    <row r="56" spans="2:11" ht="12.75" customHeight="1">
      <c r="B56" s="308"/>
      <c r="C56" s="312"/>
      <c r="D56" s="312"/>
      <c r="E56" s="312"/>
      <c r="F56" s="312"/>
      <c r="G56" s="312"/>
      <c r="H56" s="312"/>
      <c r="I56" s="312"/>
      <c r="J56" s="312"/>
      <c r="K56" s="310"/>
    </row>
    <row r="57" spans="2:11" ht="15" customHeight="1">
      <c r="B57" s="308"/>
      <c r="C57" s="312" t="s">
        <v>2093</v>
      </c>
      <c r="D57" s="312"/>
      <c r="E57" s="312"/>
      <c r="F57" s="312"/>
      <c r="G57" s="312"/>
      <c r="H57" s="312"/>
      <c r="I57" s="312"/>
      <c r="J57" s="312"/>
      <c r="K57" s="310"/>
    </row>
    <row r="58" spans="2:11" ht="15" customHeight="1">
      <c r="B58" s="308"/>
      <c r="C58" s="314"/>
      <c r="D58" s="312" t="s">
        <v>2094</v>
      </c>
      <c r="E58" s="312"/>
      <c r="F58" s="312"/>
      <c r="G58" s="312"/>
      <c r="H58" s="312"/>
      <c r="I58" s="312"/>
      <c r="J58" s="312"/>
      <c r="K58" s="310"/>
    </row>
    <row r="59" spans="2:11" ht="15" customHeight="1">
      <c r="B59" s="308"/>
      <c r="C59" s="314"/>
      <c r="D59" s="312" t="s">
        <v>2095</v>
      </c>
      <c r="E59" s="312"/>
      <c r="F59" s="312"/>
      <c r="G59" s="312"/>
      <c r="H59" s="312"/>
      <c r="I59" s="312"/>
      <c r="J59" s="312"/>
      <c r="K59" s="310"/>
    </row>
    <row r="60" spans="2:11" ht="15" customHeight="1">
      <c r="B60" s="308"/>
      <c r="C60" s="314"/>
      <c r="D60" s="312" t="s">
        <v>2096</v>
      </c>
      <c r="E60" s="312"/>
      <c r="F60" s="312"/>
      <c r="G60" s="312"/>
      <c r="H60" s="312"/>
      <c r="I60" s="312"/>
      <c r="J60" s="312"/>
      <c r="K60" s="310"/>
    </row>
    <row r="61" spans="2:11" ht="15" customHeight="1">
      <c r="B61" s="308"/>
      <c r="C61" s="314"/>
      <c r="D61" s="312" t="s">
        <v>2097</v>
      </c>
      <c r="E61" s="312"/>
      <c r="F61" s="312"/>
      <c r="G61" s="312"/>
      <c r="H61" s="312"/>
      <c r="I61" s="312"/>
      <c r="J61" s="312"/>
      <c r="K61" s="310"/>
    </row>
    <row r="62" spans="2:11" ht="15" customHeight="1">
      <c r="B62" s="308"/>
      <c r="C62" s="314"/>
      <c r="D62" s="317" t="s">
        <v>2098</v>
      </c>
      <c r="E62" s="317"/>
      <c r="F62" s="317"/>
      <c r="G62" s="317"/>
      <c r="H62" s="317"/>
      <c r="I62" s="317"/>
      <c r="J62" s="317"/>
      <c r="K62" s="310"/>
    </row>
    <row r="63" spans="2:11" ht="15" customHeight="1">
      <c r="B63" s="308"/>
      <c r="C63" s="314"/>
      <c r="D63" s="312" t="s">
        <v>2099</v>
      </c>
      <c r="E63" s="312"/>
      <c r="F63" s="312"/>
      <c r="G63" s="312"/>
      <c r="H63" s="312"/>
      <c r="I63" s="312"/>
      <c r="J63" s="312"/>
      <c r="K63" s="310"/>
    </row>
    <row r="64" spans="2:11" ht="12.75" customHeight="1">
      <c r="B64" s="308"/>
      <c r="C64" s="314"/>
      <c r="D64" s="314"/>
      <c r="E64" s="318"/>
      <c r="F64" s="314"/>
      <c r="G64" s="314"/>
      <c r="H64" s="314"/>
      <c r="I64" s="314"/>
      <c r="J64" s="314"/>
      <c r="K64" s="310"/>
    </row>
    <row r="65" spans="2:11" ht="15" customHeight="1">
      <c r="B65" s="308"/>
      <c r="C65" s="314"/>
      <c r="D65" s="312" t="s">
        <v>2100</v>
      </c>
      <c r="E65" s="312"/>
      <c r="F65" s="312"/>
      <c r="G65" s="312"/>
      <c r="H65" s="312"/>
      <c r="I65" s="312"/>
      <c r="J65" s="312"/>
      <c r="K65" s="310"/>
    </row>
    <row r="66" spans="2:11" ht="15" customHeight="1">
      <c r="B66" s="308"/>
      <c r="C66" s="314"/>
      <c r="D66" s="317" t="s">
        <v>2101</v>
      </c>
      <c r="E66" s="317"/>
      <c r="F66" s="317"/>
      <c r="G66" s="317"/>
      <c r="H66" s="317"/>
      <c r="I66" s="317"/>
      <c r="J66" s="317"/>
      <c r="K66" s="310"/>
    </row>
    <row r="67" spans="2:11" ht="15" customHeight="1">
      <c r="B67" s="308"/>
      <c r="C67" s="314"/>
      <c r="D67" s="312" t="s">
        <v>2102</v>
      </c>
      <c r="E67" s="312"/>
      <c r="F67" s="312"/>
      <c r="G67" s="312"/>
      <c r="H67" s="312"/>
      <c r="I67" s="312"/>
      <c r="J67" s="312"/>
      <c r="K67" s="310"/>
    </row>
    <row r="68" spans="2:11" ht="15" customHeight="1">
      <c r="B68" s="308"/>
      <c r="C68" s="314"/>
      <c r="D68" s="312" t="s">
        <v>2103</v>
      </c>
      <c r="E68" s="312"/>
      <c r="F68" s="312"/>
      <c r="G68" s="312"/>
      <c r="H68" s="312"/>
      <c r="I68" s="312"/>
      <c r="J68" s="312"/>
      <c r="K68" s="310"/>
    </row>
    <row r="69" spans="2:11" ht="15" customHeight="1">
      <c r="B69" s="308"/>
      <c r="C69" s="314"/>
      <c r="D69" s="312" t="s">
        <v>2104</v>
      </c>
      <c r="E69" s="312"/>
      <c r="F69" s="312"/>
      <c r="G69" s="312"/>
      <c r="H69" s="312"/>
      <c r="I69" s="312"/>
      <c r="J69" s="312"/>
      <c r="K69" s="310"/>
    </row>
    <row r="70" spans="2:11" ht="15" customHeight="1">
      <c r="B70" s="308"/>
      <c r="C70" s="314"/>
      <c r="D70" s="312" t="s">
        <v>2105</v>
      </c>
      <c r="E70" s="312"/>
      <c r="F70" s="312"/>
      <c r="G70" s="312"/>
      <c r="H70" s="312"/>
      <c r="I70" s="312"/>
      <c r="J70" s="312"/>
      <c r="K70" s="310"/>
    </row>
    <row r="71" spans="2:11" ht="12.75" customHeight="1">
      <c r="B71" s="319"/>
      <c r="C71" s="320"/>
      <c r="D71" s="320"/>
      <c r="E71" s="320"/>
      <c r="F71" s="320"/>
      <c r="G71" s="320"/>
      <c r="H71" s="320"/>
      <c r="I71" s="320"/>
      <c r="J71" s="320"/>
      <c r="K71" s="321"/>
    </row>
    <row r="72" spans="2:11" ht="18.75" customHeight="1">
      <c r="B72" s="322"/>
      <c r="C72" s="322"/>
      <c r="D72" s="322"/>
      <c r="E72" s="322"/>
      <c r="F72" s="322"/>
      <c r="G72" s="322"/>
      <c r="H72" s="322"/>
      <c r="I72" s="322"/>
      <c r="J72" s="322"/>
      <c r="K72" s="323"/>
    </row>
    <row r="73" spans="2:11" ht="18.75" customHeight="1">
      <c r="B73" s="323"/>
      <c r="C73" s="323"/>
      <c r="D73" s="323"/>
      <c r="E73" s="323"/>
      <c r="F73" s="323"/>
      <c r="G73" s="323"/>
      <c r="H73" s="323"/>
      <c r="I73" s="323"/>
      <c r="J73" s="323"/>
      <c r="K73" s="323"/>
    </row>
    <row r="74" spans="2:11" ht="7.5" customHeight="1">
      <c r="B74" s="324"/>
      <c r="C74" s="325"/>
      <c r="D74" s="325"/>
      <c r="E74" s="325"/>
      <c r="F74" s="325"/>
      <c r="G74" s="325"/>
      <c r="H74" s="325"/>
      <c r="I74" s="325"/>
      <c r="J74" s="325"/>
      <c r="K74" s="326"/>
    </row>
    <row r="75" spans="2:11" ht="45" customHeight="1">
      <c r="B75" s="327"/>
      <c r="C75" s="328" t="s">
        <v>2106</v>
      </c>
      <c r="D75" s="328"/>
      <c r="E75" s="328"/>
      <c r="F75" s="328"/>
      <c r="G75" s="328"/>
      <c r="H75" s="328"/>
      <c r="I75" s="328"/>
      <c r="J75" s="328"/>
      <c r="K75" s="329"/>
    </row>
    <row r="76" spans="2:11" ht="17.25" customHeight="1">
      <c r="B76" s="327"/>
      <c r="C76" s="330" t="s">
        <v>2107</v>
      </c>
      <c r="D76" s="330"/>
      <c r="E76" s="330"/>
      <c r="F76" s="330" t="s">
        <v>2108</v>
      </c>
      <c r="G76" s="331"/>
      <c r="H76" s="330" t="s">
        <v>55</v>
      </c>
      <c r="I76" s="330" t="s">
        <v>58</v>
      </c>
      <c r="J76" s="330" t="s">
        <v>2109</v>
      </c>
      <c r="K76" s="329"/>
    </row>
    <row r="77" spans="2:11" ht="17.25" customHeight="1">
      <c r="B77" s="327"/>
      <c r="C77" s="332" t="s">
        <v>2110</v>
      </c>
      <c r="D77" s="332"/>
      <c r="E77" s="332"/>
      <c r="F77" s="333" t="s">
        <v>2111</v>
      </c>
      <c r="G77" s="334"/>
      <c r="H77" s="332"/>
      <c r="I77" s="332"/>
      <c r="J77" s="332" t="s">
        <v>2112</v>
      </c>
      <c r="K77" s="329"/>
    </row>
    <row r="78" spans="2:11" ht="5.25" customHeight="1">
      <c r="B78" s="327"/>
      <c r="C78" s="335"/>
      <c r="D78" s="335"/>
      <c r="E78" s="335"/>
      <c r="F78" s="335"/>
      <c r="G78" s="336"/>
      <c r="H78" s="335"/>
      <c r="I78" s="335"/>
      <c r="J78" s="335"/>
      <c r="K78" s="329"/>
    </row>
    <row r="79" spans="2:11" ht="15" customHeight="1">
      <c r="B79" s="327"/>
      <c r="C79" s="315" t="s">
        <v>54</v>
      </c>
      <c r="D79" s="335"/>
      <c r="E79" s="335"/>
      <c r="F79" s="337" t="s">
        <v>77</v>
      </c>
      <c r="G79" s="336"/>
      <c r="H79" s="315" t="s">
        <v>2113</v>
      </c>
      <c r="I79" s="315" t="s">
        <v>2114</v>
      </c>
      <c r="J79" s="315">
        <v>20</v>
      </c>
      <c r="K79" s="329"/>
    </row>
    <row r="80" spans="2:11" ht="15" customHeight="1">
      <c r="B80" s="327"/>
      <c r="C80" s="315" t="s">
        <v>2115</v>
      </c>
      <c r="D80" s="315"/>
      <c r="E80" s="315"/>
      <c r="F80" s="337" t="s">
        <v>77</v>
      </c>
      <c r="G80" s="336"/>
      <c r="H80" s="315" t="s">
        <v>2116</v>
      </c>
      <c r="I80" s="315" t="s">
        <v>2114</v>
      </c>
      <c r="J80" s="315">
        <v>120</v>
      </c>
      <c r="K80" s="329"/>
    </row>
    <row r="81" spans="2:11" ht="15" customHeight="1">
      <c r="B81" s="338"/>
      <c r="C81" s="315" t="s">
        <v>2117</v>
      </c>
      <c r="D81" s="315"/>
      <c r="E81" s="315"/>
      <c r="F81" s="337" t="s">
        <v>2118</v>
      </c>
      <c r="G81" s="336"/>
      <c r="H81" s="315" t="s">
        <v>2119</v>
      </c>
      <c r="I81" s="315" t="s">
        <v>2114</v>
      </c>
      <c r="J81" s="315">
        <v>50</v>
      </c>
      <c r="K81" s="329"/>
    </row>
    <row r="82" spans="2:11" ht="15" customHeight="1">
      <c r="B82" s="338"/>
      <c r="C82" s="315" t="s">
        <v>2120</v>
      </c>
      <c r="D82" s="315"/>
      <c r="E82" s="315"/>
      <c r="F82" s="337" t="s">
        <v>77</v>
      </c>
      <c r="G82" s="336"/>
      <c r="H82" s="315" t="s">
        <v>2121</v>
      </c>
      <c r="I82" s="315" t="s">
        <v>2122</v>
      </c>
      <c r="J82" s="315"/>
      <c r="K82" s="329"/>
    </row>
    <row r="83" spans="2:11" ht="15" customHeight="1">
      <c r="B83" s="338"/>
      <c r="C83" s="339" t="s">
        <v>2123</v>
      </c>
      <c r="D83" s="339"/>
      <c r="E83" s="339"/>
      <c r="F83" s="340" t="s">
        <v>2118</v>
      </c>
      <c r="G83" s="339"/>
      <c r="H83" s="339" t="s">
        <v>2124</v>
      </c>
      <c r="I83" s="339" t="s">
        <v>2114</v>
      </c>
      <c r="J83" s="339">
        <v>15</v>
      </c>
      <c r="K83" s="329"/>
    </row>
    <row r="84" spans="2:11" ht="15" customHeight="1">
      <c r="B84" s="338"/>
      <c r="C84" s="339" t="s">
        <v>2125</v>
      </c>
      <c r="D84" s="339"/>
      <c r="E84" s="339"/>
      <c r="F84" s="340" t="s">
        <v>2118</v>
      </c>
      <c r="G84" s="339"/>
      <c r="H84" s="339" t="s">
        <v>2126</v>
      </c>
      <c r="I84" s="339" t="s">
        <v>2114</v>
      </c>
      <c r="J84" s="339">
        <v>15</v>
      </c>
      <c r="K84" s="329"/>
    </row>
    <row r="85" spans="2:11" ht="15" customHeight="1">
      <c r="B85" s="338"/>
      <c r="C85" s="339" t="s">
        <v>2127</v>
      </c>
      <c r="D85" s="339"/>
      <c r="E85" s="339"/>
      <c r="F85" s="340" t="s">
        <v>2118</v>
      </c>
      <c r="G85" s="339"/>
      <c r="H85" s="339" t="s">
        <v>2128</v>
      </c>
      <c r="I85" s="339" t="s">
        <v>2114</v>
      </c>
      <c r="J85" s="339">
        <v>20</v>
      </c>
      <c r="K85" s="329"/>
    </row>
    <row r="86" spans="2:11" ht="15" customHeight="1">
      <c r="B86" s="338"/>
      <c r="C86" s="339" t="s">
        <v>2129</v>
      </c>
      <c r="D86" s="339"/>
      <c r="E86" s="339"/>
      <c r="F86" s="340" t="s">
        <v>2118</v>
      </c>
      <c r="G86" s="339"/>
      <c r="H86" s="339" t="s">
        <v>2130</v>
      </c>
      <c r="I86" s="339" t="s">
        <v>2114</v>
      </c>
      <c r="J86" s="339">
        <v>20</v>
      </c>
      <c r="K86" s="329"/>
    </row>
    <row r="87" spans="2:11" ht="15" customHeight="1">
      <c r="B87" s="338"/>
      <c r="C87" s="315" t="s">
        <v>2131</v>
      </c>
      <c r="D87" s="315"/>
      <c r="E87" s="315"/>
      <c r="F87" s="337" t="s">
        <v>2118</v>
      </c>
      <c r="G87" s="336"/>
      <c r="H87" s="315" t="s">
        <v>2132</v>
      </c>
      <c r="I87" s="315" t="s">
        <v>2114</v>
      </c>
      <c r="J87" s="315">
        <v>50</v>
      </c>
      <c r="K87" s="329"/>
    </row>
    <row r="88" spans="2:11" ht="15" customHeight="1">
      <c r="B88" s="338"/>
      <c r="C88" s="315" t="s">
        <v>2133</v>
      </c>
      <c r="D88" s="315"/>
      <c r="E88" s="315"/>
      <c r="F88" s="337" t="s">
        <v>2118</v>
      </c>
      <c r="G88" s="336"/>
      <c r="H88" s="315" t="s">
        <v>2134</v>
      </c>
      <c r="I88" s="315" t="s">
        <v>2114</v>
      </c>
      <c r="J88" s="315">
        <v>20</v>
      </c>
      <c r="K88" s="329"/>
    </row>
    <row r="89" spans="2:11" ht="15" customHeight="1">
      <c r="B89" s="338"/>
      <c r="C89" s="315" t="s">
        <v>2135</v>
      </c>
      <c r="D89" s="315"/>
      <c r="E89" s="315"/>
      <c r="F89" s="337" t="s">
        <v>2118</v>
      </c>
      <c r="G89" s="336"/>
      <c r="H89" s="315" t="s">
        <v>2136</v>
      </c>
      <c r="I89" s="315" t="s">
        <v>2114</v>
      </c>
      <c r="J89" s="315">
        <v>20</v>
      </c>
      <c r="K89" s="329"/>
    </row>
    <row r="90" spans="2:11" ht="15" customHeight="1">
      <c r="B90" s="338"/>
      <c r="C90" s="315" t="s">
        <v>2137</v>
      </c>
      <c r="D90" s="315"/>
      <c r="E90" s="315"/>
      <c r="F90" s="337" t="s">
        <v>2118</v>
      </c>
      <c r="G90" s="336"/>
      <c r="H90" s="315" t="s">
        <v>2138</v>
      </c>
      <c r="I90" s="315" t="s">
        <v>2114</v>
      </c>
      <c r="J90" s="315">
        <v>50</v>
      </c>
      <c r="K90" s="329"/>
    </row>
    <row r="91" spans="2:11" ht="15" customHeight="1">
      <c r="B91" s="338"/>
      <c r="C91" s="315" t="s">
        <v>2139</v>
      </c>
      <c r="D91" s="315"/>
      <c r="E91" s="315"/>
      <c r="F91" s="337" t="s">
        <v>2118</v>
      </c>
      <c r="G91" s="336"/>
      <c r="H91" s="315" t="s">
        <v>2139</v>
      </c>
      <c r="I91" s="315" t="s">
        <v>2114</v>
      </c>
      <c r="J91" s="315">
        <v>50</v>
      </c>
      <c r="K91" s="329"/>
    </row>
    <row r="92" spans="2:11" ht="15" customHeight="1">
      <c r="B92" s="338"/>
      <c r="C92" s="315" t="s">
        <v>2140</v>
      </c>
      <c r="D92" s="315"/>
      <c r="E92" s="315"/>
      <c r="F92" s="337" t="s">
        <v>2118</v>
      </c>
      <c r="G92" s="336"/>
      <c r="H92" s="315" t="s">
        <v>2141</v>
      </c>
      <c r="I92" s="315" t="s">
        <v>2114</v>
      </c>
      <c r="J92" s="315">
        <v>255</v>
      </c>
      <c r="K92" s="329"/>
    </row>
    <row r="93" spans="2:11" ht="15" customHeight="1">
      <c r="B93" s="338"/>
      <c r="C93" s="315" t="s">
        <v>2142</v>
      </c>
      <c r="D93" s="315"/>
      <c r="E93" s="315"/>
      <c r="F93" s="337" t="s">
        <v>77</v>
      </c>
      <c r="G93" s="336"/>
      <c r="H93" s="315" t="s">
        <v>2143</v>
      </c>
      <c r="I93" s="315" t="s">
        <v>2144</v>
      </c>
      <c r="J93" s="315"/>
      <c r="K93" s="329"/>
    </row>
    <row r="94" spans="2:11" ht="15" customHeight="1">
      <c r="B94" s="338"/>
      <c r="C94" s="315" t="s">
        <v>2145</v>
      </c>
      <c r="D94" s="315"/>
      <c r="E94" s="315"/>
      <c r="F94" s="337" t="s">
        <v>77</v>
      </c>
      <c r="G94" s="336"/>
      <c r="H94" s="315" t="s">
        <v>2146</v>
      </c>
      <c r="I94" s="315" t="s">
        <v>2147</v>
      </c>
      <c r="J94" s="315"/>
      <c r="K94" s="329"/>
    </row>
    <row r="95" spans="2:11" ht="15" customHeight="1">
      <c r="B95" s="338"/>
      <c r="C95" s="315" t="s">
        <v>2148</v>
      </c>
      <c r="D95" s="315"/>
      <c r="E95" s="315"/>
      <c r="F95" s="337" t="s">
        <v>77</v>
      </c>
      <c r="G95" s="336"/>
      <c r="H95" s="315" t="s">
        <v>2148</v>
      </c>
      <c r="I95" s="315" t="s">
        <v>2147</v>
      </c>
      <c r="J95" s="315"/>
      <c r="K95" s="329"/>
    </row>
    <row r="96" spans="2:11" ht="15" customHeight="1">
      <c r="B96" s="338"/>
      <c r="C96" s="315" t="s">
        <v>39</v>
      </c>
      <c r="D96" s="315"/>
      <c r="E96" s="315"/>
      <c r="F96" s="337" t="s">
        <v>77</v>
      </c>
      <c r="G96" s="336"/>
      <c r="H96" s="315" t="s">
        <v>2149</v>
      </c>
      <c r="I96" s="315" t="s">
        <v>2147</v>
      </c>
      <c r="J96" s="315"/>
      <c r="K96" s="329"/>
    </row>
    <row r="97" spans="2:11" ht="15" customHeight="1">
      <c r="B97" s="338"/>
      <c r="C97" s="315" t="s">
        <v>49</v>
      </c>
      <c r="D97" s="315"/>
      <c r="E97" s="315"/>
      <c r="F97" s="337" t="s">
        <v>77</v>
      </c>
      <c r="G97" s="336"/>
      <c r="H97" s="315" t="s">
        <v>2150</v>
      </c>
      <c r="I97" s="315" t="s">
        <v>2147</v>
      </c>
      <c r="J97" s="315"/>
      <c r="K97" s="329"/>
    </row>
    <row r="98" spans="2:11" ht="15" customHeight="1">
      <c r="B98" s="341"/>
      <c r="C98" s="342"/>
      <c r="D98" s="342"/>
      <c r="E98" s="342"/>
      <c r="F98" s="342"/>
      <c r="G98" s="342"/>
      <c r="H98" s="342"/>
      <c r="I98" s="342"/>
      <c r="J98" s="342"/>
      <c r="K98" s="343"/>
    </row>
    <row r="99" spans="2:11" ht="18.75" customHeight="1">
      <c r="B99" s="344"/>
      <c r="C99" s="345"/>
      <c r="D99" s="345"/>
      <c r="E99" s="345"/>
      <c r="F99" s="345"/>
      <c r="G99" s="345"/>
      <c r="H99" s="345"/>
      <c r="I99" s="345"/>
      <c r="J99" s="345"/>
      <c r="K99" s="344"/>
    </row>
    <row r="100" spans="2:11" ht="18.75" customHeight="1">
      <c r="B100" s="323"/>
      <c r="C100" s="323"/>
      <c r="D100" s="323"/>
      <c r="E100" s="323"/>
      <c r="F100" s="323"/>
      <c r="G100" s="323"/>
      <c r="H100" s="323"/>
      <c r="I100" s="323"/>
      <c r="J100" s="323"/>
      <c r="K100" s="323"/>
    </row>
    <row r="101" spans="2:11" ht="7.5" customHeight="1">
      <c r="B101" s="324"/>
      <c r="C101" s="325"/>
      <c r="D101" s="325"/>
      <c r="E101" s="325"/>
      <c r="F101" s="325"/>
      <c r="G101" s="325"/>
      <c r="H101" s="325"/>
      <c r="I101" s="325"/>
      <c r="J101" s="325"/>
      <c r="K101" s="326"/>
    </row>
    <row r="102" spans="2:11" ht="45" customHeight="1">
      <c r="B102" s="327"/>
      <c r="C102" s="328" t="s">
        <v>2151</v>
      </c>
      <c r="D102" s="328"/>
      <c r="E102" s="328"/>
      <c r="F102" s="328"/>
      <c r="G102" s="328"/>
      <c r="H102" s="328"/>
      <c r="I102" s="328"/>
      <c r="J102" s="328"/>
      <c r="K102" s="329"/>
    </row>
    <row r="103" spans="2:11" ht="17.25" customHeight="1">
      <c r="B103" s="327"/>
      <c r="C103" s="330" t="s">
        <v>2107</v>
      </c>
      <c r="D103" s="330"/>
      <c r="E103" s="330"/>
      <c r="F103" s="330" t="s">
        <v>2108</v>
      </c>
      <c r="G103" s="331"/>
      <c r="H103" s="330" t="s">
        <v>55</v>
      </c>
      <c r="I103" s="330" t="s">
        <v>58</v>
      </c>
      <c r="J103" s="330" t="s">
        <v>2109</v>
      </c>
      <c r="K103" s="329"/>
    </row>
    <row r="104" spans="2:11" ht="17.25" customHeight="1">
      <c r="B104" s="327"/>
      <c r="C104" s="332" t="s">
        <v>2110</v>
      </c>
      <c r="D104" s="332"/>
      <c r="E104" s="332"/>
      <c r="F104" s="333" t="s">
        <v>2111</v>
      </c>
      <c r="G104" s="334"/>
      <c r="H104" s="332"/>
      <c r="I104" s="332"/>
      <c r="J104" s="332" t="s">
        <v>2112</v>
      </c>
      <c r="K104" s="329"/>
    </row>
    <row r="105" spans="2:11" ht="5.25" customHeight="1">
      <c r="B105" s="327"/>
      <c r="C105" s="330"/>
      <c r="D105" s="330"/>
      <c r="E105" s="330"/>
      <c r="F105" s="330"/>
      <c r="G105" s="346"/>
      <c r="H105" s="330"/>
      <c r="I105" s="330"/>
      <c r="J105" s="330"/>
      <c r="K105" s="329"/>
    </row>
    <row r="106" spans="2:11" ht="15" customHeight="1">
      <c r="B106" s="327"/>
      <c r="C106" s="315" t="s">
        <v>54</v>
      </c>
      <c r="D106" s="335"/>
      <c r="E106" s="335"/>
      <c r="F106" s="337" t="s">
        <v>77</v>
      </c>
      <c r="G106" s="346"/>
      <c r="H106" s="315" t="s">
        <v>2152</v>
      </c>
      <c r="I106" s="315" t="s">
        <v>2114</v>
      </c>
      <c r="J106" s="315">
        <v>20</v>
      </c>
      <c r="K106" s="329"/>
    </row>
    <row r="107" spans="2:11" ht="15" customHeight="1">
      <c r="B107" s="327"/>
      <c r="C107" s="315" t="s">
        <v>2115</v>
      </c>
      <c r="D107" s="315"/>
      <c r="E107" s="315"/>
      <c r="F107" s="337" t="s">
        <v>77</v>
      </c>
      <c r="G107" s="315"/>
      <c r="H107" s="315" t="s">
        <v>2152</v>
      </c>
      <c r="I107" s="315" t="s">
        <v>2114</v>
      </c>
      <c r="J107" s="315">
        <v>120</v>
      </c>
      <c r="K107" s="329"/>
    </row>
    <row r="108" spans="2:11" ht="15" customHeight="1">
      <c r="B108" s="338"/>
      <c r="C108" s="315" t="s">
        <v>2117</v>
      </c>
      <c r="D108" s="315"/>
      <c r="E108" s="315"/>
      <c r="F108" s="337" t="s">
        <v>2118</v>
      </c>
      <c r="G108" s="315"/>
      <c r="H108" s="315" t="s">
        <v>2152</v>
      </c>
      <c r="I108" s="315" t="s">
        <v>2114</v>
      </c>
      <c r="J108" s="315">
        <v>50</v>
      </c>
      <c r="K108" s="329"/>
    </row>
    <row r="109" spans="2:11" ht="15" customHeight="1">
      <c r="B109" s="338"/>
      <c r="C109" s="315" t="s">
        <v>2120</v>
      </c>
      <c r="D109" s="315"/>
      <c r="E109" s="315"/>
      <c r="F109" s="337" t="s">
        <v>77</v>
      </c>
      <c r="G109" s="315"/>
      <c r="H109" s="315" t="s">
        <v>2152</v>
      </c>
      <c r="I109" s="315" t="s">
        <v>2122</v>
      </c>
      <c r="J109" s="315"/>
      <c r="K109" s="329"/>
    </row>
    <row r="110" spans="2:11" ht="15" customHeight="1">
      <c r="B110" s="338"/>
      <c r="C110" s="315" t="s">
        <v>2131</v>
      </c>
      <c r="D110" s="315"/>
      <c r="E110" s="315"/>
      <c r="F110" s="337" t="s">
        <v>2118</v>
      </c>
      <c r="G110" s="315"/>
      <c r="H110" s="315" t="s">
        <v>2152</v>
      </c>
      <c r="I110" s="315" t="s">
        <v>2114</v>
      </c>
      <c r="J110" s="315">
        <v>50</v>
      </c>
      <c r="K110" s="329"/>
    </row>
    <row r="111" spans="2:11" ht="15" customHeight="1">
      <c r="B111" s="338"/>
      <c r="C111" s="315" t="s">
        <v>2139</v>
      </c>
      <c r="D111" s="315"/>
      <c r="E111" s="315"/>
      <c r="F111" s="337" t="s">
        <v>2118</v>
      </c>
      <c r="G111" s="315"/>
      <c r="H111" s="315" t="s">
        <v>2152</v>
      </c>
      <c r="I111" s="315" t="s">
        <v>2114</v>
      </c>
      <c r="J111" s="315">
        <v>50</v>
      </c>
      <c r="K111" s="329"/>
    </row>
    <row r="112" spans="2:11" ht="15" customHeight="1">
      <c r="B112" s="338"/>
      <c r="C112" s="315" t="s">
        <v>2137</v>
      </c>
      <c r="D112" s="315"/>
      <c r="E112" s="315"/>
      <c r="F112" s="337" t="s">
        <v>2118</v>
      </c>
      <c r="G112" s="315"/>
      <c r="H112" s="315" t="s">
        <v>2152</v>
      </c>
      <c r="I112" s="315" t="s">
        <v>2114</v>
      </c>
      <c r="J112" s="315">
        <v>50</v>
      </c>
      <c r="K112" s="329"/>
    </row>
    <row r="113" spans="2:11" ht="15" customHeight="1">
      <c r="B113" s="338"/>
      <c r="C113" s="315" t="s">
        <v>54</v>
      </c>
      <c r="D113" s="315"/>
      <c r="E113" s="315"/>
      <c r="F113" s="337" t="s">
        <v>77</v>
      </c>
      <c r="G113" s="315"/>
      <c r="H113" s="315" t="s">
        <v>2153</v>
      </c>
      <c r="I113" s="315" t="s">
        <v>2114</v>
      </c>
      <c r="J113" s="315">
        <v>20</v>
      </c>
      <c r="K113" s="329"/>
    </row>
    <row r="114" spans="2:11" ht="15" customHeight="1">
      <c r="B114" s="338"/>
      <c r="C114" s="315" t="s">
        <v>2154</v>
      </c>
      <c r="D114" s="315"/>
      <c r="E114" s="315"/>
      <c r="F114" s="337" t="s">
        <v>77</v>
      </c>
      <c r="G114" s="315"/>
      <c r="H114" s="315" t="s">
        <v>2155</v>
      </c>
      <c r="I114" s="315" t="s">
        <v>2114</v>
      </c>
      <c r="J114" s="315">
        <v>120</v>
      </c>
      <c r="K114" s="329"/>
    </row>
    <row r="115" spans="2:11" ht="15" customHeight="1">
      <c r="B115" s="338"/>
      <c r="C115" s="315" t="s">
        <v>39</v>
      </c>
      <c r="D115" s="315"/>
      <c r="E115" s="315"/>
      <c r="F115" s="337" t="s">
        <v>77</v>
      </c>
      <c r="G115" s="315"/>
      <c r="H115" s="315" t="s">
        <v>2156</v>
      </c>
      <c r="I115" s="315" t="s">
        <v>2147</v>
      </c>
      <c r="J115" s="315"/>
      <c r="K115" s="329"/>
    </row>
    <row r="116" spans="2:11" ht="15" customHeight="1">
      <c r="B116" s="338"/>
      <c r="C116" s="315" t="s">
        <v>49</v>
      </c>
      <c r="D116" s="315"/>
      <c r="E116" s="315"/>
      <c r="F116" s="337" t="s">
        <v>77</v>
      </c>
      <c r="G116" s="315"/>
      <c r="H116" s="315" t="s">
        <v>2157</v>
      </c>
      <c r="I116" s="315" t="s">
        <v>2147</v>
      </c>
      <c r="J116" s="315"/>
      <c r="K116" s="329"/>
    </row>
    <row r="117" spans="2:11" ht="15" customHeight="1">
      <c r="B117" s="338"/>
      <c r="C117" s="315" t="s">
        <v>58</v>
      </c>
      <c r="D117" s="315"/>
      <c r="E117" s="315"/>
      <c r="F117" s="337" t="s">
        <v>77</v>
      </c>
      <c r="G117" s="315"/>
      <c r="H117" s="315" t="s">
        <v>2158</v>
      </c>
      <c r="I117" s="315" t="s">
        <v>2159</v>
      </c>
      <c r="J117" s="315"/>
      <c r="K117" s="329"/>
    </row>
    <row r="118" spans="2:11" ht="15" customHeight="1">
      <c r="B118" s="341"/>
      <c r="C118" s="347"/>
      <c r="D118" s="347"/>
      <c r="E118" s="347"/>
      <c r="F118" s="347"/>
      <c r="G118" s="347"/>
      <c r="H118" s="347"/>
      <c r="I118" s="347"/>
      <c r="J118" s="347"/>
      <c r="K118" s="343"/>
    </row>
    <row r="119" spans="2:11" ht="18.75" customHeight="1">
      <c r="B119" s="348"/>
      <c r="C119" s="312"/>
      <c r="D119" s="312"/>
      <c r="E119" s="312"/>
      <c r="F119" s="349"/>
      <c r="G119" s="312"/>
      <c r="H119" s="312"/>
      <c r="I119" s="312"/>
      <c r="J119" s="312"/>
      <c r="K119" s="348"/>
    </row>
    <row r="120" spans="2:11" ht="18.75" customHeight="1">
      <c r="B120" s="323"/>
      <c r="C120" s="323"/>
      <c r="D120" s="323"/>
      <c r="E120" s="323"/>
      <c r="F120" s="323"/>
      <c r="G120" s="323"/>
      <c r="H120" s="323"/>
      <c r="I120" s="323"/>
      <c r="J120" s="323"/>
      <c r="K120" s="323"/>
    </row>
    <row r="121" spans="2:11" ht="7.5" customHeight="1">
      <c r="B121" s="350"/>
      <c r="C121" s="351"/>
      <c r="D121" s="351"/>
      <c r="E121" s="351"/>
      <c r="F121" s="351"/>
      <c r="G121" s="351"/>
      <c r="H121" s="351"/>
      <c r="I121" s="351"/>
      <c r="J121" s="351"/>
      <c r="K121" s="352"/>
    </row>
    <row r="122" spans="2:11" ht="45" customHeight="1">
      <c r="B122" s="353"/>
      <c r="C122" s="306" t="s">
        <v>2160</v>
      </c>
      <c r="D122" s="306"/>
      <c r="E122" s="306"/>
      <c r="F122" s="306"/>
      <c r="G122" s="306"/>
      <c r="H122" s="306"/>
      <c r="I122" s="306"/>
      <c r="J122" s="306"/>
      <c r="K122" s="354"/>
    </row>
    <row r="123" spans="2:11" ht="17.25" customHeight="1">
      <c r="B123" s="355"/>
      <c r="C123" s="330" t="s">
        <v>2107</v>
      </c>
      <c r="D123" s="330"/>
      <c r="E123" s="330"/>
      <c r="F123" s="330" t="s">
        <v>2108</v>
      </c>
      <c r="G123" s="331"/>
      <c r="H123" s="330" t="s">
        <v>55</v>
      </c>
      <c r="I123" s="330" t="s">
        <v>58</v>
      </c>
      <c r="J123" s="330" t="s">
        <v>2109</v>
      </c>
      <c r="K123" s="356"/>
    </row>
    <row r="124" spans="2:11" ht="17.25" customHeight="1">
      <c r="B124" s="355"/>
      <c r="C124" s="332" t="s">
        <v>2110</v>
      </c>
      <c r="D124" s="332"/>
      <c r="E124" s="332"/>
      <c r="F124" s="333" t="s">
        <v>2111</v>
      </c>
      <c r="G124" s="334"/>
      <c r="H124" s="332"/>
      <c r="I124" s="332"/>
      <c r="J124" s="332" t="s">
        <v>2112</v>
      </c>
      <c r="K124" s="356"/>
    </row>
    <row r="125" spans="2:11" ht="5.25" customHeight="1">
      <c r="B125" s="357"/>
      <c r="C125" s="335"/>
      <c r="D125" s="335"/>
      <c r="E125" s="335"/>
      <c r="F125" s="335"/>
      <c r="G125" s="315"/>
      <c r="H125" s="335"/>
      <c r="I125" s="335"/>
      <c r="J125" s="335"/>
      <c r="K125" s="358"/>
    </row>
    <row r="126" spans="2:11" ht="15" customHeight="1">
      <c r="B126" s="357"/>
      <c r="C126" s="315" t="s">
        <v>2115</v>
      </c>
      <c r="D126" s="335"/>
      <c r="E126" s="335"/>
      <c r="F126" s="337" t="s">
        <v>77</v>
      </c>
      <c r="G126" s="315"/>
      <c r="H126" s="315" t="s">
        <v>2152</v>
      </c>
      <c r="I126" s="315" t="s">
        <v>2114</v>
      </c>
      <c r="J126" s="315">
        <v>120</v>
      </c>
      <c r="K126" s="359"/>
    </row>
    <row r="127" spans="2:11" ht="15" customHeight="1">
      <c r="B127" s="357"/>
      <c r="C127" s="315" t="s">
        <v>2161</v>
      </c>
      <c r="D127" s="315"/>
      <c r="E127" s="315"/>
      <c r="F127" s="337" t="s">
        <v>77</v>
      </c>
      <c r="G127" s="315"/>
      <c r="H127" s="315" t="s">
        <v>2162</v>
      </c>
      <c r="I127" s="315" t="s">
        <v>2114</v>
      </c>
      <c r="J127" s="315" t="s">
        <v>2163</v>
      </c>
      <c r="K127" s="359"/>
    </row>
    <row r="128" spans="2:11" ht="15" customHeight="1">
      <c r="B128" s="357"/>
      <c r="C128" s="315" t="s">
        <v>86</v>
      </c>
      <c r="D128" s="315"/>
      <c r="E128" s="315"/>
      <c r="F128" s="337" t="s">
        <v>77</v>
      </c>
      <c r="G128" s="315"/>
      <c r="H128" s="315" t="s">
        <v>2164</v>
      </c>
      <c r="I128" s="315" t="s">
        <v>2114</v>
      </c>
      <c r="J128" s="315" t="s">
        <v>2163</v>
      </c>
      <c r="K128" s="359"/>
    </row>
    <row r="129" spans="2:11" ht="15" customHeight="1">
      <c r="B129" s="357"/>
      <c r="C129" s="315" t="s">
        <v>2123</v>
      </c>
      <c r="D129" s="315"/>
      <c r="E129" s="315"/>
      <c r="F129" s="337" t="s">
        <v>2118</v>
      </c>
      <c r="G129" s="315"/>
      <c r="H129" s="315" t="s">
        <v>2124</v>
      </c>
      <c r="I129" s="315" t="s">
        <v>2114</v>
      </c>
      <c r="J129" s="315">
        <v>15</v>
      </c>
      <c r="K129" s="359"/>
    </row>
    <row r="130" spans="2:11" ht="15" customHeight="1">
      <c r="B130" s="357"/>
      <c r="C130" s="339" t="s">
        <v>2125</v>
      </c>
      <c r="D130" s="339"/>
      <c r="E130" s="339"/>
      <c r="F130" s="340" t="s">
        <v>2118</v>
      </c>
      <c r="G130" s="339"/>
      <c r="H130" s="339" t="s">
        <v>2126</v>
      </c>
      <c r="I130" s="339" t="s">
        <v>2114</v>
      </c>
      <c r="J130" s="339">
        <v>15</v>
      </c>
      <c r="K130" s="359"/>
    </row>
    <row r="131" spans="2:11" ht="15" customHeight="1">
      <c r="B131" s="357"/>
      <c r="C131" s="339" t="s">
        <v>2127</v>
      </c>
      <c r="D131" s="339"/>
      <c r="E131" s="339"/>
      <c r="F131" s="340" t="s">
        <v>2118</v>
      </c>
      <c r="G131" s="339"/>
      <c r="H131" s="339" t="s">
        <v>2128</v>
      </c>
      <c r="I131" s="339" t="s">
        <v>2114</v>
      </c>
      <c r="J131" s="339">
        <v>20</v>
      </c>
      <c r="K131" s="359"/>
    </row>
    <row r="132" spans="2:11" ht="15" customHeight="1">
      <c r="B132" s="357"/>
      <c r="C132" s="339" t="s">
        <v>2129</v>
      </c>
      <c r="D132" s="339"/>
      <c r="E132" s="339"/>
      <c r="F132" s="340" t="s">
        <v>2118</v>
      </c>
      <c r="G132" s="339"/>
      <c r="H132" s="339" t="s">
        <v>2130</v>
      </c>
      <c r="I132" s="339" t="s">
        <v>2114</v>
      </c>
      <c r="J132" s="339">
        <v>20</v>
      </c>
      <c r="K132" s="359"/>
    </row>
    <row r="133" spans="2:11" ht="15" customHeight="1">
      <c r="B133" s="357"/>
      <c r="C133" s="315" t="s">
        <v>2117</v>
      </c>
      <c r="D133" s="315"/>
      <c r="E133" s="315"/>
      <c r="F133" s="337" t="s">
        <v>2118</v>
      </c>
      <c r="G133" s="315"/>
      <c r="H133" s="315" t="s">
        <v>2152</v>
      </c>
      <c r="I133" s="315" t="s">
        <v>2114</v>
      </c>
      <c r="J133" s="315">
        <v>50</v>
      </c>
      <c r="K133" s="359"/>
    </row>
    <row r="134" spans="2:11" ht="15" customHeight="1">
      <c r="B134" s="357"/>
      <c r="C134" s="315" t="s">
        <v>2131</v>
      </c>
      <c r="D134" s="315"/>
      <c r="E134" s="315"/>
      <c r="F134" s="337" t="s">
        <v>2118</v>
      </c>
      <c r="G134" s="315"/>
      <c r="H134" s="315" t="s">
        <v>2152</v>
      </c>
      <c r="I134" s="315" t="s">
        <v>2114</v>
      </c>
      <c r="J134" s="315">
        <v>50</v>
      </c>
      <c r="K134" s="359"/>
    </row>
    <row r="135" spans="2:11" ht="15" customHeight="1">
      <c r="B135" s="357"/>
      <c r="C135" s="315" t="s">
        <v>2137</v>
      </c>
      <c r="D135" s="315"/>
      <c r="E135" s="315"/>
      <c r="F135" s="337" t="s">
        <v>2118</v>
      </c>
      <c r="G135" s="315"/>
      <c r="H135" s="315" t="s">
        <v>2152</v>
      </c>
      <c r="I135" s="315" t="s">
        <v>2114</v>
      </c>
      <c r="J135" s="315">
        <v>50</v>
      </c>
      <c r="K135" s="359"/>
    </row>
    <row r="136" spans="2:11" ht="15" customHeight="1">
      <c r="B136" s="357"/>
      <c r="C136" s="315" t="s">
        <v>2139</v>
      </c>
      <c r="D136" s="315"/>
      <c r="E136" s="315"/>
      <c r="F136" s="337" t="s">
        <v>2118</v>
      </c>
      <c r="G136" s="315"/>
      <c r="H136" s="315" t="s">
        <v>2152</v>
      </c>
      <c r="I136" s="315" t="s">
        <v>2114</v>
      </c>
      <c r="J136" s="315">
        <v>50</v>
      </c>
      <c r="K136" s="359"/>
    </row>
    <row r="137" spans="2:11" ht="15" customHeight="1">
      <c r="B137" s="357"/>
      <c r="C137" s="315" t="s">
        <v>2140</v>
      </c>
      <c r="D137" s="315"/>
      <c r="E137" s="315"/>
      <c r="F137" s="337" t="s">
        <v>2118</v>
      </c>
      <c r="G137" s="315"/>
      <c r="H137" s="315" t="s">
        <v>2165</v>
      </c>
      <c r="I137" s="315" t="s">
        <v>2114</v>
      </c>
      <c r="J137" s="315">
        <v>255</v>
      </c>
      <c r="K137" s="359"/>
    </row>
    <row r="138" spans="2:11" ht="15" customHeight="1">
      <c r="B138" s="357"/>
      <c r="C138" s="315" t="s">
        <v>2142</v>
      </c>
      <c r="D138" s="315"/>
      <c r="E138" s="315"/>
      <c r="F138" s="337" t="s">
        <v>77</v>
      </c>
      <c r="G138" s="315"/>
      <c r="H138" s="315" t="s">
        <v>2166</v>
      </c>
      <c r="I138" s="315" t="s">
        <v>2144</v>
      </c>
      <c r="J138" s="315"/>
      <c r="K138" s="359"/>
    </row>
    <row r="139" spans="2:11" ht="15" customHeight="1">
      <c r="B139" s="357"/>
      <c r="C139" s="315" t="s">
        <v>2145</v>
      </c>
      <c r="D139" s="315"/>
      <c r="E139" s="315"/>
      <c r="F139" s="337" t="s">
        <v>77</v>
      </c>
      <c r="G139" s="315"/>
      <c r="H139" s="315" t="s">
        <v>2167</v>
      </c>
      <c r="I139" s="315" t="s">
        <v>2147</v>
      </c>
      <c r="J139" s="315"/>
      <c r="K139" s="359"/>
    </row>
    <row r="140" spans="2:11" ht="15" customHeight="1">
      <c r="B140" s="357"/>
      <c r="C140" s="315" t="s">
        <v>2148</v>
      </c>
      <c r="D140" s="315"/>
      <c r="E140" s="315"/>
      <c r="F140" s="337" t="s">
        <v>77</v>
      </c>
      <c r="G140" s="315"/>
      <c r="H140" s="315" t="s">
        <v>2148</v>
      </c>
      <c r="I140" s="315" t="s">
        <v>2147</v>
      </c>
      <c r="J140" s="315"/>
      <c r="K140" s="359"/>
    </row>
    <row r="141" spans="2:11" ht="15" customHeight="1">
      <c r="B141" s="357"/>
      <c r="C141" s="315" t="s">
        <v>39</v>
      </c>
      <c r="D141" s="315"/>
      <c r="E141" s="315"/>
      <c r="F141" s="337" t="s">
        <v>77</v>
      </c>
      <c r="G141" s="315"/>
      <c r="H141" s="315" t="s">
        <v>2168</v>
      </c>
      <c r="I141" s="315" t="s">
        <v>2147</v>
      </c>
      <c r="J141" s="315"/>
      <c r="K141" s="359"/>
    </row>
    <row r="142" spans="2:11" ht="15" customHeight="1">
      <c r="B142" s="357"/>
      <c r="C142" s="315" t="s">
        <v>2169</v>
      </c>
      <c r="D142" s="315"/>
      <c r="E142" s="315"/>
      <c r="F142" s="337" t="s">
        <v>77</v>
      </c>
      <c r="G142" s="315"/>
      <c r="H142" s="315" t="s">
        <v>2170</v>
      </c>
      <c r="I142" s="315" t="s">
        <v>2147</v>
      </c>
      <c r="J142" s="315"/>
      <c r="K142" s="359"/>
    </row>
    <row r="143" spans="2:11" ht="15" customHeight="1">
      <c r="B143" s="360"/>
      <c r="C143" s="361"/>
      <c r="D143" s="361"/>
      <c r="E143" s="361"/>
      <c r="F143" s="361"/>
      <c r="G143" s="361"/>
      <c r="H143" s="361"/>
      <c r="I143" s="361"/>
      <c r="J143" s="361"/>
      <c r="K143" s="362"/>
    </row>
    <row r="144" spans="2:11" ht="18.75" customHeight="1">
      <c r="B144" s="312"/>
      <c r="C144" s="312"/>
      <c r="D144" s="312"/>
      <c r="E144" s="312"/>
      <c r="F144" s="349"/>
      <c r="G144" s="312"/>
      <c r="H144" s="312"/>
      <c r="I144" s="312"/>
      <c r="J144" s="312"/>
      <c r="K144" s="312"/>
    </row>
    <row r="145" spans="2:11" ht="18.75" customHeight="1">
      <c r="B145" s="323"/>
      <c r="C145" s="323"/>
      <c r="D145" s="323"/>
      <c r="E145" s="323"/>
      <c r="F145" s="323"/>
      <c r="G145" s="323"/>
      <c r="H145" s="323"/>
      <c r="I145" s="323"/>
      <c r="J145" s="323"/>
      <c r="K145" s="323"/>
    </row>
    <row r="146" spans="2:11" ht="7.5" customHeight="1">
      <c r="B146" s="324"/>
      <c r="C146" s="325"/>
      <c r="D146" s="325"/>
      <c r="E146" s="325"/>
      <c r="F146" s="325"/>
      <c r="G146" s="325"/>
      <c r="H146" s="325"/>
      <c r="I146" s="325"/>
      <c r="J146" s="325"/>
      <c r="K146" s="326"/>
    </row>
    <row r="147" spans="2:11" ht="45" customHeight="1">
      <c r="B147" s="327"/>
      <c r="C147" s="328" t="s">
        <v>2171</v>
      </c>
      <c r="D147" s="328"/>
      <c r="E147" s="328"/>
      <c r="F147" s="328"/>
      <c r="G147" s="328"/>
      <c r="H147" s="328"/>
      <c r="I147" s="328"/>
      <c r="J147" s="328"/>
      <c r="K147" s="329"/>
    </row>
    <row r="148" spans="2:11" ht="17.25" customHeight="1">
      <c r="B148" s="327"/>
      <c r="C148" s="330" t="s">
        <v>2107</v>
      </c>
      <c r="D148" s="330"/>
      <c r="E148" s="330"/>
      <c r="F148" s="330" t="s">
        <v>2108</v>
      </c>
      <c r="G148" s="331"/>
      <c r="H148" s="330" t="s">
        <v>55</v>
      </c>
      <c r="I148" s="330" t="s">
        <v>58</v>
      </c>
      <c r="J148" s="330" t="s">
        <v>2109</v>
      </c>
      <c r="K148" s="329"/>
    </row>
    <row r="149" spans="2:11" ht="17.25" customHeight="1">
      <c r="B149" s="327"/>
      <c r="C149" s="332" t="s">
        <v>2110</v>
      </c>
      <c r="D149" s="332"/>
      <c r="E149" s="332"/>
      <c r="F149" s="333" t="s">
        <v>2111</v>
      </c>
      <c r="G149" s="334"/>
      <c r="H149" s="332"/>
      <c r="I149" s="332"/>
      <c r="J149" s="332" t="s">
        <v>2112</v>
      </c>
      <c r="K149" s="329"/>
    </row>
    <row r="150" spans="2:11" ht="5.25" customHeight="1">
      <c r="B150" s="338"/>
      <c r="C150" s="335"/>
      <c r="D150" s="335"/>
      <c r="E150" s="335"/>
      <c r="F150" s="335"/>
      <c r="G150" s="336"/>
      <c r="H150" s="335"/>
      <c r="I150" s="335"/>
      <c r="J150" s="335"/>
      <c r="K150" s="359"/>
    </row>
    <row r="151" spans="2:11" ht="15" customHeight="1">
      <c r="B151" s="338"/>
      <c r="C151" s="363" t="s">
        <v>2115</v>
      </c>
      <c r="D151" s="315"/>
      <c r="E151" s="315"/>
      <c r="F151" s="364" t="s">
        <v>77</v>
      </c>
      <c r="G151" s="315"/>
      <c r="H151" s="363" t="s">
        <v>2152</v>
      </c>
      <c r="I151" s="363" t="s">
        <v>2114</v>
      </c>
      <c r="J151" s="363">
        <v>120</v>
      </c>
      <c r="K151" s="359"/>
    </row>
    <row r="152" spans="2:11" ht="15" customHeight="1">
      <c r="B152" s="338"/>
      <c r="C152" s="363" t="s">
        <v>2161</v>
      </c>
      <c r="D152" s="315"/>
      <c r="E152" s="315"/>
      <c r="F152" s="364" t="s">
        <v>77</v>
      </c>
      <c r="G152" s="315"/>
      <c r="H152" s="363" t="s">
        <v>2172</v>
      </c>
      <c r="I152" s="363" t="s">
        <v>2114</v>
      </c>
      <c r="J152" s="363" t="s">
        <v>2163</v>
      </c>
      <c r="K152" s="359"/>
    </row>
    <row r="153" spans="2:11" ht="15" customHeight="1">
      <c r="B153" s="338"/>
      <c r="C153" s="363" t="s">
        <v>86</v>
      </c>
      <c r="D153" s="315"/>
      <c r="E153" s="315"/>
      <c r="F153" s="364" t="s">
        <v>77</v>
      </c>
      <c r="G153" s="315"/>
      <c r="H153" s="363" t="s">
        <v>2173</v>
      </c>
      <c r="I153" s="363" t="s">
        <v>2114</v>
      </c>
      <c r="J153" s="363" t="s">
        <v>2163</v>
      </c>
      <c r="K153" s="359"/>
    </row>
    <row r="154" spans="2:11" ht="15" customHeight="1">
      <c r="B154" s="338"/>
      <c r="C154" s="363" t="s">
        <v>2117</v>
      </c>
      <c r="D154" s="315"/>
      <c r="E154" s="315"/>
      <c r="F154" s="364" t="s">
        <v>2118</v>
      </c>
      <c r="G154" s="315"/>
      <c r="H154" s="363" t="s">
        <v>2152</v>
      </c>
      <c r="I154" s="363" t="s">
        <v>2114</v>
      </c>
      <c r="J154" s="363">
        <v>50</v>
      </c>
      <c r="K154" s="359"/>
    </row>
    <row r="155" spans="2:11" ht="15" customHeight="1">
      <c r="B155" s="338"/>
      <c r="C155" s="363" t="s">
        <v>2120</v>
      </c>
      <c r="D155" s="315"/>
      <c r="E155" s="315"/>
      <c r="F155" s="364" t="s">
        <v>77</v>
      </c>
      <c r="G155" s="315"/>
      <c r="H155" s="363" t="s">
        <v>2152</v>
      </c>
      <c r="I155" s="363" t="s">
        <v>2122</v>
      </c>
      <c r="J155" s="363"/>
      <c r="K155" s="359"/>
    </row>
    <row r="156" spans="2:11" ht="15" customHeight="1">
      <c r="B156" s="338"/>
      <c r="C156" s="363" t="s">
        <v>2131</v>
      </c>
      <c r="D156" s="315"/>
      <c r="E156" s="315"/>
      <c r="F156" s="364" t="s">
        <v>2118</v>
      </c>
      <c r="G156" s="315"/>
      <c r="H156" s="363" t="s">
        <v>2152</v>
      </c>
      <c r="I156" s="363" t="s">
        <v>2114</v>
      </c>
      <c r="J156" s="363">
        <v>50</v>
      </c>
      <c r="K156" s="359"/>
    </row>
    <row r="157" spans="2:11" ht="15" customHeight="1">
      <c r="B157" s="338"/>
      <c r="C157" s="363" t="s">
        <v>2139</v>
      </c>
      <c r="D157" s="315"/>
      <c r="E157" s="315"/>
      <c r="F157" s="364" t="s">
        <v>2118</v>
      </c>
      <c r="G157" s="315"/>
      <c r="H157" s="363" t="s">
        <v>2152</v>
      </c>
      <c r="I157" s="363" t="s">
        <v>2114</v>
      </c>
      <c r="J157" s="363">
        <v>50</v>
      </c>
      <c r="K157" s="359"/>
    </row>
    <row r="158" spans="2:11" ht="15" customHeight="1">
      <c r="B158" s="338"/>
      <c r="C158" s="363" t="s">
        <v>2137</v>
      </c>
      <c r="D158" s="315"/>
      <c r="E158" s="315"/>
      <c r="F158" s="364" t="s">
        <v>2118</v>
      </c>
      <c r="G158" s="315"/>
      <c r="H158" s="363" t="s">
        <v>2152</v>
      </c>
      <c r="I158" s="363" t="s">
        <v>2114</v>
      </c>
      <c r="J158" s="363">
        <v>50</v>
      </c>
      <c r="K158" s="359"/>
    </row>
    <row r="159" spans="2:11" ht="15" customHeight="1">
      <c r="B159" s="338"/>
      <c r="C159" s="363" t="s">
        <v>163</v>
      </c>
      <c r="D159" s="315"/>
      <c r="E159" s="315"/>
      <c r="F159" s="364" t="s">
        <v>77</v>
      </c>
      <c r="G159" s="315"/>
      <c r="H159" s="363" t="s">
        <v>2174</v>
      </c>
      <c r="I159" s="363" t="s">
        <v>2114</v>
      </c>
      <c r="J159" s="363" t="s">
        <v>2175</v>
      </c>
      <c r="K159" s="359"/>
    </row>
    <row r="160" spans="2:11" ht="15" customHeight="1">
      <c r="B160" s="338"/>
      <c r="C160" s="363" t="s">
        <v>2176</v>
      </c>
      <c r="D160" s="315"/>
      <c r="E160" s="315"/>
      <c r="F160" s="364" t="s">
        <v>77</v>
      </c>
      <c r="G160" s="315"/>
      <c r="H160" s="363" t="s">
        <v>2177</v>
      </c>
      <c r="I160" s="363" t="s">
        <v>2147</v>
      </c>
      <c r="J160" s="363"/>
      <c r="K160" s="359"/>
    </row>
    <row r="161" spans="2:11" ht="15" customHeight="1">
      <c r="B161" s="365"/>
      <c r="C161" s="347"/>
      <c r="D161" s="347"/>
      <c r="E161" s="347"/>
      <c r="F161" s="347"/>
      <c r="G161" s="347"/>
      <c r="H161" s="347"/>
      <c r="I161" s="347"/>
      <c r="J161" s="347"/>
      <c r="K161" s="366"/>
    </row>
    <row r="162" spans="2:11" ht="18.75" customHeight="1">
      <c r="B162" s="312"/>
      <c r="C162" s="315"/>
      <c r="D162" s="315"/>
      <c r="E162" s="315"/>
      <c r="F162" s="337"/>
      <c r="G162" s="315"/>
      <c r="H162" s="315"/>
      <c r="I162" s="315"/>
      <c r="J162" s="315"/>
      <c r="K162" s="312"/>
    </row>
    <row r="163" spans="2:11" ht="18.75" customHeight="1">
      <c r="B163" s="323"/>
      <c r="C163" s="323"/>
      <c r="D163" s="323"/>
      <c r="E163" s="323"/>
      <c r="F163" s="323"/>
      <c r="G163" s="323"/>
      <c r="H163" s="323"/>
      <c r="I163" s="323"/>
      <c r="J163" s="323"/>
      <c r="K163" s="323"/>
    </row>
    <row r="164" spans="2:11" ht="7.5" customHeight="1">
      <c r="B164" s="302"/>
      <c r="C164" s="303"/>
      <c r="D164" s="303"/>
      <c r="E164" s="303"/>
      <c r="F164" s="303"/>
      <c r="G164" s="303"/>
      <c r="H164" s="303"/>
      <c r="I164" s="303"/>
      <c r="J164" s="303"/>
      <c r="K164" s="304"/>
    </row>
    <row r="165" spans="2:11" ht="45" customHeight="1">
      <c r="B165" s="305"/>
      <c r="C165" s="306" t="s">
        <v>2178</v>
      </c>
      <c r="D165" s="306"/>
      <c r="E165" s="306"/>
      <c r="F165" s="306"/>
      <c r="G165" s="306"/>
      <c r="H165" s="306"/>
      <c r="I165" s="306"/>
      <c r="J165" s="306"/>
      <c r="K165" s="307"/>
    </row>
    <row r="166" spans="2:11" ht="17.25" customHeight="1">
      <c r="B166" s="305"/>
      <c r="C166" s="330" t="s">
        <v>2107</v>
      </c>
      <c r="D166" s="330"/>
      <c r="E166" s="330"/>
      <c r="F166" s="330" t="s">
        <v>2108</v>
      </c>
      <c r="G166" s="367"/>
      <c r="H166" s="368" t="s">
        <v>55</v>
      </c>
      <c r="I166" s="368" t="s">
        <v>58</v>
      </c>
      <c r="J166" s="330" t="s">
        <v>2109</v>
      </c>
      <c r="K166" s="307"/>
    </row>
    <row r="167" spans="2:11" ht="17.25" customHeight="1">
      <c r="B167" s="308"/>
      <c r="C167" s="332" t="s">
        <v>2110</v>
      </c>
      <c r="D167" s="332"/>
      <c r="E167" s="332"/>
      <c r="F167" s="333" t="s">
        <v>2111</v>
      </c>
      <c r="G167" s="369"/>
      <c r="H167" s="370"/>
      <c r="I167" s="370"/>
      <c r="J167" s="332" t="s">
        <v>2112</v>
      </c>
      <c r="K167" s="310"/>
    </row>
    <row r="168" spans="2:11" ht="5.25" customHeight="1">
      <c r="B168" s="338"/>
      <c r="C168" s="335"/>
      <c r="D168" s="335"/>
      <c r="E168" s="335"/>
      <c r="F168" s="335"/>
      <c r="G168" s="336"/>
      <c r="H168" s="335"/>
      <c r="I168" s="335"/>
      <c r="J168" s="335"/>
      <c r="K168" s="359"/>
    </row>
    <row r="169" spans="2:11" ht="15" customHeight="1">
      <c r="B169" s="338"/>
      <c r="C169" s="315" t="s">
        <v>2115</v>
      </c>
      <c r="D169" s="315"/>
      <c r="E169" s="315"/>
      <c r="F169" s="337" t="s">
        <v>77</v>
      </c>
      <c r="G169" s="315"/>
      <c r="H169" s="315" t="s">
        <v>2152</v>
      </c>
      <c r="I169" s="315" t="s">
        <v>2114</v>
      </c>
      <c r="J169" s="315">
        <v>120</v>
      </c>
      <c r="K169" s="359"/>
    </row>
    <row r="170" spans="2:11" ht="15" customHeight="1">
      <c r="B170" s="338"/>
      <c r="C170" s="315" t="s">
        <v>2161</v>
      </c>
      <c r="D170" s="315"/>
      <c r="E170" s="315"/>
      <c r="F170" s="337" t="s">
        <v>77</v>
      </c>
      <c r="G170" s="315"/>
      <c r="H170" s="315" t="s">
        <v>2162</v>
      </c>
      <c r="I170" s="315" t="s">
        <v>2114</v>
      </c>
      <c r="J170" s="315" t="s">
        <v>2163</v>
      </c>
      <c r="K170" s="359"/>
    </row>
    <row r="171" spans="2:11" ht="15" customHeight="1">
      <c r="B171" s="338"/>
      <c r="C171" s="315" t="s">
        <v>86</v>
      </c>
      <c r="D171" s="315"/>
      <c r="E171" s="315"/>
      <c r="F171" s="337" t="s">
        <v>77</v>
      </c>
      <c r="G171" s="315"/>
      <c r="H171" s="315" t="s">
        <v>2179</v>
      </c>
      <c r="I171" s="315" t="s">
        <v>2114</v>
      </c>
      <c r="J171" s="315" t="s">
        <v>2163</v>
      </c>
      <c r="K171" s="359"/>
    </row>
    <row r="172" spans="2:11" ht="15" customHeight="1">
      <c r="B172" s="338"/>
      <c r="C172" s="315" t="s">
        <v>2117</v>
      </c>
      <c r="D172" s="315"/>
      <c r="E172" s="315"/>
      <c r="F172" s="337" t="s">
        <v>2118</v>
      </c>
      <c r="G172" s="315"/>
      <c r="H172" s="315" t="s">
        <v>2179</v>
      </c>
      <c r="I172" s="315" t="s">
        <v>2114</v>
      </c>
      <c r="J172" s="315">
        <v>50</v>
      </c>
      <c r="K172" s="359"/>
    </row>
    <row r="173" spans="2:11" ht="15" customHeight="1">
      <c r="B173" s="338"/>
      <c r="C173" s="315" t="s">
        <v>2120</v>
      </c>
      <c r="D173" s="315"/>
      <c r="E173" s="315"/>
      <c r="F173" s="337" t="s">
        <v>77</v>
      </c>
      <c r="G173" s="315"/>
      <c r="H173" s="315" t="s">
        <v>2179</v>
      </c>
      <c r="I173" s="315" t="s">
        <v>2122</v>
      </c>
      <c r="J173" s="315"/>
      <c r="K173" s="359"/>
    </row>
    <row r="174" spans="2:11" ht="15" customHeight="1">
      <c r="B174" s="338"/>
      <c r="C174" s="315" t="s">
        <v>2131</v>
      </c>
      <c r="D174" s="315"/>
      <c r="E174" s="315"/>
      <c r="F174" s="337" t="s">
        <v>2118</v>
      </c>
      <c r="G174" s="315"/>
      <c r="H174" s="315" t="s">
        <v>2179</v>
      </c>
      <c r="I174" s="315" t="s">
        <v>2114</v>
      </c>
      <c r="J174" s="315">
        <v>50</v>
      </c>
      <c r="K174" s="359"/>
    </row>
    <row r="175" spans="2:11" ht="15" customHeight="1">
      <c r="B175" s="338"/>
      <c r="C175" s="315" t="s">
        <v>2139</v>
      </c>
      <c r="D175" s="315"/>
      <c r="E175" s="315"/>
      <c r="F175" s="337" t="s">
        <v>2118</v>
      </c>
      <c r="G175" s="315"/>
      <c r="H175" s="315" t="s">
        <v>2179</v>
      </c>
      <c r="I175" s="315" t="s">
        <v>2114</v>
      </c>
      <c r="J175" s="315">
        <v>50</v>
      </c>
      <c r="K175" s="359"/>
    </row>
    <row r="176" spans="2:11" ht="15" customHeight="1">
      <c r="B176" s="338"/>
      <c r="C176" s="315" t="s">
        <v>2137</v>
      </c>
      <c r="D176" s="315"/>
      <c r="E176" s="315"/>
      <c r="F176" s="337" t="s">
        <v>2118</v>
      </c>
      <c r="G176" s="315"/>
      <c r="H176" s="315" t="s">
        <v>2179</v>
      </c>
      <c r="I176" s="315" t="s">
        <v>2114</v>
      </c>
      <c r="J176" s="315">
        <v>50</v>
      </c>
      <c r="K176" s="359"/>
    </row>
    <row r="177" spans="2:11" ht="15" customHeight="1">
      <c r="B177" s="338"/>
      <c r="C177" s="315" t="s">
        <v>169</v>
      </c>
      <c r="D177" s="315"/>
      <c r="E177" s="315"/>
      <c r="F177" s="337" t="s">
        <v>77</v>
      </c>
      <c r="G177" s="315"/>
      <c r="H177" s="315" t="s">
        <v>2180</v>
      </c>
      <c r="I177" s="315" t="s">
        <v>2181</v>
      </c>
      <c r="J177" s="315"/>
      <c r="K177" s="359"/>
    </row>
    <row r="178" spans="2:11" ht="15" customHeight="1">
      <c r="B178" s="338"/>
      <c r="C178" s="315" t="s">
        <v>58</v>
      </c>
      <c r="D178" s="315"/>
      <c r="E178" s="315"/>
      <c r="F178" s="337" t="s">
        <v>77</v>
      </c>
      <c r="G178" s="315"/>
      <c r="H178" s="315" t="s">
        <v>2182</v>
      </c>
      <c r="I178" s="315" t="s">
        <v>2183</v>
      </c>
      <c r="J178" s="315">
        <v>1</v>
      </c>
      <c r="K178" s="359"/>
    </row>
    <row r="179" spans="2:11" ht="15" customHeight="1">
      <c r="B179" s="338"/>
      <c r="C179" s="315" t="s">
        <v>54</v>
      </c>
      <c r="D179" s="315"/>
      <c r="E179" s="315"/>
      <c r="F179" s="337" t="s">
        <v>77</v>
      </c>
      <c r="G179" s="315"/>
      <c r="H179" s="315" t="s">
        <v>2184</v>
      </c>
      <c r="I179" s="315" t="s">
        <v>2114</v>
      </c>
      <c r="J179" s="315">
        <v>20</v>
      </c>
      <c r="K179" s="359"/>
    </row>
    <row r="180" spans="2:11" ht="15" customHeight="1">
      <c r="B180" s="338"/>
      <c r="C180" s="315" t="s">
        <v>55</v>
      </c>
      <c r="D180" s="315"/>
      <c r="E180" s="315"/>
      <c r="F180" s="337" t="s">
        <v>77</v>
      </c>
      <c r="G180" s="315"/>
      <c r="H180" s="315" t="s">
        <v>2185</v>
      </c>
      <c r="I180" s="315" t="s">
        <v>2114</v>
      </c>
      <c r="J180" s="315">
        <v>255</v>
      </c>
      <c r="K180" s="359"/>
    </row>
    <row r="181" spans="2:11" ht="15" customHeight="1">
      <c r="B181" s="338"/>
      <c r="C181" s="315" t="s">
        <v>170</v>
      </c>
      <c r="D181" s="315"/>
      <c r="E181" s="315"/>
      <c r="F181" s="337" t="s">
        <v>77</v>
      </c>
      <c r="G181" s="315"/>
      <c r="H181" s="315" t="s">
        <v>2077</v>
      </c>
      <c r="I181" s="315" t="s">
        <v>2114</v>
      </c>
      <c r="J181" s="315">
        <v>10</v>
      </c>
      <c r="K181" s="359"/>
    </row>
    <row r="182" spans="2:11" ht="15" customHeight="1">
      <c r="B182" s="338"/>
      <c r="C182" s="315" t="s">
        <v>171</v>
      </c>
      <c r="D182" s="315"/>
      <c r="E182" s="315"/>
      <c r="F182" s="337" t="s">
        <v>77</v>
      </c>
      <c r="G182" s="315"/>
      <c r="H182" s="315" t="s">
        <v>2186</v>
      </c>
      <c r="I182" s="315" t="s">
        <v>2147</v>
      </c>
      <c r="J182" s="315"/>
      <c r="K182" s="359"/>
    </row>
    <row r="183" spans="2:11" ht="15" customHeight="1">
      <c r="B183" s="338"/>
      <c r="C183" s="315" t="s">
        <v>2187</v>
      </c>
      <c r="D183" s="315"/>
      <c r="E183" s="315"/>
      <c r="F183" s="337" t="s">
        <v>77</v>
      </c>
      <c r="G183" s="315"/>
      <c r="H183" s="315" t="s">
        <v>2188</v>
      </c>
      <c r="I183" s="315" t="s">
        <v>2147</v>
      </c>
      <c r="J183" s="315"/>
      <c r="K183" s="359"/>
    </row>
    <row r="184" spans="2:11" ht="15" customHeight="1">
      <c r="B184" s="338"/>
      <c r="C184" s="315" t="s">
        <v>2176</v>
      </c>
      <c r="D184" s="315"/>
      <c r="E184" s="315"/>
      <c r="F184" s="337" t="s">
        <v>77</v>
      </c>
      <c r="G184" s="315"/>
      <c r="H184" s="315" t="s">
        <v>2189</v>
      </c>
      <c r="I184" s="315" t="s">
        <v>2147</v>
      </c>
      <c r="J184" s="315"/>
      <c r="K184" s="359"/>
    </row>
    <row r="185" spans="2:11" ht="15" customHeight="1">
      <c r="B185" s="338"/>
      <c r="C185" s="315" t="s">
        <v>173</v>
      </c>
      <c r="D185" s="315"/>
      <c r="E185" s="315"/>
      <c r="F185" s="337" t="s">
        <v>2118</v>
      </c>
      <c r="G185" s="315"/>
      <c r="H185" s="315" t="s">
        <v>2190</v>
      </c>
      <c r="I185" s="315" t="s">
        <v>2114</v>
      </c>
      <c r="J185" s="315">
        <v>50</v>
      </c>
      <c r="K185" s="359"/>
    </row>
    <row r="186" spans="2:11" ht="15" customHeight="1">
      <c r="B186" s="338"/>
      <c r="C186" s="315" t="s">
        <v>2191</v>
      </c>
      <c r="D186" s="315"/>
      <c r="E186" s="315"/>
      <c r="F186" s="337" t="s">
        <v>2118</v>
      </c>
      <c r="G186" s="315"/>
      <c r="H186" s="315" t="s">
        <v>2192</v>
      </c>
      <c r="I186" s="315" t="s">
        <v>2193</v>
      </c>
      <c r="J186" s="315"/>
      <c r="K186" s="359"/>
    </row>
    <row r="187" spans="2:11" ht="15" customHeight="1">
      <c r="B187" s="338"/>
      <c r="C187" s="315" t="s">
        <v>2194</v>
      </c>
      <c r="D187" s="315"/>
      <c r="E187" s="315"/>
      <c r="F187" s="337" t="s">
        <v>2118</v>
      </c>
      <c r="G187" s="315"/>
      <c r="H187" s="315" t="s">
        <v>2195</v>
      </c>
      <c r="I187" s="315" t="s">
        <v>2193</v>
      </c>
      <c r="J187" s="315"/>
      <c r="K187" s="359"/>
    </row>
    <row r="188" spans="2:11" ht="15" customHeight="1">
      <c r="B188" s="338"/>
      <c r="C188" s="315" t="s">
        <v>2196</v>
      </c>
      <c r="D188" s="315"/>
      <c r="E188" s="315"/>
      <c r="F188" s="337" t="s">
        <v>2118</v>
      </c>
      <c r="G188" s="315"/>
      <c r="H188" s="315" t="s">
        <v>2197</v>
      </c>
      <c r="I188" s="315" t="s">
        <v>2193</v>
      </c>
      <c r="J188" s="315"/>
      <c r="K188" s="359"/>
    </row>
    <row r="189" spans="2:11" ht="15" customHeight="1">
      <c r="B189" s="338"/>
      <c r="C189" s="371" t="s">
        <v>2198</v>
      </c>
      <c r="D189" s="315"/>
      <c r="E189" s="315"/>
      <c r="F189" s="337" t="s">
        <v>2118</v>
      </c>
      <c r="G189" s="315"/>
      <c r="H189" s="315" t="s">
        <v>2199</v>
      </c>
      <c r="I189" s="315" t="s">
        <v>2200</v>
      </c>
      <c r="J189" s="372" t="s">
        <v>2201</v>
      </c>
      <c r="K189" s="359"/>
    </row>
    <row r="190" spans="2:11" ht="15" customHeight="1">
      <c r="B190" s="338"/>
      <c r="C190" s="322" t="s">
        <v>43</v>
      </c>
      <c r="D190" s="315"/>
      <c r="E190" s="315"/>
      <c r="F190" s="337" t="s">
        <v>77</v>
      </c>
      <c r="G190" s="315"/>
      <c r="H190" s="312" t="s">
        <v>2202</v>
      </c>
      <c r="I190" s="315" t="s">
        <v>2203</v>
      </c>
      <c r="J190" s="315"/>
      <c r="K190" s="359"/>
    </row>
    <row r="191" spans="2:11" ht="15" customHeight="1">
      <c r="B191" s="338"/>
      <c r="C191" s="322" t="s">
        <v>2204</v>
      </c>
      <c r="D191" s="315"/>
      <c r="E191" s="315"/>
      <c r="F191" s="337" t="s">
        <v>77</v>
      </c>
      <c r="G191" s="315"/>
      <c r="H191" s="315" t="s">
        <v>2205</v>
      </c>
      <c r="I191" s="315" t="s">
        <v>2147</v>
      </c>
      <c r="J191" s="315"/>
      <c r="K191" s="359"/>
    </row>
    <row r="192" spans="2:11" ht="15" customHeight="1">
      <c r="B192" s="338"/>
      <c r="C192" s="322" t="s">
        <v>2206</v>
      </c>
      <c r="D192" s="315"/>
      <c r="E192" s="315"/>
      <c r="F192" s="337" t="s">
        <v>77</v>
      </c>
      <c r="G192" s="315"/>
      <c r="H192" s="315" t="s">
        <v>2207</v>
      </c>
      <c r="I192" s="315" t="s">
        <v>2147</v>
      </c>
      <c r="J192" s="315"/>
      <c r="K192" s="359"/>
    </row>
    <row r="193" spans="2:11" ht="15" customHeight="1">
      <c r="B193" s="338"/>
      <c r="C193" s="322" t="s">
        <v>2208</v>
      </c>
      <c r="D193" s="315"/>
      <c r="E193" s="315"/>
      <c r="F193" s="337" t="s">
        <v>2118</v>
      </c>
      <c r="G193" s="315"/>
      <c r="H193" s="315" t="s">
        <v>2209</v>
      </c>
      <c r="I193" s="315" t="s">
        <v>2147</v>
      </c>
      <c r="J193" s="315"/>
      <c r="K193" s="359"/>
    </row>
    <row r="194" spans="2:11" ht="15" customHeight="1">
      <c r="B194" s="365"/>
      <c r="C194" s="373"/>
      <c r="D194" s="347"/>
      <c r="E194" s="347"/>
      <c r="F194" s="347"/>
      <c r="G194" s="347"/>
      <c r="H194" s="347"/>
      <c r="I194" s="347"/>
      <c r="J194" s="347"/>
      <c r="K194" s="366"/>
    </row>
    <row r="195" spans="2:11" ht="18.75" customHeight="1">
      <c r="B195" s="312"/>
      <c r="C195" s="315"/>
      <c r="D195" s="315"/>
      <c r="E195" s="315"/>
      <c r="F195" s="337"/>
      <c r="G195" s="315"/>
      <c r="H195" s="315"/>
      <c r="I195" s="315"/>
      <c r="J195" s="315"/>
      <c r="K195" s="312"/>
    </row>
    <row r="196" spans="2:11" ht="18.75" customHeight="1">
      <c r="B196" s="312"/>
      <c r="C196" s="315"/>
      <c r="D196" s="315"/>
      <c r="E196" s="315"/>
      <c r="F196" s="337"/>
      <c r="G196" s="315"/>
      <c r="H196" s="315"/>
      <c r="I196" s="315"/>
      <c r="J196" s="315"/>
      <c r="K196" s="312"/>
    </row>
    <row r="197" spans="2:11" ht="18.75" customHeight="1">
      <c r="B197" s="323"/>
      <c r="C197" s="323"/>
      <c r="D197" s="323"/>
      <c r="E197" s="323"/>
      <c r="F197" s="323"/>
      <c r="G197" s="323"/>
      <c r="H197" s="323"/>
      <c r="I197" s="323"/>
      <c r="J197" s="323"/>
      <c r="K197" s="323"/>
    </row>
    <row r="198" spans="2:11" ht="13.5">
      <c r="B198" s="302"/>
      <c r="C198" s="303"/>
      <c r="D198" s="303"/>
      <c r="E198" s="303"/>
      <c r="F198" s="303"/>
      <c r="G198" s="303"/>
      <c r="H198" s="303"/>
      <c r="I198" s="303"/>
      <c r="J198" s="303"/>
      <c r="K198" s="304"/>
    </row>
    <row r="199" spans="2:11" ht="21">
      <c r="B199" s="305"/>
      <c r="C199" s="306" t="s">
        <v>2210</v>
      </c>
      <c r="D199" s="306"/>
      <c r="E199" s="306"/>
      <c r="F199" s="306"/>
      <c r="G199" s="306"/>
      <c r="H199" s="306"/>
      <c r="I199" s="306"/>
      <c r="J199" s="306"/>
      <c r="K199" s="307"/>
    </row>
    <row r="200" spans="2:11" ht="25.5" customHeight="1">
      <c r="B200" s="305"/>
      <c r="C200" s="374" t="s">
        <v>2211</v>
      </c>
      <c r="D200" s="374"/>
      <c r="E200" s="374"/>
      <c r="F200" s="374" t="s">
        <v>2212</v>
      </c>
      <c r="G200" s="375"/>
      <c r="H200" s="374" t="s">
        <v>2213</v>
      </c>
      <c r="I200" s="374"/>
      <c r="J200" s="374"/>
      <c r="K200" s="307"/>
    </row>
    <row r="201" spans="2:11" ht="5.25" customHeight="1">
      <c r="B201" s="338"/>
      <c r="C201" s="335"/>
      <c r="D201" s="335"/>
      <c r="E201" s="335"/>
      <c r="F201" s="335"/>
      <c r="G201" s="315"/>
      <c r="H201" s="335"/>
      <c r="I201" s="335"/>
      <c r="J201" s="335"/>
      <c r="K201" s="359"/>
    </row>
    <row r="202" spans="2:11" ht="15" customHeight="1">
      <c r="B202" s="338"/>
      <c r="C202" s="315" t="s">
        <v>2203</v>
      </c>
      <c r="D202" s="315"/>
      <c r="E202" s="315"/>
      <c r="F202" s="337" t="s">
        <v>44</v>
      </c>
      <c r="G202" s="315"/>
      <c r="H202" s="315" t="s">
        <v>2214</v>
      </c>
      <c r="I202" s="315"/>
      <c r="J202" s="315"/>
      <c r="K202" s="359"/>
    </row>
    <row r="203" spans="2:11" ht="15" customHeight="1">
      <c r="B203" s="338"/>
      <c r="C203" s="344"/>
      <c r="D203" s="315"/>
      <c r="E203" s="315"/>
      <c r="F203" s="337" t="s">
        <v>45</v>
      </c>
      <c r="G203" s="315"/>
      <c r="H203" s="315" t="s">
        <v>2215</v>
      </c>
      <c r="I203" s="315"/>
      <c r="J203" s="315"/>
      <c r="K203" s="359"/>
    </row>
    <row r="204" spans="2:11" ht="15" customHeight="1">
      <c r="B204" s="338"/>
      <c r="C204" s="344"/>
      <c r="D204" s="315"/>
      <c r="E204" s="315"/>
      <c r="F204" s="337" t="s">
        <v>48</v>
      </c>
      <c r="G204" s="315"/>
      <c r="H204" s="315" t="s">
        <v>2216</v>
      </c>
      <c r="I204" s="315"/>
      <c r="J204" s="315"/>
      <c r="K204" s="359"/>
    </row>
    <row r="205" spans="2:11" ht="15" customHeight="1">
      <c r="B205" s="338"/>
      <c r="C205" s="315"/>
      <c r="D205" s="315"/>
      <c r="E205" s="315"/>
      <c r="F205" s="337" t="s">
        <v>46</v>
      </c>
      <c r="G205" s="315"/>
      <c r="H205" s="315" t="s">
        <v>2217</v>
      </c>
      <c r="I205" s="315"/>
      <c r="J205" s="315"/>
      <c r="K205" s="359"/>
    </row>
    <row r="206" spans="2:11" ht="15" customHeight="1">
      <c r="B206" s="338"/>
      <c r="C206" s="315"/>
      <c r="D206" s="315"/>
      <c r="E206" s="315"/>
      <c r="F206" s="337" t="s">
        <v>47</v>
      </c>
      <c r="G206" s="315"/>
      <c r="H206" s="315" t="s">
        <v>2218</v>
      </c>
      <c r="I206" s="315"/>
      <c r="J206" s="315"/>
      <c r="K206" s="359"/>
    </row>
    <row r="207" spans="2:11" ht="15" customHeight="1">
      <c r="B207" s="338"/>
      <c r="C207" s="315"/>
      <c r="D207" s="315"/>
      <c r="E207" s="315"/>
      <c r="F207" s="337"/>
      <c r="G207" s="315"/>
      <c r="H207" s="315"/>
      <c r="I207" s="315"/>
      <c r="J207" s="315"/>
      <c r="K207" s="359"/>
    </row>
    <row r="208" spans="2:11" ht="15" customHeight="1">
      <c r="B208" s="338"/>
      <c r="C208" s="315" t="s">
        <v>2159</v>
      </c>
      <c r="D208" s="315"/>
      <c r="E208" s="315"/>
      <c r="F208" s="337" t="s">
        <v>79</v>
      </c>
      <c r="G208" s="315"/>
      <c r="H208" s="315" t="s">
        <v>2219</v>
      </c>
      <c r="I208" s="315"/>
      <c r="J208" s="315"/>
      <c r="K208" s="359"/>
    </row>
    <row r="209" spans="2:11" ht="15" customHeight="1">
      <c r="B209" s="338"/>
      <c r="C209" s="344"/>
      <c r="D209" s="315"/>
      <c r="E209" s="315"/>
      <c r="F209" s="337" t="s">
        <v>2058</v>
      </c>
      <c r="G209" s="315"/>
      <c r="H209" s="315" t="s">
        <v>2059</v>
      </c>
      <c r="I209" s="315"/>
      <c r="J209" s="315"/>
      <c r="K209" s="359"/>
    </row>
    <row r="210" spans="2:11" ht="15" customHeight="1">
      <c r="B210" s="338"/>
      <c r="C210" s="315"/>
      <c r="D210" s="315"/>
      <c r="E210" s="315"/>
      <c r="F210" s="337" t="s">
        <v>2056</v>
      </c>
      <c r="G210" s="315"/>
      <c r="H210" s="315" t="s">
        <v>2220</v>
      </c>
      <c r="I210" s="315"/>
      <c r="J210" s="315"/>
      <c r="K210" s="359"/>
    </row>
    <row r="211" spans="2:11" ht="15" customHeight="1">
      <c r="B211" s="376"/>
      <c r="C211" s="344"/>
      <c r="D211" s="344"/>
      <c r="E211" s="344"/>
      <c r="F211" s="337" t="s">
        <v>2060</v>
      </c>
      <c r="G211" s="322"/>
      <c r="H211" s="363" t="s">
        <v>2061</v>
      </c>
      <c r="I211" s="363"/>
      <c r="J211" s="363"/>
      <c r="K211" s="377"/>
    </row>
    <row r="212" spans="2:11" ht="15" customHeight="1">
      <c r="B212" s="376"/>
      <c r="C212" s="344"/>
      <c r="D212" s="344"/>
      <c r="E212" s="344"/>
      <c r="F212" s="337" t="s">
        <v>593</v>
      </c>
      <c r="G212" s="322"/>
      <c r="H212" s="363" t="s">
        <v>2221</v>
      </c>
      <c r="I212" s="363"/>
      <c r="J212" s="363"/>
      <c r="K212" s="377"/>
    </row>
    <row r="213" spans="2:11" ht="15" customHeight="1">
      <c r="B213" s="376"/>
      <c r="C213" s="344"/>
      <c r="D213" s="344"/>
      <c r="E213" s="344"/>
      <c r="F213" s="378"/>
      <c r="G213" s="322"/>
      <c r="H213" s="379"/>
      <c r="I213" s="379"/>
      <c r="J213" s="379"/>
      <c r="K213" s="377"/>
    </row>
    <row r="214" spans="2:11" ht="15" customHeight="1">
      <c r="B214" s="376"/>
      <c r="C214" s="315" t="s">
        <v>2183</v>
      </c>
      <c r="D214" s="344"/>
      <c r="E214" s="344"/>
      <c r="F214" s="337">
        <v>1</v>
      </c>
      <c r="G214" s="322"/>
      <c r="H214" s="363" t="s">
        <v>2222</v>
      </c>
      <c r="I214" s="363"/>
      <c r="J214" s="363"/>
      <c r="K214" s="377"/>
    </row>
    <row r="215" spans="2:11" ht="15" customHeight="1">
      <c r="B215" s="376"/>
      <c r="C215" s="344"/>
      <c r="D215" s="344"/>
      <c r="E215" s="344"/>
      <c r="F215" s="337">
        <v>2</v>
      </c>
      <c r="G215" s="322"/>
      <c r="H215" s="363" t="s">
        <v>2223</v>
      </c>
      <c r="I215" s="363"/>
      <c r="J215" s="363"/>
      <c r="K215" s="377"/>
    </row>
    <row r="216" spans="2:11" ht="15" customHeight="1">
      <c r="B216" s="376"/>
      <c r="C216" s="344"/>
      <c r="D216" s="344"/>
      <c r="E216" s="344"/>
      <c r="F216" s="337">
        <v>3</v>
      </c>
      <c r="G216" s="322"/>
      <c r="H216" s="363" t="s">
        <v>2224</v>
      </c>
      <c r="I216" s="363"/>
      <c r="J216" s="363"/>
      <c r="K216" s="377"/>
    </row>
    <row r="217" spans="2:11" ht="15" customHeight="1">
      <c r="B217" s="376"/>
      <c r="C217" s="344"/>
      <c r="D217" s="344"/>
      <c r="E217" s="344"/>
      <c r="F217" s="337">
        <v>4</v>
      </c>
      <c r="G217" s="322"/>
      <c r="H217" s="363" t="s">
        <v>2225</v>
      </c>
      <c r="I217" s="363"/>
      <c r="J217" s="363"/>
      <c r="K217" s="377"/>
    </row>
    <row r="218" spans="2:11" ht="12.75" customHeight="1">
      <c r="B218" s="380"/>
      <c r="C218" s="381"/>
      <c r="D218" s="381"/>
      <c r="E218" s="381"/>
      <c r="F218" s="381"/>
      <c r="G218" s="381"/>
      <c r="H218" s="381"/>
      <c r="I218" s="381"/>
      <c r="J218" s="381"/>
      <c r="K218" s="382"/>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B2:BM19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90</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ht="12" customHeight="1">
      <c r="B8" s="21"/>
      <c r="D8" s="142" t="s">
        <v>158</v>
      </c>
      <c r="L8" s="21"/>
    </row>
    <row r="9" spans="2:12" s="1" customFormat="1" ht="16.5" customHeight="1">
      <c r="B9" s="44"/>
      <c r="E9" s="143" t="s">
        <v>159</v>
      </c>
      <c r="F9" s="1"/>
      <c r="G9" s="1"/>
      <c r="H9" s="1"/>
      <c r="I9" s="144"/>
      <c r="L9" s="44"/>
    </row>
    <row r="10" spans="2:12" s="1" customFormat="1" ht="12" customHeight="1">
      <c r="B10" s="44"/>
      <c r="D10" s="142" t="s">
        <v>160</v>
      </c>
      <c r="I10" s="144"/>
      <c r="L10" s="44"/>
    </row>
    <row r="11" spans="2:12" s="1" customFormat="1" ht="36.95" customHeight="1">
      <c r="B11" s="44"/>
      <c r="E11" s="145" t="s">
        <v>431</v>
      </c>
      <c r="F11" s="1"/>
      <c r="G11" s="1"/>
      <c r="H11" s="1"/>
      <c r="I11" s="144"/>
      <c r="L11" s="44"/>
    </row>
    <row r="12" spans="2:12" s="1" customFormat="1" ht="12">
      <c r="B12" s="44"/>
      <c r="I12" s="144"/>
      <c r="L12" s="44"/>
    </row>
    <row r="13" spans="2:12" s="1" customFormat="1" ht="12" customHeight="1">
      <c r="B13" s="44"/>
      <c r="D13" s="142" t="s">
        <v>18</v>
      </c>
      <c r="F13" s="18" t="s">
        <v>19</v>
      </c>
      <c r="I13" s="146" t="s">
        <v>20</v>
      </c>
      <c r="J13" s="18" t="s">
        <v>19</v>
      </c>
      <c r="L13" s="44"/>
    </row>
    <row r="14" spans="2:12" s="1" customFormat="1" ht="12" customHeight="1">
      <c r="B14" s="44"/>
      <c r="D14" s="142" t="s">
        <v>21</v>
      </c>
      <c r="F14" s="18" t="s">
        <v>22</v>
      </c>
      <c r="I14" s="146" t="s">
        <v>23</v>
      </c>
      <c r="J14" s="147" t="str">
        <f>'Rekapitulace stavby'!AN8</f>
        <v>7. 6. 2019</v>
      </c>
      <c r="L14" s="44"/>
    </row>
    <row r="15" spans="2:12" s="1" customFormat="1" ht="10.8" customHeight="1">
      <c r="B15" s="44"/>
      <c r="I15" s="144"/>
      <c r="L15" s="44"/>
    </row>
    <row r="16" spans="2:12" s="1" customFormat="1" ht="12" customHeight="1">
      <c r="B16" s="44"/>
      <c r="D16" s="142" t="s">
        <v>25</v>
      </c>
      <c r="I16" s="146" t="s">
        <v>26</v>
      </c>
      <c r="J16" s="18" t="s">
        <v>27</v>
      </c>
      <c r="L16" s="44"/>
    </row>
    <row r="17" spans="2:12" s="1" customFormat="1" ht="18" customHeight="1">
      <c r="B17" s="44"/>
      <c r="E17" s="18" t="s">
        <v>28</v>
      </c>
      <c r="I17" s="146" t="s">
        <v>29</v>
      </c>
      <c r="J17" s="18" t="s">
        <v>30</v>
      </c>
      <c r="L17" s="44"/>
    </row>
    <row r="18" spans="2:12" s="1" customFormat="1" ht="6.95" customHeight="1">
      <c r="B18" s="44"/>
      <c r="I18" s="144"/>
      <c r="L18" s="44"/>
    </row>
    <row r="19" spans="2:12" s="1" customFormat="1" ht="12" customHeight="1">
      <c r="B19" s="44"/>
      <c r="D19" s="142" t="s">
        <v>31</v>
      </c>
      <c r="I19" s="146" t="s">
        <v>26</v>
      </c>
      <c r="J19" s="34" t="str">
        <f>'Rekapitulace stavby'!AN13</f>
        <v>Vyplň údaj</v>
      </c>
      <c r="L19" s="44"/>
    </row>
    <row r="20" spans="2:12" s="1" customFormat="1" ht="18" customHeight="1">
      <c r="B20" s="44"/>
      <c r="E20" s="34" t="str">
        <f>'Rekapitulace stavby'!E14</f>
        <v>Vyplň údaj</v>
      </c>
      <c r="F20" s="18"/>
      <c r="G20" s="18"/>
      <c r="H20" s="18"/>
      <c r="I20" s="146" t="s">
        <v>29</v>
      </c>
      <c r="J20" s="34" t="str">
        <f>'Rekapitulace stavby'!AN14</f>
        <v>Vyplň údaj</v>
      </c>
      <c r="L20" s="44"/>
    </row>
    <row r="21" spans="2:12" s="1" customFormat="1" ht="6.95" customHeight="1">
      <c r="B21" s="44"/>
      <c r="I21" s="144"/>
      <c r="L21" s="44"/>
    </row>
    <row r="22" spans="2:12" s="1" customFormat="1" ht="12" customHeight="1">
      <c r="B22" s="44"/>
      <c r="D22" s="142" t="s">
        <v>33</v>
      </c>
      <c r="I22" s="146" t="s">
        <v>26</v>
      </c>
      <c r="J22" s="18" t="s">
        <v>19</v>
      </c>
      <c r="L22" s="44"/>
    </row>
    <row r="23" spans="2:12" s="1" customFormat="1" ht="18" customHeight="1">
      <c r="B23" s="44"/>
      <c r="E23" s="18" t="s">
        <v>34</v>
      </c>
      <c r="I23" s="146" t="s">
        <v>29</v>
      </c>
      <c r="J23" s="18" t="s">
        <v>19</v>
      </c>
      <c r="L23" s="44"/>
    </row>
    <row r="24" spans="2:12" s="1" customFormat="1" ht="6.95" customHeight="1">
      <c r="B24" s="44"/>
      <c r="I24" s="144"/>
      <c r="L24" s="44"/>
    </row>
    <row r="25" spans="2:12" s="1" customFormat="1" ht="12" customHeight="1">
      <c r="B25" s="44"/>
      <c r="D25" s="142" t="s">
        <v>36</v>
      </c>
      <c r="I25" s="146" t="s">
        <v>26</v>
      </c>
      <c r="J25" s="18" t="s">
        <v>19</v>
      </c>
      <c r="L25" s="44"/>
    </row>
    <row r="26" spans="2:12" s="1" customFormat="1" ht="18" customHeight="1">
      <c r="B26" s="44"/>
      <c r="E26" s="18" t="s">
        <v>34</v>
      </c>
      <c r="I26" s="146" t="s">
        <v>29</v>
      </c>
      <c r="J26" s="18" t="s">
        <v>19</v>
      </c>
      <c r="L26" s="44"/>
    </row>
    <row r="27" spans="2:12" s="1" customFormat="1" ht="6.95" customHeight="1">
      <c r="B27" s="44"/>
      <c r="I27" s="144"/>
      <c r="L27" s="44"/>
    </row>
    <row r="28" spans="2:12" s="1" customFormat="1" ht="12" customHeight="1">
      <c r="B28" s="44"/>
      <c r="D28" s="142" t="s">
        <v>37</v>
      </c>
      <c r="I28" s="144"/>
      <c r="L28" s="44"/>
    </row>
    <row r="29" spans="2:12" s="7" customFormat="1" ht="45" customHeight="1">
      <c r="B29" s="148"/>
      <c r="E29" s="149" t="s">
        <v>38</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39</v>
      </c>
      <c r="I32" s="144"/>
      <c r="J32" s="153">
        <f>ROUND(J87,2)</f>
        <v>0</v>
      </c>
      <c r="L32" s="44"/>
    </row>
    <row r="33" spans="2:12" s="1" customFormat="1" ht="6.95" customHeight="1">
      <c r="B33" s="44"/>
      <c r="D33" s="72"/>
      <c r="E33" s="72"/>
      <c r="F33" s="72"/>
      <c r="G33" s="72"/>
      <c r="H33" s="72"/>
      <c r="I33" s="151"/>
      <c r="J33" s="72"/>
      <c r="K33" s="72"/>
      <c r="L33" s="44"/>
    </row>
    <row r="34" spans="2:12" s="1" customFormat="1" ht="14.4" customHeight="1">
      <c r="B34" s="44"/>
      <c r="F34" s="154" t="s">
        <v>41</v>
      </c>
      <c r="I34" s="155" t="s">
        <v>40</v>
      </c>
      <c r="J34" s="154" t="s">
        <v>42</v>
      </c>
      <c r="L34" s="44"/>
    </row>
    <row r="35" spans="2:12" s="1" customFormat="1" ht="14.4" customHeight="1">
      <c r="B35" s="44"/>
      <c r="D35" s="142" t="s">
        <v>43</v>
      </c>
      <c r="E35" s="142" t="s">
        <v>44</v>
      </c>
      <c r="F35" s="156">
        <f>ROUND((SUM(BE87:BE193)),2)</f>
        <v>0</v>
      </c>
      <c r="I35" s="157">
        <v>0.21</v>
      </c>
      <c r="J35" s="156">
        <f>ROUND(((SUM(BE87:BE193))*I35),2)</f>
        <v>0</v>
      </c>
      <c r="L35" s="44"/>
    </row>
    <row r="36" spans="2:12" s="1" customFormat="1" ht="14.4" customHeight="1">
      <c r="B36" s="44"/>
      <c r="E36" s="142" t="s">
        <v>45</v>
      </c>
      <c r="F36" s="156">
        <f>ROUND((SUM(BF87:BF193)),2)</f>
        <v>0</v>
      </c>
      <c r="I36" s="157">
        <v>0.15</v>
      </c>
      <c r="J36" s="156">
        <f>ROUND(((SUM(BF87:BF193))*I36),2)</f>
        <v>0</v>
      </c>
      <c r="L36" s="44"/>
    </row>
    <row r="37" spans="2:12" s="1" customFormat="1" ht="14.4" customHeight="1" hidden="1">
      <c r="B37" s="44"/>
      <c r="E37" s="142" t="s">
        <v>46</v>
      </c>
      <c r="F37" s="156">
        <f>ROUND((SUM(BG87:BG193)),2)</f>
        <v>0</v>
      </c>
      <c r="I37" s="157">
        <v>0.21</v>
      </c>
      <c r="J37" s="156">
        <f>0</f>
        <v>0</v>
      </c>
      <c r="L37" s="44"/>
    </row>
    <row r="38" spans="2:12" s="1" customFormat="1" ht="14.4" customHeight="1" hidden="1">
      <c r="B38" s="44"/>
      <c r="E38" s="142" t="s">
        <v>47</v>
      </c>
      <c r="F38" s="156">
        <f>ROUND((SUM(BH87:BH193)),2)</f>
        <v>0</v>
      </c>
      <c r="I38" s="157">
        <v>0.15</v>
      </c>
      <c r="J38" s="156">
        <f>0</f>
        <v>0</v>
      </c>
      <c r="L38" s="44"/>
    </row>
    <row r="39" spans="2:12" s="1" customFormat="1" ht="14.4" customHeight="1" hidden="1">
      <c r="B39" s="44"/>
      <c r="E39" s="142" t="s">
        <v>48</v>
      </c>
      <c r="F39" s="156">
        <f>ROUND((SUM(BI87:BI193)),2)</f>
        <v>0</v>
      </c>
      <c r="I39" s="157">
        <v>0</v>
      </c>
      <c r="J39" s="156">
        <f>0</f>
        <v>0</v>
      </c>
      <c r="L39" s="44"/>
    </row>
    <row r="40" spans="2:12" s="1" customFormat="1" ht="6.95" customHeight="1">
      <c r="B40" s="44"/>
      <c r="I40" s="144"/>
      <c r="L40" s="44"/>
    </row>
    <row r="41" spans="2:12" s="1" customFormat="1" ht="25.4" customHeight="1">
      <c r="B41" s="44"/>
      <c r="C41" s="158"/>
      <c r="D41" s="159" t="s">
        <v>49</v>
      </c>
      <c r="E41" s="160"/>
      <c r="F41" s="160"/>
      <c r="G41" s="161" t="s">
        <v>50</v>
      </c>
      <c r="H41" s="162" t="s">
        <v>51</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4" t="s">
        <v>162</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3" t="s">
        <v>16</v>
      </c>
      <c r="D49" s="40"/>
      <c r="E49" s="40"/>
      <c r="F49" s="40"/>
      <c r="G49" s="40"/>
      <c r="H49" s="40"/>
      <c r="I49" s="144"/>
      <c r="J49" s="40"/>
      <c r="K49" s="40"/>
      <c r="L49" s="44"/>
    </row>
    <row r="50" spans="2:12" s="1" customFormat="1" ht="16.5" customHeight="1">
      <c r="B50" s="39"/>
      <c r="C50" s="40"/>
      <c r="D50" s="40"/>
      <c r="E50" s="172" t="str">
        <f>E7</f>
        <v>Výměna pražců a kolejnic ve 2.TK v úseku V.Březno - Boletice n.L. v km 443,320 – 448,400_OPRAVA Č. 1</v>
      </c>
      <c r="F50" s="33"/>
      <c r="G50" s="33"/>
      <c r="H50" s="33"/>
      <c r="I50" s="144"/>
      <c r="J50" s="40"/>
      <c r="K50" s="40"/>
      <c r="L50" s="44"/>
    </row>
    <row r="51" spans="2:12" ht="12" customHeight="1">
      <c r="B51" s="22"/>
      <c r="C51" s="33" t="s">
        <v>158</v>
      </c>
      <c r="D51" s="23"/>
      <c r="E51" s="23"/>
      <c r="F51" s="23"/>
      <c r="G51" s="23"/>
      <c r="H51" s="23"/>
      <c r="I51" s="137"/>
      <c r="J51" s="23"/>
      <c r="K51" s="23"/>
      <c r="L51" s="21"/>
    </row>
    <row r="52" spans="2:12" s="1" customFormat="1" ht="16.5" customHeight="1">
      <c r="B52" s="39"/>
      <c r="C52" s="40"/>
      <c r="D52" s="40"/>
      <c r="E52" s="172" t="s">
        <v>159</v>
      </c>
      <c r="F52" s="40"/>
      <c r="G52" s="40"/>
      <c r="H52" s="40"/>
      <c r="I52" s="144"/>
      <c r="J52" s="40"/>
      <c r="K52" s="40"/>
      <c r="L52" s="44"/>
    </row>
    <row r="53" spans="2:12" s="1" customFormat="1" ht="12" customHeight="1">
      <c r="B53" s="39"/>
      <c r="C53" s="33" t="s">
        <v>160</v>
      </c>
      <c r="D53" s="40"/>
      <c r="E53" s="40"/>
      <c r="F53" s="40"/>
      <c r="G53" s="40"/>
      <c r="H53" s="40"/>
      <c r="I53" s="144"/>
      <c r="J53" s="40"/>
      <c r="K53" s="40"/>
      <c r="L53" s="44"/>
    </row>
    <row r="54" spans="2:12" s="1" customFormat="1" ht="16.5" customHeight="1">
      <c r="B54" s="39"/>
      <c r="C54" s="40"/>
      <c r="D54" s="40"/>
      <c r="E54" s="65" t="str">
        <f>E11</f>
        <v>SO 02 - SO 02 - Železniční spodek</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3" t="s">
        <v>21</v>
      </c>
      <c r="D56" s="40"/>
      <c r="E56" s="40"/>
      <c r="F56" s="28" t="str">
        <f>F14</f>
        <v>trať 073</v>
      </c>
      <c r="G56" s="40"/>
      <c r="H56" s="40"/>
      <c r="I56" s="146" t="s">
        <v>23</v>
      </c>
      <c r="J56" s="68" t="str">
        <f>IF(J14="","",J14)</f>
        <v>7. 6. 2019</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3" t="s">
        <v>25</v>
      </c>
      <c r="D58" s="40"/>
      <c r="E58" s="40"/>
      <c r="F58" s="28" t="str">
        <f>E17</f>
        <v>SŽDC s.o., OŘ Ústí n.L., ST Ústí n.L.</v>
      </c>
      <c r="G58" s="40"/>
      <c r="H58" s="40"/>
      <c r="I58" s="146" t="s">
        <v>33</v>
      </c>
      <c r="J58" s="37" t="str">
        <f>E23</f>
        <v xml:space="preserve"> </v>
      </c>
      <c r="K58" s="40"/>
      <c r="L58" s="44"/>
    </row>
    <row r="59" spans="2:12" s="1" customFormat="1" ht="13.65" customHeight="1">
      <c r="B59" s="39"/>
      <c r="C59" s="33" t="s">
        <v>31</v>
      </c>
      <c r="D59" s="40"/>
      <c r="E59" s="40"/>
      <c r="F59" s="28" t="str">
        <f>IF(E20="","",E20)</f>
        <v>Vyplň údaj</v>
      </c>
      <c r="G59" s="40"/>
      <c r="H59" s="40"/>
      <c r="I59" s="146" t="s">
        <v>36</v>
      </c>
      <c r="J59" s="37" t="str">
        <f>E26</f>
        <v xml:space="preserve"> </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163</v>
      </c>
      <c r="D61" s="174"/>
      <c r="E61" s="174"/>
      <c r="F61" s="174"/>
      <c r="G61" s="174"/>
      <c r="H61" s="174"/>
      <c r="I61" s="175"/>
      <c r="J61" s="176" t="s">
        <v>164</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71</v>
      </c>
      <c r="D63" s="40"/>
      <c r="E63" s="40"/>
      <c r="F63" s="40"/>
      <c r="G63" s="40"/>
      <c r="H63" s="40"/>
      <c r="I63" s="144"/>
      <c r="J63" s="98">
        <f>J87</f>
        <v>0</v>
      </c>
      <c r="K63" s="40"/>
      <c r="L63" s="44"/>
      <c r="AU63" s="18" t="s">
        <v>165</v>
      </c>
    </row>
    <row r="64" spans="2:12" s="8" customFormat="1" ht="24.95" customHeight="1">
      <c r="B64" s="178"/>
      <c r="C64" s="179"/>
      <c r="D64" s="180" t="s">
        <v>166</v>
      </c>
      <c r="E64" s="181"/>
      <c r="F64" s="181"/>
      <c r="G64" s="181"/>
      <c r="H64" s="181"/>
      <c r="I64" s="182"/>
      <c r="J64" s="183">
        <f>J88</f>
        <v>0</v>
      </c>
      <c r="K64" s="179"/>
      <c r="L64" s="184"/>
    </row>
    <row r="65" spans="2:12" s="9" customFormat="1" ht="19.9" customHeight="1">
      <c r="B65" s="185"/>
      <c r="C65" s="122"/>
      <c r="D65" s="186" t="s">
        <v>167</v>
      </c>
      <c r="E65" s="187"/>
      <c r="F65" s="187"/>
      <c r="G65" s="187"/>
      <c r="H65" s="187"/>
      <c r="I65" s="188"/>
      <c r="J65" s="189">
        <f>J89</f>
        <v>0</v>
      </c>
      <c r="K65" s="122"/>
      <c r="L65" s="190"/>
    </row>
    <row r="66" spans="2:12" s="1" customFormat="1" ht="21.8" customHeight="1">
      <c r="B66" s="39"/>
      <c r="C66" s="40"/>
      <c r="D66" s="40"/>
      <c r="E66" s="40"/>
      <c r="F66" s="40"/>
      <c r="G66" s="40"/>
      <c r="H66" s="40"/>
      <c r="I66" s="144"/>
      <c r="J66" s="40"/>
      <c r="K66" s="40"/>
      <c r="L66" s="44"/>
    </row>
    <row r="67" spans="2:12" s="1" customFormat="1" ht="6.95" customHeight="1">
      <c r="B67" s="58"/>
      <c r="C67" s="59"/>
      <c r="D67" s="59"/>
      <c r="E67" s="59"/>
      <c r="F67" s="59"/>
      <c r="G67" s="59"/>
      <c r="H67" s="59"/>
      <c r="I67" s="168"/>
      <c r="J67" s="59"/>
      <c r="K67" s="59"/>
      <c r="L67" s="44"/>
    </row>
    <row r="71" spans="2:12" s="1" customFormat="1" ht="6.95" customHeight="1">
      <c r="B71" s="60"/>
      <c r="C71" s="61"/>
      <c r="D71" s="61"/>
      <c r="E71" s="61"/>
      <c r="F71" s="61"/>
      <c r="G71" s="61"/>
      <c r="H71" s="61"/>
      <c r="I71" s="171"/>
      <c r="J71" s="61"/>
      <c r="K71" s="61"/>
      <c r="L71" s="44"/>
    </row>
    <row r="72" spans="2:12" s="1" customFormat="1" ht="24.95" customHeight="1">
      <c r="B72" s="39"/>
      <c r="C72" s="24" t="s">
        <v>168</v>
      </c>
      <c r="D72" s="40"/>
      <c r="E72" s="40"/>
      <c r="F72" s="40"/>
      <c r="G72" s="40"/>
      <c r="H72" s="40"/>
      <c r="I72" s="144"/>
      <c r="J72" s="40"/>
      <c r="K72" s="40"/>
      <c r="L72" s="44"/>
    </row>
    <row r="73" spans="2:12" s="1" customFormat="1" ht="6.95" customHeight="1">
      <c r="B73" s="39"/>
      <c r="C73" s="40"/>
      <c r="D73" s="40"/>
      <c r="E73" s="40"/>
      <c r="F73" s="40"/>
      <c r="G73" s="40"/>
      <c r="H73" s="40"/>
      <c r="I73" s="144"/>
      <c r="J73" s="40"/>
      <c r="K73" s="40"/>
      <c r="L73" s="44"/>
    </row>
    <row r="74" spans="2:12" s="1" customFormat="1" ht="12" customHeight="1">
      <c r="B74" s="39"/>
      <c r="C74" s="33" t="s">
        <v>16</v>
      </c>
      <c r="D74" s="40"/>
      <c r="E74" s="40"/>
      <c r="F74" s="40"/>
      <c r="G74" s="40"/>
      <c r="H74" s="40"/>
      <c r="I74" s="144"/>
      <c r="J74" s="40"/>
      <c r="K74" s="40"/>
      <c r="L74" s="44"/>
    </row>
    <row r="75" spans="2:12" s="1" customFormat="1" ht="16.5" customHeight="1">
      <c r="B75" s="39"/>
      <c r="C75" s="40"/>
      <c r="D75" s="40"/>
      <c r="E75" s="172" t="str">
        <f>E7</f>
        <v>Výměna pražců a kolejnic ve 2.TK v úseku V.Březno - Boletice n.L. v km 443,320 – 448,400_OPRAVA Č. 1</v>
      </c>
      <c r="F75" s="33"/>
      <c r="G75" s="33"/>
      <c r="H75" s="33"/>
      <c r="I75" s="144"/>
      <c r="J75" s="40"/>
      <c r="K75" s="40"/>
      <c r="L75" s="44"/>
    </row>
    <row r="76" spans="2:12" ht="12" customHeight="1">
      <c r="B76" s="22"/>
      <c r="C76" s="33" t="s">
        <v>158</v>
      </c>
      <c r="D76" s="23"/>
      <c r="E76" s="23"/>
      <c r="F76" s="23"/>
      <c r="G76" s="23"/>
      <c r="H76" s="23"/>
      <c r="I76" s="137"/>
      <c r="J76" s="23"/>
      <c r="K76" s="23"/>
      <c r="L76" s="21"/>
    </row>
    <row r="77" spans="2:12" s="1" customFormat="1" ht="16.5" customHeight="1">
      <c r="B77" s="39"/>
      <c r="C77" s="40"/>
      <c r="D77" s="40"/>
      <c r="E77" s="172" t="s">
        <v>159</v>
      </c>
      <c r="F77" s="40"/>
      <c r="G77" s="40"/>
      <c r="H77" s="40"/>
      <c r="I77" s="144"/>
      <c r="J77" s="40"/>
      <c r="K77" s="40"/>
      <c r="L77" s="44"/>
    </row>
    <row r="78" spans="2:12" s="1" customFormat="1" ht="12" customHeight="1">
      <c r="B78" s="39"/>
      <c r="C78" s="33" t="s">
        <v>160</v>
      </c>
      <c r="D78" s="40"/>
      <c r="E78" s="40"/>
      <c r="F78" s="40"/>
      <c r="G78" s="40"/>
      <c r="H78" s="40"/>
      <c r="I78" s="144"/>
      <c r="J78" s="40"/>
      <c r="K78" s="40"/>
      <c r="L78" s="44"/>
    </row>
    <row r="79" spans="2:12" s="1" customFormat="1" ht="16.5" customHeight="1">
      <c r="B79" s="39"/>
      <c r="C79" s="40"/>
      <c r="D79" s="40"/>
      <c r="E79" s="65" t="str">
        <f>E11</f>
        <v>SO 02 - SO 02 - Železniční spodek</v>
      </c>
      <c r="F79" s="40"/>
      <c r="G79" s="40"/>
      <c r="H79" s="40"/>
      <c r="I79" s="144"/>
      <c r="J79" s="40"/>
      <c r="K79" s="40"/>
      <c r="L79" s="44"/>
    </row>
    <row r="80" spans="2:12" s="1" customFormat="1" ht="6.95" customHeight="1">
      <c r="B80" s="39"/>
      <c r="C80" s="40"/>
      <c r="D80" s="40"/>
      <c r="E80" s="40"/>
      <c r="F80" s="40"/>
      <c r="G80" s="40"/>
      <c r="H80" s="40"/>
      <c r="I80" s="144"/>
      <c r="J80" s="40"/>
      <c r="K80" s="40"/>
      <c r="L80" s="44"/>
    </row>
    <row r="81" spans="2:12" s="1" customFormat="1" ht="12" customHeight="1">
      <c r="B81" s="39"/>
      <c r="C81" s="33" t="s">
        <v>21</v>
      </c>
      <c r="D81" s="40"/>
      <c r="E81" s="40"/>
      <c r="F81" s="28" t="str">
        <f>F14</f>
        <v>trať 073</v>
      </c>
      <c r="G81" s="40"/>
      <c r="H81" s="40"/>
      <c r="I81" s="146" t="s">
        <v>23</v>
      </c>
      <c r="J81" s="68" t="str">
        <f>IF(J14="","",J14)</f>
        <v>7. 6. 2019</v>
      </c>
      <c r="K81" s="40"/>
      <c r="L81" s="44"/>
    </row>
    <row r="82" spans="2:12" s="1" customFormat="1" ht="6.95" customHeight="1">
      <c r="B82" s="39"/>
      <c r="C82" s="40"/>
      <c r="D82" s="40"/>
      <c r="E82" s="40"/>
      <c r="F82" s="40"/>
      <c r="G82" s="40"/>
      <c r="H82" s="40"/>
      <c r="I82" s="144"/>
      <c r="J82" s="40"/>
      <c r="K82" s="40"/>
      <c r="L82" s="44"/>
    </row>
    <row r="83" spans="2:12" s="1" customFormat="1" ht="13.65" customHeight="1">
      <c r="B83" s="39"/>
      <c r="C83" s="33" t="s">
        <v>25</v>
      </c>
      <c r="D83" s="40"/>
      <c r="E83" s="40"/>
      <c r="F83" s="28" t="str">
        <f>E17</f>
        <v>SŽDC s.o., OŘ Ústí n.L., ST Ústí n.L.</v>
      </c>
      <c r="G83" s="40"/>
      <c r="H83" s="40"/>
      <c r="I83" s="146" t="s">
        <v>33</v>
      </c>
      <c r="J83" s="37" t="str">
        <f>E23</f>
        <v xml:space="preserve"> </v>
      </c>
      <c r="K83" s="40"/>
      <c r="L83" s="44"/>
    </row>
    <row r="84" spans="2:12" s="1" customFormat="1" ht="13.65" customHeight="1">
      <c r="B84" s="39"/>
      <c r="C84" s="33" t="s">
        <v>31</v>
      </c>
      <c r="D84" s="40"/>
      <c r="E84" s="40"/>
      <c r="F84" s="28" t="str">
        <f>IF(E20="","",E20)</f>
        <v>Vyplň údaj</v>
      </c>
      <c r="G84" s="40"/>
      <c r="H84" s="40"/>
      <c r="I84" s="146" t="s">
        <v>36</v>
      </c>
      <c r="J84" s="37" t="str">
        <f>E26</f>
        <v xml:space="preserve"> </v>
      </c>
      <c r="K84" s="40"/>
      <c r="L84" s="44"/>
    </row>
    <row r="85" spans="2:12" s="1" customFormat="1" ht="10.3" customHeight="1">
      <c r="B85" s="39"/>
      <c r="C85" s="40"/>
      <c r="D85" s="40"/>
      <c r="E85" s="40"/>
      <c r="F85" s="40"/>
      <c r="G85" s="40"/>
      <c r="H85" s="40"/>
      <c r="I85" s="144"/>
      <c r="J85" s="40"/>
      <c r="K85" s="40"/>
      <c r="L85" s="44"/>
    </row>
    <row r="86" spans="2:20" s="10" customFormat="1" ht="29.25" customHeight="1">
      <c r="B86" s="191"/>
      <c r="C86" s="192" t="s">
        <v>169</v>
      </c>
      <c r="D86" s="193" t="s">
        <v>58</v>
      </c>
      <c r="E86" s="193" t="s">
        <v>54</v>
      </c>
      <c r="F86" s="193" t="s">
        <v>55</v>
      </c>
      <c r="G86" s="193" t="s">
        <v>170</v>
      </c>
      <c r="H86" s="193" t="s">
        <v>171</v>
      </c>
      <c r="I86" s="194" t="s">
        <v>172</v>
      </c>
      <c r="J86" s="193" t="s">
        <v>164</v>
      </c>
      <c r="K86" s="195" t="s">
        <v>173</v>
      </c>
      <c r="L86" s="196"/>
      <c r="M86" s="88" t="s">
        <v>19</v>
      </c>
      <c r="N86" s="89" t="s">
        <v>43</v>
      </c>
      <c r="O86" s="89" t="s">
        <v>174</v>
      </c>
      <c r="P86" s="89" t="s">
        <v>175</v>
      </c>
      <c r="Q86" s="89" t="s">
        <v>176</v>
      </c>
      <c r="R86" s="89" t="s">
        <v>177</v>
      </c>
      <c r="S86" s="89" t="s">
        <v>178</v>
      </c>
      <c r="T86" s="90" t="s">
        <v>179</v>
      </c>
    </row>
    <row r="87" spans="2:63" s="1" customFormat="1" ht="22.8" customHeight="1">
      <c r="B87" s="39"/>
      <c r="C87" s="95" t="s">
        <v>180</v>
      </c>
      <c r="D87" s="40"/>
      <c r="E87" s="40"/>
      <c r="F87" s="40"/>
      <c r="G87" s="40"/>
      <c r="H87" s="40"/>
      <c r="I87" s="144"/>
      <c r="J87" s="197">
        <f>BK87</f>
        <v>0</v>
      </c>
      <c r="K87" s="40"/>
      <c r="L87" s="44"/>
      <c r="M87" s="91"/>
      <c r="N87" s="92"/>
      <c r="O87" s="92"/>
      <c r="P87" s="198">
        <f>P88</f>
        <v>0</v>
      </c>
      <c r="Q87" s="92"/>
      <c r="R87" s="198">
        <f>R88</f>
        <v>1047.6513</v>
      </c>
      <c r="S87" s="92"/>
      <c r="T87" s="199">
        <f>T88</f>
        <v>0</v>
      </c>
      <c r="AT87" s="18" t="s">
        <v>72</v>
      </c>
      <c r="AU87" s="18" t="s">
        <v>165</v>
      </c>
      <c r="BK87" s="200">
        <f>BK88</f>
        <v>0</v>
      </c>
    </row>
    <row r="88" spans="2:63" s="11" customFormat="1" ht="25.9" customHeight="1">
      <c r="B88" s="201"/>
      <c r="C88" s="202"/>
      <c r="D88" s="203" t="s">
        <v>72</v>
      </c>
      <c r="E88" s="204" t="s">
        <v>181</v>
      </c>
      <c r="F88" s="204" t="s">
        <v>182</v>
      </c>
      <c r="G88" s="202"/>
      <c r="H88" s="202"/>
      <c r="I88" s="205"/>
      <c r="J88" s="206">
        <f>BK88</f>
        <v>0</v>
      </c>
      <c r="K88" s="202"/>
      <c r="L88" s="207"/>
      <c r="M88" s="208"/>
      <c r="N88" s="209"/>
      <c r="O88" s="209"/>
      <c r="P88" s="210">
        <f>P89</f>
        <v>0</v>
      </c>
      <c r="Q88" s="209"/>
      <c r="R88" s="210">
        <f>R89</f>
        <v>1047.6513</v>
      </c>
      <c r="S88" s="209"/>
      <c r="T88" s="211">
        <f>T89</f>
        <v>0</v>
      </c>
      <c r="AR88" s="212" t="s">
        <v>80</v>
      </c>
      <c r="AT88" s="213" t="s">
        <v>72</v>
      </c>
      <c r="AU88" s="213" t="s">
        <v>73</v>
      </c>
      <c r="AY88" s="212" t="s">
        <v>183</v>
      </c>
      <c r="BK88" s="214">
        <f>BK89</f>
        <v>0</v>
      </c>
    </row>
    <row r="89" spans="2:63" s="11" customFormat="1" ht="22.8" customHeight="1">
      <c r="B89" s="201"/>
      <c r="C89" s="202"/>
      <c r="D89" s="203" t="s">
        <v>72</v>
      </c>
      <c r="E89" s="215" t="s">
        <v>104</v>
      </c>
      <c r="F89" s="215" t="s">
        <v>184</v>
      </c>
      <c r="G89" s="202"/>
      <c r="H89" s="202"/>
      <c r="I89" s="205"/>
      <c r="J89" s="216">
        <f>BK89</f>
        <v>0</v>
      </c>
      <c r="K89" s="202"/>
      <c r="L89" s="207"/>
      <c r="M89" s="208"/>
      <c r="N89" s="209"/>
      <c r="O89" s="209"/>
      <c r="P89" s="210">
        <f>SUM(P90:P193)</f>
        <v>0</v>
      </c>
      <c r="Q89" s="209"/>
      <c r="R89" s="210">
        <f>SUM(R90:R193)</f>
        <v>1047.6513</v>
      </c>
      <c r="S89" s="209"/>
      <c r="T89" s="211">
        <f>SUM(T90:T193)</f>
        <v>0</v>
      </c>
      <c r="AR89" s="212" t="s">
        <v>80</v>
      </c>
      <c r="AT89" s="213" t="s">
        <v>72</v>
      </c>
      <c r="AU89" s="213" t="s">
        <v>80</v>
      </c>
      <c r="AY89" s="212" t="s">
        <v>183</v>
      </c>
      <c r="BK89" s="214">
        <f>SUM(BK90:BK193)</f>
        <v>0</v>
      </c>
    </row>
    <row r="90" spans="2:65" s="1" customFormat="1" ht="22.5" customHeight="1">
      <c r="B90" s="39"/>
      <c r="C90" s="217" t="s">
        <v>80</v>
      </c>
      <c r="D90" s="217" t="s">
        <v>185</v>
      </c>
      <c r="E90" s="218" t="s">
        <v>432</v>
      </c>
      <c r="F90" s="219" t="s">
        <v>433</v>
      </c>
      <c r="G90" s="220" t="s">
        <v>225</v>
      </c>
      <c r="H90" s="221">
        <v>1485</v>
      </c>
      <c r="I90" s="222"/>
      <c r="J90" s="223">
        <f>ROUND(I90*H90,2)</f>
        <v>0</v>
      </c>
      <c r="K90" s="219" t="s">
        <v>189</v>
      </c>
      <c r="L90" s="44"/>
      <c r="M90" s="224" t="s">
        <v>19</v>
      </c>
      <c r="N90" s="225" t="s">
        <v>44</v>
      </c>
      <c r="O90" s="80"/>
      <c r="P90" s="226">
        <f>O90*H90</f>
        <v>0</v>
      </c>
      <c r="Q90" s="226">
        <v>0</v>
      </c>
      <c r="R90" s="226">
        <f>Q90*H90</f>
        <v>0</v>
      </c>
      <c r="S90" s="226">
        <v>0</v>
      </c>
      <c r="T90" s="227">
        <f>S90*H90</f>
        <v>0</v>
      </c>
      <c r="AR90" s="18" t="s">
        <v>101</v>
      </c>
      <c r="AT90" s="18" t="s">
        <v>185</v>
      </c>
      <c r="AU90" s="18" t="s">
        <v>82</v>
      </c>
      <c r="AY90" s="18" t="s">
        <v>183</v>
      </c>
      <c r="BE90" s="228">
        <f>IF(N90="základní",J90,0)</f>
        <v>0</v>
      </c>
      <c r="BF90" s="228">
        <f>IF(N90="snížená",J90,0)</f>
        <v>0</v>
      </c>
      <c r="BG90" s="228">
        <f>IF(N90="zákl. přenesená",J90,0)</f>
        <v>0</v>
      </c>
      <c r="BH90" s="228">
        <f>IF(N90="sníž. přenesená",J90,0)</f>
        <v>0</v>
      </c>
      <c r="BI90" s="228">
        <f>IF(N90="nulová",J90,0)</f>
        <v>0</v>
      </c>
      <c r="BJ90" s="18" t="s">
        <v>80</v>
      </c>
      <c r="BK90" s="228">
        <f>ROUND(I90*H90,2)</f>
        <v>0</v>
      </c>
      <c r="BL90" s="18" t="s">
        <v>101</v>
      </c>
      <c r="BM90" s="18" t="s">
        <v>434</v>
      </c>
    </row>
    <row r="91" spans="2:51" s="13" customFormat="1" ht="12">
      <c r="B91" s="242"/>
      <c r="C91" s="243"/>
      <c r="D91" s="229" t="s">
        <v>193</v>
      </c>
      <c r="E91" s="244" t="s">
        <v>19</v>
      </c>
      <c r="F91" s="245" t="s">
        <v>435</v>
      </c>
      <c r="G91" s="243"/>
      <c r="H91" s="246">
        <v>12</v>
      </c>
      <c r="I91" s="247"/>
      <c r="J91" s="243"/>
      <c r="K91" s="243"/>
      <c r="L91" s="248"/>
      <c r="M91" s="249"/>
      <c r="N91" s="250"/>
      <c r="O91" s="250"/>
      <c r="P91" s="250"/>
      <c r="Q91" s="250"/>
      <c r="R91" s="250"/>
      <c r="S91" s="250"/>
      <c r="T91" s="251"/>
      <c r="AT91" s="252" t="s">
        <v>193</v>
      </c>
      <c r="AU91" s="252" t="s">
        <v>82</v>
      </c>
      <c r="AV91" s="13" t="s">
        <v>82</v>
      </c>
      <c r="AW91" s="13" t="s">
        <v>35</v>
      </c>
      <c r="AX91" s="13" t="s">
        <v>73</v>
      </c>
      <c r="AY91" s="252" t="s">
        <v>183</v>
      </c>
    </row>
    <row r="92" spans="2:51" s="13" customFormat="1" ht="12">
      <c r="B92" s="242"/>
      <c r="C92" s="243"/>
      <c r="D92" s="229" t="s">
        <v>193</v>
      </c>
      <c r="E92" s="244" t="s">
        <v>19</v>
      </c>
      <c r="F92" s="245" t="s">
        <v>436</v>
      </c>
      <c r="G92" s="243"/>
      <c r="H92" s="246">
        <v>122</v>
      </c>
      <c r="I92" s="247"/>
      <c r="J92" s="243"/>
      <c r="K92" s="243"/>
      <c r="L92" s="248"/>
      <c r="M92" s="249"/>
      <c r="N92" s="250"/>
      <c r="O92" s="250"/>
      <c r="P92" s="250"/>
      <c r="Q92" s="250"/>
      <c r="R92" s="250"/>
      <c r="S92" s="250"/>
      <c r="T92" s="251"/>
      <c r="AT92" s="252" t="s">
        <v>193</v>
      </c>
      <c r="AU92" s="252" t="s">
        <v>82</v>
      </c>
      <c r="AV92" s="13" t="s">
        <v>82</v>
      </c>
      <c r="AW92" s="13" t="s">
        <v>35</v>
      </c>
      <c r="AX92" s="13" t="s">
        <v>73</v>
      </c>
      <c r="AY92" s="252" t="s">
        <v>183</v>
      </c>
    </row>
    <row r="93" spans="2:51" s="13" customFormat="1" ht="12">
      <c r="B93" s="242"/>
      <c r="C93" s="243"/>
      <c r="D93" s="229" t="s">
        <v>193</v>
      </c>
      <c r="E93" s="244" t="s">
        <v>19</v>
      </c>
      <c r="F93" s="245" t="s">
        <v>437</v>
      </c>
      <c r="G93" s="243"/>
      <c r="H93" s="246">
        <v>116</v>
      </c>
      <c r="I93" s="247"/>
      <c r="J93" s="243"/>
      <c r="K93" s="243"/>
      <c r="L93" s="248"/>
      <c r="M93" s="249"/>
      <c r="N93" s="250"/>
      <c r="O93" s="250"/>
      <c r="P93" s="250"/>
      <c r="Q93" s="250"/>
      <c r="R93" s="250"/>
      <c r="S93" s="250"/>
      <c r="T93" s="251"/>
      <c r="AT93" s="252" t="s">
        <v>193</v>
      </c>
      <c r="AU93" s="252" t="s">
        <v>82</v>
      </c>
      <c r="AV93" s="13" t="s">
        <v>82</v>
      </c>
      <c r="AW93" s="13" t="s">
        <v>35</v>
      </c>
      <c r="AX93" s="13" t="s">
        <v>73</v>
      </c>
      <c r="AY93" s="252" t="s">
        <v>183</v>
      </c>
    </row>
    <row r="94" spans="2:51" s="13" customFormat="1" ht="12">
      <c r="B94" s="242"/>
      <c r="C94" s="243"/>
      <c r="D94" s="229" t="s">
        <v>193</v>
      </c>
      <c r="E94" s="244" t="s">
        <v>19</v>
      </c>
      <c r="F94" s="245" t="s">
        <v>438</v>
      </c>
      <c r="G94" s="243"/>
      <c r="H94" s="246">
        <v>94</v>
      </c>
      <c r="I94" s="247"/>
      <c r="J94" s="243"/>
      <c r="K94" s="243"/>
      <c r="L94" s="248"/>
      <c r="M94" s="249"/>
      <c r="N94" s="250"/>
      <c r="O94" s="250"/>
      <c r="P94" s="250"/>
      <c r="Q94" s="250"/>
      <c r="R94" s="250"/>
      <c r="S94" s="250"/>
      <c r="T94" s="251"/>
      <c r="AT94" s="252" t="s">
        <v>193</v>
      </c>
      <c r="AU94" s="252" t="s">
        <v>82</v>
      </c>
      <c r="AV94" s="13" t="s">
        <v>82</v>
      </c>
      <c r="AW94" s="13" t="s">
        <v>35</v>
      </c>
      <c r="AX94" s="13" t="s">
        <v>73</v>
      </c>
      <c r="AY94" s="252" t="s">
        <v>183</v>
      </c>
    </row>
    <row r="95" spans="2:51" s="13" customFormat="1" ht="12">
      <c r="B95" s="242"/>
      <c r="C95" s="243"/>
      <c r="D95" s="229" t="s">
        <v>193</v>
      </c>
      <c r="E95" s="244" t="s">
        <v>19</v>
      </c>
      <c r="F95" s="245" t="s">
        <v>439</v>
      </c>
      <c r="G95" s="243"/>
      <c r="H95" s="246">
        <v>94</v>
      </c>
      <c r="I95" s="247"/>
      <c r="J95" s="243"/>
      <c r="K95" s="243"/>
      <c r="L95" s="248"/>
      <c r="M95" s="249"/>
      <c r="N95" s="250"/>
      <c r="O95" s="250"/>
      <c r="P95" s="250"/>
      <c r="Q95" s="250"/>
      <c r="R95" s="250"/>
      <c r="S95" s="250"/>
      <c r="T95" s="251"/>
      <c r="AT95" s="252" t="s">
        <v>193</v>
      </c>
      <c r="AU95" s="252" t="s">
        <v>82</v>
      </c>
      <c r="AV95" s="13" t="s">
        <v>82</v>
      </c>
      <c r="AW95" s="13" t="s">
        <v>35</v>
      </c>
      <c r="AX95" s="13" t="s">
        <v>73</v>
      </c>
      <c r="AY95" s="252" t="s">
        <v>183</v>
      </c>
    </row>
    <row r="96" spans="2:51" s="13" customFormat="1" ht="12">
      <c r="B96" s="242"/>
      <c r="C96" s="243"/>
      <c r="D96" s="229" t="s">
        <v>193</v>
      </c>
      <c r="E96" s="244" t="s">
        <v>19</v>
      </c>
      <c r="F96" s="245" t="s">
        <v>440</v>
      </c>
      <c r="G96" s="243"/>
      <c r="H96" s="246">
        <v>15</v>
      </c>
      <c r="I96" s="247"/>
      <c r="J96" s="243"/>
      <c r="K96" s="243"/>
      <c r="L96" s="248"/>
      <c r="M96" s="249"/>
      <c r="N96" s="250"/>
      <c r="O96" s="250"/>
      <c r="P96" s="250"/>
      <c r="Q96" s="250"/>
      <c r="R96" s="250"/>
      <c r="S96" s="250"/>
      <c r="T96" s="251"/>
      <c r="AT96" s="252" t="s">
        <v>193</v>
      </c>
      <c r="AU96" s="252" t="s">
        <v>82</v>
      </c>
      <c r="AV96" s="13" t="s">
        <v>82</v>
      </c>
      <c r="AW96" s="13" t="s">
        <v>35</v>
      </c>
      <c r="AX96" s="13" t="s">
        <v>73</v>
      </c>
      <c r="AY96" s="252" t="s">
        <v>183</v>
      </c>
    </row>
    <row r="97" spans="2:51" s="13" customFormat="1" ht="12">
      <c r="B97" s="242"/>
      <c r="C97" s="243"/>
      <c r="D97" s="229" t="s">
        <v>193</v>
      </c>
      <c r="E97" s="244" t="s">
        <v>19</v>
      </c>
      <c r="F97" s="245" t="s">
        <v>441</v>
      </c>
      <c r="G97" s="243"/>
      <c r="H97" s="246">
        <v>84</v>
      </c>
      <c r="I97" s="247"/>
      <c r="J97" s="243"/>
      <c r="K97" s="243"/>
      <c r="L97" s="248"/>
      <c r="M97" s="249"/>
      <c r="N97" s="250"/>
      <c r="O97" s="250"/>
      <c r="P97" s="250"/>
      <c r="Q97" s="250"/>
      <c r="R97" s="250"/>
      <c r="S97" s="250"/>
      <c r="T97" s="251"/>
      <c r="AT97" s="252" t="s">
        <v>193</v>
      </c>
      <c r="AU97" s="252" t="s">
        <v>82</v>
      </c>
      <c r="AV97" s="13" t="s">
        <v>82</v>
      </c>
      <c r="AW97" s="13" t="s">
        <v>35</v>
      </c>
      <c r="AX97" s="13" t="s">
        <v>73</v>
      </c>
      <c r="AY97" s="252" t="s">
        <v>183</v>
      </c>
    </row>
    <row r="98" spans="2:51" s="13" customFormat="1" ht="12">
      <c r="B98" s="242"/>
      <c r="C98" s="243"/>
      <c r="D98" s="229" t="s">
        <v>193</v>
      </c>
      <c r="E98" s="244" t="s">
        <v>19</v>
      </c>
      <c r="F98" s="245" t="s">
        <v>442</v>
      </c>
      <c r="G98" s="243"/>
      <c r="H98" s="246">
        <v>180</v>
      </c>
      <c r="I98" s="247"/>
      <c r="J98" s="243"/>
      <c r="K98" s="243"/>
      <c r="L98" s="248"/>
      <c r="M98" s="249"/>
      <c r="N98" s="250"/>
      <c r="O98" s="250"/>
      <c r="P98" s="250"/>
      <c r="Q98" s="250"/>
      <c r="R98" s="250"/>
      <c r="S98" s="250"/>
      <c r="T98" s="251"/>
      <c r="AT98" s="252" t="s">
        <v>193</v>
      </c>
      <c r="AU98" s="252" t="s">
        <v>82</v>
      </c>
      <c r="AV98" s="13" t="s">
        <v>82</v>
      </c>
      <c r="AW98" s="13" t="s">
        <v>35</v>
      </c>
      <c r="AX98" s="13" t="s">
        <v>73</v>
      </c>
      <c r="AY98" s="252" t="s">
        <v>183</v>
      </c>
    </row>
    <row r="99" spans="2:51" s="13" customFormat="1" ht="12">
      <c r="B99" s="242"/>
      <c r="C99" s="243"/>
      <c r="D99" s="229" t="s">
        <v>193</v>
      </c>
      <c r="E99" s="244" t="s">
        <v>19</v>
      </c>
      <c r="F99" s="245" t="s">
        <v>443</v>
      </c>
      <c r="G99" s="243"/>
      <c r="H99" s="246">
        <v>45</v>
      </c>
      <c r="I99" s="247"/>
      <c r="J99" s="243"/>
      <c r="K99" s="243"/>
      <c r="L99" s="248"/>
      <c r="M99" s="249"/>
      <c r="N99" s="250"/>
      <c r="O99" s="250"/>
      <c r="P99" s="250"/>
      <c r="Q99" s="250"/>
      <c r="R99" s="250"/>
      <c r="S99" s="250"/>
      <c r="T99" s="251"/>
      <c r="AT99" s="252" t="s">
        <v>193</v>
      </c>
      <c r="AU99" s="252" t="s">
        <v>82</v>
      </c>
      <c r="AV99" s="13" t="s">
        <v>82</v>
      </c>
      <c r="AW99" s="13" t="s">
        <v>35</v>
      </c>
      <c r="AX99" s="13" t="s">
        <v>73</v>
      </c>
      <c r="AY99" s="252" t="s">
        <v>183</v>
      </c>
    </row>
    <row r="100" spans="2:51" s="13" customFormat="1" ht="12">
      <c r="B100" s="242"/>
      <c r="C100" s="243"/>
      <c r="D100" s="229" t="s">
        <v>193</v>
      </c>
      <c r="E100" s="244" t="s">
        <v>19</v>
      </c>
      <c r="F100" s="245" t="s">
        <v>444</v>
      </c>
      <c r="G100" s="243"/>
      <c r="H100" s="246">
        <v>260</v>
      </c>
      <c r="I100" s="247"/>
      <c r="J100" s="243"/>
      <c r="K100" s="243"/>
      <c r="L100" s="248"/>
      <c r="M100" s="249"/>
      <c r="N100" s="250"/>
      <c r="O100" s="250"/>
      <c r="P100" s="250"/>
      <c r="Q100" s="250"/>
      <c r="R100" s="250"/>
      <c r="S100" s="250"/>
      <c r="T100" s="251"/>
      <c r="AT100" s="252" t="s">
        <v>193</v>
      </c>
      <c r="AU100" s="252" t="s">
        <v>82</v>
      </c>
      <c r="AV100" s="13" t="s">
        <v>82</v>
      </c>
      <c r="AW100" s="13" t="s">
        <v>35</v>
      </c>
      <c r="AX100" s="13" t="s">
        <v>73</v>
      </c>
      <c r="AY100" s="252" t="s">
        <v>183</v>
      </c>
    </row>
    <row r="101" spans="2:51" s="13" customFormat="1" ht="12">
      <c r="B101" s="242"/>
      <c r="C101" s="243"/>
      <c r="D101" s="229" t="s">
        <v>193</v>
      </c>
      <c r="E101" s="244" t="s">
        <v>19</v>
      </c>
      <c r="F101" s="245" t="s">
        <v>445</v>
      </c>
      <c r="G101" s="243"/>
      <c r="H101" s="246">
        <v>35</v>
      </c>
      <c r="I101" s="247"/>
      <c r="J101" s="243"/>
      <c r="K101" s="243"/>
      <c r="L101" s="248"/>
      <c r="M101" s="249"/>
      <c r="N101" s="250"/>
      <c r="O101" s="250"/>
      <c r="P101" s="250"/>
      <c r="Q101" s="250"/>
      <c r="R101" s="250"/>
      <c r="S101" s="250"/>
      <c r="T101" s="251"/>
      <c r="AT101" s="252" t="s">
        <v>193</v>
      </c>
      <c r="AU101" s="252" t="s">
        <v>82</v>
      </c>
      <c r="AV101" s="13" t="s">
        <v>82</v>
      </c>
      <c r="AW101" s="13" t="s">
        <v>35</v>
      </c>
      <c r="AX101" s="13" t="s">
        <v>73</v>
      </c>
      <c r="AY101" s="252" t="s">
        <v>183</v>
      </c>
    </row>
    <row r="102" spans="2:51" s="13" customFormat="1" ht="12">
      <c r="B102" s="242"/>
      <c r="C102" s="243"/>
      <c r="D102" s="229" t="s">
        <v>193</v>
      </c>
      <c r="E102" s="244" t="s">
        <v>19</v>
      </c>
      <c r="F102" s="245" t="s">
        <v>446</v>
      </c>
      <c r="G102" s="243"/>
      <c r="H102" s="246">
        <v>296</v>
      </c>
      <c r="I102" s="247"/>
      <c r="J102" s="243"/>
      <c r="K102" s="243"/>
      <c r="L102" s="248"/>
      <c r="M102" s="249"/>
      <c r="N102" s="250"/>
      <c r="O102" s="250"/>
      <c r="P102" s="250"/>
      <c r="Q102" s="250"/>
      <c r="R102" s="250"/>
      <c r="S102" s="250"/>
      <c r="T102" s="251"/>
      <c r="AT102" s="252" t="s">
        <v>193</v>
      </c>
      <c r="AU102" s="252" t="s">
        <v>82</v>
      </c>
      <c r="AV102" s="13" t="s">
        <v>82</v>
      </c>
      <c r="AW102" s="13" t="s">
        <v>35</v>
      </c>
      <c r="AX102" s="13" t="s">
        <v>73</v>
      </c>
      <c r="AY102" s="252" t="s">
        <v>183</v>
      </c>
    </row>
    <row r="103" spans="2:51" s="13" customFormat="1" ht="12">
      <c r="B103" s="242"/>
      <c r="C103" s="243"/>
      <c r="D103" s="229" t="s">
        <v>193</v>
      </c>
      <c r="E103" s="244" t="s">
        <v>19</v>
      </c>
      <c r="F103" s="245" t="s">
        <v>447</v>
      </c>
      <c r="G103" s="243"/>
      <c r="H103" s="246">
        <v>92</v>
      </c>
      <c r="I103" s="247"/>
      <c r="J103" s="243"/>
      <c r="K103" s="243"/>
      <c r="L103" s="248"/>
      <c r="M103" s="249"/>
      <c r="N103" s="250"/>
      <c r="O103" s="250"/>
      <c r="P103" s="250"/>
      <c r="Q103" s="250"/>
      <c r="R103" s="250"/>
      <c r="S103" s="250"/>
      <c r="T103" s="251"/>
      <c r="AT103" s="252" t="s">
        <v>193</v>
      </c>
      <c r="AU103" s="252" t="s">
        <v>82</v>
      </c>
      <c r="AV103" s="13" t="s">
        <v>82</v>
      </c>
      <c r="AW103" s="13" t="s">
        <v>35</v>
      </c>
      <c r="AX103" s="13" t="s">
        <v>73</v>
      </c>
      <c r="AY103" s="252" t="s">
        <v>183</v>
      </c>
    </row>
    <row r="104" spans="2:51" s="13" customFormat="1" ht="12">
      <c r="B104" s="242"/>
      <c r="C104" s="243"/>
      <c r="D104" s="229" t="s">
        <v>193</v>
      </c>
      <c r="E104" s="244" t="s">
        <v>19</v>
      </c>
      <c r="F104" s="245" t="s">
        <v>448</v>
      </c>
      <c r="G104" s="243"/>
      <c r="H104" s="246">
        <v>40</v>
      </c>
      <c r="I104" s="247"/>
      <c r="J104" s="243"/>
      <c r="K104" s="243"/>
      <c r="L104" s="248"/>
      <c r="M104" s="249"/>
      <c r="N104" s="250"/>
      <c r="O104" s="250"/>
      <c r="P104" s="250"/>
      <c r="Q104" s="250"/>
      <c r="R104" s="250"/>
      <c r="S104" s="250"/>
      <c r="T104" s="251"/>
      <c r="AT104" s="252" t="s">
        <v>193</v>
      </c>
      <c r="AU104" s="252" t="s">
        <v>82</v>
      </c>
      <c r="AV104" s="13" t="s">
        <v>82</v>
      </c>
      <c r="AW104" s="13" t="s">
        <v>35</v>
      </c>
      <c r="AX104" s="13" t="s">
        <v>73</v>
      </c>
      <c r="AY104" s="252" t="s">
        <v>183</v>
      </c>
    </row>
    <row r="105" spans="2:51" s="14" customFormat="1" ht="12">
      <c r="B105" s="253"/>
      <c r="C105" s="254"/>
      <c r="D105" s="229" t="s">
        <v>193</v>
      </c>
      <c r="E105" s="255" t="s">
        <v>19</v>
      </c>
      <c r="F105" s="256" t="s">
        <v>231</v>
      </c>
      <c r="G105" s="254"/>
      <c r="H105" s="257">
        <v>1485</v>
      </c>
      <c r="I105" s="258"/>
      <c r="J105" s="254"/>
      <c r="K105" s="254"/>
      <c r="L105" s="259"/>
      <c r="M105" s="260"/>
      <c r="N105" s="261"/>
      <c r="O105" s="261"/>
      <c r="P105" s="261"/>
      <c r="Q105" s="261"/>
      <c r="R105" s="261"/>
      <c r="S105" s="261"/>
      <c r="T105" s="262"/>
      <c r="AT105" s="263" t="s">
        <v>193</v>
      </c>
      <c r="AU105" s="263" t="s">
        <v>82</v>
      </c>
      <c r="AV105" s="14" t="s">
        <v>101</v>
      </c>
      <c r="AW105" s="14" t="s">
        <v>35</v>
      </c>
      <c r="AX105" s="14" t="s">
        <v>80</v>
      </c>
      <c r="AY105" s="263" t="s">
        <v>183</v>
      </c>
    </row>
    <row r="106" spans="2:65" s="1" customFormat="1" ht="45" customHeight="1">
      <c r="B106" s="39"/>
      <c r="C106" s="217" t="s">
        <v>82</v>
      </c>
      <c r="D106" s="217" t="s">
        <v>185</v>
      </c>
      <c r="E106" s="218" t="s">
        <v>449</v>
      </c>
      <c r="F106" s="219" t="s">
        <v>450</v>
      </c>
      <c r="G106" s="220" t="s">
        <v>188</v>
      </c>
      <c r="H106" s="221">
        <v>2895</v>
      </c>
      <c r="I106" s="222"/>
      <c r="J106" s="223">
        <f>ROUND(I106*H106,2)</f>
        <v>0</v>
      </c>
      <c r="K106" s="219" t="s">
        <v>189</v>
      </c>
      <c r="L106" s="44"/>
      <c r="M106" s="224" t="s">
        <v>19</v>
      </c>
      <c r="N106" s="225" t="s">
        <v>44</v>
      </c>
      <c r="O106" s="80"/>
      <c r="P106" s="226">
        <f>O106*H106</f>
        <v>0</v>
      </c>
      <c r="Q106" s="226">
        <v>0</v>
      </c>
      <c r="R106" s="226">
        <f>Q106*H106</f>
        <v>0</v>
      </c>
      <c r="S106" s="226">
        <v>0</v>
      </c>
      <c r="T106" s="227">
        <f>S106*H106</f>
        <v>0</v>
      </c>
      <c r="AR106" s="18" t="s">
        <v>101</v>
      </c>
      <c r="AT106" s="18" t="s">
        <v>185</v>
      </c>
      <c r="AU106" s="18" t="s">
        <v>82</v>
      </c>
      <c r="AY106" s="18" t="s">
        <v>183</v>
      </c>
      <c r="BE106" s="228">
        <f>IF(N106="základní",J106,0)</f>
        <v>0</v>
      </c>
      <c r="BF106" s="228">
        <f>IF(N106="snížená",J106,0)</f>
        <v>0</v>
      </c>
      <c r="BG106" s="228">
        <f>IF(N106="zákl. přenesená",J106,0)</f>
        <v>0</v>
      </c>
      <c r="BH106" s="228">
        <f>IF(N106="sníž. přenesená",J106,0)</f>
        <v>0</v>
      </c>
      <c r="BI106" s="228">
        <f>IF(N106="nulová",J106,0)</f>
        <v>0</v>
      </c>
      <c r="BJ106" s="18" t="s">
        <v>80</v>
      </c>
      <c r="BK106" s="228">
        <f>ROUND(I106*H106,2)</f>
        <v>0</v>
      </c>
      <c r="BL106" s="18" t="s">
        <v>101</v>
      </c>
      <c r="BM106" s="18" t="s">
        <v>451</v>
      </c>
    </row>
    <row r="107" spans="2:51" s="13" customFormat="1" ht="12">
      <c r="B107" s="242"/>
      <c r="C107" s="243"/>
      <c r="D107" s="229" t="s">
        <v>193</v>
      </c>
      <c r="E107" s="244" t="s">
        <v>19</v>
      </c>
      <c r="F107" s="245" t="s">
        <v>452</v>
      </c>
      <c r="G107" s="243"/>
      <c r="H107" s="246">
        <v>30</v>
      </c>
      <c r="I107" s="247"/>
      <c r="J107" s="243"/>
      <c r="K107" s="243"/>
      <c r="L107" s="248"/>
      <c r="M107" s="249"/>
      <c r="N107" s="250"/>
      <c r="O107" s="250"/>
      <c r="P107" s="250"/>
      <c r="Q107" s="250"/>
      <c r="R107" s="250"/>
      <c r="S107" s="250"/>
      <c r="T107" s="251"/>
      <c r="AT107" s="252" t="s">
        <v>193</v>
      </c>
      <c r="AU107" s="252" t="s">
        <v>82</v>
      </c>
      <c r="AV107" s="13" t="s">
        <v>82</v>
      </c>
      <c r="AW107" s="13" t="s">
        <v>35</v>
      </c>
      <c r="AX107" s="13" t="s">
        <v>73</v>
      </c>
      <c r="AY107" s="252" t="s">
        <v>183</v>
      </c>
    </row>
    <row r="108" spans="2:51" s="13" customFormat="1" ht="12">
      <c r="B108" s="242"/>
      <c r="C108" s="243"/>
      <c r="D108" s="229" t="s">
        <v>193</v>
      </c>
      <c r="E108" s="244" t="s">
        <v>19</v>
      </c>
      <c r="F108" s="245" t="s">
        <v>453</v>
      </c>
      <c r="G108" s="243"/>
      <c r="H108" s="246">
        <v>305</v>
      </c>
      <c r="I108" s="247"/>
      <c r="J108" s="243"/>
      <c r="K108" s="243"/>
      <c r="L108" s="248"/>
      <c r="M108" s="249"/>
      <c r="N108" s="250"/>
      <c r="O108" s="250"/>
      <c r="P108" s="250"/>
      <c r="Q108" s="250"/>
      <c r="R108" s="250"/>
      <c r="S108" s="250"/>
      <c r="T108" s="251"/>
      <c r="AT108" s="252" t="s">
        <v>193</v>
      </c>
      <c r="AU108" s="252" t="s">
        <v>82</v>
      </c>
      <c r="AV108" s="13" t="s">
        <v>82</v>
      </c>
      <c r="AW108" s="13" t="s">
        <v>35</v>
      </c>
      <c r="AX108" s="13" t="s">
        <v>73</v>
      </c>
      <c r="AY108" s="252" t="s">
        <v>183</v>
      </c>
    </row>
    <row r="109" spans="2:51" s="13" customFormat="1" ht="12">
      <c r="B109" s="242"/>
      <c r="C109" s="243"/>
      <c r="D109" s="229" t="s">
        <v>193</v>
      </c>
      <c r="E109" s="244" t="s">
        <v>19</v>
      </c>
      <c r="F109" s="245" t="s">
        <v>454</v>
      </c>
      <c r="G109" s="243"/>
      <c r="H109" s="246">
        <v>290</v>
      </c>
      <c r="I109" s="247"/>
      <c r="J109" s="243"/>
      <c r="K109" s="243"/>
      <c r="L109" s="248"/>
      <c r="M109" s="249"/>
      <c r="N109" s="250"/>
      <c r="O109" s="250"/>
      <c r="P109" s="250"/>
      <c r="Q109" s="250"/>
      <c r="R109" s="250"/>
      <c r="S109" s="250"/>
      <c r="T109" s="251"/>
      <c r="AT109" s="252" t="s">
        <v>193</v>
      </c>
      <c r="AU109" s="252" t="s">
        <v>82</v>
      </c>
      <c r="AV109" s="13" t="s">
        <v>82</v>
      </c>
      <c r="AW109" s="13" t="s">
        <v>35</v>
      </c>
      <c r="AX109" s="13" t="s">
        <v>73</v>
      </c>
      <c r="AY109" s="252" t="s">
        <v>183</v>
      </c>
    </row>
    <row r="110" spans="2:51" s="13" customFormat="1" ht="12">
      <c r="B110" s="242"/>
      <c r="C110" s="243"/>
      <c r="D110" s="229" t="s">
        <v>193</v>
      </c>
      <c r="E110" s="244" t="s">
        <v>19</v>
      </c>
      <c r="F110" s="245" t="s">
        <v>455</v>
      </c>
      <c r="G110" s="243"/>
      <c r="H110" s="246">
        <v>235</v>
      </c>
      <c r="I110" s="247"/>
      <c r="J110" s="243"/>
      <c r="K110" s="243"/>
      <c r="L110" s="248"/>
      <c r="M110" s="249"/>
      <c r="N110" s="250"/>
      <c r="O110" s="250"/>
      <c r="P110" s="250"/>
      <c r="Q110" s="250"/>
      <c r="R110" s="250"/>
      <c r="S110" s="250"/>
      <c r="T110" s="251"/>
      <c r="AT110" s="252" t="s">
        <v>193</v>
      </c>
      <c r="AU110" s="252" t="s">
        <v>82</v>
      </c>
      <c r="AV110" s="13" t="s">
        <v>82</v>
      </c>
      <c r="AW110" s="13" t="s">
        <v>35</v>
      </c>
      <c r="AX110" s="13" t="s">
        <v>73</v>
      </c>
      <c r="AY110" s="252" t="s">
        <v>183</v>
      </c>
    </row>
    <row r="111" spans="2:51" s="13" customFormat="1" ht="12">
      <c r="B111" s="242"/>
      <c r="C111" s="243"/>
      <c r="D111" s="229" t="s">
        <v>193</v>
      </c>
      <c r="E111" s="244" t="s">
        <v>19</v>
      </c>
      <c r="F111" s="245" t="s">
        <v>456</v>
      </c>
      <c r="G111" s="243"/>
      <c r="H111" s="246">
        <v>235</v>
      </c>
      <c r="I111" s="247"/>
      <c r="J111" s="243"/>
      <c r="K111" s="243"/>
      <c r="L111" s="248"/>
      <c r="M111" s="249"/>
      <c r="N111" s="250"/>
      <c r="O111" s="250"/>
      <c r="P111" s="250"/>
      <c r="Q111" s="250"/>
      <c r="R111" s="250"/>
      <c r="S111" s="250"/>
      <c r="T111" s="251"/>
      <c r="AT111" s="252" t="s">
        <v>193</v>
      </c>
      <c r="AU111" s="252" t="s">
        <v>82</v>
      </c>
      <c r="AV111" s="13" t="s">
        <v>82</v>
      </c>
      <c r="AW111" s="13" t="s">
        <v>35</v>
      </c>
      <c r="AX111" s="13" t="s">
        <v>73</v>
      </c>
      <c r="AY111" s="252" t="s">
        <v>183</v>
      </c>
    </row>
    <row r="112" spans="2:51" s="13" customFormat="1" ht="12">
      <c r="B112" s="242"/>
      <c r="C112" s="243"/>
      <c r="D112" s="229" t="s">
        <v>193</v>
      </c>
      <c r="E112" s="244" t="s">
        <v>19</v>
      </c>
      <c r="F112" s="245" t="s">
        <v>457</v>
      </c>
      <c r="G112" s="243"/>
      <c r="H112" s="246">
        <v>210</v>
      </c>
      <c r="I112" s="247"/>
      <c r="J112" s="243"/>
      <c r="K112" s="243"/>
      <c r="L112" s="248"/>
      <c r="M112" s="249"/>
      <c r="N112" s="250"/>
      <c r="O112" s="250"/>
      <c r="P112" s="250"/>
      <c r="Q112" s="250"/>
      <c r="R112" s="250"/>
      <c r="S112" s="250"/>
      <c r="T112" s="251"/>
      <c r="AT112" s="252" t="s">
        <v>193</v>
      </c>
      <c r="AU112" s="252" t="s">
        <v>82</v>
      </c>
      <c r="AV112" s="13" t="s">
        <v>82</v>
      </c>
      <c r="AW112" s="13" t="s">
        <v>35</v>
      </c>
      <c r="AX112" s="13" t="s">
        <v>73</v>
      </c>
      <c r="AY112" s="252" t="s">
        <v>183</v>
      </c>
    </row>
    <row r="113" spans="2:51" s="13" customFormat="1" ht="12">
      <c r="B113" s="242"/>
      <c r="C113" s="243"/>
      <c r="D113" s="229" t="s">
        <v>193</v>
      </c>
      <c r="E113" s="244" t="s">
        <v>19</v>
      </c>
      <c r="F113" s="245" t="s">
        <v>458</v>
      </c>
      <c r="G113" s="243"/>
      <c r="H113" s="246">
        <v>520</v>
      </c>
      <c r="I113" s="247"/>
      <c r="J113" s="243"/>
      <c r="K113" s="243"/>
      <c r="L113" s="248"/>
      <c r="M113" s="249"/>
      <c r="N113" s="250"/>
      <c r="O113" s="250"/>
      <c r="P113" s="250"/>
      <c r="Q113" s="250"/>
      <c r="R113" s="250"/>
      <c r="S113" s="250"/>
      <c r="T113" s="251"/>
      <c r="AT113" s="252" t="s">
        <v>193</v>
      </c>
      <c r="AU113" s="252" t="s">
        <v>82</v>
      </c>
      <c r="AV113" s="13" t="s">
        <v>82</v>
      </c>
      <c r="AW113" s="13" t="s">
        <v>35</v>
      </c>
      <c r="AX113" s="13" t="s">
        <v>73</v>
      </c>
      <c r="AY113" s="252" t="s">
        <v>183</v>
      </c>
    </row>
    <row r="114" spans="2:51" s="13" customFormat="1" ht="12">
      <c r="B114" s="242"/>
      <c r="C114" s="243"/>
      <c r="D114" s="229" t="s">
        <v>193</v>
      </c>
      <c r="E114" s="244" t="s">
        <v>19</v>
      </c>
      <c r="F114" s="245" t="s">
        <v>459</v>
      </c>
      <c r="G114" s="243"/>
      <c r="H114" s="246">
        <v>740</v>
      </c>
      <c r="I114" s="247"/>
      <c r="J114" s="243"/>
      <c r="K114" s="243"/>
      <c r="L114" s="248"/>
      <c r="M114" s="249"/>
      <c r="N114" s="250"/>
      <c r="O114" s="250"/>
      <c r="P114" s="250"/>
      <c r="Q114" s="250"/>
      <c r="R114" s="250"/>
      <c r="S114" s="250"/>
      <c r="T114" s="251"/>
      <c r="AT114" s="252" t="s">
        <v>193</v>
      </c>
      <c r="AU114" s="252" t="s">
        <v>82</v>
      </c>
      <c r="AV114" s="13" t="s">
        <v>82</v>
      </c>
      <c r="AW114" s="13" t="s">
        <v>35</v>
      </c>
      <c r="AX114" s="13" t="s">
        <v>73</v>
      </c>
      <c r="AY114" s="252" t="s">
        <v>183</v>
      </c>
    </row>
    <row r="115" spans="2:51" s="13" customFormat="1" ht="12">
      <c r="B115" s="242"/>
      <c r="C115" s="243"/>
      <c r="D115" s="229" t="s">
        <v>193</v>
      </c>
      <c r="E115" s="244" t="s">
        <v>19</v>
      </c>
      <c r="F115" s="245" t="s">
        <v>460</v>
      </c>
      <c r="G115" s="243"/>
      <c r="H115" s="246">
        <v>230</v>
      </c>
      <c r="I115" s="247"/>
      <c r="J115" s="243"/>
      <c r="K115" s="243"/>
      <c r="L115" s="248"/>
      <c r="M115" s="249"/>
      <c r="N115" s="250"/>
      <c r="O115" s="250"/>
      <c r="P115" s="250"/>
      <c r="Q115" s="250"/>
      <c r="R115" s="250"/>
      <c r="S115" s="250"/>
      <c r="T115" s="251"/>
      <c r="AT115" s="252" t="s">
        <v>193</v>
      </c>
      <c r="AU115" s="252" t="s">
        <v>82</v>
      </c>
      <c r="AV115" s="13" t="s">
        <v>82</v>
      </c>
      <c r="AW115" s="13" t="s">
        <v>35</v>
      </c>
      <c r="AX115" s="13" t="s">
        <v>73</v>
      </c>
      <c r="AY115" s="252" t="s">
        <v>183</v>
      </c>
    </row>
    <row r="116" spans="2:51" s="13" customFormat="1" ht="12">
      <c r="B116" s="242"/>
      <c r="C116" s="243"/>
      <c r="D116" s="229" t="s">
        <v>193</v>
      </c>
      <c r="E116" s="244" t="s">
        <v>19</v>
      </c>
      <c r="F116" s="245" t="s">
        <v>461</v>
      </c>
      <c r="G116" s="243"/>
      <c r="H116" s="246">
        <v>100</v>
      </c>
      <c r="I116" s="247"/>
      <c r="J116" s="243"/>
      <c r="K116" s="243"/>
      <c r="L116" s="248"/>
      <c r="M116" s="249"/>
      <c r="N116" s="250"/>
      <c r="O116" s="250"/>
      <c r="P116" s="250"/>
      <c r="Q116" s="250"/>
      <c r="R116" s="250"/>
      <c r="S116" s="250"/>
      <c r="T116" s="251"/>
      <c r="AT116" s="252" t="s">
        <v>193</v>
      </c>
      <c r="AU116" s="252" t="s">
        <v>82</v>
      </c>
      <c r="AV116" s="13" t="s">
        <v>82</v>
      </c>
      <c r="AW116" s="13" t="s">
        <v>35</v>
      </c>
      <c r="AX116" s="13" t="s">
        <v>73</v>
      </c>
      <c r="AY116" s="252" t="s">
        <v>183</v>
      </c>
    </row>
    <row r="117" spans="2:51" s="14" customFormat="1" ht="12">
      <c r="B117" s="253"/>
      <c r="C117" s="254"/>
      <c r="D117" s="229" t="s">
        <v>193</v>
      </c>
      <c r="E117" s="255" t="s">
        <v>19</v>
      </c>
      <c r="F117" s="256" t="s">
        <v>231</v>
      </c>
      <c r="G117" s="254"/>
      <c r="H117" s="257">
        <v>2895</v>
      </c>
      <c r="I117" s="258"/>
      <c r="J117" s="254"/>
      <c r="K117" s="254"/>
      <c r="L117" s="259"/>
      <c r="M117" s="260"/>
      <c r="N117" s="261"/>
      <c r="O117" s="261"/>
      <c r="P117" s="261"/>
      <c r="Q117" s="261"/>
      <c r="R117" s="261"/>
      <c r="S117" s="261"/>
      <c r="T117" s="262"/>
      <c r="AT117" s="263" t="s">
        <v>193</v>
      </c>
      <c r="AU117" s="263" t="s">
        <v>82</v>
      </c>
      <c r="AV117" s="14" t="s">
        <v>101</v>
      </c>
      <c r="AW117" s="14" t="s">
        <v>35</v>
      </c>
      <c r="AX117" s="14" t="s">
        <v>80</v>
      </c>
      <c r="AY117" s="263" t="s">
        <v>183</v>
      </c>
    </row>
    <row r="118" spans="2:65" s="1" customFormat="1" ht="22.5" customHeight="1">
      <c r="B118" s="39"/>
      <c r="C118" s="264" t="s">
        <v>95</v>
      </c>
      <c r="D118" s="264" t="s">
        <v>233</v>
      </c>
      <c r="E118" s="265" t="s">
        <v>462</v>
      </c>
      <c r="F118" s="266" t="s">
        <v>463</v>
      </c>
      <c r="G118" s="267" t="s">
        <v>198</v>
      </c>
      <c r="H118" s="268">
        <v>9800</v>
      </c>
      <c r="I118" s="269"/>
      <c r="J118" s="270">
        <f>ROUND(I118*H118,2)</f>
        <v>0</v>
      </c>
      <c r="K118" s="266" t="s">
        <v>189</v>
      </c>
      <c r="L118" s="271"/>
      <c r="M118" s="272" t="s">
        <v>19</v>
      </c>
      <c r="N118" s="273" t="s">
        <v>44</v>
      </c>
      <c r="O118" s="80"/>
      <c r="P118" s="226">
        <f>O118*H118</f>
        <v>0</v>
      </c>
      <c r="Q118" s="226">
        <v>0.045</v>
      </c>
      <c r="R118" s="226">
        <f>Q118*H118</f>
        <v>441</v>
      </c>
      <c r="S118" s="226">
        <v>0</v>
      </c>
      <c r="T118" s="227">
        <f>S118*H118</f>
        <v>0</v>
      </c>
      <c r="AR118" s="18" t="s">
        <v>232</v>
      </c>
      <c r="AT118" s="18" t="s">
        <v>233</v>
      </c>
      <c r="AU118" s="18" t="s">
        <v>82</v>
      </c>
      <c r="AY118" s="18" t="s">
        <v>183</v>
      </c>
      <c r="BE118" s="228">
        <f>IF(N118="základní",J118,0)</f>
        <v>0</v>
      </c>
      <c r="BF118" s="228">
        <f>IF(N118="snížená",J118,0)</f>
        <v>0</v>
      </c>
      <c r="BG118" s="228">
        <f>IF(N118="zákl. přenesená",J118,0)</f>
        <v>0</v>
      </c>
      <c r="BH118" s="228">
        <f>IF(N118="sníž. přenesená",J118,0)</f>
        <v>0</v>
      </c>
      <c r="BI118" s="228">
        <f>IF(N118="nulová",J118,0)</f>
        <v>0</v>
      </c>
      <c r="BJ118" s="18" t="s">
        <v>80</v>
      </c>
      <c r="BK118" s="228">
        <f>ROUND(I118*H118,2)</f>
        <v>0</v>
      </c>
      <c r="BL118" s="18" t="s">
        <v>101</v>
      </c>
      <c r="BM118" s="18" t="s">
        <v>464</v>
      </c>
    </row>
    <row r="119" spans="2:51" s="13" customFormat="1" ht="12">
      <c r="B119" s="242"/>
      <c r="C119" s="243"/>
      <c r="D119" s="229" t="s">
        <v>193</v>
      </c>
      <c r="E119" s="244" t="s">
        <v>19</v>
      </c>
      <c r="F119" s="245" t="s">
        <v>465</v>
      </c>
      <c r="G119" s="243"/>
      <c r="H119" s="246">
        <v>9800</v>
      </c>
      <c r="I119" s="247"/>
      <c r="J119" s="243"/>
      <c r="K119" s="243"/>
      <c r="L119" s="248"/>
      <c r="M119" s="249"/>
      <c r="N119" s="250"/>
      <c r="O119" s="250"/>
      <c r="P119" s="250"/>
      <c r="Q119" s="250"/>
      <c r="R119" s="250"/>
      <c r="S119" s="250"/>
      <c r="T119" s="251"/>
      <c r="AT119" s="252" t="s">
        <v>193</v>
      </c>
      <c r="AU119" s="252" t="s">
        <v>82</v>
      </c>
      <c r="AV119" s="13" t="s">
        <v>82</v>
      </c>
      <c r="AW119" s="13" t="s">
        <v>35</v>
      </c>
      <c r="AX119" s="13" t="s">
        <v>80</v>
      </c>
      <c r="AY119" s="252" t="s">
        <v>183</v>
      </c>
    </row>
    <row r="120" spans="2:65" s="1" customFormat="1" ht="22.5" customHeight="1">
      <c r="B120" s="39"/>
      <c r="C120" s="264" t="s">
        <v>101</v>
      </c>
      <c r="D120" s="264" t="s">
        <v>233</v>
      </c>
      <c r="E120" s="265" t="s">
        <v>466</v>
      </c>
      <c r="F120" s="266" t="s">
        <v>467</v>
      </c>
      <c r="G120" s="267" t="s">
        <v>225</v>
      </c>
      <c r="H120" s="268">
        <v>202.65</v>
      </c>
      <c r="I120" s="269"/>
      <c r="J120" s="270">
        <f>ROUND(I120*H120,2)</f>
        <v>0</v>
      </c>
      <c r="K120" s="266" t="s">
        <v>189</v>
      </c>
      <c r="L120" s="271"/>
      <c r="M120" s="272" t="s">
        <v>19</v>
      </c>
      <c r="N120" s="273" t="s">
        <v>44</v>
      </c>
      <c r="O120" s="80"/>
      <c r="P120" s="226">
        <f>O120*H120</f>
        <v>0</v>
      </c>
      <c r="Q120" s="226">
        <v>2.234</v>
      </c>
      <c r="R120" s="226">
        <f>Q120*H120</f>
        <v>452.7201</v>
      </c>
      <c r="S120" s="226">
        <v>0</v>
      </c>
      <c r="T120" s="227">
        <f>S120*H120</f>
        <v>0</v>
      </c>
      <c r="AR120" s="18" t="s">
        <v>232</v>
      </c>
      <c r="AT120" s="18" t="s">
        <v>233</v>
      </c>
      <c r="AU120" s="18" t="s">
        <v>82</v>
      </c>
      <c r="AY120" s="18" t="s">
        <v>183</v>
      </c>
      <c r="BE120" s="228">
        <f>IF(N120="základní",J120,0)</f>
        <v>0</v>
      </c>
      <c r="BF120" s="228">
        <f>IF(N120="snížená",J120,0)</f>
        <v>0</v>
      </c>
      <c r="BG120" s="228">
        <f>IF(N120="zákl. přenesená",J120,0)</f>
        <v>0</v>
      </c>
      <c r="BH120" s="228">
        <f>IF(N120="sníž. přenesená",J120,0)</f>
        <v>0</v>
      </c>
      <c r="BI120" s="228">
        <f>IF(N120="nulová",J120,0)</f>
        <v>0</v>
      </c>
      <c r="BJ120" s="18" t="s">
        <v>80</v>
      </c>
      <c r="BK120" s="228">
        <f>ROUND(I120*H120,2)</f>
        <v>0</v>
      </c>
      <c r="BL120" s="18" t="s">
        <v>101</v>
      </c>
      <c r="BM120" s="18" t="s">
        <v>468</v>
      </c>
    </row>
    <row r="121" spans="2:51" s="13" customFormat="1" ht="12">
      <c r="B121" s="242"/>
      <c r="C121" s="243"/>
      <c r="D121" s="229" t="s">
        <v>193</v>
      </c>
      <c r="E121" s="244" t="s">
        <v>19</v>
      </c>
      <c r="F121" s="245" t="s">
        <v>469</v>
      </c>
      <c r="G121" s="243"/>
      <c r="H121" s="246">
        <v>202.65</v>
      </c>
      <c r="I121" s="247"/>
      <c r="J121" s="243"/>
      <c r="K121" s="243"/>
      <c r="L121" s="248"/>
      <c r="M121" s="249"/>
      <c r="N121" s="250"/>
      <c r="O121" s="250"/>
      <c r="P121" s="250"/>
      <c r="Q121" s="250"/>
      <c r="R121" s="250"/>
      <c r="S121" s="250"/>
      <c r="T121" s="251"/>
      <c r="AT121" s="252" t="s">
        <v>193</v>
      </c>
      <c r="AU121" s="252" t="s">
        <v>82</v>
      </c>
      <c r="AV121" s="13" t="s">
        <v>82</v>
      </c>
      <c r="AW121" s="13" t="s">
        <v>35</v>
      </c>
      <c r="AX121" s="13" t="s">
        <v>80</v>
      </c>
      <c r="AY121" s="252" t="s">
        <v>183</v>
      </c>
    </row>
    <row r="122" spans="2:65" s="1" customFormat="1" ht="33.75" customHeight="1">
      <c r="B122" s="39"/>
      <c r="C122" s="217" t="s">
        <v>104</v>
      </c>
      <c r="D122" s="217" t="s">
        <v>185</v>
      </c>
      <c r="E122" s="218" t="s">
        <v>470</v>
      </c>
      <c r="F122" s="219" t="s">
        <v>471</v>
      </c>
      <c r="G122" s="220" t="s">
        <v>225</v>
      </c>
      <c r="H122" s="221">
        <v>150.75</v>
      </c>
      <c r="I122" s="222"/>
      <c r="J122" s="223">
        <f>ROUND(I122*H122,2)</f>
        <v>0</v>
      </c>
      <c r="K122" s="219" t="s">
        <v>189</v>
      </c>
      <c r="L122" s="44"/>
      <c r="M122" s="224" t="s">
        <v>19</v>
      </c>
      <c r="N122" s="225" t="s">
        <v>44</v>
      </c>
      <c r="O122" s="80"/>
      <c r="P122" s="226">
        <f>O122*H122</f>
        <v>0</v>
      </c>
      <c r="Q122" s="226">
        <v>0</v>
      </c>
      <c r="R122" s="226">
        <f>Q122*H122</f>
        <v>0</v>
      </c>
      <c r="S122" s="226">
        <v>0</v>
      </c>
      <c r="T122" s="227">
        <f>S122*H122</f>
        <v>0</v>
      </c>
      <c r="AR122" s="18" t="s">
        <v>101</v>
      </c>
      <c r="AT122" s="18" t="s">
        <v>185</v>
      </c>
      <c r="AU122" s="18" t="s">
        <v>82</v>
      </c>
      <c r="AY122" s="18" t="s">
        <v>183</v>
      </c>
      <c r="BE122" s="228">
        <f>IF(N122="základní",J122,0)</f>
        <v>0</v>
      </c>
      <c r="BF122" s="228">
        <f>IF(N122="snížená",J122,0)</f>
        <v>0</v>
      </c>
      <c r="BG122" s="228">
        <f>IF(N122="zákl. přenesená",J122,0)</f>
        <v>0</v>
      </c>
      <c r="BH122" s="228">
        <f>IF(N122="sníž. přenesená",J122,0)</f>
        <v>0</v>
      </c>
      <c r="BI122" s="228">
        <f>IF(N122="nulová",J122,0)</f>
        <v>0</v>
      </c>
      <c r="BJ122" s="18" t="s">
        <v>80</v>
      </c>
      <c r="BK122" s="228">
        <f>ROUND(I122*H122,2)</f>
        <v>0</v>
      </c>
      <c r="BL122" s="18" t="s">
        <v>101</v>
      </c>
      <c r="BM122" s="18" t="s">
        <v>472</v>
      </c>
    </row>
    <row r="123" spans="2:51" s="13" customFormat="1" ht="12">
      <c r="B123" s="242"/>
      <c r="C123" s="243"/>
      <c r="D123" s="229" t="s">
        <v>193</v>
      </c>
      <c r="E123" s="244" t="s">
        <v>19</v>
      </c>
      <c r="F123" s="245" t="s">
        <v>473</v>
      </c>
      <c r="G123" s="243"/>
      <c r="H123" s="246">
        <v>21.75</v>
      </c>
      <c r="I123" s="247"/>
      <c r="J123" s="243"/>
      <c r="K123" s="243"/>
      <c r="L123" s="248"/>
      <c r="M123" s="249"/>
      <c r="N123" s="250"/>
      <c r="O123" s="250"/>
      <c r="P123" s="250"/>
      <c r="Q123" s="250"/>
      <c r="R123" s="250"/>
      <c r="S123" s="250"/>
      <c r="T123" s="251"/>
      <c r="AT123" s="252" t="s">
        <v>193</v>
      </c>
      <c r="AU123" s="252" t="s">
        <v>82</v>
      </c>
      <c r="AV123" s="13" t="s">
        <v>82</v>
      </c>
      <c r="AW123" s="13" t="s">
        <v>35</v>
      </c>
      <c r="AX123" s="13" t="s">
        <v>73</v>
      </c>
      <c r="AY123" s="252" t="s">
        <v>183</v>
      </c>
    </row>
    <row r="124" spans="2:51" s="13" customFormat="1" ht="12">
      <c r="B124" s="242"/>
      <c r="C124" s="243"/>
      <c r="D124" s="229" t="s">
        <v>193</v>
      </c>
      <c r="E124" s="244" t="s">
        <v>19</v>
      </c>
      <c r="F124" s="245" t="s">
        <v>474</v>
      </c>
      <c r="G124" s="243"/>
      <c r="H124" s="246">
        <v>45</v>
      </c>
      <c r="I124" s="247"/>
      <c r="J124" s="243"/>
      <c r="K124" s="243"/>
      <c r="L124" s="248"/>
      <c r="M124" s="249"/>
      <c r="N124" s="250"/>
      <c r="O124" s="250"/>
      <c r="P124" s="250"/>
      <c r="Q124" s="250"/>
      <c r="R124" s="250"/>
      <c r="S124" s="250"/>
      <c r="T124" s="251"/>
      <c r="AT124" s="252" t="s">
        <v>193</v>
      </c>
      <c r="AU124" s="252" t="s">
        <v>82</v>
      </c>
      <c r="AV124" s="13" t="s">
        <v>82</v>
      </c>
      <c r="AW124" s="13" t="s">
        <v>35</v>
      </c>
      <c r="AX124" s="13" t="s">
        <v>73</v>
      </c>
      <c r="AY124" s="252" t="s">
        <v>183</v>
      </c>
    </row>
    <row r="125" spans="2:51" s="13" customFormat="1" ht="12">
      <c r="B125" s="242"/>
      <c r="C125" s="243"/>
      <c r="D125" s="229" t="s">
        <v>193</v>
      </c>
      <c r="E125" s="244" t="s">
        <v>19</v>
      </c>
      <c r="F125" s="245" t="s">
        <v>475</v>
      </c>
      <c r="G125" s="243"/>
      <c r="H125" s="246">
        <v>67.5</v>
      </c>
      <c r="I125" s="247"/>
      <c r="J125" s="243"/>
      <c r="K125" s="243"/>
      <c r="L125" s="248"/>
      <c r="M125" s="249"/>
      <c r="N125" s="250"/>
      <c r="O125" s="250"/>
      <c r="P125" s="250"/>
      <c r="Q125" s="250"/>
      <c r="R125" s="250"/>
      <c r="S125" s="250"/>
      <c r="T125" s="251"/>
      <c r="AT125" s="252" t="s">
        <v>193</v>
      </c>
      <c r="AU125" s="252" t="s">
        <v>82</v>
      </c>
      <c r="AV125" s="13" t="s">
        <v>82</v>
      </c>
      <c r="AW125" s="13" t="s">
        <v>35</v>
      </c>
      <c r="AX125" s="13" t="s">
        <v>73</v>
      </c>
      <c r="AY125" s="252" t="s">
        <v>183</v>
      </c>
    </row>
    <row r="126" spans="2:51" s="13" customFormat="1" ht="12">
      <c r="B126" s="242"/>
      <c r="C126" s="243"/>
      <c r="D126" s="229" t="s">
        <v>193</v>
      </c>
      <c r="E126" s="244" t="s">
        <v>19</v>
      </c>
      <c r="F126" s="245" t="s">
        <v>476</v>
      </c>
      <c r="G126" s="243"/>
      <c r="H126" s="246">
        <v>16.5</v>
      </c>
      <c r="I126" s="247"/>
      <c r="J126" s="243"/>
      <c r="K126" s="243"/>
      <c r="L126" s="248"/>
      <c r="M126" s="249"/>
      <c r="N126" s="250"/>
      <c r="O126" s="250"/>
      <c r="P126" s="250"/>
      <c r="Q126" s="250"/>
      <c r="R126" s="250"/>
      <c r="S126" s="250"/>
      <c r="T126" s="251"/>
      <c r="AT126" s="252" t="s">
        <v>193</v>
      </c>
      <c r="AU126" s="252" t="s">
        <v>82</v>
      </c>
      <c r="AV126" s="13" t="s">
        <v>82</v>
      </c>
      <c r="AW126" s="13" t="s">
        <v>35</v>
      </c>
      <c r="AX126" s="13" t="s">
        <v>73</v>
      </c>
      <c r="AY126" s="252" t="s">
        <v>183</v>
      </c>
    </row>
    <row r="127" spans="2:51" s="14" customFormat="1" ht="12">
      <c r="B127" s="253"/>
      <c r="C127" s="254"/>
      <c r="D127" s="229" t="s">
        <v>193</v>
      </c>
      <c r="E127" s="255" t="s">
        <v>19</v>
      </c>
      <c r="F127" s="256" t="s">
        <v>231</v>
      </c>
      <c r="G127" s="254"/>
      <c r="H127" s="257">
        <v>150.75</v>
      </c>
      <c r="I127" s="258"/>
      <c r="J127" s="254"/>
      <c r="K127" s="254"/>
      <c r="L127" s="259"/>
      <c r="M127" s="260"/>
      <c r="N127" s="261"/>
      <c r="O127" s="261"/>
      <c r="P127" s="261"/>
      <c r="Q127" s="261"/>
      <c r="R127" s="261"/>
      <c r="S127" s="261"/>
      <c r="T127" s="262"/>
      <c r="AT127" s="263" t="s">
        <v>193</v>
      </c>
      <c r="AU127" s="263" t="s">
        <v>82</v>
      </c>
      <c r="AV127" s="14" t="s">
        <v>101</v>
      </c>
      <c r="AW127" s="14" t="s">
        <v>35</v>
      </c>
      <c r="AX127" s="14" t="s">
        <v>80</v>
      </c>
      <c r="AY127" s="263" t="s">
        <v>183</v>
      </c>
    </row>
    <row r="128" spans="2:65" s="1" customFormat="1" ht="33.75" customHeight="1">
      <c r="B128" s="39"/>
      <c r="C128" s="217" t="s">
        <v>216</v>
      </c>
      <c r="D128" s="217" t="s">
        <v>185</v>
      </c>
      <c r="E128" s="218" t="s">
        <v>477</v>
      </c>
      <c r="F128" s="219" t="s">
        <v>478</v>
      </c>
      <c r="G128" s="220" t="s">
        <v>188</v>
      </c>
      <c r="H128" s="221">
        <v>380</v>
      </c>
      <c r="I128" s="222"/>
      <c r="J128" s="223">
        <f>ROUND(I128*H128,2)</f>
        <v>0</v>
      </c>
      <c r="K128" s="219" t="s">
        <v>189</v>
      </c>
      <c r="L128" s="44"/>
      <c r="M128" s="224" t="s">
        <v>19</v>
      </c>
      <c r="N128" s="225" t="s">
        <v>44</v>
      </c>
      <c r="O128" s="80"/>
      <c r="P128" s="226">
        <f>O128*H128</f>
        <v>0</v>
      </c>
      <c r="Q128" s="226">
        <v>0</v>
      </c>
      <c r="R128" s="226">
        <f>Q128*H128</f>
        <v>0</v>
      </c>
      <c r="S128" s="226">
        <v>0</v>
      </c>
      <c r="T128" s="227">
        <f>S128*H128</f>
        <v>0</v>
      </c>
      <c r="AR128" s="18" t="s">
        <v>101</v>
      </c>
      <c r="AT128" s="18" t="s">
        <v>185</v>
      </c>
      <c r="AU128" s="18" t="s">
        <v>82</v>
      </c>
      <c r="AY128" s="18" t="s">
        <v>183</v>
      </c>
      <c r="BE128" s="228">
        <f>IF(N128="základní",J128,0)</f>
        <v>0</v>
      </c>
      <c r="BF128" s="228">
        <f>IF(N128="snížená",J128,0)</f>
        <v>0</v>
      </c>
      <c r="BG128" s="228">
        <f>IF(N128="zákl. přenesená",J128,0)</f>
        <v>0</v>
      </c>
      <c r="BH128" s="228">
        <f>IF(N128="sníž. přenesená",J128,0)</f>
        <v>0</v>
      </c>
      <c r="BI128" s="228">
        <f>IF(N128="nulová",J128,0)</f>
        <v>0</v>
      </c>
      <c r="BJ128" s="18" t="s">
        <v>80</v>
      </c>
      <c r="BK128" s="228">
        <f>ROUND(I128*H128,2)</f>
        <v>0</v>
      </c>
      <c r="BL128" s="18" t="s">
        <v>101</v>
      </c>
      <c r="BM128" s="18" t="s">
        <v>479</v>
      </c>
    </row>
    <row r="129" spans="2:51" s="13" customFormat="1" ht="12">
      <c r="B129" s="242"/>
      <c r="C129" s="243"/>
      <c r="D129" s="229" t="s">
        <v>193</v>
      </c>
      <c r="E129" s="244" t="s">
        <v>19</v>
      </c>
      <c r="F129" s="245" t="s">
        <v>480</v>
      </c>
      <c r="G129" s="243"/>
      <c r="H129" s="246">
        <v>60</v>
      </c>
      <c r="I129" s="247"/>
      <c r="J129" s="243"/>
      <c r="K129" s="243"/>
      <c r="L129" s="248"/>
      <c r="M129" s="249"/>
      <c r="N129" s="250"/>
      <c r="O129" s="250"/>
      <c r="P129" s="250"/>
      <c r="Q129" s="250"/>
      <c r="R129" s="250"/>
      <c r="S129" s="250"/>
      <c r="T129" s="251"/>
      <c r="AT129" s="252" t="s">
        <v>193</v>
      </c>
      <c r="AU129" s="252" t="s">
        <v>82</v>
      </c>
      <c r="AV129" s="13" t="s">
        <v>82</v>
      </c>
      <c r="AW129" s="13" t="s">
        <v>35</v>
      </c>
      <c r="AX129" s="13" t="s">
        <v>73</v>
      </c>
      <c r="AY129" s="252" t="s">
        <v>183</v>
      </c>
    </row>
    <row r="130" spans="2:51" s="13" customFormat="1" ht="12">
      <c r="B130" s="242"/>
      <c r="C130" s="243"/>
      <c r="D130" s="229" t="s">
        <v>193</v>
      </c>
      <c r="E130" s="244" t="s">
        <v>19</v>
      </c>
      <c r="F130" s="245" t="s">
        <v>481</v>
      </c>
      <c r="G130" s="243"/>
      <c r="H130" s="246">
        <v>180</v>
      </c>
      <c r="I130" s="247"/>
      <c r="J130" s="243"/>
      <c r="K130" s="243"/>
      <c r="L130" s="248"/>
      <c r="M130" s="249"/>
      <c r="N130" s="250"/>
      <c r="O130" s="250"/>
      <c r="P130" s="250"/>
      <c r="Q130" s="250"/>
      <c r="R130" s="250"/>
      <c r="S130" s="250"/>
      <c r="T130" s="251"/>
      <c r="AT130" s="252" t="s">
        <v>193</v>
      </c>
      <c r="AU130" s="252" t="s">
        <v>82</v>
      </c>
      <c r="AV130" s="13" t="s">
        <v>82</v>
      </c>
      <c r="AW130" s="13" t="s">
        <v>35</v>
      </c>
      <c r="AX130" s="13" t="s">
        <v>73</v>
      </c>
      <c r="AY130" s="252" t="s">
        <v>183</v>
      </c>
    </row>
    <row r="131" spans="2:51" s="13" customFormat="1" ht="12">
      <c r="B131" s="242"/>
      <c r="C131" s="243"/>
      <c r="D131" s="229" t="s">
        <v>193</v>
      </c>
      <c r="E131" s="244" t="s">
        <v>19</v>
      </c>
      <c r="F131" s="245" t="s">
        <v>482</v>
      </c>
      <c r="G131" s="243"/>
      <c r="H131" s="246">
        <v>140</v>
      </c>
      <c r="I131" s="247"/>
      <c r="J131" s="243"/>
      <c r="K131" s="243"/>
      <c r="L131" s="248"/>
      <c r="M131" s="249"/>
      <c r="N131" s="250"/>
      <c r="O131" s="250"/>
      <c r="P131" s="250"/>
      <c r="Q131" s="250"/>
      <c r="R131" s="250"/>
      <c r="S131" s="250"/>
      <c r="T131" s="251"/>
      <c r="AT131" s="252" t="s">
        <v>193</v>
      </c>
      <c r="AU131" s="252" t="s">
        <v>82</v>
      </c>
      <c r="AV131" s="13" t="s">
        <v>82</v>
      </c>
      <c r="AW131" s="13" t="s">
        <v>35</v>
      </c>
      <c r="AX131" s="13" t="s">
        <v>73</v>
      </c>
      <c r="AY131" s="252" t="s">
        <v>183</v>
      </c>
    </row>
    <row r="132" spans="2:51" s="14" customFormat="1" ht="12">
      <c r="B132" s="253"/>
      <c r="C132" s="254"/>
      <c r="D132" s="229" t="s">
        <v>193</v>
      </c>
      <c r="E132" s="255" t="s">
        <v>19</v>
      </c>
      <c r="F132" s="256" t="s">
        <v>231</v>
      </c>
      <c r="G132" s="254"/>
      <c r="H132" s="257">
        <v>380</v>
      </c>
      <c r="I132" s="258"/>
      <c r="J132" s="254"/>
      <c r="K132" s="254"/>
      <c r="L132" s="259"/>
      <c r="M132" s="260"/>
      <c r="N132" s="261"/>
      <c r="O132" s="261"/>
      <c r="P132" s="261"/>
      <c r="Q132" s="261"/>
      <c r="R132" s="261"/>
      <c r="S132" s="261"/>
      <c r="T132" s="262"/>
      <c r="AT132" s="263" t="s">
        <v>193</v>
      </c>
      <c r="AU132" s="263" t="s">
        <v>82</v>
      </c>
      <c r="AV132" s="14" t="s">
        <v>101</v>
      </c>
      <c r="AW132" s="14" t="s">
        <v>35</v>
      </c>
      <c r="AX132" s="14" t="s">
        <v>80</v>
      </c>
      <c r="AY132" s="263" t="s">
        <v>183</v>
      </c>
    </row>
    <row r="133" spans="2:65" s="1" customFormat="1" ht="22.5" customHeight="1">
      <c r="B133" s="39"/>
      <c r="C133" s="264" t="s">
        <v>222</v>
      </c>
      <c r="D133" s="264" t="s">
        <v>233</v>
      </c>
      <c r="E133" s="265" t="s">
        <v>483</v>
      </c>
      <c r="F133" s="266" t="s">
        <v>484</v>
      </c>
      <c r="G133" s="267" t="s">
        <v>324</v>
      </c>
      <c r="H133" s="268">
        <v>608</v>
      </c>
      <c r="I133" s="269"/>
      <c r="J133" s="270">
        <f>ROUND(I133*H133,2)</f>
        <v>0</v>
      </c>
      <c r="K133" s="266" t="s">
        <v>189</v>
      </c>
      <c r="L133" s="271"/>
      <c r="M133" s="272" t="s">
        <v>19</v>
      </c>
      <c r="N133" s="273" t="s">
        <v>44</v>
      </c>
      <c r="O133" s="80"/>
      <c r="P133" s="226">
        <f>O133*H133</f>
        <v>0</v>
      </c>
      <c r="Q133" s="226">
        <v>0.0014</v>
      </c>
      <c r="R133" s="226">
        <f>Q133*H133</f>
        <v>0.8512</v>
      </c>
      <c r="S133" s="226">
        <v>0</v>
      </c>
      <c r="T133" s="227">
        <f>S133*H133</f>
        <v>0</v>
      </c>
      <c r="AR133" s="18" t="s">
        <v>232</v>
      </c>
      <c r="AT133" s="18" t="s">
        <v>233</v>
      </c>
      <c r="AU133" s="18" t="s">
        <v>82</v>
      </c>
      <c r="AY133" s="18" t="s">
        <v>183</v>
      </c>
      <c r="BE133" s="228">
        <f>IF(N133="základní",J133,0)</f>
        <v>0</v>
      </c>
      <c r="BF133" s="228">
        <f>IF(N133="snížená",J133,0)</f>
        <v>0</v>
      </c>
      <c r="BG133" s="228">
        <f>IF(N133="zákl. přenesená",J133,0)</f>
        <v>0</v>
      </c>
      <c r="BH133" s="228">
        <f>IF(N133="sníž. přenesená",J133,0)</f>
        <v>0</v>
      </c>
      <c r="BI133" s="228">
        <f>IF(N133="nulová",J133,0)</f>
        <v>0</v>
      </c>
      <c r="BJ133" s="18" t="s">
        <v>80</v>
      </c>
      <c r="BK133" s="228">
        <f>ROUND(I133*H133,2)</f>
        <v>0</v>
      </c>
      <c r="BL133" s="18" t="s">
        <v>101</v>
      </c>
      <c r="BM133" s="18" t="s">
        <v>485</v>
      </c>
    </row>
    <row r="134" spans="2:51" s="13" customFormat="1" ht="12">
      <c r="B134" s="242"/>
      <c r="C134" s="243"/>
      <c r="D134" s="229" t="s">
        <v>193</v>
      </c>
      <c r="E134" s="244" t="s">
        <v>19</v>
      </c>
      <c r="F134" s="245" t="s">
        <v>486</v>
      </c>
      <c r="G134" s="243"/>
      <c r="H134" s="246">
        <v>608</v>
      </c>
      <c r="I134" s="247"/>
      <c r="J134" s="243"/>
      <c r="K134" s="243"/>
      <c r="L134" s="248"/>
      <c r="M134" s="249"/>
      <c r="N134" s="250"/>
      <c r="O134" s="250"/>
      <c r="P134" s="250"/>
      <c r="Q134" s="250"/>
      <c r="R134" s="250"/>
      <c r="S134" s="250"/>
      <c r="T134" s="251"/>
      <c r="AT134" s="252" t="s">
        <v>193</v>
      </c>
      <c r="AU134" s="252" t="s">
        <v>82</v>
      </c>
      <c r="AV134" s="13" t="s">
        <v>82</v>
      </c>
      <c r="AW134" s="13" t="s">
        <v>35</v>
      </c>
      <c r="AX134" s="13" t="s">
        <v>80</v>
      </c>
      <c r="AY134" s="252" t="s">
        <v>183</v>
      </c>
    </row>
    <row r="135" spans="2:65" s="1" customFormat="1" ht="22.5" customHeight="1">
      <c r="B135" s="39"/>
      <c r="C135" s="264" t="s">
        <v>232</v>
      </c>
      <c r="D135" s="264" t="s">
        <v>233</v>
      </c>
      <c r="E135" s="265" t="s">
        <v>487</v>
      </c>
      <c r="F135" s="266" t="s">
        <v>488</v>
      </c>
      <c r="G135" s="267" t="s">
        <v>208</v>
      </c>
      <c r="H135" s="268">
        <v>13.68</v>
      </c>
      <c r="I135" s="269"/>
      <c r="J135" s="270">
        <f>ROUND(I135*H135,2)</f>
        <v>0</v>
      </c>
      <c r="K135" s="266" t="s">
        <v>189</v>
      </c>
      <c r="L135" s="271"/>
      <c r="M135" s="272" t="s">
        <v>19</v>
      </c>
      <c r="N135" s="273" t="s">
        <v>44</v>
      </c>
      <c r="O135" s="80"/>
      <c r="P135" s="226">
        <f>O135*H135</f>
        <v>0</v>
      </c>
      <c r="Q135" s="226">
        <v>1</v>
      </c>
      <c r="R135" s="226">
        <f>Q135*H135</f>
        <v>13.68</v>
      </c>
      <c r="S135" s="226">
        <v>0</v>
      </c>
      <c r="T135" s="227">
        <f>S135*H135</f>
        <v>0</v>
      </c>
      <c r="AR135" s="18" t="s">
        <v>232</v>
      </c>
      <c r="AT135" s="18" t="s">
        <v>233</v>
      </c>
      <c r="AU135" s="18" t="s">
        <v>82</v>
      </c>
      <c r="AY135" s="18" t="s">
        <v>183</v>
      </c>
      <c r="BE135" s="228">
        <f>IF(N135="základní",J135,0)</f>
        <v>0</v>
      </c>
      <c r="BF135" s="228">
        <f>IF(N135="snížená",J135,0)</f>
        <v>0</v>
      </c>
      <c r="BG135" s="228">
        <f>IF(N135="zákl. přenesená",J135,0)</f>
        <v>0</v>
      </c>
      <c r="BH135" s="228">
        <f>IF(N135="sníž. přenesená",J135,0)</f>
        <v>0</v>
      </c>
      <c r="BI135" s="228">
        <f>IF(N135="nulová",J135,0)</f>
        <v>0</v>
      </c>
      <c r="BJ135" s="18" t="s">
        <v>80</v>
      </c>
      <c r="BK135" s="228">
        <f>ROUND(I135*H135,2)</f>
        <v>0</v>
      </c>
      <c r="BL135" s="18" t="s">
        <v>101</v>
      </c>
      <c r="BM135" s="18" t="s">
        <v>489</v>
      </c>
    </row>
    <row r="136" spans="2:51" s="13" customFormat="1" ht="12">
      <c r="B136" s="242"/>
      <c r="C136" s="243"/>
      <c r="D136" s="229" t="s">
        <v>193</v>
      </c>
      <c r="E136" s="244" t="s">
        <v>19</v>
      </c>
      <c r="F136" s="245" t="s">
        <v>490</v>
      </c>
      <c r="G136" s="243"/>
      <c r="H136" s="246">
        <v>13.68</v>
      </c>
      <c r="I136" s="247"/>
      <c r="J136" s="243"/>
      <c r="K136" s="243"/>
      <c r="L136" s="248"/>
      <c r="M136" s="249"/>
      <c r="N136" s="250"/>
      <c r="O136" s="250"/>
      <c r="P136" s="250"/>
      <c r="Q136" s="250"/>
      <c r="R136" s="250"/>
      <c r="S136" s="250"/>
      <c r="T136" s="251"/>
      <c r="AT136" s="252" t="s">
        <v>193</v>
      </c>
      <c r="AU136" s="252" t="s">
        <v>82</v>
      </c>
      <c r="AV136" s="13" t="s">
        <v>82</v>
      </c>
      <c r="AW136" s="13" t="s">
        <v>35</v>
      </c>
      <c r="AX136" s="13" t="s">
        <v>80</v>
      </c>
      <c r="AY136" s="252" t="s">
        <v>183</v>
      </c>
    </row>
    <row r="137" spans="2:65" s="1" customFormat="1" ht="22.5" customHeight="1">
      <c r="B137" s="39"/>
      <c r="C137" s="264" t="s">
        <v>238</v>
      </c>
      <c r="D137" s="264" t="s">
        <v>233</v>
      </c>
      <c r="E137" s="265" t="s">
        <v>491</v>
      </c>
      <c r="F137" s="266" t="s">
        <v>492</v>
      </c>
      <c r="G137" s="267" t="s">
        <v>208</v>
      </c>
      <c r="H137" s="268">
        <v>106.4</v>
      </c>
      <c r="I137" s="269"/>
      <c r="J137" s="270">
        <f>ROUND(I137*H137,2)</f>
        <v>0</v>
      </c>
      <c r="K137" s="266" t="s">
        <v>189</v>
      </c>
      <c r="L137" s="271"/>
      <c r="M137" s="272" t="s">
        <v>19</v>
      </c>
      <c r="N137" s="273" t="s">
        <v>44</v>
      </c>
      <c r="O137" s="80"/>
      <c r="P137" s="226">
        <f>O137*H137</f>
        <v>0</v>
      </c>
      <c r="Q137" s="226">
        <v>1</v>
      </c>
      <c r="R137" s="226">
        <f>Q137*H137</f>
        <v>106.4</v>
      </c>
      <c r="S137" s="226">
        <v>0</v>
      </c>
      <c r="T137" s="227">
        <f>S137*H137</f>
        <v>0</v>
      </c>
      <c r="AR137" s="18" t="s">
        <v>232</v>
      </c>
      <c r="AT137" s="18" t="s">
        <v>233</v>
      </c>
      <c r="AU137" s="18" t="s">
        <v>82</v>
      </c>
      <c r="AY137" s="18" t="s">
        <v>183</v>
      </c>
      <c r="BE137" s="228">
        <f>IF(N137="základní",J137,0)</f>
        <v>0</v>
      </c>
      <c r="BF137" s="228">
        <f>IF(N137="snížená",J137,0)</f>
        <v>0</v>
      </c>
      <c r="BG137" s="228">
        <f>IF(N137="zákl. přenesená",J137,0)</f>
        <v>0</v>
      </c>
      <c r="BH137" s="228">
        <f>IF(N137="sníž. přenesená",J137,0)</f>
        <v>0</v>
      </c>
      <c r="BI137" s="228">
        <f>IF(N137="nulová",J137,0)</f>
        <v>0</v>
      </c>
      <c r="BJ137" s="18" t="s">
        <v>80</v>
      </c>
      <c r="BK137" s="228">
        <f>ROUND(I137*H137,2)</f>
        <v>0</v>
      </c>
      <c r="BL137" s="18" t="s">
        <v>101</v>
      </c>
      <c r="BM137" s="18" t="s">
        <v>493</v>
      </c>
    </row>
    <row r="138" spans="2:51" s="13" customFormat="1" ht="12">
      <c r="B138" s="242"/>
      <c r="C138" s="243"/>
      <c r="D138" s="229" t="s">
        <v>193</v>
      </c>
      <c r="E138" s="244" t="s">
        <v>19</v>
      </c>
      <c r="F138" s="245" t="s">
        <v>494</v>
      </c>
      <c r="G138" s="243"/>
      <c r="H138" s="246">
        <v>106.4</v>
      </c>
      <c r="I138" s="247"/>
      <c r="J138" s="243"/>
      <c r="K138" s="243"/>
      <c r="L138" s="248"/>
      <c r="M138" s="249"/>
      <c r="N138" s="250"/>
      <c r="O138" s="250"/>
      <c r="P138" s="250"/>
      <c r="Q138" s="250"/>
      <c r="R138" s="250"/>
      <c r="S138" s="250"/>
      <c r="T138" s="251"/>
      <c r="AT138" s="252" t="s">
        <v>193</v>
      </c>
      <c r="AU138" s="252" t="s">
        <v>82</v>
      </c>
      <c r="AV138" s="13" t="s">
        <v>82</v>
      </c>
      <c r="AW138" s="13" t="s">
        <v>35</v>
      </c>
      <c r="AX138" s="13" t="s">
        <v>80</v>
      </c>
      <c r="AY138" s="252" t="s">
        <v>183</v>
      </c>
    </row>
    <row r="139" spans="2:65" s="1" customFormat="1" ht="22.5" customHeight="1">
      <c r="B139" s="39"/>
      <c r="C139" s="264" t="s">
        <v>247</v>
      </c>
      <c r="D139" s="264" t="s">
        <v>233</v>
      </c>
      <c r="E139" s="265" t="s">
        <v>495</v>
      </c>
      <c r="F139" s="266" t="s">
        <v>496</v>
      </c>
      <c r="G139" s="267" t="s">
        <v>188</v>
      </c>
      <c r="H139" s="268">
        <v>380</v>
      </c>
      <c r="I139" s="269"/>
      <c r="J139" s="270">
        <f>ROUND(I139*H139,2)</f>
        <v>0</v>
      </c>
      <c r="K139" s="266" t="s">
        <v>189</v>
      </c>
      <c r="L139" s="271"/>
      <c r="M139" s="272" t="s">
        <v>19</v>
      </c>
      <c r="N139" s="273" t="s">
        <v>44</v>
      </c>
      <c r="O139" s="80"/>
      <c r="P139" s="226">
        <f>O139*H139</f>
        <v>0</v>
      </c>
      <c r="Q139" s="226">
        <v>0</v>
      </c>
      <c r="R139" s="226">
        <f>Q139*H139</f>
        <v>0</v>
      </c>
      <c r="S139" s="226">
        <v>0</v>
      </c>
      <c r="T139" s="227">
        <f>S139*H139</f>
        <v>0</v>
      </c>
      <c r="AR139" s="18" t="s">
        <v>232</v>
      </c>
      <c r="AT139" s="18" t="s">
        <v>233</v>
      </c>
      <c r="AU139" s="18" t="s">
        <v>82</v>
      </c>
      <c r="AY139" s="18" t="s">
        <v>183</v>
      </c>
      <c r="BE139" s="228">
        <f>IF(N139="základní",J139,0)</f>
        <v>0</v>
      </c>
      <c r="BF139" s="228">
        <f>IF(N139="snížená",J139,0)</f>
        <v>0</v>
      </c>
      <c r="BG139" s="228">
        <f>IF(N139="zákl. přenesená",J139,0)</f>
        <v>0</v>
      </c>
      <c r="BH139" s="228">
        <f>IF(N139="sníž. přenesená",J139,0)</f>
        <v>0</v>
      </c>
      <c r="BI139" s="228">
        <f>IF(N139="nulová",J139,0)</f>
        <v>0</v>
      </c>
      <c r="BJ139" s="18" t="s">
        <v>80</v>
      </c>
      <c r="BK139" s="228">
        <f>ROUND(I139*H139,2)</f>
        <v>0</v>
      </c>
      <c r="BL139" s="18" t="s">
        <v>101</v>
      </c>
      <c r="BM139" s="18" t="s">
        <v>497</v>
      </c>
    </row>
    <row r="140" spans="2:51" s="13" customFormat="1" ht="12">
      <c r="B140" s="242"/>
      <c r="C140" s="243"/>
      <c r="D140" s="229" t="s">
        <v>193</v>
      </c>
      <c r="E140" s="244" t="s">
        <v>19</v>
      </c>
      <c r="F140" s="245" t="s">
        <v>480</v>
      </c>
      <c r="G140" s="243"/>
      <c r="H140" s="246">
        <v>60</v>
      </c>
      <c r="I140" s="247"/>
      <c r="J140" s="243"/>
      <c r="K140" s="243"/>
      <c r="L140" s="248"/>
      <c r="M140" s="249"/>
      <c r="N140" s="250"/>
      <c r="O140" s="250"/>
      <c r="P140" s="250"/>
      <c r="Q140" s="250"/>
      <c r="R140" s="250"/>
      <c r="S140" s="250"/>
      <c r="T140" s="251"/>
      <c r="AT140" s="252" t="s">
        <v>193</v>
      </c>
      <c r="AU140" s="252" t="s">
        <v>82</v>
      </c>
      <c r="AV140" s="13" t="s">
        <v>82</v>
      </c>
      <c r="AW140" s="13" t="s">
        <v>35</v>
      </c>
      <c r="AX140" s="13" t="s">
        <v>73</v>
      </c>
      <c r="AY140" s="252" t="s">
        <v>183</v>
      </c>
    </row>
    <row r="141" spans="2:51" s="13" customFormat="1" ht="12">
      <c r="B141" s="242"/>
      <c r="C141" s="243"/>
      <c r="D141" s="229" t="s">
        <v>193</v>
      </c>
      <c r="E141" s="244" t="s">
        <v>19</v>
      </c>
      <c r="F141" s="245" t="s">
        <v>481</v>
      </c>
      <c r="G141" s="243"/>
      <c r="H141" s="246">
        <v>180</v>
      </c>
      <c r="I141" s="247"/>
      <c r="J141" s="243"/>
      <c r="K141" s="243"/>
      <c r="L141" s="248"/>
      <c r="M141" s="249"/>
      <c r="N141" s="250"/>
      <c r="O141" s="250"/>
      <c r="P141" s="250"/>
      <c r="Q141" s="250"/>
      <c r="R141" s="250"/>
      <c r="S141" s="250"/>
      <c r="T141" s="251"/>
      <c r="AT141" s="252" t="s">
        <v>193</v>
      </c>
      <c r="AU141" s="252" t="s">
        <v>82</v>
      </c>
      <c r="AV141" s="13" t="s">
        <v>82</v>
      </c>
      <c r="AW141" s="13" t="s">
        <v>35</v>
      </c>
      <c r="AX141" s="13" t="s">
        <v>73</v>
      </c>
      <c r="AY141" s="252" t="s">
        <v>183</v>
      </c>
    </row>
    <row r="142" spans="2:51" s="13" customFormat="1" ht="12">
      <c r="B142" s="242"/>
      <c r="C142" s="243"/>
      <c r="D142" s="229" t="s">
        <v>193</v>
      </c>
      <c r="E142" s="244" t="s">
        <v>19</v>
      </c>
      <c r="F142" s="245" t="s">
        <v>482</v>
      </c>
      <c r="G142" s="243"/>
      <c r="H142" s="246">
        <v>140</v>
      </c>
      <c r="I142" s="247"/>
      <c r="J142" s="243"/>
      <c r="K142" s="243"/>
      <c r="L142" s="248"/>
      <c r="M142" s="249"/>
      <c r="N142" s="250"/>
      <c r="O142" s="250"/>
      <c r="P142" s="250"/>
      <c r="Q142" s="250"/>
      <c r="R142" s="250"/>
      <c r="S142" s="250"/>
      <c r="T142" s="251"/>
      <c r="AT142" s="252" t="s">
        <v>193</v>
      </c>
      <c r="AU142" s="252" t="s">
        <v>82</v>
      </c>
      <c r="AV142" s="13" t="s">
        <v>82</v>
      </c>
      <c r="AW142" s="13" t="s">
        <v>35</v>
      </c>
      <c r="AX142" s="13" t="s">
        <v>73</v>
      </c>
      <c r="AY142" s="252" t="s">
        <v>183</v>
      </c>
    </row>
    <row r="143" spans="2:51" s="14" customFormat="1" ht="12">
      <c r="B143" s="253"/>
      <c r="C143" s="254"/>
      <c r="D143" s="229" t="s">
        <v>193</v>
      </c>
      <c r="E143" s="255" t="s">
        <v>19</v>
      </c>
      <c r="F143" s="256" t="s">
        <v>231</v>
      </c>
      <c r="G143" s="254"/>
      <c r="H143" s="257">
        <v>380</v>
      </c>
      <c r="I143" s="258"/>
      <c r="J143" s="254"/>
      <c r="K143" s="254"/>
      <c r="L143" s="259"/>
      <c r="M143" s="260"/>
      <c r="N143" s="261"/>
      <c r="O143" s="261"/>
      <c r="P143" s="261"/>
      <c r="Q143" s="261"/>
      <c r="R143" s="261"/>
      <c r="S143" s="261"/>
      <c r="T143" s="262"/>
      <c r="AT143" s="263" t="s">
        <v>193</v>
      </c>
      <c r="AU143" s="263" t="s">
        <v>82</v>
      </c>
      <c r="AV143" s="14" t="s">
        <v>101</v>
      </c>
      <c r="AW143" s="14" t="s">
        <v>35</v>
      </c>
      <c r="AX143" s="14" t="s">
        <v>80</v>
      </c>
      <c r="AY143" s="263" t="s">
        <v>183</v>
      </c>
    </row>
    <row r="144" spans="2:65" s="1" customFormat="1" ht="22.5" customHeight="1">
      <c r="B144" s="39"/>
      <c r="C144" s="264" t="s">
        <v>253</v>
      </c>
      <c r="D144" s="264" t="s">
        <v>233</v>
      </c>
      <c r="E144" s="265" t="s">
        <v>498</v>
      </c>
      <c r="F144" s="266" t="s">
        <v>499</v>
      </c>
      <c r="G144" s="267" t="s">
        <v>198</v>
      </c>
      <c r="H144" s="268">
        <v>12</v>
      </c>
      <c r="I144" s="269"/>
      <c r="J144" s="270">
        <f>ROUND(I144*H144,2)</f>
        <v>0</v>
      </c>
      <c r="K144" s="266" t="s">
        <v>189</v>
      </c>
      <c r="L144" s="271"/>
      <c r="M144" s="272" t="s">
        <v>19</v>
      </c>
      <c r="N144" s="273" t="s">
        <v>44</v>
      </c>
      <c r="O144" s="80"/>
      <c r="P144" s="226">
        <f>O144*H144</f>
        <v>0</v>
      </c>
      <c r="Q144" s="226">
        <v>0</v>
      </c>
      <c r="R144" s="226">
        <f>Q144*H144</f>
        <v>0</v>
      </c>
      <c r="S144" s="226">
        <v>0</v>
      </c>
      <c r="T144" s="227">
        <f>S144*H144</f>
        <v>0</v>
      </c>
      <c r="AR144" s="18" t="s">
        <v>232</v>
      </c>
      <c r="AT144" s="18" t="s">
        <v>233</v>
      </c>
      <c r="AU144" s="18" t="s">
        <v>82</v>
      </c>
      <c r="AY144" s="18" t="s">
        <v>183</v>
      </c>
      <c r="BE144" s="228">
        <f>IF(N144="základní",J144,0)</f>
        <v>0</v>
      </c>
      <c r="BF144" s="228">
        <f>IF(N144="snížená",J144,0)</f>
        <v>0</v>
      </c>
      <c r="BG144" s="228">
        <f>IF(N144="zákl. přenesená",J144,0)</f>
        <v>0</v>
      </c>
      <c r="BH144" s="228">
        <f>IF(N144="sníž. přenesená",J144,0)</f>
        <v>0</v>
      </c>
      <c r="BI144" s="228">
        <f>IF(N144="nulová",J144,0)</f>
        <v>0</v>
      </c>
      <c r="BJ144" s="18" t="s">
        <v>80</v>
      </c>
      <c r="BK144" s="228">
        <f>ROUND(I144*H144,2)</f>
        <v>0</v>
      </c>
      <c r="BL144" s="18" t="s">
        <v>101</v>
      </c>
      <c r="BM144" s="18" t="s">
        <v>500</v>
      </c>
    </row>
    <row r="145" spans="2:51" s="13" customFormat="1" ht="12">
      <c r="B145" s="242"/>
      <c r="C145" s="243"/>
      <c r="D145" s="229" t="s">
        <v>193</v>
      </c>
      <c r="E145" s="244" t="s">
        <v>19</v>
      </c>
      <c r="F145" s="245" t="s">
        <v>501</v>
      </c>
      <c r="G145" s="243"/>
      <c r="H145" s="246">
        <v>3</v>
      </c>
      <c r="I145" s="247"/>
      <c r="J145" s="243"/>
      <c r="K145" s="243"/>
      <c r="L145" s="248"/>
      <c r="M145" s="249"/>
      <c r="N145" s="250"/>
      <c r="O145" s="250"/>
      <c r="P145" s="250"/>
      <c r="Q145" s="250"/>
      <c r="R145" s="250"/>
      <c r="S145" s="250"/>
      <c r="T145" s="251"/>
      <c r="AT145" s="252" t="s">
        <v>193</v>
      </c>
      <c r="AU145" s="252" t="s">
        <v>82</v>
      </c>
      <c r="AV145" s="13" t="s">
        <v>82</v>
      </c>
      <c r="AW145" s="13" t="s">
        <v>35</v>
      </c>
      <c r="AX145" s="13" t="s">
        <v>73</v>
      </c>
      <c r="AY145" s="252" t="s">
        <v>183</v>
      </c>
    </row>
    <row r="146" spans="2:51" s="13" customFormat="1" ht="12">
      <c r="B146" s="242"/>
      <c r="C146" s="243"/>
      <c r="D146" s="229" t="s">
        <v>193</v>
      </c>
      <c r="E146" s="244" t="s">
        <v>19</v>
      </c>
      <c r="F146" s="245" t="s">
        <v>502</v>
      </c>
      <c r="G146" s="243"/>
      <c r="H146" s="246">
        <v>5</v>
      </c>
      <c r="I146" s="247"/>
      <c r="J146" s="243"/>
      <c r="K146" s="243"/>
      <c r="L146" s="248"/>
      <c r="M146" s="249"/>
      <c r="N146" s="250"/>
      <c r="O146" s="250"/>
      <c r="P146" s="250"/>
      <c r="Q146" s="250"/>
      <c r="R146" s="250"/>
      <c r="S146" s="250"/>
      <c r="T146" s="251"/>
      <c r="AT146" s="252" t="s">
        <v>193</v>
      </c>
      <c r="AU146" s="252" t="s">
        <v>82</v>
      </c>
      <c r="AV146" s="13" t="s">
        <v>82</v>
      </c>
      <c r="AW146" s="13" t="s">
        <v>35</v>
      </c>
      <c r="AX146" s="13" t="s">
        <v>73</v>
      </c>
      <c r="AY146" s="252" t="s">
        <v>183</v>
      </c>
    </row>
    <row r="147" spans="2:51" s="13" customFormat="1" ht="12">
      <c r="B147" s="242"/>
      <c r="C147" s="243"/>
      <c r="D147" s="229" t="s">
        <v>193</v>
      </c>
      <c r="E147" s="244" t="s">
        <v>19</v>
      </c>
      <c r="F147" s="245" t="s">
        <v>503</v>
      </c>
      <c r="G147" s="243"/>
      <c r="H147" s="246">
        <v>4</v>
      </c>
      <c r="I147" s="247"/>
      <c r="J147" s="243"/>
      <c r="K147" s="243"/>
      <c r="L147" s="248"/>
      <c r="M147" s="249"/>
      <c r="N147" s="250"/>
      <c r="O147" s="250"/>
      <c r="P147" s="250"/>
      <c r="Q147" s="250"/>
      <c r="R147" s="250"/>
      <c r="S147" s="250"/>
      <c r="T147" s="251"/>
      <c r="AT147" s="252" t="s">
        <v>193</v>
      </c>
      <c r="AU147" s="252" t="s">
        <v>82</v>
      </c>
      <c r="AV147" s="13" t="s">
        <v>82</v>
      </c>
      <c r="AW147" s="13" t="s">
        <v>35</v>
      </c>
      <c r="AX147" s="13" t="s">
        <v>73</v>
      </c>
      <c r="AY147" s="252" t="s">
        <v>183</v>
      </c>
    </row>
    <row r="148" spans="2:51" s="14" customFormat="1" ht="12">
      <c r="B148" s="253"/>
      <c r="C148" s="254"/>
      <c r="D148" s="229" t="s">
        <v>193</v>
      </c>
      <c r="E148" s="255" t="s">
        <v>19</v>
      </c>
      <c r="F148" s="256" t="s">
        <v>231</v>
      </c>
      <c r="G148" s="254"/>
      <c r="H148" s="257">
        <v>12</v>
      </c>
      <c r="I148" s="258"/>
      <c r="J148" s="254"/>
      <c r="K148" s="254"/>
      <c r="L148" s="259"/>
      <c r="M148" s="260"/>
      <c r="N148" s="261"/>
      <c r="O148" s="261"/>
      <c r="P148" s="261"/>
      <c r="Q148" s="261"/>
      <c r="R148" s="261"/>
      <c r="S148" s="261"/>
      <c r="T148" s="262"/>
      <c r="AT148" s="263" t="s">
        <v>193</v>
      </c>
      <c r="AU148" s="263" t="s">
        <v>82</v>
      </c>
      <c r="AV148" s="14" t="s">
        <v>101</v>
      </c>
      <c r="AW148" s="14" t="s">
        <v>35</v>
      </c>
      <c r="AX148" s="14" t="s">
        <v>80</v>
      </c>
      <c r="AY148" s="263" t="s">
        <v>183</v>
      </c>
    </row>
    <row r="149" spans="2:65" s="1" customFormat="1" ht="22.5" customHeight="1">
      <c r="B149" s="39"/>
      <c r="C149" s="264" t="s">
        <v>257</v>
      </c>
      <c r="D149" s="264" t="s">
        <v>233</v>
      </c>
      <c r="E149" s="265" t="s">
        <v>504</v>
      </c>
      <c r="F149" s="266" t="s">
        <v>505</v>
      </c>
      <c r="G149" s="267" t="s">
        <v>198</v>
      </c>
      <c r="H149" s="268">
        <v>12</v>
      </c>
      <c r="I149" s="269"/>
      <c r="J149" s="270">
        <f>ROUND(I149*H149,2)</f>
        <v>0</v>
      </c>
      <c r="K149" s="266" t="s">
        <v>189</v>
      </c>
      <c r="L149" s="271"/>
      <c r="M149" s="272" t="s">
        <v>19</v>
      </c>
      <c r="N149" s="273" t="s">
        <v>44</v>
      </c>
      <c r="O149" s="80"/>
      <c r="P149" s="226">
        <f>O149*H149</f>
        <v>0</v>
      </c>
      <c r="Q149" s="226">
        <v>0</v>
      </c>
      <c r="R149" s="226">
        <f>Q149*H149</f>
        <v>0</v>
      </c>
      <c r="S149" s="226">
        <v>0</v>
      </c>
      <c r="T149" s="227">
        <f>S149*H149</f>
        <v>0</v>
      </c>
      <c r="AR149" s="18" t="s">
        <v>232</v>
      </c>
      <c r="AT149" s="18" t="s">
        <v>233</v>
      </c>
      <c r="AU149" s="18" t="s">
        <v>82</v>
      </c>
      <c r="AY149" s="18" t="s">
        <v>183</v>
      </c>
      <c r="BE149" s="228">
        <f>IF(N149="základní",J149,0)</f>
        <v>0</v>
      </c>
      <c r="BF149" s="228">
        <f>IF(N149="snížená",J149,0)</f>
        <v>0</v>
      </c>
      <c r="BG149" s="228">
        <f>IF(N149="zákl. přenesená",J149,0)</f>
        <v>0</v>
      </c>
      <c r="BH149" s="228">
        <f>IF(N149="sníž. přenesená",J149,0)</f>
        <v>0</v>
      </c>
      <c r="BI149" s="228">
        <f>IF(N149="nulová",J149,0)</f>
        <v>0</v>
      </c>
      <c r="BJ149" s="18" t="s">
        <v>80</v>
      </c>
      <c r="BK149" s="228">
        <f>ROUND(I149*H149,2)</f>
        <v>0</v>
      </c>
      <c r="BL149" s="18" t="s">
        <v>101</v>
      </c>
      <c r="BM149" s="18" t="s">
        <v>506</v>
      </c>
    </row>
    <row r="150" spans="2:51" s="13" customFormat="1" ht="12">
      <c r="B150" s="242"/>
      <c r="C150" s="243"/>
      <c r="D150" s="229" t="s">
        <v>193</v>
      </c>
      <c r="E150" s="244" t="s">
        <v>19</v>
      </c>
      <c r="F150" s="245" t="s">
        <v>257</v>
      </c>
      <c r="G150" s="243"/>
      <c r="H150" s="246">
        <v>12</v>
      </c>
      <c r="I150" s="247"/>
      <c r="J150" s="243"/>
      <c r="K150" s="243"/>
      <c r="L150" s="248"/>
      <c r="M150" s="249"/>
      <c r="N150" s="250"/>
      <c r="O150" s="250"/>
      <c r="P150" s="250"/>
      <c r="Q150" s="250"/>
      <c r="R150" s="250"/>
      <c r="S150" s="250"/>
      <c r="T150" s="251"/>
      <c r="AT150" s="252" t="s">
        <v>193</v>
      </c>
      <c r="AU150" s="252" t="s">
        <v>82</v>
      </c>
      <c r="AV150" s="13" t="s">
        <v>82</v>
      </c>
      <c r="AW150" s="13" t="s">
        <v>35</v>
      </c>
      <c r="AX150" s="13" t="s">
        <v>80</v>
      </c>
      <c r="AY150" s="252" t="s">
        <v>183</v>
      </c>
    </row>
    <row r="151" spans="2:65" s="1" customFormat="1" ht="22.5" customHeight="1">
      <c r="B151" s="39"/>
      <c r="C151" s="264" t="s">
        <v>262</v>
      </c>
      <c r="D151" s="264" t="s">
        <v>233</v>
      </c>
      <c r="E151" s="265" t="s">
        <v>507</v>
      </c>
      <c r="F151" s="266" t="s">
        <v>508</v>
      </c>
      <c r="G151" s="267" t="s">
        <v>198</v>
      </c>
      <c r="H151" s="268">
        <v>6</v>
      </c>
      <c r="I151" s="269"/>
      <c r="J151" s="270">
        <f>ROUND(I151*H151,2)</f>
        <v>0</v>
      </c>
      <c r="K151" s="266" t="s">
        <v>189</v>
      </c>
      <c r="L151" s="271"/>
      <c r="M151" s="272" t="s">
        <v>19</v>
      </c>
      <c r="N151" s="273" t="s">
        <v>44</v>
      </c>
      <c r="O151" s="80"/>
      <c r="P151" s="226">
        <f>O151*H151</f>
        <v>0</v>
      </c>
      <c r="Q151" s="226">
        <v>0</v>
      </c>
      <c r="R151" s="226">
        <f>Q151*H151</f>
        <v>0</v>
      </c>
      <c r="S151" s="226">
        <v>0</v>
      </c>
      <c r="T151" s="227">
        <f>S151*H151</f>
        <v>0</v>
      </c>
      <c r="AR151" s="18" t="s">
        <v>232</v>
      </c>
      <c r="AT151" s="18" t="s">
        <v>233</v>
      </c>
      <c r="AU151" s="18" t="s">
        <v>82</v>
      </c>
      <c r="AY151" s="18" t="s">
        <v>183</v>
      </c>
      <c r="BE151" s="228">
        <f>IF(N151="základní",J151,0)</f>
        <v>0</v>
      </c>
      <c r="BF151" s="228">
        <f>IF(N151="snížená",J151,0)</f>
        <v>0</v>
      </c>
      <c r="BG151" s="228">
        <f>IF(N151="zákl. přenesená",J151,0)</f>
        <v>0</v>
      </c>
      <c r="BH151" s="228">
        <f>IF(N151="sníž. přenesená",J151,0)</f>
        <v>0</v>
      </c>
      <c r="BI151" s="228">
        <f>IF(N151="nulová",J151,0)</f>
        <v>0</v>
      </c>
      <c r="BJ151" s="18" t="s">
        <v>80</v>
      </c>
      <c r="BK151" s="228">
        <f>ROUND(I151*H151,2)</f>
        <v>0</v>
      </c>
      <c r="BL151" s="18" t="s">
        <v>101</v>
      </c>
      <c r="BM151" s="18" t="s">
        <v>509</v>
      </c>
    </row>
    <row r="152" spans="2:65" s="1" customFormat="1" ht="33.75" customHeight="1">
      <c r="B152" s="39"/>
      <c r="C152" s="217" t="s">
        <v>268</v>
      </c>
      <c r="D152" s="217" t="s">
        <v>185</v>
      </c>
      <c r="E152" s="218" t="s">
        <v>510</v>
      </c>
      <c r="F152" s="219" t="s">
        <v>511</v>
      </c>
      <c r="G152" s="220" t="s">
        <v>324</v>
      </c>
      <c r="H152" s="221">
        <v>300</v>
      </c>
      <c r="I152" s="222"/>
      <c r="J152" s="223">
        <f>ROUND(I152*H152,2)</f>
        <v>0</v>
      </c>
      <c r="K152" s="219" t="s">
        <v>189</v>
      </c>
      <c r="L152" s="44"/>
      <c r="M152" s="224" t="s">
        <v>19</v>
      </c>
      <c r="N152" s="225" t="s">
        <v>44</v>
      </c>
      <c r="O152" s="80"/>
      <c r="P152" s="226">
        <f>O152*H152</f>
        <v>0</v>
      </c>
      <c r="Q152" s="226">
        <v>0</v>
      </c>
      <c r="R152" s="226">
        <f>Q152*H152</f>
        <v>0</v>
      </c>
      <c r="S152" s="226">
        <v>0</v>
      </c>
      <c r="T152" s="227">
        <f>S152*H152</f>
        <v>0</v>
      </c>
      <c r="AR152" s="18" t="s">
        <v>101</v>
      </c>
      <c r="AT152" s="18" t="s">
        <v>185</v>
      </c>
      <c r="AU152" s="18" t="s">
        <v>82</v>
      </c>
      <c r="AY152" s="18" t="s">
        <v>183</v>
      </c>
      <c r="BE152" s="228">
        <f>IF(N152="základní",J152,0)</f>
        <v>0</v>
      </c>
      <c r="BF152" s="228">
        <f>IF(N152="snížená",J152,0)</f>
        <v>0</v>
      </c>
      <c r="BG152" s="228">
        <f>IF(N152="zákl. přenesená",J152,0)</f>
        <v>0</v>
      </c>
      <c r="BH152" s="228">
        <f>IF(N152="sníž. přenesená",J152,0)</f>
        <v>0</v>
      </c>
      <c r="BI152" s="228">
        <f>IF(N152="nulová",J152,0)</f>
        <v>0</v>
      </c>
      <c r="BJ152" s="18" t="s">
        <v>80</v>
      </c>
      <c r="BK152" s="228">
        <f>ROUND(I152*H152,2)</f>
        <v>0</v>
      </c>
      <c r="BL152" s="18" t="s">
        <v>101</v>
      </c>
      <c r="BM152" s="18" t="s">
        <v>512</v>
      </c>
    </row>
    <row r="153" spans="2:47" s="1" customFormat="1" ht="12">
      <c r="B153" s="39"/>
      <c r="C153" s="40"/>
      <c r="D153" s="229" t="s">
        <v>213</v>
      </c>
      <c r="E153" s="40"/>
      <c r="F153" s="230" t="s">
        <v>513</v>
      </c>
      <c r="G153" s="40"/>
      <c r="H153" s="40"/>
      <c r="I153" s="144"/>
      <c r="J153" s="40"/>
      <c r="K153" s="40"/>
      <c r="L153" s="44"/>
      <c r="M153" s="231"/>
      <c r="N153" s="80"/>
      <c r="O153" s="80"/>
      <c r="P153" s="80"/>
      <c r="Q153" s="80"/>
      <c r="R153" s="80"/>
      <c r="S153" s="80"/>
      <c r="T153" s="81"/>
      <c r="AT153" s="18" t="s">
        <v>213</v>
      </c>
      <c r="AU153" s="18" t="s">
        <v>82</v>
      </c>
    </row>
    <row r="154" spans="2:51" s="13" customFormat="1" ht="12">
      <c r="B154" s="242"/>
      <c r="C154" s="243"/>
      <c r="D154" s="229" t="s">
        <v>193</v>
      </c>
      <c r="E154" s="244" t="s">
        <v>19</v>
      </c>
      <c r="F154" s="245" t="s">
        <v>514</v>
      </c>
      <c r="G154" s="243"/>
      <c r="H154" s="246">
        <v>300</v>
      </c>
      <c r="I154" s="247"/>
      <c r="J154" s="243"/>
      <c r="K154" s="243"/>
      <c r="L154" s="248"/>
      <c r="M154" s="249"/>
      <c r="N154" s="250"/>
      <c r="O154" s="250"/>
      <c r="P154" s="250"/>
      <c r="Q154" s="250"/>
      <c r="R154" s="250"/>
      <c r="S154" s="250"/>
      <c r="T154" s="251"/>
      <c r="AT154" s="252" t="s">
        <v>193</v>
      </c>
      <c r="AU154" s="252" t="s">
        <v>82</v>
      </c>
      <c r="AV154" s="13" t="s">
        <v>82</v>
      </c>
      <c r="AW154" s="13" t="s">
        <v>35</v>
      </c>
      <c r="AX154" s="13" t="s">
        <v>80</v>
      </c>
      <c r="AY154" s="252" t="s">
        <v>183</v>
      </c>
    </row>
    <row r="155" spans="2:65" s="1" customFormat="1" ht="22.5" customHeight="1">
      <c r="B155" s="39"/>
      <c r="C155" s="264" t="s">
        <v>8</v>
      </c>
      <c r="D155" s="264" t="s">
        <v>233</v>
      </c>
      <c r="E155" s="265" t="s">
        <v>515</v>
      </c>
      <c r="F155" s="266" t="s">
        <v>516</v>
      </c>
      <c r="G155" s="267" t="s">
        <v>208</v>
      </c>
      <c r="H155" s="268">
        <v>33</v>
      </c>
      <c r="I155" s="269"/>
      <c r="J155" s="270">
        <f>ROUND(I155*H155,2)</f>
        <v>0</v>
      </c>
      <c r="K155" s="266" t="s">
        <v>189</v>
      </c>
      <c r="L155" s="271"/>
      <c r="M155" s="272" t="s">
        <v>19</v>
      </c>
      <c r="N155" s="273" t="s">
        <v>44</v>
      </c>
      <c r="O155" s="80"/>
      <c r="P155" s="226">
        <f>O155*H155</f>
        <v>0</v>
      </c>
      <c r="Q155" s="226">
        <v>1</v>
      </c>
      <c r="R155" s="226">
        <f>Q155*H155</f>
        <v>33</v>
      </c>
      <c r="S155" s="226">
        <v>0</v>
      </c>
      <c r="T155" s="227">
        <f>S155*H155</f>
        <v>0</v>
      </c>
      <c r="AR155" s="18" t="s">
        <v>232</v>
      </c>
      <c r="AT155" s="18" t="s">
        <v>233</v>
      </c>
      <c r="AU155" s="18" t="s">
        <v>82</v>
      </c>
      <c r="AY155" s="18" t="s">
        <v>183</v>
      </c>
      <c r="BE155" s="228">
        <f>IF(N155="základní",J155,0)</f>
        <v>0</v>
      </c>
      <c r="BF155" s="228">
        <f>IF(N155="snížená",J155,0)</f>
        <v>0</v>
      </c>
      <c r="BG155" s="228">
        <f>IF(N155="zákl. přenesená",J155,0)</f>
        <v>0</v>
      </c>
      <c r="BH155" s="228">
        <f>IF(N155="sníž. přenesená",J155,0)</f>
        <v>0</v>
      </c>
      <c r="BI155" s="228">
        <f>IF(N155="nulová",J155,0)</f>
        <v>0</v>
      </c>
      <c r="BJ155" s="18" t="s">
        <v>80</v>
      </c>
      <c r="BK155" s="228">
        <f>ROUND(I155*H155,2)</f>
        <v>0</v>
      </c>
      <c r="BL155" s="18" t="s">
        <v>101</v>
      </c>
      <c r="BM155" s="18" t="s">
        <v>517</v>
      </c>
    </row>
    <row r="156" spans="2:51" s="13" customFormat="1" ht="12">
      <c r="B156" s="242"/>
      <c r="C156" s="243"/>
      <c r="D156" s="229" t="s">
        <v>193</v>
      </c>
      <c r="E156" s="244" t="s">
        <v>19</v>
      </c>
      <c r="F156" s="245" t="s">
        <v>518</v>
      </c>
      <c r="G156" s="243"/>
      <c r="H156" s="246">
        <v>33</v>
      </c>
      <c r="I156" s="247"/>
      <c r="J156" s="243"/>
      <c r="K156" s="243"/>
      <c r="L156" s="248"/>
      <c r="M156" s="249"/>
      <c r="N156" s="250"/>
      <c r="O156" s="250"/>
      <c r="P156" s="250"/>
      <c r="Q156" s="250"/>
      <c r="R156" s="250"/>
      <c r="S156" s="250"/>
      <c r="T156" s="251"/>
      <c r="AT156" s="252" t="s">
        <v>193</v>
      </c>
      <c r="AU156" s="252" t="s">
        <v>82</v>
      </c>
      <c r="AV156" s="13" t="s">
        <v>82</v>
      </c>
      <c r="AW156" s="13" t="s">
        <v>35</v>
      </c>
      <c r="AX156" s="13" t="s">
        <v>80</v>
      </c>
      <c r="AY156" s="252" t="s">
        <v>183</v>
      </c>
    </row>
    <row r="157" spans="2:65" s="1" customFormat="1" ht="22.5" customHeight="1">
      <c r="B157" s="39"/>
      <c r="C157" s="217" t="s">
        <v>276</v>
      </c>
      <c r="D157" s="217" t="s">
        <v>185</v>
      </c>
      <c r="E157" s="218" t="s">
        <v>519</v>
      </c>
      <c r="F157" s="219" t="s">
        <v>520</v>
      </c>
      <c r="G157" s="220" t="s">
        <v>225</v>
      </c>
      <c r="H157" s="221">
        <v>12</v>
      </c>
      <c r="I157" s="222"/>
      <c r="J157" s="223">
        <f>ROUND(I157*H157,2)</f>
        <v>0</v>
      </c>
      <c r="K157" s="219" t="s">
        <v>521</v>
      </c>
      <c r="L157" s="44"/>
      <c r="M157" s="224" t="s">
        <v>19</v>
      </c>
      <c r="N157" s="225" t="s">
        <v>44</v>
      </c>
      <c r="O157" s="80"/>
      <c r="P157" s="226">
        <f>O157*H157</f>
        <v>0</v>
      </c>
      <c r="Q157" s="226">
        <v>0</v>
      </c>
      <c r="R157" s="226">
        <f>Q157*H157</f>
        <v>0</v>
      </c>
      <c r="S157" s="226">
        <v>0</v>
      </c>
      <c r="T157" s="227">
        <f>S157*H157</f>
        <v>0</v>
      </c>
      <c r="AR157" s="18" t="s">
        <v>101</v>
      </c>
      <c r="AT157" s="18" t="s">
        <v>185</v>
      </c>
      <c r="AU157" s="18" t="s">
        <v>82</v>
      </c>
      <c r="AY157" s="18" t="s">
        <v>183</v>
      </c>
      <c r="BE157" s="228">
        <f>IF(N157="základní",J157,0)</f>
        <v>0</v>
      </c>
      <c r="BF157" s="228">
        <f>IF(N157="snížená",J157,0)</f>
        <v>0</v>
      </c>
      <c r="BG157" s="228">
        <f>IF(N157="zákl. přenesená",J157,0)</f>
        <v>0</v>
      </c>
      <c r="BH157" s="228">
        <f>IF(N157="sníž. přenesená",J157,0)</f>
        <v>0</v>
      </c>
      <c r="BI157" s="228">
        <f>IF(N157="nulová",J157,0)</f>
        <v>0</v>
      </c>
      <c r="BJ157" s="18" t="s">
        <v>80</v>
      </c>
      <c r="BK157" s="228">
        <f>ROUND(I157*H157,2)</f>
        <v>0</v>
      </c>
      <c r="BL157" s="18" t="s">
        <v>101</v>
      </c>
      <c r="BM157" s="18" t="s">
        <v>522</v>
      </c>
    </row>
    <row r="158" spans="2:47" s="1" customFormat="1" ht="12">
      <c r="B158" s="39"/>
      <c r="C158" s="40"/>
      <c r="D158" s="229" t="s">
        <v>213</v>
      </c>
      <c r="E158" s="40"/>
      <c r="F158" s="230" t="s">
        <v>523</v>
      </c>
      <c r="G158" s="40"/>
      <c r="H158" s="40"/>
      <c r="I158" s="144"/>
      <c r="J158" s="40"/>
      <c r="K158" s="40"/>
      <c r="L158" s="44"/>
      <c r="M158" s="231"/>
      <c r="N158" s="80"/>
      <c r="O158" s="80"/>
      <c r="P158" s="80"/>
      <c r="Q158" s="80"/>
      <c r="R158" s="80"/>
      <c r="S158" s="80"/>
      <c r="T158" s="81"/>
      <c r="AT158" s="18" t="s">
        <v>213</v>
      </c>
      <c r="AU158" s="18" t="s">
        <v>82</v>
      </c>
    </row>
    <row r="159" spans="2:51" s="12" customFormat="1" ht="12">
      <c r="B159" s="232"/>
      <c r="C159" s="233"/>
      <c r="D159" s="229" t="s">
        <v>193</v>
      </c>
      <c r="E159" s="234" t="s">
        <v>19</v>
      </c>
      <c r="F159" s="235" t="s">
        <v>524</v>
      </c>
      <c r="G159" s="233"/>
      <c r="H159" s="234" t="s">
        <v>19</v>
      </c>
      <c r="I159" s="236"/>
      <c r="J159" s="233"/>
      <c r="K159" s="233"/>
      <c r="L159" s="237"/>
      <c r="M159" s="238"/>
      <c r="N159" s="239"/>
      <c r="O159" s="239"/>
      <c r="P159" s="239"/>
      <c r="Q159" s="239"/>
      <c r="R159" s="239"/>
      <c r="S159" s="239"/>
      <c r="T159" s="240"/>
      <c r="AT159" s="241" t="s">
        <v>193</v>
      </c>
      <c r="AU159" s="241" t="s">
        <v>82</v>
      </c>
      <c r="AV159" s="12" t="s">
        <v>80</v>
      </c>
      <c r="AW159" s="12" t="s">
        <v>35</v>
      </c>
      <c r="AX159" s="12" t="s">
        <v>73</v>
      </c>
      <c r="AY159" s="241" t="s">
        <v>183</v>
      </c>
    </row>
    <row r="160" spans="2:51" s="13" customFormat="1" ht="12">
      <c r="B160" s="242"/>
      <c r="C160" s="243"/>
      <c r="D160" s="229" t="s">
        <v>193</v>
      </c>
      <c r="E160" s="244" t="s">
        <v>19</v>
      </c>
      <c r="F160" s="245" t="s">
        <v>257</v>
      </c>
      <c r="G160" s="243"/>
      <c r="H160" s="246">
        <v>12</v>
      </c>
      <c r="I160" s="247"/>
      <c r="J160" s="243"/>
      <c r="K160" s="243"/>
      <c r="L160" s="248"/>
      <c r="M160" s="249"/>
      <c r="N160" s="250"/>
      <c r="O160" s="250"/>
      <c r="P160" s="250"/>
      <c r="Q160" s="250"/>
      <c r="R160" s="250"/>
      <c r="S160" s="250"/>
      <c r="T160" s="251"/>
      <c r="AT160" s="252" t="s">
        <v>193</v>
      </c>
      <c r="AU160" s="252" t="s">
        <v>82</v>
      </c>
      <c r="AV160" s="13" t="s">
        <v>82</v>
      </c>
      <c r="AW160" s="13" t="s">
        <v>35</v>
      </c>
      <c r="AX160" s="13" t="s">
        <v>80</v>
      </c>
      <c r="AY160" s="252" t="s">
        <v>183</v>
      </c>
    </row>
    <row r="161" spans="2:65" s="1" customFormat="1" ht="22.5" customHeight="1">
      <c r="B161" s="39"/>
      <c r="C161" s="217" t="s">
        <v>282</v>
      </c>
      <c r="D161" s="217" t="s">
        <v>185</v>
      </c>
      <c r="E161" s="218" t="s">
        <v>525</v>
      </c>
      <c r="F161" s="219" t="s">
        <v>526</v>
      </c>
      <c r="G161" s="220" t="s">
        <v>225</v>
      </c>
      <c r="H161" s="221">
        <v>58</v>
      </c>
      <c r="I161" s="222"/>
      <c r="J161" s="223">
        <f>ROUND(I161*H161,2)</f>
        <v>0</v>
      </c>
      <c r="K161" s="219" t="s">
        <v>189</v>
      </c>
      <c r="L161" s="44"/>
      <c r="M161" s="224" t="s">
        <v>19</v>
      </c>
      <c r="N161" s="225" t="s">
        <v>44</v>
      </c>
      <c r="O161" s="80"/>
      <c r="P161" s="226">
        <f>O161*H161</f>
        <v>0</v>
      </c>
      <c r="Q161" s="226">
        <v>0</v>
      </c>
      <c r="R161" s="226">
        <f>Q161*H161</f>
        <v>0</v>
      </c>
      <c r="S161" s="226">
        <v>0</v>
      </c>
      <c r="T161" s="227">
        <f>S161*H161</f>
        <v>0</v>
      </c>
      <c r="AR161" s="18" t="s">
        <v>101</v>
      </c>
      <c r="AT161" s="18" t="s">
        <v>185</v>
      </c>
      <c r="AU161" s="18" t="s">
        <v>82</v>
      </c>
      <c r="AY161" s="18" t="s">
        <v>183</v>
      </c>
      <c r="BE161" s="228">
        <f>IF(N161="základní",J161,0)</f>
        <v>0</v>
      </c>
      <c r="BF161" s="228">
        <f>IF(N161="snížená",J161,0)</f>
        <v>0</v>
      </c>
      <c r="BG161" s="228">
        <f>IF(N161="zákl. přenesená",J161,0)</f>
        <v>0</v>
      </c>
      <c r="BH161" s="228">
        <f>IF(N161="sníž. přenesená",J161,0)</f>
        <v>0</v>
      </c>
      <c r="BI161" s="228">
        <f>IF(N161="nulová",J161,0)</f>
        <v>0</v>
      </c>
      <c r="BJ161" s="18" t="s">
        <v>80</v>
      </c>
      <c r="BK161" s="228">
        <f>ROUND(I161*H161,2)</f>
        <v>0</v>
      </c>
      <c r="BL161" s="18" t="s">
        <v>101</v>
      </c>
      <c r="BM161" s="18" t="s">
        <v>527</v>
      </c>
    </row>
    <row r="162" spans="2:47" s="1" customFormat="1" ht="12">
      <c r="B162" s="39"/>
      <c r="C162" s="40"/>
      <c r="D162" s="229" t="s">
        <v>213</v>
      </c>
      <c r="E162" s="40"/>
      <c r="F162" s="230" t="s">
        <v>528</v>
      </c>
      <c r="G162" s="40"/>
      <c r="H162" s="40"/>
      <c r="I162" s="144"/>
      <c r="J162" s="40"/>
      <c r="K162" s="40"/>
      <c r="L162" s="44"/>
      <c r="M162" s="231"/>
      <c r="N162" s="80"/>
      <c r="O162" s="80"/>
      <c r="P162" s="80"/>
      <c r="Q162" s="80"/>
      <c r="R162" s="80"/>
      <c r="S162" s="80"/>
      <c r="T162" s="81"/>
      <c r="AT162" s="18" t="s">
        <v>213</v>
      </c>
      <c r="AU162" s="18" t="s">
        <v>82</v>
      </c>
    </row>
    <row r="163" spans="2:51" s="12" customFormat="1" ht="12">
      <c r="B163" s="232"/>
      <c r="C163" s="233"/>
      <c r="D163" s="229" t="s">
        <v>193</v>
      </c>
      <c r="E163" s="234" t="s">
        <v>19</v>
      </c>
      <c r="F163" s="235" t="s">
        <v>524</v>
      </c>
      <c r="G163" s="233"/>
      <c r="H163" s="234" t="s">
        <v>19</v>
      </c>
      <c r="I163" s="236"/>
      <c r="J163" s="233"/>
      <c r="K163" s="233"/>
      <c r="L163" s="237"/>
      <c r="M163" s="238"/>
      <c r="N163" s="239"/>
      <c r="O163" s="239"/>
      <c r="P163" s="239"/>
      <c r="Q163" s="239"/>
      <c r="R163" s="239"/>
      <c r="S163" s="239"/>
      <c r="T163" s="240"/>
      <c r="AT163" s="241" t="s">
        <v>193</v>
      </c>
      <c r="AU163" s="241" t="s">
        <v>82</v>
      </c>
      <c r="AV163" s="12" t="s">
        <v>80</v>
      </c>
      <c r="AW163" s="12" t="s">
        <v>35</v>
      </c>
      <c r="AX163" s="12" t="s">
        <v>73</v>
      </c>
      <c r="AY163" s="241" t="s">
        <v>183</v>
      </c>
    </row>
    <row r="164" spans="2:51" s="13" customFormat="1" ht="12">
      <c r="B164" s="242"/>
      <c r="C164" s="243"/>
      <c r="D164" s="229" t="s">
        <v>193</v>
      </c>
      <c r="E164" s="244" t="s">
        <v>19</v>
      </c>
      <c r="F164" s="245" t="s">
        <v>529</v>
      </c>
      <c r="G164" s="243"/>
      <c r="H164" s="246">
        <v>58</v>
      </c>
      <c r="I164" s="247"/>
      <c r="J164" s="243"/>
      <c r="K164" s="243"/>
      <c r="L164" s="248"/>
      <c r="M164" s="249"/>
      <c r="N164" s="250"/>
      <c r="O164" s="250"/>
      <c r="P164" s="250"/>
      <c r="Q164" s="250"/>
      <c r="R164" s="250"/>
      <c r="S164" s="250"/>
      <c r="T164" s="251"/>
      <c r="AT164" s="252" t="s">
        <v>193</v>
      </c>
      <c r="AU164" s="252" t="s">
        <v>82</v>
      </c>
      <c r="AV164" s="13" t="s">
        <v>82</v>
      </c>
      <c r="AW164" s="13" t="s">
        <v>35</v>
      </c>
      <c r="AX164" s="13" t="s">
        <v>80</v>
      </c>
      <c r="AY164" s="252" t="s">
        <v>183</v>
      </c>
    </row>
    <row r="165" spans="2:65" s="1" customFormat="1" ht="78.75" customHeight="1">
      <c r="B165" s="39"/>
      <c r="C165" s="217" t="s">
        <v>287</v>
      </c>
      <c r="D165" s="217" t="s">
        <v>185</v>
      </c>
      <c r="E165" s="218" t="s">
        <v>530</v>
      </c>
      <c r="F165" s="219" t="s">
        <v>531</v>
      </c>
      <c r="G165" s="220" t="s">
        <v>208</v>
      </c>
      <c r="H165" s="221">
        <v>120.08</v>
      </c>
      <c r="I165" s="222"/>
      <c r="J165" s="223">
        <f>ROUND(I165*H165,2)</f>
        <v>0</v>
      </c>
      <c r="K165" s="219" t="s">
        <v>189</v>
      </c>
      <c r="L165" s="44"/>
      <c r="M165" s="224" t="s">
        <v>19</v>
      </c>
      <c r="N165" s="225" t="s">
        <v>44</v>
      </c>
      <c r="O165" s="80"/>
      <c r="P165" s="226">
        <f>O165*H165</f>
        <v>0</v>
      </c>
      <c r="Q165" s="226">
        <v>0</v>
      </c>
      <c r="R165" s="226">
        <f>Q165*H165</f>
        <v>0</v>
      </c>
      <c r="S165" s="226">
        <v>0</v>
      </c>
      <c r="T165" s="227">
        <f>S165*H165</f>
        <v>0</v>
      </c>
      <c r="AR165" s="18" t="s">
        <v>101</v>
      </c>
      <c r="AT165" s="18" t="s">
        <v>185</v>
      </c>
      <c r="AU165" s="18" t="s">
        <v>82</v>
      </c>
      <c r="AY165" s="18" t="s">
        <v>183</v>
      </c>
      <c r="BE165" s="228">
        <f>IF(N165="základní",J165,0)</f>
        <v>0</v>
      </c>
      <c r="BF165" s="228">
        <f>IF(N165="snížená",J165,0)</f>
        <v>0</v>
      </c>
      <c r="BG165" s="228">
        <f>IF(N165="zákl. přenesená",J165,0)</f>
        <v>0</v>
      </c>
      <c r="BH165" s="228">
        <f>IF(N165="sníž. přenesená",J165,0)</f>
        <v>0</v>
      </c>
      <c r="BI165" s="228">
        <f>IF(N165="nulová",J165,0)</f>
        <v>0</v>
      </c>
      <c r="BJ165" s="18" t="s">
        <v>80</v>
      </c>
      <c r="BK165" s="228">
        <f>ROUND(I165*H165,2)</f>
        <v>0</v>
      </c>
      <c r="BL165" s="18" t="s">
        <v>101</v>
      </c>
      <c r="BM165" s="18" t="s">
        <v>532</v>
      </c>
    </row>
    <row r="166" spans="2:47" s="1" customFormat="1" ht="12">
      <c r="B166" s="39"/>
      <c r="C166" s="40"/>
      <c r="D166" s="229" t="s">
        <v>213</v>
      </c>
      <c r="E166" s="40"/>
      <c r="F166" s="230" t="s">
        <v>402</v>
      </c>
      <c r="G166" s="40"/>
      <c r="H166" s="40"/>
      <c r="I166" s="144"/>
      <c r="J166" s="40"/>
      <c r="K166" s="40"/>
      <c r="L166" s="44"/>
      <c r="M166" s="231"/>
      <c r="N166" s="80"/>
      <c r="O166" s="80"/>
      <c r="P166" s="80"/>
      <c r="Q166" s="80"/>
      <c r="R166" s="80"/>
      <c r="S166" s="80"/>
      <c r="T166" s="81"/>
      <c r="AT166" s="18" t="s">
        <v>213</v>
      </c>
      <c r="AU166" s="18" t="s">
        <v>82</v>
      </c>
    </row>
    <row r="167" spans="2:51" s="12" customFormat="1" ht="12">
      <c r="B167" s="232"/>
      <c r="C167" s="233"/>
      <c r="D167" s="229" t="s">
        <v>193</v>
      </c>
      <c r="E167" s="234" t="s">
        <v>19</v>
      </c>
      <c r="F167" s="235" t="s">
        <v>533</v>
      </c>
      <c r="G167" s="233"/>
      <c r="H167" s="234" t="s">
        <v>19</v>
      </c>
      <c r="I167" s="236"/>
      <c r="J167" s="233"/>
      <c r="K167" s="233"/>
      <c r="L167" s="237"/>
      <c r="M167" s="238"/>
      <c r="N167" s="239"/>
      <c r="O167" s="239"/>
      <c r="P167" s="239"/>
      <c r="Q167" s="239"/>
      <c r="R167" s="239"/>
      <c r="S167" s="239"/>
      <c r="T167" s="240"/>
      <c r="AT167" s="241" t="s">
        <v>193</v>
      </c>
      <c r="AU167" s="241" t="s">
        <v>82</v>
      </c>
      <c r="AV167" s="12" t="s">
        <v>80</v>
      </c>
      <c r="AW167" s="12" t="s">
        <v>35</v>
      </c>
      <c r="AX167" s="12" t="s">
        <v>73</v>
      </c>
      <c r="AY167" s="241" t="s">
        <v>183</v>
      </c>
    </row>
    <row r="168" spans="2:51" s="13" customFormat="1" ht="12">
      <c r="B168" s="242"/>
      <c r="C168" s="243"/>
      <c r="D168" s="229" t="s">
        <v>193</v>
      </c>
      <c r="E168" s="244" t="s">
        <v>19</v>
      </c>
      <c r="F168" s="245" t="s">
        <v>534</v>
      </c>
      <c r="G168" s="243"/>
      <c r="H168" s="246">
        <v>120.08</v>
      </c>
      <c r="I168" s="247"/>
      <c r="J168" s="243"/>
      <c r="K168" s="243"/>
      <c r="L168" s="248"/>
      <c r="M168" s="249"/>
      <c r="N168" s="250"/>
      <c r="O168" s="250"/>
      <c r="P168" s="250"/>
      <c r="Q168" s="250"/>
      <c r="R168" s="250"/>
      <c r="S168" s="250"/>
      <c r="T168" s="251"/>
      <c r="AT168" s="252" t="s">
        <v>193</v>
      </c>
      <c r="AU168" s="252" t="s">
        <v>82</v>
      </c>
      <c r="AV168" s="13" t="s">
        <v>82</v>
      </c>
      <c r="AW168" s="13" t="s">
        <v>35</v>
      </c>
      <c r="AX168" s="13" t="s">
        <v>80</v>
      </c>
      <c r="AY168" s="252" t="s">
        <v>183</v>
      </c>
    </row>
    <row r="169" spans="2:65" s="1" customFormat="1" ht="78.75" customHeight="1">
      <c r="B169" s="39"/>
      <c r="C169" s="217" t="s">
        <v>292</v>
      </c>
      <c r="D169" s="217" t="s">
        <v>185</v>
      </c>
      <c r="E169" s="218" t="s">
        <v>399</v>
      </c>
      <c r="F169" s="219" t="s">
        <v>400</v>
      </c>
      <c r="G169" s="220" t="s">
        <v>208</v>
      </c>
      <c r="H169" s="221">
        <v>452.72</v>
      </c>
      <c r="I169" s="222"/>
      <c r="J169" s="223">
        <f>ROUND(I169*H169,2)</f>
        <v>0</v>
      </c>
      <c r="K169" s="219" t="s">
        <v>189</v>
      </c>
      <c r="L169" s="44"/>
      <c r="M169" s="224" t="s">
        <v>19</v>
      </c>
      <c r="N169" s="225" t="s">
        <v>44</v>
      </c>
      <c r="O169" s="80"/>
      <c r="P169" s="226">
        <f>O169*H169</f>
        <v>0</v>
      </c>
      <c r="Q169" s="226">
        <v>0</v>
      </c>
      <c r="R169" s="226">
        <f>Q169*H169</f>
        <v>0</v>
      </c>
      <c r="S169" s="226">
        <v>0</v>
      </c>
      <c r="T169" s="227">
        <f>S169*H169</f>
        <v>0</v>
      </c>
      <c r="AR169" s="18" t="s">
        <v>101</v>
      </c>
      <c r="AT169" s="18" t="s">
        <v>185</v>
      </c>
      <c r="AU169" s="18" t="s">
        <v>82</v>
      </c>
      <c r="AY169" s="18" t="s">
        <v>183</v>
      </c>
      <c r="BE169" s="228">
        <f>IF(N169="základní",J169,0)</f>
        <v>0</v>
      </c>
      <c r="BF169" s="228">
        <f>IF(N169="snížená",J169,0)</f>
        <v>0</v>
      </c>
      <c r="BG169" s="228">
        <f>IF(N169="zákl. přenesená",J169,0)</f>
        <v>0</v>
      </c>
      <c r="BH169" s="228">
        <f>IF(N169="sníž. přenesená",J169,0)</f>
        <v>0</v>
      </c>
      <c r="BI169" s="228">
        <f>IF(N169="nulová",J169,0)</f>
        <v>0</v>
      </c>
      <c r="BJ169" s="18" t="s">
        <v>80</v>
      </c>
      <c r="BK169" s="228">
        <f>ROUND(I169*H169,2)</f>
        <v>0</v>
      </c>
      <c r="BL169" s="18" t="s">
        <v>101</v>
      </c>
      <c r="BM169" s="18" t="s">
        <v>535</v>
      </c>
    </row>
    <row r="170" spans="2:47" s="1" customFormat="1" ht="12">
      <c r="B170" s="39"/>
      <c r="C170" s="40"/>
      <c r="D170" s="229" t="s">
        <v>213</v>
      </c>
      <c r="E170" s="40"/>
      <c r="F170" s="230" t="s">
        <v>402</v>
      </c>
      <c r="G170" s="40"/>
      <c r="H170" s="40"/>
      <c r="I170" s="144"/>
      <c r="J170" s="40"/>
      <c r="K170" s="40"/>
      <c r="L170" s="44"/>
      <c r="M170" s="231"/>
      <c r="N170" s="80"/>
      <c r="O170" s="80"/>
      <c r="P170" s="80"/>
      <c r="Q170" s="80"/>
      <c r="R170" s="80"/>
      <c r="S170" s="80"/>
      <c r="T170" s="81"/>
      <c r="AT170" s="18" t="s">
        <v>213</v>
      </c>
      <c r="AU170" s="18" t="s">
        <v>82</v>
      </c>
    </row>
    <row r="171" spans="2:47" s="1" customFormat="1" ht="12">
      <c r="B171" s="39"/>
      <c r="C171" s="40"/>
      <c r="D171" s="229" t="s">
        <v>191</v>
      </c>
      <c r="E171" s="40"/>
      <c r="F171" s="230" t="s">
        <v>242</v>
      </c>
      <c r="G171" s="40"/>
      <c r="H171" s="40"/>
      <c r="I171" s="144"/>
      <c r="J171" s="40"/>
      <c r="K171" s="40"/>
      <c r="L171" s="44"/>
      <c r="M171" s="231"/>
      <c r="N171" s="80"/>
      <c r="O171" s="80"/>
      <c r="P171" s="80"/>
      <c r="Q171" s="80"/>
      <c r="R171" s="80"/>
      <c r="S171" s="80"/>
      <c r="T171" s="81"/>
      <c r="AT171" s="18" t="s">
        <v>191</v>
      </c>
      <c r="AU171" s="18" t="s">
        <v>82</v>
      </c>
    </row>
    <row r="172" spans="2:51" s="12" customFormat="1" ht="12">
      <c r="B172" s="232"/>
      <c r="C172" s="233"/>
      <c r="D172" s="229" t="s">
        <v>193</v>
      </c>
      <c r="E172" s="234" t="s">
        <v>19</v>
      </c>
      <c r="F172" s="235" t="s">
        <v>536</v>
      </c>
      <c r="G172" s="233"/>
      <c r="H172" s="234" t="s">
        <v>19</v>
      </c>
      <c r="I172" s="236"/>
      <c r="J172" s="233"/>
      <c r="K172" s="233"/>
      <c r="L172" s="237"/>
      <c r="M172" s="238"/>
      <c r="N172" s="239"/>
      <c r="O172" s="239"/>
      <c r="P172" s="239"/>
      <c r="Q172" s="239"/>
      <c r="R172" s="239"/>
      <c r="S172" s="239"/>
      <c r="T172" s="240"/>
      <c r="AT172" s="241" t="s">
        <v>193</v>
      </c>
      <c r="AU172" s="241" t="s">
        <v>82</v>
      </c>
      <c r="AV172" s="12" t="s">
        <v>80</v>
      </c>
      <c r="AW172" s="12" t="s">
        <v>35</v>
      </c>
      <c r="AX172" s="12" t="s">
        <v>73</v>
      </c>
      <c r="AY172" s="241" t="s">
        <v>183</v>
      </c>
    </row>
    <row r="173" spans="2:51" s="13" customFormat="1" ht="12">
      <c r="B173" s="242"/>
      <c r="C173" s="243"/>
      <c r="D173" s="229" t="s">
        <v>193</v>
      </c>
      <c r="E173" s="244" t="s">
        <v>19</v>
      </c>
      <c r="F173" s="245" t="s">
        <v>537</v>
      </c>
      <c r="G173" s="243"/>
      <c r="H173" s="246">
        <v>452.72</v>
      </c>
      <c r="I173" s="247"/>
      <c r="J173" s="243"/>
      <c r="K173" s="243"/>
      <c r="L173" s="248"/>
      <c r="M173" s="249"/>
      <c r="N173" s="250"/>
      <c r="O173" s="250"/>
      <c r="P173" s="250"/>
      <c r="Q173" s="250"/>
      <c r="R173" s="250"/>
      <c r="S173" s="250"/>
      <c r="T173" s="251"/>
      <c r="AT173" s="252" t="s">
        <v>193</v>
      </c>
      <c r="AU173" s="252" t="s">
        <v>82</v>
      </c>
      <c r="AV173" s="13" t="s">
        <v>82</v>
      </c>
      <c r="AW173" s="13" t="s">
        <v>35</v>
      </c>
      <c r="AX173" s="13" t="s">
        <v>80</v>
      </c>
      <c r="AY173" s="252" t="s">
        <v>183</v>
      </c>
    </row>
    <row r="174" spans="2:65" s="1" customFormat="1" ht="78.75" customHeight="1">
      <c r="B174" s="39"/>
      <c r="C174" s="217" t="s">
        <v>296</v>
      </c>
      <c r="D174" s="217" t="s">
        <v>185</v>
      </c>
      <c r="E174" s="218" t="s">
        <v>239</v>
      </c>
      <c r="F174" s="219" t="s">
        <v>240</v>
      </c>
      <c r="G174" s="220" t="s">
        <v>208</v>
      </c>
      <c r="H174" s="221">
        <v>577</v>
      </c>
      <c r="I174" s="222"/>
      <c r="J174" s="223">
        <f>ROUND(I174*H174,2)</f>
        <v>0</v>
      </c>
      <c r="K174" s="219" t="s">
        <v>189</v>
      </c>
      <c r="L174" s="44"/>
      <c r="M174" s="224" t="s">
        <v>19</v>
      </c>
      <c r="N174" s="225" t="s">
        <v>44</v>
      </c>
      <c r="O174" s="80"/>
      <c r="P174" s="226">
        <f>O174*H174</f>
        <v>0</v>
      </c>
      <c r="Q174" s="226">
        <v>0</v>
      </c>
      <c r="R174" s="226">
        <f>Q174*H174</f>
        <v>0</v>
      </c>
      <c r="S174" s="226">
        <v>0</v>
      </c>
      <c r="T174" s="227">
        <f>S174*H174</f>
        <v>0</v>
      </c>
      <c r="AR174" s="18" t="s">
        <v>101</v>
      </c>
      <c r="AT174" s="18" t="s">
        <v>185</v>
      </c>
      <c r="AU174" s="18" t="s">
        <v>82</v>
      </c>
      <c r="AY174" s="18" t="s">
        <v>183</v>
      </c>
      <c r="BE174" s="228">
        <f>IF(N174="základní",J174,0)</f>
        <v>0</v>
      </c>
      <c r="BF174" s="228">
        <f>IF(N174="snížená",J174,0)</f>
        <v>0</v>
      </c>
      <c r="BG174" s="228">
        <f>IF(N174="zákl. přenesená",J174,0)</f>
        <v>0</v>
      </c>
      <c r="BH174" s="228">
        <f>IF(N174="sníž. přenesená",J174,0)</f>
        <v>0</v>
      </c>
      <c r="BI174" s="228">
        <f>IF(N174="nulová",J174,0)</f>
        <v>0</v>
      </c>
      <c r="BJ174" s="18" t="s">
        <v>80</v>
      </c>
      <c r="BK174" s="228">
        <f>ROUND(I174*H174,2)</f>
        <v>0</v>
      </c>
      <c r="BL174" s="18" t="s">
        <v>101</v>
      </c>
      <c r="BM174" s="18" t="s">
        <v>538</v>
      </c>
    </row>
    <row r="175" spans="2:47" s="1" customFormat="1" ht="12">
      <c r="B175" s="39"/>
      <c r="C175" s="40"/>
      <c r="D175" s="229" t="s">
        <v>191</v>
      </c>
      <c r="E175" s="40"/>
      <c r="F175" s="230" t="s">
        <v>242</v>
      </c>
      <c r="G175" s="40"/>
      <c r="H175" s="40"/>
      <c r="I175" s="144"/>
      <c r="J175" s="40"/>
      <c r="K175" s="40"/>
      <c r="L175" s="44"/>
      <c r="M175" s="231"/>
      <c r="N175" s="80"/>
      <c r="O175" s="80"/>
      <c r="P175" s="80"/>
      <c r="Q175" s="80"/>
      <c r="R175" s="80"/>
      <c r="S175" s="80"/>
      <c r="T175" s="81"/>
      <c r="AT175" s="18" t="s">
        <v>191</v>
      </c>
      <c r="AU175" s="18" t="s">
        <v>82</v>
      </c>
    </row>
    <row r="176" spans="2:51" s="12" customFormat="1" ht="12">
      <c r="B176" s="232"/>
      <c r="C176" s="233"/>
      <c r="D176" s="229" t="s">
        <v>193</v>
      </c>
      <c r="E176" s="234" t="s">
        <v>19</v>
      </c>
      <c r="F176" s="235" t="s">
        <v>539</v>
      </c>
      <c r="G176" s="233"/>
      <c r="H176" s="234" t="s">
        <v>19</v>
      </c>
      <c r="I176" s="236"/>
      <c r="J176" s="233"/>
      <c r="K176" s="233"/>
      <c r="L176" s="237"/>
      <c r="M176" s="238"/>
      <c r="N176" s="239"/>
      <c r="O176" s="239"/>
      <c r="P176" s="239"/>
      <c r="Q176" s="239"/>
      <c r="R176" s="239"/>
      <c r="S176" s="239"/>
      <c r="T176" s="240"/>
      <c r="AT176" s="241" t="s">
        <v>193</v>
      </c>
      <c r="AU176" s="241" t="s">
        <v>82</v>
      </c>
      <c r="AV176" s="12" t="s">
        <v>80</v>
      </c>
      <c r="AW176" s="12" t="s">
        <v>35</v>
      </c>
      <c r="AX176" s="12" t="s">
        <v>73</v>
      </c>
      <c r="AY176" s="241" t="s">
        <v>183</v>
      </c>
    </row>
    <row r="177" spans="2:51" s="13" customFormat="1" ht="12">
      <c r="B177" s="242"/>
      <c r="C177" s="243"/>
      <c r="D177" s="229" t="s">
        <v>193</v>
      </c>
      <c r="E177" s="244" t="s">
        <v>19</v>
      </c>
      <c r="F177" s="245" t="s">
        <v>540</v>
      </c>
      <c r="G177" s="243"/>
      <c r="H177" s="246">
        <v>544</v>
      </c>
      <c r="I177" s="247"/>
      <c r="J177" s="243"/>
      <c r="K177" s="243"/>
      <c r="L177" s="248"/>
      <c r="M177" s="249"/>
      <c r="N177" s="250"/>
      <c r="O177" s="250"/>
      <c r="P177" s="250"/>
      <c r="Q177" s="250"/>
      <c r="R177" s="250"/>
      <c r="S177" s="250"/>
      <c r="T177" s="251"/>
      <c r="AT177" s="252" t="s">
        <v>193</v>
      </c>
      <c r="AU177" s="252" t="s">
        <v>82</v>
      </c>
      <c r="AV177" s="13" t="s">
        <v>82</v>
      </c>
      <c r="AW177" s="13" t="s">
        <v>35</v>
      </c>
      <c r="AX177" s="13" t="s">
        <v>73</v>
      </c>
      <c r="AY177" s="252" t="s">
        <v>183</v>
      </c>
    </row>
    <row r="178" spans="2:51" s="12" customFormat="1" ht="12">
      <c r="B178" s="232"/>
      <c r="C178" s="233"/>
      <c r="D178" s="229" t="s">
        <v>193</v>
      </c>
      <c r="E178" s="234" t="s">
        <v>19</v>
      </c>
      <c r="F178" s="235" t="s">
        <v>541</v>
      </c>
      <c r="G178" s="233"/>
      <c r="H178" s="234" t="s">
        <v>19</v>
      </c>
      <c r="I178" s="236"/>
      <c r="J178" s="233"/>
      <c r="K178" s="233"/>
      <c r="L178" s="237"/>
      <c r="M178" s="238"/>
      <c r="N178" s="239"/>
      <c r="O178" s="239"/>
      <c r="P178" s="239"/>
      <c r="Q178" s="239"/>
      <c r="R178" s="239"/>
      <c r="S178" s="239"/>
      <c r="T178" s="240"/>
      <c r="AT178" s="241" t="s">
        <v>193</v>
      </c>
      <c r="AU178" s="241" t="s">
        <v>82</v>
      </c>
      <c r="AV178" s="12" t="s">
        <v>80</v>
      </c>
      <c r="AW178" s="12" t="s">
        <v>35</v>
      </c>
      <c r="AX178" s="12" t="s">
        <v>73</v>
      </c>
      <c r="AY178" s="241" t="s">
        <v>183</v>
      </c>
    </row>
    <row r="179" spans="2:51" s="13" customFormat="1" ht="12">
      <c r="B179" s="242"/>
      <c r="C179" s="243"/>
      <c r="D179" s="229" t="s">
        <v>193</v>
      </c>
      <c r="E179" s="244" t="s">
        <v>19</v>
      </c>
      <c r="F179" s="245" t="s">
        <v>356</v>
      </c>
      <c r="G179" s="243"/>
      <c r="H179" s="246">
        <v>33</v>
      </c>
      <c r="I179" s="247"/>
      <c r="J179" s="243"/>
      <c r="K179" s="243"/>
      <c r="L179" s="248"/>
      <c r="M179" s="249"/>
      <c r="N179" s="250"/>
      <c r="O179" s="250"/>
      <c r="P179" s="250"/>
      <c r="Q179" s="250"/>
      <c r="R179" s="250"/>
      <c r="S179" s="250"/>
      <c r="T179" s="251"/>
      <c r="AT179" s="252" t="s">
        <v>193</v>
      </c>
      <c r="AU179" s="252" t="s">
        <v>82</v>
      </c>
      <c r="AV179" s="13" t="s">
        <v>82</v>
      </c>
      <c r="AW179" s="13" t="s">
        <v>35</v>
      </c>
      <c r="AX179" s="13" t="s">
        <v>73</v>
      </c>
      <c r="AY179" s="252" t="s">
        <v>183</v>
      </c>
    </row>
    <row r="180" spans="2:51" s="14" customFormat="1" ht="12">
      <c r="B180" s="253"/>
      <c r="C180" s="254"/>
      <c r="D180" s="229" t="s">
        <v>193</v>
      </c>
      <c r="E180" s="255" t="s">
        <v>19</v>
      </c>
      <c r="F180" s="256" t="s">
        <v>231</v>
      </c>
      <c r="G180" s="254"/>
      <c r="H180" s="257">
        <v>577</v>
      </c>
      <c r="I180" s="258"/>
      <c r="J180" s="254"/>
      <c r="K180" s="254"/>
      <c r="L180" s="259"/>
      <c r="M180" s="260"/>
      <c r="N180" s="261"/>
      <c r="O180" s="261"/>
      <c r="P180" s="261"/>
      <c r="Q180" s="261"/>
      <c r="R180" s="261"/>
      <c r="S180" s="261"/>
      <c r="T180" s="262"/>
      <c r="AT180" s="263" t="s">
        <v>193</v>
      </c>
      <c r="AU180" s="263" t="s">
        <v>82</v>
      </c>
      <c r="AV180" s="14" t="s">
        <v>101</v>
      </c>
      <c r="AW180" s="14" t="s">
        <v>35</v>
      </c>
      <c r="AX180" s="14" t="s">
        <v>80</v>
      </c>
      <c r="AY180" s="263" t="s">
        <v>183</v>
      </c>
    </row>
    <row r="181" spans="2:65" s="1" customFormat="1" ht="78.75" customHeight="1">
      <c r="B181" s="39"/>
      <c r="C181" s="217" t="s">
        <v>7</v>
      </c>
      <c r="D181" s="217" t="s">
        <v>185</v>
      </c>
      <c r="E181" s="218" t="s">
        <v>542</v>
      </c>
      <c r="F181" s="219" t="s">
        <v>543</v>
      </c>
      <c r="G181" s="220" t="s">
        <v>208</v>
      </c>
      <c r="H181" s="221">
        <v>943.601</v>
      </c>
      <c r="I181" s="222"/>
      <c r="J181" s="223">
        <f>ROUND(I181*H181,2)</f>
        <v>0</v>
      </c>
      <c r="K181" s="219" t="s">
        <v>189</v>
      </c>
      <c r="L181" s="44"/>
      <c r="M181" s="224" t="s">
        <v>19</v>
      </c>
      <c r="N181" s="225" t="s">
        <v>44</v>
      </c>
      <c r="O181" s="80"/>
      <c r="P181" s="226">
        <f>O181*H181</f>
        <v>0</v>
      </c>
      <c r="Q181" s="226">
        <v>0</v>
      </c>
      <c r="R181" s="226">
        <f>Q181*H181</f>
        <v>0</v>
      </c>
      <c r="S181" s="226">
        <v>0</v>
      </c>
      <c r="T181" s="227">
        <f>S181*H181</f>
        <v>0</v>
      </c>
      <c r="AR181" s="18" t="s">
        <v>101</v>
      </c>
      <c r="AT181" s="18" t="s">
        <v>185</v>
      </c>
      <c r="AU181" s="18" t="s">
        <v>82</v>
      </c>
      <c r="AY181" s="18" t="s">
        <v>183</v>
      </c>
      <c r="BE181" s="228">
        <f>IF(N181="základní",J181,0)</f>
        <v>0</v>
      </c>
      <c r="BF181" s="228">
        <f>IF(N181="snížená",J181,0)</f>
        <v>0</v>
      </c>
      <c r="BG181" s="228">
        <f>IF(N181="zákl. přenesená",J181,0)</f>
        <v>0</v>
      </c>
      <c r="BH181" s="228">
        <f>IF(N181="sníž. přenesená",J181,0)</f>
        <v>0</v>
      </c>
      <c r="BI181" s="228">
        <f>IF(N181="nulová",J181,0)</f>
        <v>0</v>
      </c>
      <c r="BJ181" s="18" t="s">
        <v>80</v>
      </c>
      <c r="BK181" s="228">
        <f>ROUND(I181*H181,2)</f>
        <v>0</v>
      </c>
      <c r="BL181" s="18" t="s">
        <v>101</v>
      </c>
      <c r="BM181" s="18" t="s">
        <v>544</v>
      </c>
    </row>
    <row r="182" spans="2:51" s="12" customFormat="1" ht="12">
      <c r="B182" s="232"/>
      <c r="C182" s="233"/>
      <c r="D182" s="229" t="s">
        <v>193</v>
      </c>
      <c r="E182" s="234" t="s">
        <v>19</v>
      </c>
      <c r="F182" s="235" t="s">
        <v>545</v>
      </c>
      <c r="G182" s="233"/>
      <c r="H182" s="234" t="s">
        <v>19</v>
      </c>
      <c r="I182" s="236"/>
      <c r="J182" s="233"/>
      <c r="K182" s="233"/>
      <c r="L182" s="237"/>
      <c r="M182" s="238"/>
      <c r="N182" s="239"/>
      <c r="O182" s="239"/>
      <c r="P182" s="239"/>
      <c r="Q182" s="239"/>
      <c r="R182" s="239"/>
      <c r="S182" s="239"/>
      <c r="T182" s="240"/>
      <c r="AT182" s="241" t="s">
        <v>193</v>
      </c>
      <c r="AU182" s="241" t="s">
        <v>82</v>
      </c>
      <c r="AV182" s="12" t="s">
        <v>80</v>
      </c>
      <c r="AW182" s="12" t="s">
        <v>35</v>
      </c>
      <c r="AX182" s="12" t="s">
        <v>73</v>
      </c>
      <c r="AY182" s="241" t="s">
        <v>183</v>
      </c>
    </row>
    <row r="183" spans="2:51" s="13" customFormat="1" ht="12">
      <c r="B183" s="242"/>
      <c r="C183" s="243"/>
      <c r="D183" s="229" t="s">
        <v>193</v>
      </c>
      <c r="E183" s="244" t="s">
        <v>19</v>
      </c>
      <c r="F183" s="245" t="s">
        <v>546</v>
      </c>
      <c r="G183" s="243"/>
      <c r="H183" s="246">
        <v>441</v>
      </c>
      <c r="I183" s="247"/>
      <c r="J183" s="243"/>
      <c r="K183" s="243"/>
      <c r="L183" s="248"/>
      <c r="M183" s="249"/>
      <c r="N183" s="250"/>
      <c r="O183" s="250"/>
      <c r="P183" s="250"/>
      <c r="Q183" s="250"/>
      <c r="R183" s="250"/>
      <c r="S183" s="250"/>
      <c r="T183" s="251"/>
      <c r="AT183" s="252" t="s">
        <v>193</v>
      </c>
      <c r="AU183" s="252" t="s">
        <v>82</v>
      </c>
      <c r="AV183" s="13" t="s">
        <v>82</v>
      </c>
      <c r="AW183" s="13" t="s">
        <v>35</v>
      </c>
      <c r="AX183" s="13" t="s">
        <v>73</v>
      </c>
      <c r="AY183" s="252" t="s">
        <v>183</v>
      </c>
    </row>
    <row r="184" spans="2:51" s="12" customFormat="1" ht="12">
      <c r="B184" s="232"/>
      <c r="C184" s="233"/>
      <c r="D184" s="229" t="s">
        <v>193</v>
      </c>
      <c r="E184" s="234" t="s">
        <v>19</v>
      </c>
      <c r="F184" s="235" t="s">
        <v>547</v>
      </c>
      <c r="G184" s="233"/>
      <c r="H184" s="234" t="s">
        <v>19</v>
      </c>
      <c r="I184" s="236"/>
      <c r="J184" s="233"/>
      <c r="K184" s="233"/>
      <c r="L184" s="237"/>
      <c r="M184" s="238"/>
      <c r="N184" s="239"/>
      <c r="O184" s="239"/>
      <c r="P184" s="239"/>
      <c r="Q184" s="239"/>
      <c r="R184" s="239"/>
      <c r="S184" s="239"/>
      <c r="T184" s="240"/>
      <c r="AT184" s="241" t="s">
        <v>193</v>
      </c>
      <c r="AU184" s="241" t="s">
        <v>82</v>
      </c>
      <c r="AV184" s="12" t="s">
        <v>80</v>
      </c>
      <c r="AW184" s="12" t="s">
        <v>35</v>
      </c>
      <c r="AX184" s="12" t="s">
        <v>73</v>
      </c>
      <c r="AY184" s="241" t="s">
        <v>183</v>
      </c>
    </row>
    <row r="185" spans="2:51" s="13" customFormat="1" ht="12">
      <c r="B185" s="242"/>
      <c r="C185" s="243"/>
      <c r="D185" s="229" t="s">
        <v>193</v>
      </c>
      <c r="E185" s="244" t="s">
        <v>19</v>
      </c>
      <c r="F185" s="245" t="s">
        <v>548</v>
      </c>
      <c r="G185" s="243"/>
      <c r="H185" s="246">
        <v>502.601</v>
      </c>
      <c r="I185" s="247"/>
      <c r="J185" s="243"/>
      <c r="K185" s="243"/>
      <c r="L185" s="248"/>
      <c r="M185" s="249"/>
      <c r="N185" s="250"/>
      <c r="O185" s="250"/>
      <c r="P185" s="250"/>
      <c r="Q185" s="250"/>
      <c r="R185" s="250"/>
      <c r="S185" s="250"/>
      <c r="T185" s="251"/>
      <c r="AT185" s="252" t="s">
        <v>193</v>
      </c>
      <c r="AU185" s="252" t="s">
        <v>82</v>
      </c>
      <c r="AV185" s="13" t="s">
        <v>82</v>
      </c>
      <c r="AW185" s="13" t="s">
        <v>35</v>
      </c>
      <c r="AX185" s="13" t="s">
        <v>73</v>
      </c>
      <c r="AY185" s="252" t="s">
        <v>183</v>
      </c>
    </row>
    <row r="186" spans="2:51" s="14" customFormat="1" ht="12">
      <c r="B186" s="253"/>
      <c r="C186" s="254"/>
      <c r="D186" s="229" t="s">
        <v>193</v>
      </c>
      <c r="E186" s="255" t="s">
        <v>19</v>
      </c>
      <c r="F186" s="256" t="s">
        <v>231</v>
      </c>
      <c r="G186" s="254"/>
      <c r="H186" s="257">
        <v>943.601</v>
      </c>
      <c r="I186" s="258"/>
      <c r="J186" s="254"/>
      <c r="K186" s="254"/>
      <c r="L186" s="259"/>
      <c r="M186" s="260"/>
      <c r="N186" s="261"/>
      <c r="O186" s="261"/>
      <c r="P186" s="261"/>
      <c r="Q186" s="261"/>
      <c r="R186" s="261"/>
      <c r="S186" s="261"/>
      <c r="T186" s="262"/>
      <c r="AT186" s="263" t="s">
        <v>193</v>
      </c>
      <c r="AU186" s="263" t="s">
        <v>82</v>
      </c>
      <c r="AV186" s="14" t="s">
        <v>101</v>
      </c>
      <c r="AW186" s="14" t="s">
        <v>35</v>
      </c>
      <c r="AX186" s="14" t="s">
        <v>80</v>
      </c>
      <c r="AY186" s="263" t="s">
        <v>183</v>
      </c>
    </row>
    <row r="187" spans="2:65" s="1" customFormat="1" ht="33.75" customHeight="1">
      <c r="B187" s="39"/>
      <c r="C187" s="217" t="s">
        <v>291</v>
      </c>
      <c r="D187" s="217" t="s">
        <v>185</v>
      </c>
      <c r="E187" s="218" t="s">
        <v>411</v>
      </c>
      <c r="F187" s="219" t="s">
        <v>412</v>
      </c>
      <c r="G187" s="220" t="s">
        <v>208</v>
      </c>
      <c r="H187" s="221">
        <v>544</v>
      </c>
      <c r="I187" s="222"/>
      <c r="J187" s="223">
        <f>ROUND(I187*H187,2)</f>
        <v>0</v>
      </c>
      <c r="K187" s="219" t="s">
        <v>189</v>
      </c>
      <c r="L187" s="44"/>
      <c r="M187" s="224" t="s">
        <v>19</v>
      </c>
      <c r="N187" s="225" t="s">
        <v>44</v>
      </c>
      <c r="O187" s="80"/>
      <c r="P187" s="226">
        <f>O187*H187</f>
        <v>0</v>
      </c>
      <c r="Q187" s="226">
        <v>0</v>
      </c>
      <c r="R187" s="226">
        <f>Q187*H187</f>
        <v>0</v>
      </c>
      <c r="S187" s="226">
        <v>0</v>
      </c>
      <c r="T187" s="227">
        <f>S187*H187</f>
        <v>0</v>
      </c>
      <c r="AR187" s="18" t="s">
        <v>101</v>
      </c>
      <c r="AT187" s="18" t="s">
        <v>185</v>
      </c>
      <c r="AU187" s="18" t="s">
        <v>82</v>
      </c>
      <c r="AY187" s="18" t="s">
        <v>183</v>
      </c>
      <c r="BE187" s="228">
        <f>IF(N187="základní",J187,0)</f>
        <v>0</v>
      </c>
      <c r="BF187" s="228">
        <f>IF(N187="snížená",J187,0)</f>
        <v>0</v>
      </c>
      <c r="BG187" s="228">
        <f>IF(N187="zákl. přenesená",J187,0)</f>
        <v>0</v>
      </c>
      <c r="BH187" s="228">
        <f>IF(N187="sníž. přenesená",J187,0)</f>
        <v>0</v>
      </c>
      <c r="BI187" s="228">
        <f>IF(N187="nulová",J187,0)</f>
        <v>0</v>
      </c>
      <c r="BJ187" s="18" t="s">
        <v>80</v>
      </c>
      <c r="BK187" s="228">
        <f>ROUND(I187*H187,2)</f>
        <v>0</v>
      </c>
      <c r="BL187" s="18" t="s">
        <v>101</v>
      </c>
      <c r="BM187" s="18" t="s">
        <v>549</v>
      </c>
    </row>
    <row r="188" spans="2:51" s="12" customFormat="1" ht="12">
      <c r="B188" s="232"/>
      <c r="C188" s="233"/>
      <c r="D188" s="229" t="s">
        <v>193</v>
      </c>
      <c r="E188" s="234" t="s">
        <v>19</v>
      </c>
      <c r="F188" s="235" t="s">
        <v>550</v>
      </c>
      <c r="G188" s="233"/>
      <c r="H188" s="234" t="s">
        <v>19</v>
      </c>
      <c r="I188" s="236"/>
      <c r="J188" s="233"/>
      <c r="K188" s="233"/>
      <c r="L188" s="237"/>
      <c r="M188" s="238"/>
      <c r="N188" s="239"/>
      <c r="O188" s="239"/>
      <c r="P188" s="239"/>
      <c r="Q188" s="239"/>
      <c r="R188" s="239"/>
      <c r="S188" s="239"/>
      <c r="T188" s="240"/>
      <c r="AT188" s="241" t="s">
        <v>193</v>
      </c>
      <c r="AU188" s="241" t="s">
        <v>82</v>
      </c>
      <c r="AV188" s="12" t="s">
        <v>80</v>
      </c>
      <c r="AW188" s="12" t="s">
        <v>35</v>
      </c>
      <c r="AX188" s="12" t="s">
        <v>73</v>
      </c>
      <c r="AY188" s="241" t="s">
        <v>183</v>
      </c>
    </row>
    <row r="189" spans="2:51" s="13" customFormat="1" ht="12">
      <c r="B189" s="242"/>
      <c r="C189" s="243"/>
      <c r="D189" s="229" t="s">
        <v>193</v>
      </c>
      <c r="E189" s="244" t="s">
        <v>19</v>
      </c>
      <c r="F189" s="245" t="s">
        <v>551</v>
      </c>
      <c r="G189" s="243"/>
      <c r="H189" s="246">
        <v>544</v>
      </c>
      <c r="I189" s="247"/>
      <c r="J189" s="243"/>
      <c r="K189" s="243"/>
      <c r="L189" s="248"/>
      <c r="M189" s="249"/>
      <c r="N189" s="250"/>
      <c r="O189" s="250"/>
      <c r="P189" s="250"/>
      <c r="Q189" s="250"/>
      <c r="R189" s="250"/>
      <c r="S189" s="250"/>
      <c r="T189" s="251"/>
      <c r="AT189" s="252" t="s">
        <v>193</v>
      </c>
      <c r="AU189" s="252" t="s">
        <v>82</v>
      </c>
      <c r="AV189" s="13" t="s">
        <v>82</v>
      </c>
      <c r="AW189" s="13" t="s">
        <v>35</v>
      </c>
      <c r="AX189" s="13" t="s">
        <v>80</v>
      </c>
      <c r="AY189" s="252" t="s">
        <v>183</v>
      </c>
    </row>
    <row r="190" spans="2:65" s="1" customFormat="1" ht="33.75" customHeight="1">
      <c r="B190" s="39"/>
      <c r="C190" s="217" t="s">
        <v>307</v>
      </c>
      <c r="D190" s="217" t="s">
        <v>185</v>
      </c>
      <c r="E190" s="218" t="s">
        <v>426</v>
      </c>
      <c r="F190" s="219" t="s">
        <v>427</v>
      </c>
      <c r="G190" s="220" t="s">
        <v>198</v>
      </c>
      <c r="H190" s="221">
        <v>2</v>
      </c>
      <c r="I190" s="222"/>
      <c r="J190" s="223">
        <f>ROUND(I190*H190,2)</f>
        <v>0</v>
      </c>
      <c r="K190" s="219" t="s">
        <v>189</v>
      </c>
      <c r="L190" s="44"/>
      <c r="M190" s="224" t="s">
        <v>19</v>
      </c>
      <c r="N190" s="225" t="s">
        <v>44</v>
      </c>
      <c r="O190" s="80"/>
      <c r="P190" s="226">
        <f>O190*H190</f>
        <v>0</v>
      </c>
      <c r="Q190" s="226">
        <v>0</v>
      </c>
      <c r="R190" s="226">
        <f>Q190*H190</f>
        <v>0</v>
      </c>
      <c r="S190" s="226">
        <v>0</v>
      </c>
      <c r="T190" s="227">
        <f>S190*H190</f>
        <v>0</v>
      </c>
      <c r="AR190" s="18" t="s">
        <v>101</v>
      </c>
      <c r="AT190" s="18" t="s">
        <v>185</v>
      </c>
      <c r="AU190" s="18" t="s">
        <v>82</v>
      </c>
      <c r="AY190" s="18" t="s">
        <v>183</v>
      </c>
      <c r="BE190" s="228">
        <f>IF(N190="základní",J190,0)</f>
        <v>0</v>
      </c>
      <c r="BF190" s="228">
        <f>IF(N190="snížená",J190,0)</f>
        <v>0</v>
      </c>
      <c r="BG190" s="228">
        <f>IF(N190="zákl. přenesená",J190,0)</f>
        <v>0</v>
      </c>
      <c r="BH190" s="228">
        <f>IF(N190="sníž. přenesená",J190,0)</f>
        <v>0</v>
      </c>
      <c r="BI190" s="228">
        <f>IF(N190="nulová",J190,0)</f>
        <v>0</v>
      </c>
      <c r="BJ190" s="18" t="s">
        <v>80</v>
      </c>
      <c r="BK190" s="228">
        <f>ROUND(I190*H190,2)</f>
        <v>0</v>
      </c>
      <c r="BL190" s="18" t="s">
        <v>101</v>
      </c>
      <c r="BM190" s="18" t="s">
        <v>552</v>
      </c>
    </row>
    <row r="191" spans="2:47" s="1" customFormat="1" ht="12">
      <c r="B191" s="39"/>
      <c r="C191" s="40"/>
      <c r="D191" s="229" t="s">
        <v>213</v>
      </c>
      <c r="E191" s="40"/>
      <c r="F191" s="230" t="s">
        <v>429</v>
      </c>
      <c r="G191" s="40"/>
      <c r="H191" s="40"/>
      <c r="I191" s="144"/>
      <c r="J191" s="40"/>
      <c r="K191" s="40"/>
      <c r="L191" s="44"/>
      <c r="M191" s="231"/>
      <c r="N191" s="80"/>
      <c r="O191" s="80"/>
      <c r="P191" s="80"/>
      <c r="Q191" s="80"/>
      <c r="R191" s="80"/>
      <c r="S191" s="80"/>
      <c r="T191" s="81"/>
      <c r="AT191" s="18" t="s">
        <v>213</v>
      </c>
      <c r="AU191" s="18" t="s">
        <v>82</v>
      </c>
    </row>
    <row r="192" spans="2:51" s="12" customFormat="1" ht="12">
      <c r="B192" s="232"/>
      <c r="C192" s="233"/>
      <c r="D192" s="229" t="s">
        <v>193</v>
      </c>
      <c r="E192" s="234" t="s">
        <v>19</v>
      </c>
      <c r="F192" s="235" t="s">
        <v>553</v>
      </c>
      <c r="G192" s="233"/>
      <c r="H192" s="234" t="s">
        <v>19</v>
      </c>
      <c r="I192" s="236"/>
      <c r="J192" s="233"/>
      <c r="K192" s="233"/>
      <c r="L192" s="237"/>
      <c r="M192" s="238"/>
      <c r="N192" s="239"/>
      <c r="O192" s="239"/>
      <c r="P192" s="239"/>
      <c r="Q192" s="239"/>
      <c r="R192" s="239"/>
      <c r="S192" s="239"/>
      <c r="T192" s="240"/>
      <c r="AT192" s="241" t="s">
        <v>193</v>
      </c>
      <c r="AU192" s="241" t="s">
        <v>82</v>
      </c>
      <c r="AV192" s="12" t="s">
        <v>80</v>
      </c>
      <c r="AW192" s="12" t="s">
        <v>35</v>
      </c>
      <c r="AX192" s="12" t="s">
        <v>73</v>
      </c>
      <c r="AY192" s="241" t="s">
        <v>183</v>
      </c>
    </row>
    <row r="193" spans="2:51" s="13" customFormat="1" ht="12">
      <c r="B193" s="242"/>
      <c r="C193" s="243"/>
      <c r="D193" s="229" t="s">
        <v>193</v>
      </c>
      <c r="E193" s="244" t="s">
        <v>19</v>
      </c>
      <c r="F193" s="245" t="s">
        <v>82</v>
      </c>
      <c r="G193" s="243"/>
      <c r="H193" s="246">
        <v>2</v>
      </c>
      <c r="I193" s="247"/>
      <c r="J193" s="243"/>
      <c r="K193" s="243"/>
      <c r="L193" s="248"/>
      <c r="M193" s="274"/>
      <c r="N193" s="275"/>
      <c r="O193" s="275"/>
      <c r="P193" s="275"/>
      <c r="Q193" s="275"/>
      <c r="R193" s="275"/>
      <c r="S193" s="275"/>
      <c r="T193" s="276"/>
      <c r="AT193" s="252" t="s">
        <v>193</v>
      </c>
      <c r="AU193" s="252" t="s">
        <v>82</v>
      </c>
      <c r="AV193" s="13" t="s">
        <v>82</v>
      </c>
      <c r="AW193" s="13" t="s">
        <v>35</v>
      </c>
      <c r="AX193" s="13" t="s">
        <v>80</v>
      </c>
      <c r="AY193" s="252" t="s">
        <v>183</v>
      </c>
    </row>
    <row r="194" spans="2:12" s="1" customFormat="1" ht="6.95" customHeight="1">
      <c r="B194" s="58"/>
      <c r="C194" s="59"/>
      <c r="D194" s="59"/>
      <c r="E194" s="59"/>
      <c r="F194" s="59"/>
      <c r="G194" s="59"/>
      <c r="H194" s="59"/>
      <c r="I194" s="168"/>
      <c r="J194" s="59"/>
      <c r="K194" s="59"/>
      <c r="L194" s="44"/>
    </row>
  </sheetData>
  <sheetProtection password="CC35" sheet="1" objects="1" scenarios="1" formatColumns="0" formatRows="0" autoFilter="0"/>
  <autoFilter ref="C86:K193"/>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13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96</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ht="12">
      <c r="B8" s="21"/>
      <c r="D8" s="142" t="s">
        <v>158</v>
      </c>
      <c r="L8" s="21"/>
    </row>
    <row r="9" spans="2:12" ht="16.5" customHeight="1">
      <c r="B9" s="21"/>
      <c r="E9" s="143" t="s">
        <v>159</v>
      </c>
      <c r="L9" s="21"/>
    </row>
    <row r="10" spans="2:12" ht="12" customHeight="1">
      <c r="B10" s="21"/>
      <c r="D10" s="142" t="s">
        <v>160</v>
      </c>
      <c r="L10" s="21"/>
    </row>
    <row r="11" spans="2:12" s="1" customFormat="1" ht="16.5" customHeight="1">
      <c r="B11" s="44"/>
      <c r="E11" s="142" t="s">
        <v>554</v>
      </c>
      <c r="F11" s="1"/>
      <c r="G11" s="1"/>
      <c r="H11" s="1"/>
      <c r="I11" s="144"/>
      <c r="L11" s="44"/>
    </row>
    <row r="12" spans="2:12" s="1" customFormat="1" ht="12" customHeight="1">
      <c r="B12" s="44"/>
      <c r="D12" s="142" t="s">
        <v>555</v>
      </c>
      <c r="I12" s="144"/>
      <c r="L12" s="44"/>
    </row>
    <row r="13" spans="2:12" s="1" customFormat="1" ht="36.95" customHeight="1">
      <c r="B13" s="44"/>
      <c r="E13" s="145" t="s">
        <v>556</v>
      </c>
      <c r="F13" s="1"/>
      <c r="G13" s="1"/>
      <c r="H13" s="1"/>
      <c r="I13" s="144"/>
      <c r="L13" s="44"/>
    </row>
    <row r="14" spans="2:12" s="1" customFormat="1" ht="12">
      <c r="B14" s="44"/>
      <c r="I14" s="144"/>
      <c r="L14" s="44"/>
    </row>
    <row r="15" spans="2:12" s="1" customFormat="1" ht="12" customHeight="1">
      <c r="B15" s="44"/>
      <c r="D15" s="142" t="s">
        <v>18</v>
      </c>
      <c r="F15" s="18" t="s">
        <v>19</v>
      </c>
      <c r="I15" s="146" t="s">
        <v>20</v>
      </c>
      <c r="J15" s="18" t="s">
        <v>19</v>
      </c>
      <c r="L15" s="44"/>
    </row>
    <row r="16" spans="2:12" s="1" customFormat="1" ht="12" customHeight="1">
      <c r="B16" s="44"/>
      <c r="D16" s="142" t="s">
        <v>21</v>
      </c>
      <c r="F16" s="18" t="s">
        <v>22</v>
      </c>
      <c r="I16" s="146" t="s">
        <v>23</v>
      </c>
      <c r="J16" s="147" t="str">
        <f>'Rekapitulace stavby'!AN8</f>
        <v>7. 6. 2019</v>
      </c>
      <c r="L16" s="44"/>
    </row>
    <row r="17" spans="2:12" s="1" customFormat="1" ht="10.8" customHeight="1">
      <c r="B17" s="44"/>
      <c r="I17" s="144"/>
      <c r="L17" s="44"/>
    </row>
    <row r="18" spans="2:12" s="1" customFormat="1" ht="12" customHeight="1">
      <c r="B18" s="44"/>
      <c r="D18" s="142" t="s">
        <v>25</v>
      </c>
      <c r="I18" s="146" t="s">
        <v>26</v>
      </c>
      <c r="J18" s="18" t="s">
        <v>27</v>
      </c>
      <c r="L18" s="44"/>
    </row>
    <row r="19" spans="2:12" s="1" customFormat="1" ht="18" customHeight="1">
      <c r="B19" s="44"/>
      <c r="E19" s="18" t="s">
        <v>28</v>
      </c>
      <c r="I19" s="146" t="s">
        <v>29</v>
      </c>
      <c r="J19" s="18" t="s">
        <v>30</v>
      </c>
      <c r="L19" s="44"/>
    </row>
    <row r="20" spans="2:12" s="1" customFormat="1" ht="6.95" customHeight="1">
      <c r="B20" s="44"/>
      <c r="I20" s="144"/>
      <c r="L20" s="44"/>
    </row>
    <row r="21" spans="2:12" s="1" customFormat="1" ht="12" customHeight="1">
      <c r="B21" s="44"/>
      <c r="D21" s="142" t="s">
        <v>31</v>
      </c>
      <c r="I21" s="146" t="s">
        <v>26</v>
      </c>
      <c r="J21" s="34" t="str">
        <f>'Rekapitulace stavby'!AN13</f>
        <v>Vyplň údaj</v>
      </c>
      <c r="L21" s="44"/>
    </row>
    <row r="22" spans="2:12" s="1" customFormat="1" ht="18" customHeight="1">
      <c r="B22" s="44"/>
      <c r="E22" s="34" t="str">
        <f>'Rekapitulace stavby'!E14</f>
        <v>Vyplň údaj</v>
      </c>
      <c r="F22" s="18"/>
      <c r="G22" s="18"/>
      <c r="H22" s="18"/>
      <c r="I22" s="146" t="s">
        <v>29</v>
      </c>
      <c r="J22" s="34" t="str">
        <f>'Rekapitulace stavby'!AN14</f>
        <v>Vyplň údaj</v>
      </c>
      <c r="L22" s="44"/>
    </row>
    <row r="23" spans="2:12" s="1" customFormat="1" ht="6.95" customHeight="1">
      <c r="B23" s="44"/>
      <c r="I23" s="144"/>
      <c r="L23" s="44"/>
    </row>
    <row r="24" spans="2:12" s="1" customFormat="1" ht="12" customHeight="1">
      <c r="B24" s="44"/>
      <c r="D24" s="142" t="s">
        <v>33</v>
      </c>
      <c r="I24" s="146" t="s">
        <v>26</v>
      </c>
      <c r="J24" s="18" t="s">
        <v>19</v>
      </c>
      <c r="L24" s="44"/>
    </row>
    <row r="25" spans="2:12" s="1" customFormat="1" ht="18" customHeight="1">
      <c r="B25" s="44"/>
      <c r="E25" s="18" t="s">
        <v>34</v>
      </c>
      <c r="I25" s="146" t="s">
        <v>29</v>
      </c>
      <c r="J25" s="18" t="s">
        <v>19</v>
      </c>
      <c r="L25" s="44"/>
    </row>
    <row r="26" spans="2:12" s="1" customFormat="1" ht="6.95" customHeight="1">
      <c r="B26" s="44"/>
      <c r="I26" s="144"/>
      <c r="L26" s="44"/>
    </row>
    <row r="27" spans="2:12" s="1" customFormat="1" ht="12" customHeight="1">
      <c r="B27" s="44"/>
      <c r="D27" s="142" t="s">
        <v>36</v>
      </c>
      <c r="I27" s="146" t="s">
        <v>26</v>
      </c>
      <c r="J27" s="18" t="s">
        <v>19</v>
      </c>
      <c r="L27" s="44"/>
    </row>
    <row r="28" spans="2:12" s="1" customFormat="1" ht="18" customHeight="1">
      <c r="B28" s="44"/>
      <c r="E28" s="18" t="s">
        <v>34</v>
      </c>
      <c r="I28" s="146" t="s">
        <v>29</v>
      </c>
      <c r="J28" s="18" t="s">
        <v>19</v>
      </c>
      <c r="L28" s="44"/>
    </row>
    <row r="29" spans="2:12" s="1" customFormat="1" ht="6.95" customHeight="1">
      <c r="B29" s="44"/>
      <c r="I29" s="144"/>
      <c r="L29" s="44"/>
    </row>
    <row r="30" spans="2:12" s="1" customFormat="1" ht="12" customHeight="1">
      <c r="B30" s="44"/>
      <c r="D30" s="142" t="s">
        <v>37</v>
      </c>
      <c r="I30" s="144"/>
      <c r="L30" s="44"/>
    </row>
    <row r="31" spans="2:12" s="7" customFormat="1" ht="45" customHeight="1">
      <c r="B31" s="148"/>
      <c r="E31" s="149" t="s">
        <v>38</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39</v>
      </c>
      <c r="I34" s="144"/>
      <c r="J34" s="153">
        <f>ROUND(J94,2)</f>
        <v>0</v>
      </c>
      <c r="L34" s="44"/>
    </row>
    <row r="35" spans="2:12" s="1" customFormat="1" ht="6.95" customHeight="1">
      <c r="B35" s="44"/>
      <c r="D35" s="72"/>
      <c r="E35" s="72"/>
      <c r="F35" s="72"/>
      <c r="G35" s="72"/>
      <c r="H35" s="72"/>
      <c r="I35" s="151"/>
      <c r="J35" s="72"/>
      <c r="K35" s="72"/>
      <c r="L35" s="44"/>
    </row>
    <row r="36" spans="2:12" s="1" customFormat="1" ht="14.4" customHeight="1">
      <c r="B36" s="44"/>
      <c r="F36" s="154" t="s">
        <v>41</v>
      </c>
      <c r="I36" s="155" t="s">
        <v>40</v>
      </c>
      <c r="J36" s="154" t="s">
        <v>42</v>
      </c>
      <c r="L36" s="44"/>
    </row>
    <row r="37" spans="2:12" s="1" customFormat="1" ht="14.4" customHeight="1">
      <c r="B37" s="44"/>
      <c r="D37" s="142" t="s">
        <v>43</v>
      </c>
      <c r="E37" s="142" t="s">
        <v>44</v>
      </c>
      <c r="F37" s="156">
        <f>ROUND((SUM(BE94:BE133)),2)</f>
        <v>0</v>
      </c>
      <c r="I37" s="157">
        <v>0.21</v>
      </c>
      <c r="J37" s="156">
        <f>ROUND(((SUM(BE94:BE133))*I37),2)</f>
        <v>0</v>
      </c>
      <c r="L37" s="44"/>
    </row>
    <row r="38" spans="2:12" s="1" customFormat="1" ht="14.4" customHeight="1">
      <c r="B38" s="44"/>
      <c r="E38" s="142" t="s">
        <v>45</v>
      </c>
      <c r="F38" s="156">
        <f>ROUND((SUM(BF94:BF133)),2)</f>
        <v>0</v>
      </c>
      <c r="I38" s="157">
        <v>0.15</v>
      </c>
      <c r="J38" s="156">
        <f>ROUND(((SUM(BF94:BF133))*I38),2)</f>
        <v>0</v>
      </c>
      <c r="L38" s="44"/>
    </row>
    <row r="39" spans="2:12" s="1" customFormat="1" ht="14.4" customHeight="1" hidden="1">
      <c r="B39" s="44"/>
      <c r="E39" s="142" t="s">
        <v>46</v>
      </c>
      <c r="F39" s="156">
        <f>ROUND((SUM(BG94:BG133)),2)</f>
        <v>0</v>
      </c>
      <c r="I39" s="157">
        <v>0.21</v>
      </c>
      <c r="J39" s="156">
        <f>0</f>
        <v>0</v>
      </c>
      <c r="L39" s="44"/>
    </row>
    <row r="40" spans="2:12" s="1" customFormat="1" ht="14.4" customHeight="1" hidden="1">
      <c r="B40" s="44"/>
      <c r="E40" s="142" t="s">
        <v>47</v>
      </c>
      <c r="F40" s="156">
        <f>ROUND((SUM(BH94:BH133)),2)</f>
        <v>0</v>
      </c>
      <c r="I40" s="157">
        <v>0.15</v>
      </c>
      <c r="J40" s="156">
        <f>0</f>
        <v>0</v>
      </c>
      <c r="L40" s="44"/>
    </row>
    <row r="41" spans="2:12" s="1" customFormat="1" ht="14.4" customHeight="1" hidden="1">
      <c r="B41" s="44"/>
      <c r="E41" s="142" t="s">
        <v>48</v>
      </c>
      <c r="F41" s="156">
        <f>ROUND((SUM(BI94:BI133)),2)</f>
        <v>0</v>
      </c>
      <c r="I41" s="157">
        <v>0</v>
      </c>
      <c r="J41" s="156">
        <f>0</f>
        <v>0</v>
      </c>
      <c r="L41" s="44"/>
    </row>
    <row r="42" spans="2:12" s="1" customFormat="1" ht="6.95" customHeight="1">
      <c r="B42" s="44"/>
      <c r="I42" s="144"/>
      <c r="L42" s="44"/>
    </row>
    <row r="43" spans="2:12" s="1" customFormat="1" ht="25.4" customHeight="1">
      <c r="B43" s="44"/>
      <c r="C43" s="158"/>
      <c r="D43" s="159" t="s">
        <v>49</v>
      </c>
      <c r="E43" s="160"/>
      <c r="F43" s="160"/>
      <c r="G43" s="161" t="s">
        <v>50</v>
      </c>
      <c r="H43" s="162" t="s">
        <v>51</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162</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Výměna pražců a kolejnic ve 2.TK v úseku V.Březno - Boletice n.L. v km 443,320 – 448,400_OPRAVA Č. 1</v>
      </c>
      <c r="F52" s="33"/>
      <c r="G52" s="33"/>
      <c r="H52" s="33"/>
      <c r="I52" s="144"/>
      <c r="J52" s="40"/>
      <c r="K52" s="40"/>
      <c r="L52" s="44"/>
    </row>
    <row r="53" spans="2:12" ht="12" customHeight="1">
      <c r="B53" s="22"/>
      <c r="C53" s="33" t="s">
        <v>158</v>
      </c>
      <c r="D53" s="23"/>
      <c r="E53" s="23"/>
      <c r="F53" s="23"/>
      <c r="G53" s="23"/>
      <c r="H53" s="23"/>
      <c r="I53" s="137"/>
      <c r="J53" s="23"/>
      <c r="K53" s="23"/>
      <c r="L53" s="21"/>
    </row>
    <row r="54" spans="2:12" ht="16.5" customHeight="1">
      <c r="B54" s="22"/>
      <c r="C54" s="23"/>
      <c r="D54" s="23"/>
      <c r="E54" s="172" t="s">
        <v>159</v>
      </c>
      <c r="F54" s="23"/>
      <c r="G54" s="23"/>
      <c r="H54" s="23"/>
      <c r="I54" s="137"/>
      <c r="J54" s="23"/>
      <c r="K54" s="23"/>
      <c r="L54" s="21"/>
    </row>
    <row r="55" spans="2:12" ht="12" customHeight="1">
      <c r="B55" s="22"/>
      <c r="C55" s="33" t="s">
        <v>160</v>
      </c>
      <c r="D55" s="23"/>
      <c r="E55" s="23"/>
      <c r="F55" s="23"/>
      <c r="G55" s="23"/>
      <c r="H55" s="23"/>
      <c r="I55" s="137"/>
      <c r="J55" s="23"/>
      <c r="K55" s="23"/>
      <c r="L55" s="21"/>
    </row>
    <row r="56" spans="2:12" s="1" customFormat="1" ht="16.5" customHeight="1">
      <c r="B56" s="39"/>
      <c r="C56" s="40"/>
      <c r="D56" s="40"/>
      <c r="E56" s="33" t="s">
        <v>554</v>
      </c>
      <c r="F56" s="40"/>
      <c r="G56" s="40"/>
      <c r="H56" s="40"/>
      <c r="I56" s="144"/>
      <c r="J56" s="40"/>
      <c r="K56" s="40"/>
      <c r="L56" s="44"/>
    </row>
    <row r="57" spans="2:12" s="1" customFormat="1" ht="12" customHeight="1">
      <c r="B57" s="39"/>
      <c r="C57" s="33" t="s">
        <v>555</v>
      </c>
      <c r="D57" s="40"/>
      <c r="E57" s="40"/>
      <c r="F57" s="40"/>
      <c r="G57" s="40"/>
      <c r="H57" s="40"/>
      <c r="I57" s="144"/>
      <c r="J57" s="40"/>
      <c r="K57" s="40"/>
      <c r="L57" s="44"/>
    </row>
    <row r="58" spans="2:12" s="1" customFormat="1" ht="16.5" customHeight="1">
      <c r="B58" s="39"/>
      <c r="C58" s="40"/>
      <c r="D58" s="40"/>
      <c r="E58" s="65" t="str">
        <f>E13</f>
        <v>1 - SO 03.1 - P2981 - m.k. (přechod pro pěší)</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21</v>
      </c>
      <c r="D60" s="40"/>
      <c r="E60" s="40"/>
      <c r="F60" s="28" t="str">
        <f>F16</f>
        <v>trať 073</v>
      </c>
      <c r="G60" s="40"/>
      <c r="H60" s="40"/>
      <c r="I60" s="146" t="s">
        <v>23</v>
      </c>
      <c r="J60" s="68" t="str">
        <f>IF(J16="","",J16)</f>
        <v>7. 6. 2019</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25</v>
      </c>
      <c r="D62" s="40"/>
      <c r="E62" s="40"/>
      <c r="F62" s="28" t="str">
        <f>E19</f>
        <v>SŽDC s.o., OŘ Ústí n.L., ST Ústí n.L.</v>
      </c>
      <c r="G62" s="40"/>
      <c r="H62" s="40"/>
      <c r="I62" s="146" t="s">
        <v>33</v>
      </c>
      <c r="J62" s="37" t="str">
        <f>E25</f>
        <v xml:space="preserve"> </v>
      </c>
      <c r="K62" s="40"/>
      <c r="L62" s="44"/>
    </row>
    <row r="63" spans="2:12" s="1" customFormat="1" ht="13.65" customHeight="1">
      <c r="B63" s="39"/>
      <c r="C63" s="33" t="s">
        <v>31</v>
      </c>
      <c r="D63" s="40"/>
      <c r="E63" s="40"/>
      <c r="F63" s="28" t="str">
        <f>IF(E22="","",E22)</f>
        <v>Vyplň údaj</v>
      </c>
      <c r="G63" s="40"/>
      <c r="H63" s="40"/>
      <c r="I63" s="146" t="s">
        <v>36</v>
      </c>
      <c r="J63" s="37" t="str">
        <f>E28</f>
        <v xml:space="preserve"> </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163</v>
      </c>
      <c r="D65" s="174"/>
      <c r="E65" s="174"/>
      <c r="F65" s="174"/>
      <c r="G65" s="174"/>
      <c r="H65" s="174"/>
      <c r="I65" s="175"/>
      <c r="J65" s="176" t="s">
        <v>164</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71</v>
      </c>
      <c r="D67" s="40"/>
      <c r="E67" s="40"/>
      <c r="F67" s="40"/>
      <c r="G67" s="40"/>
      <c r="H67" s="40"/>
      <c r="I67" s="144"/>
      <c r="J67" s="98">
        <f>J94</f>
        <v>0</v>
      </c>
      <c r="K67" s="40"/>
      <c r="L67" s="44"/>
      <c r="AU67" s="18" t="s">
        <v>165</v>
      </c>
    </row>
    <row r="68" spans="2:12" s="8" customFormat="1" ht="24.95" customHeight="1">
      <c r="B68" s="178"/>
      <c r="C68" s="179"/>
      <c r="D68" s="180" t="s">
        <v>166</v>
      </c>
      <c r="E68" s="181"/>
      <c r="F68" s="181"/>
      <c r="G68" s="181"/>
      <c r="H68" s="181"/>
      <c r="I68" s="182"/>
      <c r="J68" s="183">
        <f>J95</f>
        <v>0</v>
      </c>
      <c r="K68" s="179"/>
      <c r="L68" s="184"/>
    </row>
    <row r="69" spans="2:12" s="9" customFormat="1" ht="19.9" customHeight="1">
      <c r="B69" s="185"/>
      <c r="C69" s="122"/>
      <c r="D69" s="186" t="s">
        <v>167</v>
      </c>
      <c r="E69" s="187"/>
      <c r="F69" s="187"/>
      <c r="G69" s="187"/>
      <c r="H69" s="187"/>
      <c r="I69" s="188"/>
      <c r="J69" s="189">
        <f>J96</f>
        <v>0</v>
      </c>
      <c r="K69" s="122"/>
      <c r="L69" s="190"/>
    </row>
    <row r="70" spans="2:12" s="8" customFormat="1" ht="24.95" customHeight="1">
      <c r="B70" s="178"/>
      <c r="C70" s="179"/>
      <c r="D70" s="180" t="s">
        <v>557</v>
      </c>
      <c r="E70" s="181"/>
      <c r="F70" s="181"/>
      <c r="G70" s="181"/>
      <c r="H70" s="181"/>
      <c r="I70" s="182"/>
      <c r="J70" s="183">
        <f>J116</f>
        <v>0</v>
      </c>
      <c r="K70" s="179"/>
      <c r="L70" s="184"/>
    </row>
    <row r="71" spans="2:12" s="1" customFormat="1" ht="21.8" customHeight="1">
      <c r="B71" s="39"/>
      <c r="C71" s="40"/>
      <c r="D71" s="40"/>
      <c r="E71" s="40"/>
      <c r="F71" s="40"/>
      <c r="G71" s="40"/>
      <c r="H71" s="40"/>
      <c r="I71" s="144"/>
      <c r="J71" s="40"/>
      <c r="K71" s="40"/>
      <c r="L71" s="44"/>
    </row>
    <row r="72" spans="2:12" s="1" customFormat="1" ht="6.95" customHeight="1">
      <c r="B72" s="58"/>
      <c r="C72" s="59"/>
      <c r="D72" s="59"/>
      <c r="E72" s="59"/>
      <c r="F72" s="59"/>
      <c r="G72" s="59"/>
      <c r="H72" s="59"/>
      <c r="I72" s="168"/>
      <c r="J72" s="59"/>
      <c r="K72" s="59"/>
      <c r="L72" s="44"/>
    </row>
    <row r="76" spans="2:12" s="1" customFormat="1" ht="6.95" customHeight="1">
      <c r="B76" s="60"/>
      <c r="C76" s="61"/>
      <c r="D76" s="61"/>
      <c r="E76" s="61"/>
      <c r="F76" s="61"/>
      <c r="G76" s="61"/>
      <c r="H76" s="61"/>
      <c r="I76" s="171"/>
      <c r="J76" s="61"/>
      <c r="K76" s="61"/>
      <c r="L76" s="44"/>
    </row>
    <row r="77" spans="2:12" s="1" customFormat="1" ht="24.95" customHeight="1">
      <c r="B77" s="39"/>
      <c r="C77" s="24" t="s">
        <v>168</v>
      </c>
      <c r="D77" s="40"/>
      <c r="E77" s="40"/>
      <c r="F77" s="40"/>
      <c r="G77" s="40"/>
      <c r="H77" s="40"/>
      <c r="I77" s="144"/>
      <c r="J77" s="40"/>
      <c r="K77" s="40"/>
      <c r="L77" s="44"/>
    </row>
    <row r="78" spans="2:12" s="1" customFormat="1" ht="6.95" customHeight="1">
      <c r="B78" s="39"/>
      <c r="C78" s="40"/>
      <c r="D78" s="40"/>
      <c r="E78" s="40"/>
      <c r="F78" s="40"/>
      <c r="G78" s="40"/>
      <c r="H78" s="40"/>
      <c r="I78" s="144"/>
      <c r="J78" s="40"/>
      <c r="K78" s="40"/>
      <c r="L78" s="44"/>
    </row>
    <row r="79" spans="2:12" s="1" customFormat="1" ht="12" customHeight="1">
      <c r="B79" s="39"/>
      <c r="C79" s="33" t="s">
        <v>16</v>
      </c>
      <c r="D79" s="40"/>
      <c r="E79" s="40"/>
      <c r="F79" s="40"/>
      <c r="G79" s="40"/>
      <c r="H79" s="40"/>
      <c r="I79" s="144"/>
      <c r="J79" s="40"/>
      <c r="K79" s="40"/>
      <c r="L79" s="44"/>
    </row>
    <row r="80" spans="2:12" s="1" customFormat="1" ht="16.5" customHeight="1">
      <c r="B80" s="39"/>
      <c r="C80" s="40"/>
      <c r="D80" s="40"/>
      <c r="E80" s="172" t="str">
        <f>E7</f>
        <v>Výměna pražců a kolejnic ve 2.TK v úseku V.Březno - Boletice n.L. v km 443,320 – 448,400_OPRAVA Č. 1</v>
      </c>
      <c r="F80" s="33"/>
      <c r="G80" s="33"/>
      <c r="H80" s="33"/>
      <c r="I80" s="144"/>
      <c r="J80" s="40"/>
      <c r="K80" s="40"/>
      <c r="L80" s="44"/>
    </row>
    <row r="81" spans="2:12" ht="12" customHeight="1">
      <c r="B81" s="22"/>
      <c r="C81" s="33" t="s">
        <v>158</v>
      </c>
      <c r="D81" s="23"/>
      <c r="E81" s="23"/>
      <c r="F81" s="23"/>
      <c r="G81" s="23"/>
      <c r="H81" s="23"/>
      <c r="I81" s="137"/>
      <c r="J81" s="23"/>
      <c r="K81" s="23"/>
      <c r="L81" s="21"/>
    </row>
    <row r="82" spans="2:12" ht="16.5" customHeight="1">
      <c r="B82" s="22"/>
      <c r="C82" s="23"/>
      <c r="D82" s="23"/>
      <c r="E82" s="172" t="s">
        <v>159</v>
      </c>
      <c r="F82" s="23"/>
      <c r="G82" s="23"/>
      <c r="H82" s="23"/>
      <c r="I82" s="137"/>
      <c r="J82" s="23"/>
      <c r="K82" s="23"/>
      <c r="L82" s="21"/>
    </row>
    <row r="83" spans="2:12" ht="12" customHeight="1">
      <c r="B83" s="22"/>
      <c r="C83" s="33" t="s">
        <v>160</v>
      </c>
      <c r="D83" s="23"/>
      <c r="E83" s="23"/>
      <c r="F83" s="23"/>
      <c r="G83" s="23"/>
      <c r="H83" s="23"/>
      <c r="I83" s="137"/>
      <c r="J83" s="23"/>
      <c r="K83" s="23"/>
      <c r="L83" s="21"/>
    </row>
    <row r="84" spans="2:12" s="1" customFormat="1" ht="16.5" customHeight="1">
      <c r="B84" s="39"/>
      <c r="C84" s="40"/>
      <c r="D84" s="40"/>
      <c r="E84" s="33" t="s">
        <v>554</v>
      </c>
      <c r="F84" s="40"/>
      <c r="G84" s="40"/>
      <c r="H84" s="40"/>
      <c r="I84" s="144"/>
      <c r="J84" s="40"/>
      <c r="K84" s="40"/>
      <c r="L84" s="44"/>
    </row>
    <row r="85" spans="2:12" s="1" customFormat="1" ht="12" customHeight="1">
      <c r="B85" s="39"/>
      <c r="C85" s="33" t="s">
        <v>555</v>
      </c>
      <c r="D85" s="40"/>
      <c r="E85" s="40"/>
      <c r="F85" s="40"/>
      <c r="G85" s="40"/>
      <c r="H85" s="40"/>
      <c r="I85" s="144"/>
      <c r="J85" s="40"/>
      <c r="K85" s="40"/>
      <c r="L85" s="44"/>
    </row>
    <row r="86" spans="2:12" s="1" customFormat="1" ht="16.5" customHeight="1">
      <c r="B86" s="39"/>
      <c r="C86" s="40"/>
      <c r="D86" s="40"/>
      <c r="E86" s="65" t="str">
        <f>E13</f>
        <v>1 - SO 03.1 - P2981 - m.k. (přechod pro pěší)</v>
      </c>
      <c r="F86" s="40"/>
      <c r="G86" s="40"/>
      <c r="H86" s="40"/>
      <c r="I86" s="144"/>
      <c r="J86" s="40"/>
      <c r="K86" s="40"/>
      <c r="L86" s="44"/>
    </row>
    <row r="87" spans="2:12" s="1" customFormat="1" ht="6.95" customHeight="1">
      <c r="B87" s="39"/>
      <c r="C87" s="40"/>
      <c r="D87" s="40"/>
      <c r="E87" s="40"/>
      <c r="F87" s="40"/>
      <c r="G87" s="40"/>
      <c r="H87" s="40"/>
      <c r="I87" s="144"/>
      <c r="J87" s="40"/>
      <c r="K87" s="40"/>
      <c r="L87" s="44"/>
    </row>
    <row r="88" spans="2:12" s="1" customFormat="1" ht="12" customHeight="1">
      <c r="B88" s="39"/>
      <c r="C88" s="33" t="s">
        <v>21</v>
      </c>
      <c r="D88" s="40"/>
      <c r="E88" s="40"/>
      <c r="F88" s="28" t="str">
        <f>F16</f>
        <v>trať 073</v>
      </c>
      <c r="G88" s="40"/>
      <c r="H88" s="40"/>
      <c r="I88" s="146" t="s">
        <v>23</v>
      </c>
      <c r="J88" s="68" t="str">
        <f>IF(J16="","",J16)</f>
        <v>7. 6. 2019</v>
      </c>
      <c r="K88" s="40"/>
      <c r="L88" s="44"/>
    </row>
    <row r="89" spans="2:12" s="1" customFormat="1" ht="6.95" customHeight="1">
      <c r="B89" s="39"/>
      <c r="C89" s="40"/>
      <c r="D89" s="40"/>
      <c r="E89" s="40"/>
      <c r="F89" s="40"/>
      <c r="G89" s="40"/>
      <c r="H89" s="40"/>
      <c r="I89" s="144"/>
      <c r="J89" s="40"/>
      <c r="K89" s="40"/>
      <c r="L89" s="44"/>
    </row>
    <row r="90" spans="2:12" s="1" customFormat="1" ht="13.65" customHeight="1">
      <c r="B90" s="39"/>
      <c r="C90" s="33" t="s">
        <v>25</v>
      </c>
      <c r="D90" s="40"/>
      <c r="E90" s="40"/>
      <c r="F90" s="28" t="str">
        <f>E19</f>
        <v>SŽDC s.o., OŘ Ústí n.L., ST Ústí n.L.</v>
      </c>
      <c r="G90" s="40"/>
      <c r="H90" s="40"/>
      <c r="I90" s="146" t="s">
        <v>33</v>
      </c>
      <c r="J90" s="37" t="str">
        <f>E25</f>
        <v xml:space="preserve"> </v>
      </c>
      <c r="K90" s="40"/>
      <c r="L90" s="44"/>
    </row>
    <row r="91" spans="2:12" s="1" customFormat="1" ht="13.65" customHeight="1">
      <c r="B91" s="39"/>
      <c r="C91" s="33" t="s">
        <v>31</v>
      </c>
      <c r="D91" s="40"/>
      <c r="E91" s="40"/>
      <c r="F91" s="28" t="str">
        <f>IF(E22="","",E22)</f>
        <v>Vyplň údaj</v>
      </c>
      <c r="G91" s="40"/>
      <c r="H91" s="40"/>
      <c r="I91" s="146" t="s">
        <v>36</v>
      </c>
      <c r="J91" s="37" t="str">
        <f>E28</f>
        <v xml:space="preserve"> </v>
      </c>
      <c r="K91" s="40"/>
      <c r="L91" s="44"/>
    </row>
    <row r="92" spans="2:12" s="1" customFormat="1" ht="10.3" customHeight="1">
      <c r="B92" s="39"/>
      <c r="C92" s="40"/>
      <c r="D92" s="40"/>
      <c r="E92" s="40"/>
      <c r="F92" s="40"/>
      <c r="G92" s="40"/>
      <c r="H92" s="40"/>
      <c r="I92" s="144"/>
      <c r="J92" s="40"/>
      <c r="K92" s="40"/>
      <c r="L92" s="44"/>
    </row>
    <row r="93" spans="2:20" s="10" customFormat="1" ht="29.25" customHeight="1">
      <c r="B93" s="191"/>
      <c r="C93" s="192" t="s">
        <v>169</v>
      </c>
      <c r="D93" s="193" t="s">
        <v>58</v>
      </c>
      <c r="E93" s="193" t="s">
        <v>54</v>
      </c>
      <c r="F93" s="193" t="s">
        <v>55</v>
      </c>
      <c r="G93" s="193" t="s">
        <v>170</v>
      </c>
      <c r="H93" s="193" t="s">
        <v>171</v>
      </c>
      <c r="I93" s="194" t="s">
        <v>172</v>
      </c>
      <c r="J93" s="193" t="s">
        <v>164</v>
      </c>
      <c r="K93" s="195" t="s">
        <v>173</v>
      </c>
      <c r="L93" s="196"/>
      <c r="M93" s="88" t="s">
        <v>19</v>
      </c>
      <c r="N93" s="89" t="s">
        <v>43</v>
      </c>
      <c r="O93" s="89" t="s">
        <v>174</v>
      </c>
      <c r="P93" s="89" t="s">
        <v>175</v>
      </c>
      <c r="Q93" s="89" t="s">
        <v>176</v>
      </c>
      <c r="R93" s="89" t="s">
        <v>177</v>
      </c>
      <c r="S93" s="89" t="s">
        <v>178</v>
      </c>
      <c r="T93" s="90" t="s">
        <v>179</v>
      </c>
    </row>
    <row r="94" spans="2:63" s="1" customFormat="1" ht="22.8" customHeight="1">
      <c r="B94" s="39"/>
      <c r="C94" s="95" t="s">
        <v>180</v>
      </c>
      <c r="D94" s="40"/>
      <c r="E94" s="40"/>
      <c r="F94" s="40"/>
      <c r="G94" s="40"/>
      <c r="H94" s="40"/>
      <c r="I94" s="144"/>
      <c r="J94" s="197">
        <f>BK94</f>
        <v>0</v>
      </c>
      <c r="K94" s="40"/>
      <c r="L94" s="44"/>
      <c r="M94" s="91"/>
      <c r="N94" s="92"/>
      <c r="O94" s="92"/>
      <c r="P94" s="198">
        <f>P95+P116</f>
        <v>0</v>
      </c>
      <c r="Q94" s="92"/>
      <c r="R94" s="198">
        <f>R95+R116</f>
        <v>3.097352</v>
      </c>
      <c r="S94" s="92"/>
      <c r="T94" s="199">
        <f>T95+T116</f>
        <v>0</v>
      </c>
      <c r="AT94" s="18" t="s">
        <v>72</v>
      </c>
      <c r="AU94" s="18" t="s">
        <v>165</v>
      </c>
      <c r="BK94" s="200">
        <f>BK95+BK116</f>
        <v>0</v>
      </c>
    </row>
    <row r="95" spans="2:63" s="11" customFormat="1" ht="25.9" customHeight="1">
      <c r="B95" s="201"/>
      <c r="C95" s="202"/>
      <c r="D95" s="203" t="s">
        <v>72</v>
      </c>
      <c r="E95" s="204" t="s">
        <v>181</v>
      </c>
      <c r="F95" s="204" t="s">
        <v>182</v>
      </c>
      <c r="G95" s="202"/>
      <c r="H95" s="202"/>
      <c r="I95" s="205"/>
      <c r="J95" s="206">
        <f>BK95</f>
        <v>0</v>
      </c>
      <c r="K95" s="202"/>
      <c r="L95" s="207"/>
      <c r="M95" s="208"/>
      <c r="N95" s="209"/>
      <c r="O95" s="209"/>
      <c r="P95" s="210">
        <f>P96</f>
        <v>0</v>
      </c>
      <c r="Q95" s="209"/>
      <c r="R95" s="210">
        <f>R96</f>
        <v>3.097352</v>
      </c>
      <c r="S95" s="209"/>
      <c r="T95" s="211">
        <f>T96</f>
        <v>0</v>
      </c>
      <c r="AR95" s="212" t="s">
        <v>80</v>
      </c>
      <c r="AT95" s="213" t="s">
        <v>72</v>
      </c>
      <c r="AU95" s="213" t="s">
        <v>73</v>
      </c>
      <c r="AY95" s="212" t="s">
        <v>183</v>
      </c>
      <c r="BK95" s="214">
        <f>BK96</f>
        <v>0</v>
      </c>
    </row>
    <row r="96" spans="2:63" s="11" customFormat="1" ht="22.8" customHeight="1">
      <c r="B96" s="201"/>
      <c r="C96" s="202"/>
      <c r="D96" s="203" t="s">
        <v>72</v>
      </c>
      <c r="E96" s="215" t="s">
        <v>104</v>
      </c>
      <c r="F96" s="215" t="s">
        <v>184</v>
      </c>
      <c r="G96" s="202"/>
      <c r="H96" s="202"/>
      <c r="I96" s="205"/>
      <c r="J96" s="216">
        <f>BK96</f>
        <v>0</v>
      </c>
      <c r="K96" s="202"/>
      <c r="L96" s="207"/>
      <c r="M96" s="208"/>
      <c r="N96" s="209"/>
      <c r="O96" s="209"/>
      <c r="P96" s="210">
        <f>SUM(P97:P115)</f>
        <v>0</v>
      </c>
      <c r="Q96" s="209"/>
      <c r="R96" s="210">
        <f>SUM(R97:R115)</f>
        <v>3.097352</v>
      </c>
      <c r="S96" s="209"/>
      <c r="T96" s="211">
        <f>SUM(T97:T115)</f>
        <v>0</v>
      </c>
      <c r="AR96" s="212" t="s">
        <v>80</v>
      </c>
      <c r="AT96" s="213" t="s">
        <v>72</v>
      </c>
      <c r="AU96" s="213" t="s">
        <v>80</v>
      </c>
      <c r="AY96" s="212" t="s">
        <v>183</v>
      </c>
      <c r="BK96" s="214">
        <f>SUM(BK97:BK115)</f>
        <v>0</v>
      </c>
    </row>
    <row r="97" spans="2:65" s="1" customFormat="1" ht="22.5" customHeight="1">
      <c r="B97" s="39"/>
      <c r="C97" s="217" t="s">
        <v>80</v>
      </c>
      <c r="D97" s="217" t="s">
        <v>185</v>
      </c>
      <c r="E97" s="218" t="s">
        <v>558</v>
      </c>
      <c r="F97" s="219" t="s">
        <v>559</v>
      </c>
      <c r="G97" s="220" t="s">
        <v>324</v>
      </c>
      <c r="H97" s="221">
        <v>5.5</v>
      </c>
      <c r="I97" s="222"/>
      <c r="J97" s="223">
        <f>ROUND(I97*H97,2)</f>
        <v>0</v>
      </c>
      <c r="K97" s="219" t="s">
        <v>189</v>
      </c>
      <c r="L97" s="44"/>
      <c r="M97" s="224" t="s">
        <v>19</v>
      </c>
      <c r="N97" s="225" t="s">
        <v>44</v>
      </c>
      <c r="O97" s="80"/>
      <c r="P97" s="226">
        <f>O97*H97</f>
        <v>0</v>
      </c>
      <c r="Q97" s="226">
        <v>0</v>
      </c>
      <c r="R97" s="226">
        <f>Q97*H97</f>
        <v>0</v>
      </c>
      <c r="S97" s="226">
        <v>0</v>
      </c>
      <c r="T97" s="227">
        <f>S97*H97</f>
        <v>0</v>
      </c>
      <c r="AR97" s="18" t="s">
        <v>101</v>
      </c>
      <c r="AT97" s="18" t="s">
        <v>185</v>
      </c>
      <c r="AU97" s="18" t="s">
        <v>82</v>
      </c>
      <c r="AY97" s="18" t="s">
        <v>183</v>
      </c>
      <c r="BE97" s="228">
        <f>IF(N97="základní",J97,0)</f>
        <v>0</v>
      </c>
      <c r="BF97" s="228">
        <f>IF(N97="snížená",J97,0)</f>
        <v>0</v>
      </c>
      <c r="BG97" s="228">
        <f>IF(N97="zákl. přenesená",J97,0)</f>
        <v>0</v>
      </c>
      <c r="BH97" s="228">
        <f>IF(N97="sníž. přenesená",J97,0)</f>
        <v>0</v>
      </c>
      <c r="BI97" s="228">
        <f>IF(N97="nulová",J97,0)</f>
        <v>0</v>
      </c>
      <c r="BJ97" s="18" t="s">
        <v>80</v>
      </c>
      <c r="BK97" s="228">
        <f>ROUND(I97*H97,2)</f>
        <v>0</v>
      </c>
      <c r="BL97" s="18" t="s">
        <v>101</v>
      </c>
      <c r="BM97" s="18" t="s">
        <v>560</v>
      </c>
    </row>
    <row r="98" spans="2:47" s="1" customFormat="1" ht="12">
      <c r="B98" s="39"/>
      <c r="C98" s="40"/>
      <c r="D98" s="229" t="s">
        <v>213</v>
      </c>
      <c r="E98" s="40"/>
      <c r="F98" s="230" t="s">
        <v>561</v>
      </c>
      <c r="G98" s="40"/>
      <c r="H98" s="40"/>
      <c r="I98" s="144"/>
      <c r="J98" s="40"/>
      <c r="K98" s="40"/>
      <c r="L98" s="44"/>
      <c r="M98" s="231"/>
      <c r="N98" s="80"/>
      <c r="O98" s="80"/>
      <c r="P98" s="80"/>
      <c r="Q98" s="80"/>
      <c r="R98" s="80"/>
      <c r="S98" s="80"/>
      <c r="T98" s="81"/>
      <c r="AT98" s="18" t="s">
        <v>213</v>
      </c>
      <c r="AU98" s="18" t="s">
        <v>82</v>
      </c>
    </row>
    <row r="99" spans="2:65" s="1" customFormat="1" ht="33.75" customHeight="1">
      <c r="B99" s="39"/>
      <c r="C99" s="217" t="s">
        <v>82</v>
      </c>
      <c r="D99" s="217" t="s">
        <v>185</v>
      </c>
      <c r="E99" s="218" t="s">
        <v>562</v>
      </c>
      <c r="F99" s="219" t="s">
        <v>563</v>
      </c>
      <c r="G99" s="220" t="s">
        <v>564</v>
      </c>
      <c r="H99" s="221">
        <v>18</v>
      </c>
      <c r="I99" s="222"/>
      <c r="J99" s="223">
        <f>ROUND(I99*H99,2)</f>
        <v>0</v>
      </c>
      <c r="K99" s="219" t="s">
        <v>189</v>
      </c>
      <c r="L99" s="44"/>
      <c r="M99" s="224" t="s">
        <v>19</v>
      </c>
      <c r="N99" s="225" t="s">
        <v>44</v>
      </c>
      <c r="O99" s="80"/>
      <c r="P99" s="226">
        <f>O99*H99</f>
        <v>0</v>
      </c>
      <c r="Q99" s="226">
        <v>0</v>
      </c>
      <c r="R99" s="226">
        <f>Q99*H99</f>
        <v>0</v>
      </c>
      <c r="S99" s="226">
        <v>0</v>
      </c>
      <c r="T99" s="227">
        <f>S99*H99</f>
        <v>0</v>
      </c>
      <c r="AR99" s="18" t="s">
        <v>101</v>
      </c>
      <c r="AT99" s="18" t="s">
        <v>185</v>
      </c>
      <c r="AU99" s="18" t="s">
        <v>82</v>
      </c>
      <c r="AY99" s="18" t="s">
        <v>183</v>
      </c>
      <c r="BE99" s="228">
        <f>IF(N99="základní",J99,0)</f>
        <v>0</v>
      </c>
      <c r="BF99" s="228">
        <f>IF(N99="snížená",J99,0)</f>
        <v>0</v>
      </c>
      <c r="BG99" s="228">
        <f>IF(N99="zákl. přenesená",J99,0)</f>
        <v>0</v>
      </c>
      <c r="BH99" s="228">
        <f>IF(N99="sníž. přenesená",J99,0)</f>
        <v>0</v>
      </c>
      <c r="BI99" s="228">
        <f>IF(N99="nulová",J99,0)</f>
        <v>0</v>
      </c>
      <c r="BJ99" s="18" t="s">
        <v>80</v>
      </c>
      <c r="BK99" s="228">
        <f>ROUND(I99*H99,2)</f>
        <v>0</v>
      </c>
      <c r="BL99" s="18" t="s">
        <v>101</v>
      </c>
      <c r="BM99" s="18" t="s">
        <v>565</v>
      </c>
    </row>
    <row r="100" spans="2:47" s="1" customFormat="1" ht="12">
      <c r="B100" s="39"/>
      <c r="C100" s="40"/>
      <c r="D100" s="229" t="s">
        <v>213</v>
      </c>
      <c r="E100" s="40"/>
      <c r="F100" s="230" t="s">
        <v>566</v>
      </c>
      <c r="G100" s="40"/>
      <c r="H100" s="40"/>
      <c r="I100" s="144"/>
      <c r="J100" s="40"/>
      <c r="K100" s="40"/>
      <c r="L100" s="44"/>
      <c r="M100" s="231"/>
      <c r="N100" s="80"/>
      <c r="O100" s="80"/>
      <c r="P100" s="80"/>
      <c r="Q100" s="80"/>
      <c r="R100" s="80"/>
      <c r="S100" s="80"/>
      <c r="T100" s="81"/>
      <c r="AT100" s="18" t="s">
        <v>213</v>
      </c>
      <c r="AU100" s="18" t="s">
        <v>82</v>
      </c>
    </row>
    <row r="101" spans="2:51" s="13" customFormat="1" ht="12">
      <c r="B101" s="242"/>
      <c r="C101" s="243"/>
      <c r="D101" s="229" t="s">
        <v>193</v>
      </c>
      <c r="E101" s="244" t="s">
        <v>19</v>
      </c>
      <c r="F101" s="245" t="s">
        <v>567</v>
      </c>
      <c r="G101" s="243"/>
      <c r="H101" s="246">
        <v>18</v>
      </c>
      <c r="I101" s="247"/>
      <c r="J101" s="243"/>
      <c r="K101" s="243"/>
      <c r="L101" s="248"/>
      <c r="M101" s="249"/>
      <c r="N101" s="250"/>
      <c r="O101" s="250"/>
      <c r="P101" s="250"/>
      <c r="Q101" s="250"/>
      <c r="R101" s="250"/>
      <c r="S101" s="250"/>
      <c r="T101" s="251"/>
      <c r="AT101" s="252" t="s">
        <v>193</v>
      </c>
      <c r="AU101" s="252" t="s">
        <v>82</v>
      </c>
      <c r="AV101" s="13" t="s">
        <v>82</v>
      </c>
      <c r="AW101" s="13" t="s">
        <v>35</v>
      </c>
      <c r="AX101" s="13" t="s">
        <v>80</v>
      </c>
      <c r="AY101" s="252" t="s">
        <v>183</v>
      </c>
    </row>
    <row r="102" spans="2:65" s="1" customFormat="1" ht="22.5" customHeight="1">
      <c r="B102" s="39"/>
      <c r="C102" s="264" t="s">
        <v>95</v>
      </c>
      <c r="D102" s="264" t="s">
        <v>233</v>
      </c>
      <c r="E102" s="265" t="s">
        <v>568</v>
      </c>
      <c r="F102" s="266" t="s">
        <v>569</v>
      </c>
      <c r="G102" s="267" t="s">
        <v>198</v>
      </c>
      <c r="H102" s="268">
        <v>36</v>
      </c>
      <c r="I102" s="269"/>
      <c r="J102" s="270">
        <f>ROUND(I102*H102,2)</f>
        <v>0</v>
      </c>
      <c r="K102" s="266" t="s">
        <v>189</v>
      </c>
      <c r="L102" s="271"/>
      <c r="M102" s="272" t="s">
        <v>19</v>
      </c>
      <c r="N102" s="273" t="s">
        <v>44</v>
      </c>
      <c r="O102" s="80"/>
      <c r="P102" s="226">
        <f>O102*H102</f>
        <v>0</v>
      </c>
      <c r="Q102" s="226">
        <v>0.00105</v>
      </c>
      <c r="R102" s="226">
        <f>Q102*H102</f>
        <v>0.0378</v>
      </c>
      <c r="S102" s="226">
        <v>0</v>
      </c>
      <c r="T102" s="227">
        <f>S102*H102</f>
        <v>0</v>
      </c>
      <c r="AR102" s="18" t="s">
        <v>232</v>
      </c>
      <c r="AT102" s="18" t="s">
        <v>233</v>
      </c>
      <c r="AU102" s="18" t="s">
        <v>82</v>
      </c>
      <c r="AY102" s="18" t="s">
        <v>183</v>
      </c>
      <c r="BE102" s="228">
        <f>IF(N102="základní",J102,0)</f>
        <v>0</v>
      </c>
      <c r="BF102" s="228">
        <f>IF(N102="snížená",J102,0)</f>
        <v>0</v>
      </c>
      <c r="BG102" s="228">
        <f>IF(N102="zákl. přenesená",J102,0)</f>
        <v>0</v>
      </c>
      <c r="BH102" s="228">
        <f>IF(N102="sníž. přenesená",J102,0)</f>
        <v>0</v>
      </c>
      <c r="BI102" s="228">
        <f>IF(N102="nulová",J102,0)</f>
        <v>0</v>
      </c>
      <c r="BJ102" s="18" t="s">
        <v>80</v>
      </c>
      <c r="BK102" s="228">
        <f>ROUND(I102*H102,2)</f>
        <v>0</v>
      </c>
      <c r="BL102" s="18" t="s">
        <v>101</v>
      </c>
      <c r="BM102" s="18" t="s">
        <v>570</v>
      </c>
    </row>
    <row r="103" spans="2:51" s="13" customFormat="1" ht="12">
      <c r="B103" s="242"/>
      <c r="C103" s="243"/>
      <c r="D103" s="229" t="s">
        <v>193</v>
      </c>
      <c r="E103" s="244" t="s">
        <v>19</v>
      </c>
      <c r="F103" s="245" t="s">
        <v>571</v>
      </c>
      <c r="G103" s="243"/>
      <c r="H103" s="246">
        <v>36</v>
      </c>
      <c r="I103" s="247"/>
      <c r="J103" s="243"/>
      <c r="K103" s="243"/>
      <c r="L103" s="248"/>
      <c r="M103" s="249"/>
      <c r="N103" s="250"/>
      <c r="O103" s="250"/>
      <c r="P103" s="250"/>
      <c r="Q103" s="250"/>
      <c r="R103" s="250"/>
      <c r="S103" s="250"/>
      <c r="T103" s="251"/>
      <c r="AT103" s="252" t="s">
        <v>193</v>
      </c>
      <c r="AU103" s="252" t="s">
        <v>82</v>
      </c>
      <c r="AV103" s="13" t="s">
        <v>82</v>
      </c>
      <c r="AW103" s="13" t="s">
        <v>35</v>
      </c>
      <c r="AX103" s="13" t="s">
        <v>80</v>
      </c>
      <c r="AY103" s="252" t="s">
        <v>183</v>
      </c>
    </row>
    <row r="104" spans="2:65" s="1" customFormat="1" ht="22.5" customHeight="1">
      <c r="B104" s="39"/>
      <c r="C104" s="217" t="s">
        <v>101</v>
      </c>
      <c r="D104" s="217" t="s">
        <v>185</v>
      </c>
      <c r="E104" s="218" t="s">
        <v>572</v>
      </c>
      <c r="F104" s="219" t="s">
        <v>573</v>
      </c>
      <c r="G104" s="220" t="s">
        <v>188</v>
      </c>
      <c r="H104" s="221">
        <v>2.4</v>
      </c>
      <c r="I104" s="222"/>
      <c r="J104" s="223">
        <f>ROUND(I104*H104,2)</f>
        <v>0</v>
      </c>
      <c r="K104" s="219" t="s">
        <v>189</v>
      </c>
      <c r="L104" s="44"/>
      <c r="M104" s="224" t="s">
        <v>19</v>
      </c>
      <c r="N104" s="225" t="s">
        <v>44</v>
      </c>
      <c r="O104" s="80"/>
      <c r="P104" s="226">
        <f>O104*H104</f>
        <v>0</v>
      </c>
      <c r="Q104" s="226">
        <v>0</v>
      </c>
      <c r="R104" s="226">
        <f>Q104*H104</f>
        <v>0</v>
      </c>
      <c r="S104" s="226">
        <v>0</v>
      </c>
      <c r="T104" s="227">
        <f>S104*H104</f>
        <v>0</v>
      </c>
      <c r="AR104" s="18" t="s">
        <v>101</v>
      </c>
      <c r="AT104" s="18" t="s">
        <v>185</v>
      </c>
      <c r="AU104" s="18" t="s">
        <v>82</v>
      </c>
      <c r="AY104" s="18" t="s">
        <v>183</v>
      </c>
      <c r="BE104" s="228">
        <f>IF(N104="základní",J104,0)</f>
        <v>0</v>
      </c>
      <c r="BF104" s="228">
        <f>IF(N104="snížená",J104,0)</f>
        <v>0</v>
      </c>
      <c r="BG104" s="228">
        <f>IF(N104="zákl. přenesená",J104,0)</f>
        <v>0</v>
      </c>
      <c r="BH104" s="228">
        <f>IF(N104="sníž. přenesená",J104,0)</f>
        <v>0</v>
      </c>
      <c r="BI104" s="228">
        <f>IF(N104="nulová",J104,0)</f>
        <v>0</v>
      </c>
      <c r="BJ104" s="18" t="s">
        <v>80</v>
      </c>
      <c r="BK104" s="228">
        <f>ROUND(I104*H104,2)</f>
        <v>0</v>
      </c>
      <c r="BL104" s="18" t="s">
        <v>101</v>
      </c>
      <c r="BM104" s="18" t="s">
        <v>574</v>
      </c>
    </row>
    <row r="105" spans="2:47" s="1" customFormat="1" ht="12">
      <c r="B105" s="39"/>
      <c r="C105" s="40"/>
      <c r="D105" s="229" t="s">
        <v>213</v>
      </c>
      <c r="E105" s="40"/>
      <c r="F105" s="230" t="s">
        <v>575</v>
      </c>
      <c r="G105" s="40"/>
      <c r="H105" s="40"/>
      <c r="I105" s="144"/>
      <c r="J105" s="40"/>
      <c r="K105" s="40"/>
      <c r="L105" s="44"/>
      <c r="M105" s="231"/>
      <c r="N105" s="80"/>
      <c r="O105" s="80"/>
      <c r="P105" s="80"/>
      <c r="Q105" s="80"/>
      <c r="R105" s="80"/>
      <c r="S105" s="80"/>
      <c r="T105" s="81"/>
      <c r="AT105" s="18" t="s">
        <v>213</v>
      </c>
      <c r="AU105" s="18" t="s">
        <v>82</v>
      </c>
    </row>
    <row r="106" spans="2:65" s="1" customFormat="1" ht="22.5" customHeight="1">
      <c r="B106" s="39"/>
      <c r="C106" s="264" t="s">
        <v>104</v>
      </c>
      <c r="D106" s="264" t="s">
        <v>233</v>
      </c>
      <c r="E106" s="265" t="s">
        <v>576</v>
      </c>
      <c r="F106" s="266" t="s">
        <v>577</v>
      </c>
      <c r="G106" s="267" t="s">
        <v>225</v>
      </c>
      <c r="H106" s="268">
        <v>0.288</v>
      </c>
      <c r="I106" s="269"/>
      <c r="J106" s="270">
        <f>ROUND(I106*H106,2)</f>
        <v>0</v>
      </c>
      <c r="K106" s="266" t="s">
        <v>189</v>
      </c>
      <c r="L106" s="271"/>
      <c r="M106" s="272" t="s">
        <v>19</v>
      </c>
      <c r="N106" s="273" t="s">
        <v>44</v>
      </c>
      <c r="O106" s="80"/>
      <c r="P106" s="226">
        <f>O106*H106</f>
        <v>0</v>
      </c>
      <c r="Q106" s="226">
        <v>2.429</v>
      </c>
      <c r="R106" s="226">
        <f>Q106*H106</f>
        <v>0.699552</v>
      </c>
      <c r="S106" s="226">
        <v>0</v>
      </c>
      <c r="T106" s="227">
        <f>S106*H106</f>
        <v>0</v>
      </c>
      <c r="AR106" s="18" t="s">
        <v>232</v>
      </c>
      <c r="AT106" s="18" t="s">
        <v>233</v>
      </c>
      <c r="AU106" s="18" t="s">
        <v>82</v>
      </c>
      <c r="AY106" s="18" t="s">
        <v>183</v>
      </c>
      <c r="BE106" s="228">
        <f>IF(N106="základní",J106,0)</f>
        <v>0</v>
      </c>
      <c r="BF106" s="228">
        <f>IF(N106="snížená",J106,0)</f>
        <v>0</v>
      </c>
      <c r="BG106" s="228">
        <f>IF(N106="zákl. přenesená",J106,0)</f>
        <v>0</v>
      </c>
      <c r="BH106" s="228">
        <f>IF(N106="sníž. přenesená",J106,0)</f>
        <v>0</v>
      </c>
      <c r="BI106" s="228">
        <f>IF(N106="nulová",J106,0)</f>
        <v>0</v>
      </c>
      <c r="BJ106" s="18" t="s">
        <v>80</v>
      </c>
      <c r="BK106" s="228">
        <f>ROUND(I106*H106,2)</f>
        <v>0</v>
      </c>
      <c r="BL106" s="18" t="s">
        <v>101</v>
      </c>
      <c r="BM106" s="18" t="s">
        <v>578</v>
      </c>
    </row>
    <row r="107" spans="2:51" s="13" customFormat="1" ht="12">
      <c r="B107" s="242"/>
      <c r="C107" s="243"/>
      <c r="D107" s="229" t="s">
        <v>193</v>
      </c>
      <c r="E107" s="244" t="s">
        <v>19</v>
      </c>
      <c r="F107" s="245" t="s">
        <v>579</v>
      </c>
      <c r="G107" s="243"/>
      <c r="H107" s="246">
        <v>0.288</v>
      </c>
      <c r="I107" s="247"/>
      <c r="J107" s="243"/>
      <c r="K107" s="243"/>
      <c r="L107" s="248"/>
      <c r="M107" s="249"/>
      <c r="N107" s="250"/>
      <c r="O107" s="250"/>
      <c r="P107" s="250"/>
      <c r="Q107" s="250"/>
      <c r="R107" s="250"/>
      <c r="S107" s="250"/>
      <c r="T107" s="251"/>
      <c r="AT107" s="252" t="s">
        <v>193</v>
      </c>
      <c r="AU107" s="252" t="s">
        <v>82</v>
      </c>
      <c r="AV107" s="13" t="s">
        <v>82</v>
      </c>
      <c r="AW107" s="13" t="s">
        <v>35</v>
      </c>
      <c r="AX107" s="13" t="s">
        <v>80</v>
      </c>
      <c r="AY107" s="252" t="s">
        <v>183</v>
      </c>
    </row>
    <row r="108" spans="2:65" s="1" customFormat="1" ht="33.75" customHeight="1">
      <c r="B108" s="39"/>
      <c r="C108" s="217" t="s">
        <v>216</v>
      </c>
      <c r="D108" s="217" t="s">
        <v>185</v>
      </c>
      <c r="E108" s="218" t="s">
        <v>580</v>
      </c>
      <c r="F108" s="219" t="s">
        <v>581</v>
      </c>
      <c r="G108" s="220" t="s">
        <v>324</v>
      </c>
      <c r="H108" s="221">
        <v>5</v>
      </c>
      <c r="I108" s="222"/>
      <c r="J108" s="223">
        <f>ROUND(I108*H108,2)</f>
        <v>0</v>
      </c>
      <c r="K108" s="219" t="s">
        <v>189</v>
      </c>
      <c r="L108" s="44"/>
      <c r="M108" s="224" t="s">
        <v>19</v>
      </c>
      <c r="N108" s="225" t="s">
        <v>44</v>
      </c>
      <c r="O108" s="80"/>
      <c r="P108" s="226">
        <f>O108*H108</f>
        <v>0</v>
      </c>
      <c r="Q108" s="226">
        <v>0</v>
      </c>
      <c r="R108" s="226">
        <f>Q108*H108</f>
        <v>0</v>
      </c>
      <c r="S108" s="226">
        <v>0</v>
      </c>
      <c r="T108" s="227">
        <f>S108*H108</f>
        <v>0</v>
      </c>
      <c r="AR108" s="18" t="s">
        <v>101</v>
      </c>
      <c r="AT108" s="18" t="s">
        <v>185</v>
      </c>
      <c r="AU108" s="18" t="s">
        <v>82</v>
      </c>
      <c r="AY108" s="18" t="s">
        <v>183</v>
      </c>
      <c r="BE108" s="228">
        <f>IF(N108="základní",J108,0)</f>
        <v>0</v>
      </c>
      <c r="BF108" s="228">
        <f>IF(N108="snížená",J108,0)</f>
        <v>0</v>
      </c>
      <c r="BG108" s="228">
        <f>IF(N108="zákl. přenesená",J108,0)</f>
        <v>0</v>
      </c>
      <c r="BH108" s="228">
        <f>IF(N108="sníž. přenesená",J108,0)</f>
        <v>0</v>
      </c>
      <c r="BI108" s="228">
        <f>IF(N108="nulová",J108,0)</f>
        <v>0</v>
      </c>
      <c r="BJ108" s="18" t="s">
        <v>80</v>
      </c>
      <c r="BK108" s="228">
        <f>ROUND(I108*H108,2)</f>
        <v>0</v>
      </c>
      <c r="BL108" s="18" t="s">
        <v>101</v>
      </c>
      <c r="BM108" s="18" t="s">
        <v>582</v>
      </c>
    </row>
    <row r="109" spans="2:47" s="1" customFormat="1" ht="12">
      <c r="B109" s="39"/>
      <c r="C109" s="40"/>
      <c r="D109" s="229" t="s">
        <v>213</v>
      </c>
      <c r="E109" s="40"/>
      <c r="F109" s="230" t="s">
        <v>513</v>
      </c>
      <c r="G109" s="40"/>
      <c r="H109" s="40"/>
      <c r="I109" s="144"/>
      <c r="J109" s="40"/>
      <c r="K109" s="40"/>
      <c r="L109" s="44"/>
      <c r="M109" s="231"/>
      <c r="N109" s="80"/>
      <c r="O109" s="80"/>
      <c r="P109" s="80"/>
      <c r="Q109" s="80"/>
      <c r="R109" s="80"/>
      <c r="S109" s="80"/>
      <c r="T109" s="81"/>
      <c r="AT109" s="18" t="s">
        <v>213</v>
      </c>
      <c r="AU109" s="18" t="s">
        <v>82</v>
      </c>
    </row>
    <row r="110" spans="2:51" s="13" customFormat="1" ht="12">
      <c r="B110" s="242"/>
      <c r="C110" s="243"/>
      <c r="D110" s="229" t="s">
        <v>193</v>
      </c>
      <c r="E110" s="244" t="s">
        <v>19</v>
      </c>
      <c r="F110" s="245" t="s">
        <v>583</v>
      </c>
      <c r="G110" s="243"/>
      <c r="H110" s="246">
        <v>4</v>
      </c>
      <c r="I110" s="247"/>
      <c r="J110" s="243"/>
      <c r="K110" s="243"/>
      <c r="L110" s="248"/>
      <c r="M110" s="249"/>
      <c r="N110" s="250"/>
      <c r="O110" s="250"/>
      <c r="P110" s="250"/>
      <c r="Q110" s="250"/>
      <c r="R110" s="250"/>
      <c r="S110" s="250"/>
      <c r="T110" s="251"/>
      <c r="AT110" s="252" t="s">
        <v>193</v>
      </c>
      <c r="AU110" s="252" t="s">
        <v>82</v>
      </c>
      <c r="AV110" s="13" t="s">
        <v>82</v>
      </c>
      <c r="AW110" s="13" t="s">
        <v>35</v>
      </c>
      <c r="AX110" s="13" t="s">
        <v>73</v>
      </c>
      <c r="AY110" s="252" t="s">
        <v>183</v>
      </c>
    </row>
    <row r="111" spans="2:51" s="13" customFormat="1" ht="12">
      <c r="B111" s="242"/>
      <c r="C111" s="243"/>
      <c r="D111" s="229" t="s">
        <v>193</v>
      </c>
      <c r="E111" s="244" t="s">
        <v>19</v>
      </c>
      <c r="F111" s="245" t="s">
        <v>584</v>
      </c>
      <c r="G111" s="243"/>
      <c r="H111" s="246">
        <v>1</v>
      </c>
      <c r="I111" s="247"/>
      <c r="J111" s="243"/>
      <c r="K111" s="243"/>
      <c r="L111" s="248"/>
      <c r="M111" s="249"/>
      <c r="N111" s="250"/>
      <c r="O111" s="250"/>
      <c r="P111" s="250"/>
      <c r="Q111" s="250"/>
      <c r="R111" s="250"/>
      <c r="S111" s="250"/>
      <c r="T111" s="251"/>
      <c r="AT111" s="252" t="s">
        <v>193</v>
      </c>
      <c r="AU111" s="252" t="s">
        <v>82</v>
      </c>
      <c r="AV111" s="13" t="s">
        <v>82</v>
      </c>
      <c r="AW111" s="13" t="s">
        <v>35</v>
      </c>
      <c r="AX111" s="13" t="s">
        <v>73</v>
      </c>
      <c r="AY111" s="252" t="s">
        <v>183</v>
      </c>
    </row>
    <row r="112" spans="2:51" s="14" customFormat="1" ht="12">
      <c r="B112" s="253"/>
      <c r="C112" s="254"/>
      <c r="D112" s="229" t="s">
        <v>193</v>
      </c>
      <c r="E112" s="255" t="s">
        <v>19</v>
      </c>
      <c r="F112" s="256" t="s">
        <v>231</v>
      </c>
      <c r="G112" s="254"/>
      <c r="H112" s="257">
        <v>5</v>
      </c>
      <c r="I112" s="258"/>
      <c r="J112" s="254"/>
      <c r="K112" s="254"/>
      <c r="L112" s="259"/>
      <c r="M112" s="260"/>
      <c r="N112" s="261"/>
      <c r="O112" s="261"/>
      <c r="P112" s="261"/>
      <c r="Q112" s="261"/>
      <c r="R112" s="261"/>
      <c r="S112" s="261"/>
      <c r="T112" s="262"/>
      <c r="AT112" s="263" t="s">
        <v>193</v>
      </c>
      <c r="AU112" s="263" t="s">
        <v>82</v>
      </c>
      <c r="AV112" s="14" t="s">
        <v>101</v>
      </c>
      <c r="AW112" s="14" t="s">
        <v>35</v>
      </c>
      <c r="AX112" s="14" t="s">
        <v>80</v>
      </c>
      <c r="AY112" s="263" t="s">
        <v>183</v>
      </c>
    </row>
    <row r="113" spans="2:65" s="1" customFormat="1" ht="22.5" customHeight="1">
      <c r="B113" s="39"/>
      <c r="C113" s="264" t="s">
        <v>222</v>
      </c>
      <c r="D113" s="264" t="s">
        <v>233</v>
      </c>
      <c r="E113" s="265" t="s">
        <v>515</v>
      </c>
      <c r="F113" s="266" t="s">
        <v>516</v>
      </c>
      <c r="G113" s="267" t="s">
        <v>208</v>
      </c>
      <c r="H113" s="268">
        <v>2.36</v>
      </c>
      <c r="I113" s="269"/>
      <c r="J113" s="270">
        <f>ROUND(I113*H113,2)</f>
        <v>0</v>
      </c>
      <c r="K113" s="266" t="s">
        <v>189</v>
      </c>
      <c r="L113" s="271"/>
      <c r="M113" s="272" t="s">
        <v>19</v>
      </c>
      <c r="N113" s="273" t="s">
        <v>44</v>
      </c>
      <c r="O113" s="80"/>
      <c r="P113" s="226">
        <f>O113*H113</f>
        <v>0</v>
      </c>
      <c r="Q113" s="226">
        <v>1</v>
      </c>
      <c r="R113" s="226">
        <f>Q113*H113</f>
        <v>2.36</v>
      </c>
      <c r="S113" s="226">
        <v>0</v>
      </c>
      <c r="T113" s="227">
        <f>S113*H113</f>
        <v>0</v>
      </c>
      <c r="AR113" s="18" t="s">
        <v>232</v>
      </c>
      <c r="AT113" s="18" t="s">
        <v>233</v>
      </c>
      <c r="AU113" s="18" t="s">
        <v>82</v>
      </c>
      <c r="AY113" s="18" t="s">
        <v>183</v>
      </c>
      <c r="BE113" s="228">
        <f>IF(N113="základní",J113,0)</f>
        <v>0</v>
      </c>
      <c r="BF113" s="228">
        <f>IF(N113="snížená",J113,0)</f>
        <v>0</v>
      </c>
      <c r="BG113" s="228">
        <f>IF(N113="zákl. přenesená",J113,0)</f>
        <v>0</v>
      </c>
      <c r="BH113" s="228">
        <f>IF(N113="sníž. přenesená",J113,0)</f>
        <v>0</v>
      </c>
      <c r="BI113" s="228">
        <f>IF(N113="nulová",J113,0)</f>
        <v>0</v>
      </c>
      <c r="BJ113" s="18" t="s">
        <v>80</v>
      </c>
      <c r="BK113" s="228">
        <f>ROUND(I113*H113,2)</f>
        <v>0</v>
      </c>
      <c r="BL113" s="18" t="s">
        <v>101</v>
      </c>
      <c r="BM113" s="18" t="s">
        <v>585</v>
      </c>
    </row>
    <row r="114" spans="2:65" s="1" customFormat="1" ht="22.5" customHeight="1">
      <c r="B114" s="39"/>
      <c r="C114" s="264" t="s">
        <v>232</v>
      </c>
      <c r="D114" s="264" t="s">
        <v>233</v>
      </c>
      <c r="E114" s="265" t="s">
        <v>586</v>
      </c>
      <c r="F114" s="266" t="s">
        <v>587</v>
      </c>
      <c r="G114" s="267" t="s">
        <v>588</v>
      </c>
      <c r="H114" s="268">
        <v>10</v>
      </c>
      <c r="I114" s="269"/>
      <c r="J114" s="270">
        <f>ROUND(I114*H114,2)</f>
        <v>0</v>
      </c>
      <c r="K114" s="266" t="s">
        <v>189</v>
      </c>
      <c r="L114" s="271"/>
      <c r="M114" s="272" t="s">
        <v>19</v>
      </c>
      <c r="N114" s="273" t="s">
        <v>44</v>
      </c>
      <c r="O114" s="80"/>
      <c r="P114" s="226">
        <f>O114*H114</f>
        <v>0</v>
      </c>
      <c r="Q114" s="226">
        <v>0</v>
      </c>
      <c r="R114" s="226">
        <f>Q114*H114</f>
        <v>0</v>
      </c>
      <c r="S114" s="226">
        <v>0</v>
      </c>
      <c r="T114" s="227">
        <f>S114*H114</f>
        <v>0</v>
      </c>
      <c r="AR114" s="18" t="s">
        <v>232</v>
      </c>
      <c r="AT114" s="18" t="s">
        <v>233</v>
      </c>
      <c r="AU114" s="18" t="s">
        <v>82</v>
      </c>
      <c r="AY114" s="18" t="s">
        <v>183</v>
      </c>
      <c r="BE114" s="228">
        <f>IF(N114="základní",J114,0)</f>
        <v>0</v>
      </c>
      <c r="BF114" s="228">
        <f>IF(N114="snížená",J114,0)</f>
        <v>0</v>
      </c>
      <c r="BG114" s="228">
        <f>IF(N114="zákl. přenesená",J114,0)</f>
        <v>0</v>
      </c>
      <c r="BH114" s="228">
        <f>IF(N114="sníž. přenesená",J114,0)</f>
        <v>0</v>
      </c>
      <c r="BI114" s="228">
        <f>IF(N114="nulová",J114,0)</f>
        <v>0</v>
      </c>
      <c r="BJ114" s="18" t="s">
        <v>80</v>
      </c>
      <c r="BK114" s="228">
        <f>ROUND(I114*H114,2)</f>
        <v>0</v>
      </c>
      <c r="BL114" s="18" t="s">
        <v>101</v>
      </c>
      <c r="BM114" s="18" t="s">
        <v>589</v>
      </c>
    </row>
    <row r="115" spans="2:65" s="1" customFormat="1" ht="22.5" customHeight="1">
      <c r="B115" s="39"/>
      <c r="C115" s="264" t="s">
        <v>238</v>
      </c>
      <c r="D115" s="264" t="s">
        <v>233</v>
      </c>
      <c r="E115" s="265" t="s">
        <v>590</v>
      </c>
      <c r="F115" s="266" t="s">
        <v>591</v>
      </c>
      <c r="G115" s="267" t="s">
        <v>188</v>
      </c>
      <c r="H115" s="268">
        <v>2.4</v>
      </c>
      <c r="I115" s="269"/>
      <c r="J115" s="270">
        <f>ROUND(I115*H115,2)</f>
        <v>0</v>
      </c>
      <c r="K115" s="266" t="s">
        <v>189</v>
      </c>
      <c r="L115" s="271"/>
      <c r="M115" s="272" t="s">
        <v>19</v>
      </c>
      <c r="N115" s="273" t="s">
        <v>44</v>
      </c>
      <c r="O115" s="80"/>
      <c r="P115" s="226">
        <f>O115*H115</f>
        <v>0</v>
      </c>
      <c r="Q115" s="226">
        <v>0</v>
      </c>
      <c r="R115" s="226">
        <f>Q115*H115</f>
        <v>0</v>
      </c>
      <c r="S115" s="226">
        <v>0</v>
      </c>
      <c r="T115" s="227">
        <f>S115*H115</f>
        <v>0</v>
      </c>
      <c r="AR115" s="18" t="s">
        <v>232</v>
      </c>
      <c r="AT115" s="18" t="s">
        <v>233</v>
      </c>
      <c r="AU115" s="18" t="s">
        <v>82</v>
      </c>
      <c r="AY115" s="18" t="s">
        <v>183</v>
      </c>
      <c r="BE115" s="228">
        <f>IF(N115="základní",J115,0)</f>
        <v>0</v>
      </c>
      <c r="BF115" s="228">
        <f>IF(N115="snížená",J115,0)</f>
        <v>0</v>
      </c>
      <c r="BG115" s="228">
        <f>IF(N115="zákl. přenesená",J115,0)</f>
        <v>0</v>
      </c>
      <c r="BH115" s="228">
        <f>IF(N115="sníž. přenesená",J115,0)</f>
        <v>0</v>
      </c>
      <c r="BI115" s="228">
        <f>IF(N115="nulová",J115,0)</f>
        <v>0</v>
      </c>
      <c r="BJ115" s="18" t="s">
        <v>80</v>
      </c>
      <c r="BK115" s="228">
        <f>ROUND(I115*H115,2)</f>
        <v>0</v>
      </c>
      <c r="BL115" s="18" t="s">
        <v>101</v>
      </c>
      <c r="BM115" s="18" t="s">
        <v>592</v>
      </c>
    </row>
    <row r="116" spans="2:63" s="11" customFormat="1" ht="25.9" customHeight="1">
      <c r="B116" s="201"/>
      <c r="C116" s="202"/>
      <c r="D116" s="203" t="s">
        <v>72</v>
      </c>
      <c r="E116" s="204" t="s">
        <v>593</v>
      </c>
      <c r="F116" s="204" t="s">
        <v>594</v>
      </c>
      <c r="G116" s="202"/>
      <c r="H116" s="202"/>
      <c r="I116" s="205"/>
      <c r="J116" s="206">
        <f>BK116</f>
        <v>0</v>
      </c>
      <c r="K116" s="202"/>
      <c r="L116" s="207"/>
      <c r="M116" s="208"/>
      <c r="N116" s="209"/>
      <c r="O116" s="209"/>
      <c r="P116" s="210">
        <f>SUM(P117:P133)</f>
        <v>0</v>
      </c>
      <c r="Q116" s="209"/>
      <c r="R116" s="210">
        <f>SUM(R117:R133)</f>
        <v>0</v>
      </c>
      <c r="S116" s="209"/>
      <c r="T116" s="211">
        <f>SUM(T117:T133)</f>
        <v>0</v>
      </c>
      <c r="AR116" s="212" t="s">
        <v>101</v>
      </c>
      <c r="AT116" s="213" t="s">
        <v>72</v>
      </c>
      <c r="AU116" s="213" t="s">
        <v>73</v>
      </c>
      <c r="AY116" s="212" t="s">
        <v>183</v>
      </c>
      <c r="BK116" s="214">
        <f>SUM(BK117:BK133)</f>
        <v>0</v>
      </c>
    </row>
    <row r="117" spans="2:65" s="1" customFormat="1" ht="78.75" customHeight="1">
      <c r="B117" s="39"/>
      <c r="C117" s="217" t="s">
        <v>247</v>
      </c>
      <c r="D117" s="217" t="s">
        <v>185</v>
      </c>
      <c r="E117" s="218" t="s">
        <v>595</v>
      </c>
      <c r="F117" s="219" t="s">
        <v>596</v>
      </c>
      <c r="G117" s="220" t="s">
        <v>198</v>
      </c>
      <c r="H117" s="221">
        <v>1</v>
      </c>
      <c r="I117" s="222"/>
      <c r="J117" s="223">
        <f>ROUND(I117*H117,2)</f>
        <v>0</v>
      </c>
      <c r="K117" s="219" t="s">
        <v>189</v>
      </c>
      <c r="L117" s="44"/>
      <c r="M117" s="224" t="s">
        <v>19</v>
      </c>
      <c r="N117" s="225" t="s">
        <v>44</v>
      </c>
      <c r="O117" s="80"/>
      <c r="P117" s="226">
        <f>O117*H117</f>
        <v>0</v>
      </c>
      <c r="Q117" s="226">
        <v>0</v>
      </c>
      <c r="R117" s="226">
        <f>Q117*H117</f>
        <v>0</v>
      </c>
      <c r="S117" s="226">
        <v>0</v>
      </c>
      <c r="T117" s="227">
        <f>S117*H117</f>
        <v>0</v>
      </c>
      <c r="AR117" s="18" t="s">
        <v>597</v>
      </c>
      <c r="AT117" s="18" t="s">
        <v>185</v>
      </c>
      <c r="AU117" s="18" t="s">
        <v>80</v>
      </c>
      <c r="AY117" s="18" t="s">
        <v>183</v>
      </c>
      <c r="BE117" s="228">
        <f>IF(N117="základní",J117,0)</f>
        <v>0</v>
      </c>
      <c r="BF117" s="228">
        <f>IF(N117="snížená",J117,0)</f>
        <v>0</v>
      </c>
      <c r="BG117" s="228">
        <f>IF(N117="zákl. přenesená",J117,0)</f>
        <v>0</v>
      </c>
      <c r="BH117" s="228">
        <f>IF(N117="sníž. přenesená",J117,0)</f>
        <v>0</v>
      </c>
      <c r="BI117" s="228">
        <f>IF(N117="nulová",J117,0)</f>
        <v>0</v>
      </c>
      <c r="BJ117" s="18" t="s">
        <v>80</v>
      </c>
      <c r="BK117" s="228">
        <f>ROUND(I117*H117,2)</f>
        <v>0</v>
      </c>
      <c r="BL117" s="18" t="s">
        <v>597</v>
      </c>
      <c r="BM117" s="18" t="s">
        <v>598</v>
      </c>
    </row>
    <row r="118" spans="2:47" s="1" customFormat="1" ht="12">
      <c r="B118" s="39"/>
      <c r="C118" s="40"/>
      <c r="D118" s="229" t="s">
        <v>213</v>
      </c>
      <c r="E118" s="40"/>
      <c r="F118" s="230" t="s">
        <v>402</v>
      </c>
      <c r="G118" s="40"/>
      <c r="H118" s="40"/>
      <c r="I118" s="144"/>
      <c r="J118" s="40"/>
      <c r="K118" s="40"/>
      <c r="L118" s="44"/>
      <c r="M118" s="231"/>
      <c r="N118" s="80"/>
      <c r="O118" s="80"/>
      <c r="P118" s="80"/>
      <c r="Q118" s="80"/>
      <c r="R118" s="80"/>
      <c r="S118" s="80"/>
      <c r="T118" s="81"/>
      <c r="AT118" s="18" t="s">
        <v>213</v>
      </c>
      <c r="AU118" s="18" t="s">
        <v>80</v>
      </c>
    </row>
    <row r="119" spans="2:51" s="13" customFormat="1" ht="12">
      <c r="B119" s="242"/>
      <c r="C119" s="243"/>
      <c r="D119" s="229" t="s">
        <v>193</v>
      </c>
      <c r="E119" s="244" t="s">
        <v>19</v>
      </c>
      <c r="F119" s="245" t="s">
        <v>599</v>
      </c>
      <c r="G119" s="243"/>
      <c r="H119" s="246">
        <v>1</v>
      </c>
      <c r="I119" s="247"/>
      <c r="J119" s="243"/>
      <c r="K119" s="243"/>
      <c r="L119" s="248"/>
      <c r="M119" s="249"/>
      <c r="N119" s="250"/>
      <c r="O119" s="250"/>
      <c r="P119" s="250"/>
      <c r="Q119" s="250"/>
      <c r="R119" s="250"/>
      <c r="S119" s="250"/>
      <c r="T119" s="251"/>
      <c r="AT119" s="252" t="s">
        <v>193</v>
      </c>
      <c r="AU119" s="252" t="s">
        <v>80</v>
      </c>
      <c r="AV119" s="13" t="s">
        <v>82</v>
      </c>
      <c r="AW119" s="13" t="s">
        <v>35</v>
      </c>
      <c r="AX119" s="13" t="s">
        <v>80</v>
      </c>
      <c r="AY119" s="252" t="s">
        <v>183</v>
      </c>
    </row>
    <row r="120" spans="2:65" s="1" customFormat="1" ht="33.75" customHeight="1">
      <c r="B120" s="39"/>
      <c r="C120" s="217" t="s">
        <v>253</v>
      </c>
      <c r="D120" s="217" t="s">
        <v>185</v>
      </c>
      <c r="E120" s="218" t="s">
        <v>600</v>
      </c>
      <c r="F120" s="219" t="s">
        <v>601</v>
      </c>
      <c r="G120" s="220" t="s">
        <v>198</v>
      </c>
      <c r="H120" s="221">
        <v>2</v>
      </c>
      <c r="I120" s="222"/>
      <c r="J120" s="223">
        <f>ROUND(I120*H120,2)</f>
        <v>0</v>
      </c>
      <c r="K120" s="219" t="s">
        <v>189</v>
      </c>
      <c r="L120" s="44"/>
      <c r="M120" s="224" t="s">
        <v>19</v>
      </c>
      <c r="N120" s="225" t="s">
        <v>44</v>
      </c>
      <c r="O120" s="80"/>
      <c r="P120" s="226">
        <f>O120*H120</f>
        <v>0</v>
      </c>
      <c r="Q120" s="226">
        <v>0</v>
      </c>
      <c r="R120" s="226">
        <f>Q120*H120</f>
        <v>0</v>
      </c>
      <c r="S120" s="226">
        <v>0</v>
      </c>
      <c r="T120" s="227">
        <f>S120*H120</f>
        <v>0</v>
      </c>
      <c r="AR120" s="18" t="s">
        <v>597</v>
      </c>
      <c r="AT120" s="18" t="s">
        <v>185</v>
      </c>
      <c r="AU120" s="18" t="s">
        <v>80</v>
      </c>
      <c r="AY120" s="18" t="s">
        <v>183</v>
      </c>
      <c r="BE120" s="228">
        <f>IF(N120="základní",J120,0)</f>
        <v>0</v>
      </c>
      <c r="BF120" s="228">
        <f>IF(N120="snížená",J120,0)</f>
        <v>0</v>
      </c>
      <c r="BG120" s="228">
        <f>IF(N120="zákl. přenesená",J120,0)</f>
        <v>0</v>
      </c>
      <c r="BH120" s="228">
        <f>IF(N120="sníž. přenesená",J120,0)</f>
        <v>0</v>
      </c>
      <c r="BI120" s="228">
        <f>IF(N120="nulová",J120,0)</f>
        <v>0</v>
      </c>
      <c r="BJ120" s="18" t="s">
        <v>80</v>
      </c>
      <c r="BK120" s="228">
        <f>ROUND(I120*H120,2)</f>
        <v>0</v>
      </c>
      <c r="BL120" s="18" t="s">
        <v>597</v>
      </c>
      <c r="BM120" s="18" t="s">
        <v>602</v>
      </c>
    </row>
    <row r="121" spans="2:47" s="1" customFormat="1" ht="12">
      <c r="B121" s="39"/>
      <c r="C121" s="40"/>
      <c r="D121" s="229" t="s">
        <v>213</v>
      </c>
      <c r="E121" s="40"/>
      <c r="F121" s="230" t="s">
        <v>402</v>
      </c>
      <c r="G121" s="40"/>
      <c r="H121" s="40"/>
      <c r="I121" s="144"/>
      <c r="J121" s="40"/>
      <c r="K121" s="40"/>
      <c r="L121" s="44"/>
      <c r="M121" s="231"/>
      <c r="N121" s="80"/>
      <c r="O121" s="80"/>
      <c r="P121" s="80"/>
      <c r="Q121" s="80"/>
      <c r="R121" s="80"/>
      <c r="S121" s="80"/>
      <c r="T121" s="81"/>
      <c r="AT121" s="18" t="s">
        <v>213</v>
      </c>
      <c r="AU121" s="18" t="s">
        <v>80</v>
      </c>
    </row>
    <row r="122" spans="2:51" s="13" customFormat="1" ht="12">
      <c r="B122" s="242"/>
      <c r="C122" s="243"/>
      <c r="D122" s="229" t="s">
        <v>193</v>
      </c>
      <c r="E122" s="244" t="s">
        <v>19</v>
      </c>
      <c r="F122" s="245" t="s">
        <v>603</v>
      </c>
      <c r="G122" s="243"/>
      <c r="H122" s="246">
        <v>1</v>
      </c>
      <c r="I122" s="247"/>
      <c r="J122" s="243"/>
      <c r="K122" s="243"/>
      <c r="L122" s="248"/>
      <c r="M122" s="249"/>
      <c r="N122" s="250"/>
      <c r="O122" s="250"/>
      <c r="P122" s="250"/>
      <c r="Q122" s="250"/>
      <c r="R122" s="250"/>
      <c r="S122" s="250"/>
      <c r="T122" s="251"/>
      <c r="AT122" s="252" t="s">
        <v>193</v>
      </c>
      <c r="AU122" s="252" t="s">
        <v>80</v>
      </c>
      <c r="AV122" s="13" t="s">
        <v>82</v>
      </c>
      <c r="AW122" s="13" t="s">
        <v>35</v>
      </c>
      <c r="AX122" s="13" t="s">
        <v>73</v>
      </c>
      <c r="AY122" s="252" t="s">
        <v>183</v>
      </c>
    </row>
    <row r="123" spans="2:51" s="13" customFormat="1" ht="12">
      <c r="B123" s="242"/>
      <c r="C123" s="243"/>
      <c r="D123" s="229" t="s">
        <v>193</v>
      </c>
      <c r="E123" s="244" t="s">
        <v>19</v>
      </c>
      <c r="F123" s="245" t="s">
        <v>604</v>
      </c>
      <c r="G123" s="243"/>
      <c r="H123" s="246">
        <v>1</v>
      </c>
      <c r="I123" s="247"/>
      <c r="J123" s="243"/>
      <c r="K123" s="243"/>
      <c r="L123" s="248"/>
      <c r="M123" s="249"/>
      <c r="N123" s="250"/>
      <c r="O123" s="250"/>
      <c r="P123" s="250"/>
      <c r="Q123" s="250"/>
      <c r="R123" s="250"/>
      <c r="S123" s="250"/>
      <c r="T123" s="251"/>
      <c r="AT123" s="252" t="s">
        <v>193</v>
      </c>
      <c r="AU123" s="252" t="s">
        <v>80</v>
      </c>
      <c r="AV123" s="13" t="s">
        <v>82</v>
      </c>
      <c r="AW123" s="13" t="s">
        <v>35</v>
      </c>
      <c r="AX123" s="13" t="s">
        <v>73</v>
      </c>
      <c r="AY123" s="252" t="s">
        <v>183</v>
      </c>
    </row>
    <row r="124" spans="2:51" s="14" customFormat="1" ht="12">
      <c r="B124" s="253"/>
      <c r="C124" s="254"/>
      <c r="D124" s="229" t="s">
        <v>193</v>
      </c>
      <c r="E124" s="255" t="s">
        <v>19</v>
      </c>
      <c r="F124" s="256" t="s">
        <v>231</v>
      </c>
      <c r="G124" s="254"/>
      <c r="H124" s="257">
        <v>2</v>
      </c>
      <c r="I124" s="258"/>
      <c r="J124" s="254"/>
      <c r="K124" s="254"/>
      <c r="L124" s="259"/>
      <c r="M124" s="260"/>
      <c r="N124" s="261"/>
      <c r="O124" s="261"/>
      <c r="P124" s="261"/>
      <c r="Q124" s="261"/>
      <c r="R124" s="261"/>
      <c r="S124" s="261"/>
      <c r="T124" s="262"/>
      <c r="AT124" s="263" t="s">
        <v>193</v>
      </c>
      <c r="AU124" s="263" t="s">
        <v>80</v>
      </c>
      <c r="AV124" s="14" t="s">
        <v>101</v>
      </c>
      <c r="AW124" s="14" t="s">
        <v>35</v>
      </c>
      <c r="AX124" s="14" t="s">
        <v>80</v>
      </c>
      <c r="AY124" s="263" t="s">
        <v>183</v>
      </c>
    </row>
    <row r="125" spans="2:65" s="1" customFormat="1" ht="78.75" customHeight="1">
      <c r="B125" s="39"/>
      <c r="C125" s="217" t="s">
        <v>257</v>
      </c>
      <c r="D125" s="217" t="s">
        <v>185</v>
      </c>
      <c r="E125" s="218" t="s">
        <v>605</v>
      </c>
      <c r="F125" s="219" t="s">
        <v>606</v>
      </c>
      <c r="G125" s="220" t="s">
        <v>198</v>
      </c>
      <c r="H125" s="221">
        <v>1</v>
      </c>
      <c r="I125" s="222"/>
      <c r="J125" s="223">
        <f>ROUND(I125*H125,2)</f>
        <v>0</v>
      </c>
      <c r="K125" s="219" t="s">
        <v>189</v>
      </c>
      <c r="L125" s="44"/>
      <c r="M125" s="224" t="s">
        <v>19</v>
      </c>
      <c r="N125" s="225" t="s">
        <v>44</v>
      </c>
      <c r="O125" s="80"/>
      <c r="P125" s="226">
        <f>O125*H125</f>
        <v>0</v>
      </c>
      <c r="Q125" s="226">
        <v>0</v>
      </c>
      <c r="R125" s="226">
        <f>Q125*H125</f>
        <v>0</v>
      </c>
      <c r="S125" s="226">
        <v>0</v>
      </c>
      <c r="T125" s="227">
        <f>S125*H125</f>
        <v>0</v>
      </c>
      <c r="AR125" s="18" t="s">
        <v>597</v>
      </c>
      <c r="AT125" s="18" t="s">
        <v>185</v>
      </c>
      <c r="AU125" s="18" t="s">
        <v>80</v>
      </c>
      <c r="AY125" s="18" t="s">
        <v>183</v>
      </c>
      <c r="BE125" s="228">
        <f>IF(N125="základní",J125,0)</f>
        <v>0</v>
      </c>
      <c r="BF125" s="228">
        <f>IF(N125="snížená",J125,0)</f>
        <v>0</v>
      </c>
      <c r="BG125" s="228">
        <f>IF(N125="zákl. přenesená",J125,0)</f>
        <v>0</v>
      </c>
      <c r="BH125" s="228">
        <f>IF(N125="sníž. přenesená",J125,0)</f>
        <v>0</v>
      </c>
      <c r="BI125" s="228">
        <f>IF(N125="nulová",J125,0)</f>
        <v>0</v>
      </c>
      <c r="BJ125" s="18" t="s">
        <v>80</v>
      </c>
      <c r="BK125" s="228">
        <f>ROUND(I125*H125,2)</f>
        <v>0</v>
      </c>
      <c r="BL125" s="18" t="s">
        <v>597</v>
      </c>
      <c r="BM125" s="18" t="s">
        <v>607</v>
      </c>
    </row>
    <row r="126" spans="2:47" s="1" customFormat="1" ht="12">
      <c r="B126" s="39"/>
      <c r="C126" s="40"/>
      <c r="D126" s="229" t="s">
        <v>213</v>
      </c>
      <c r="E126" s="40"/>
      <c r="F126" s="230" t="s">
        <v>402</v>
      </c>
      <c r="G126" s="40"/>
      <c r="H126" s="40"/>
      <c r="I126" s="144"/>
      <c r="J126" s="40"/>
      <c r="K126" s="40"/>
      <c r="L126" s="44"/>
      <c r="M126" s="231"/>
      <c r="N126" s="80"/>
      <c r="O126" s="80"/>
      <c r="P126" s="80"/>
      <c r="Q126" s="80"/>
      <c r="R126" s="80"/>
      <c r="S126" s="80"/>
      <c r="T126" s="81"/>
      <c r="AT126" s="18" t="s">
        <v>213</v>
      </c>
      <c r="AU126" s="18" t="s">
        <v>80</v>
      </c>
    </row>
    <row r="127" spans="2:51" s="13" customFormat="1" ht="12">
      <c r="B127" s="242"/>
      <c r="C127" s="243"/>
      <c r="D127" s="229" t="s">
        <v>193</v>
      </c>
      <c r="E127" s="244" t="s">
        <v>19</v>
      </c>
      <c r="F127" s="245" t="s">
        <v>608</v>
      </c>
      <c r="G127" s="243"/>
      <c r="H127" s="246">
        <v>1</v>
      </c>
      <c r="I127" s="247"/>
      <c r="J127" s="243"/>
      <c r="K127" s="243"/>
      <c r="L127" s="248"/>
      <c r="M127" s="249"/>
      <c r="N127" s="250"/>
      <c r="O127" s="250"/>
      <c r="P127" s="250"/>
      <c r="Q127" s="250"/>
      <c r="R127" s="250"/>
      <c r="S127" s="250"/>
      <c r="T127" s="251"/>
      <c r="AT127" s="252" t="s">
        <v>193</v>
      </c>
      <c r="AU127" s="252" t="s">
        <v>80</v>
      </c>
      <c r="AV127" s="13" t="s">
        <v>82</v>
      </c>
      <c r="AW127" s="13" t="s">
        <v>35</v>
      </c>
      <c r="AX127" s="13" t="s">
        <v>80</v>
      </c>
      <c r="AY127" s="252" t="s">
        <v>183</v>
      </c>
    </row>
    <row r="128" spans="2:65" s="1" customFormat="1" ht="33.75" customHeight="1">
      <c r="B128" s="39"/>
      <c r="C128" s="217" t="s">
        <v>262</v>
      </c>
      <c r="D128" s="217" t="s">
        <v>185</v>
      </c>
      <c r="E128" s="218" t="s">
        <v>609</v>
      </c>
      <c r="F128" s="219" t="s">
        <v>610</v>
      </c>
      <c r="G128" s="220" t="s">
        <v>198</v>
      </c>
      <c r="H128" s="221">
        <v>1</v>
      </c>
      <c r="I128" s="222"/>
      <c r="J128" s="223">
        <f>ROUND(I128*H128,2)</f>
        <v>0</v>
      </c>
      <c r="K128" s="219" t="s">
        <v>189</v>
      </c>
      <c r="L128" s="44"/>
      <c r="M128" s="224" t="s">
        <v>19</v>
      </c>
      <c r="N128" s="225" t="s">
        <v>44</v>
      </c>
      <c r="O128" s="80"/>
      <c r="P128" s="226">
        <f>O128*H128</f>
        <v>0</v>
      </c>
      <c r="Q128" s="226">
        <v>0</v>
      </c>
      <c r="R128" s="226">
        <f>Q128*H128</f>
        <v>0</v>
      </c>
      <c r="S128" s="226">
        <v>0</v>
      </c>
      <c r="T128" s="227">
        <f>S128*H128</f>
        <v>0</v>
      </c>
      <c r="AR128" s="18" t="s">
        <v>597</v>
      </c>
      <c r="AT128" s="18" t="s">
        <v>185</v>
      </c>
      <c r="AU128" s="18" t="s">
        <v>80</v>
      </c>
      <c r="AY128" s="18" t="s">
        <v>183</v>
      </c>
      <c r="BE128" s="228">
        <f>IF(N128="základní",J128,0)</f>
        <v>0</v>
      </c>
      <c r="BF128" s="228">
        <f>IF(N128="snížená",J128,0)</f>
        <v>0</v>
      </c>
      <c r="BG128" s="228">
        <f>IF(N128="zákl. přenesená",J128,0)</f>
        <v>0</v>
      </c>
      <c r="BH128" s="228">
        <f>IF(N128="sníž. přenesená",J128,0)</f>
        <v>0</v>
      </c>
      <c r="BI128" s="228">
        <f>IF(N128="nulová",J128,0)</f>
        <v>0</v>
      </c>
      <c r="BJ128" s="18" t="s">
        <v>80</v>
      </c>
      <c r="BK128" s="228">
        <f>ROUND(I128*H128,2)</f>
        <v>0</v>
      </c>
      <c r="BL128" s="18" t="s">
        <v>597</v>
      </c>
      <c r="BM128" s="18" t="s">
        <v>611</v>
      </c>
    </row>
    <row r="129" spans="2:47" s="1" customFormat="1" ht="12">
      <c r="B129" s="39"/>
      <c r="C129" s="40"/>
      <c r="D129" s="229" t="s">
        <v>213</v>
      </c>
      <c r="E129" s="40"/>
      <c r="F129" s="230" t="s">
        <v>429</v>
      </c>
      <c r="G129" s="40"/>
      <c r="H129" s="40"/>
      <c r="I129" s="144"/>
      <c r="J129" s="40"/>
      <c r="K129" s="40"/>
      <c r="L129" s="44"/>
      <c r="M129" s="231"/>
      <c r="N129" s="80"/>
      <c r="O129" s="80"/>
      <c r="P129" s="80"/>
      <c r="Q129" s="80"/>
      <c r="R129" s="80"/>
      <c r="S129" s="80"/>
      <c r="T129" s="81"/>
      <c r="AT129" s="18" t="s">
        <v>213</v>
      </c>
      <c r="AU129" s="18" t="s">
        <v>80</v>
      </c>
    </row>
    <row r="130" spans="2:51" s="13" customFormat="1" ht="12">
      <c r="B130" s="242"/>
      <c r="C130" s="243"/>
      <c r="D130" s="229" t="s">
        <v>193</v>
      </c>
      <c r="E130" s="244" t="s">
        <v>19</v>
      </c>
      <c r="F130" s="245" t="s">
        <v>612</v>
      </c>
      <c r="G130" s="243"/>
      <c r="H130" s="246">
        <v>1</v>
      </c>
      <c r="I130" s="247"/>
      <c r="J130" s="243"/>
      <c r="K130" s="243"/>
      <c r="L130" s="248"/>
      <c r="M130" s="249"/>
      <c r="N130" s="250"/>
      <c r="O130" s="250"/>
      <c r="P130" s="250"/>
      <c r="Q130" s="250"/>
      <c r="R130" s="250"/>
      <c r="S130" s="250"/>
      <c r="T130" s="251"/>
      <c r="AT130" s="252" t="s">
        <v>193</v>
      </c>
      <c r="AU130" s="252" t="s">
        <v>80</v>
      </c>
      <c r="AV130" s="13" t="s">
        <v>82</v>
      </c>
      <c r="AW130" s="13" t="s">
        <v>35</v>
      </c>
      <c r="AX130" s="13" t="s">
        <v>80</v>
      </c>
      <c r="AY130" s="252" t="s">
        <v>183</v>
      </c>
    </row>
    <row r="131" spans="2:65" s="1" customFormat="1" ht="33.75" customHeight="1">
      <c r="B131" s="39"/>
      <c r="C131" s="217" t="s">
        <v>268</v>
      </c>
      <c r="D131" s="217" t="s">
        <v>185</v>
      </c>
      <c r="E131" s="218" t="s">
        <v>411</v>
      </c>
      <c r="F131" s="219" t="s">
        <v>412</v>
      </c>
      <c r="G131" s="220" t="s">
        <v>208</v>
      </c>
      <c r="H131" s="221">
        <v>0.148</v>
      </c>
      <c r="I131" s="222"/>
      <c r="J131" s="223">
        <f>ROUND(I131*H131,2)</f>
        <v>0</v>
      </c>
      <c r="K131" s="219" t="s">
        <v>189</v>
      </c>
      <c r="L131" s="44"/>
      <c r="M131" s="224" t="s">
        <v>19</v>
      </c>
      <c r="N131" s="225" t="s">
        <v>44</v>
      </c>
      <c r="O131" s="80"/>
      <c r="P131" s="226">
        <f>O131*H131</f>
        <v>0</v>
      </c>
      <c r="Q131" s="226">
        <v>0</v>
      </c>
      <c r="R131" s="226">
        <f>Q131*H131</f>
        <v>0</v>
      </c>
      <c r="S131" s="226">
        <v>0</v>
      </c>
      <c r="T131" s="227">
        <f>S131*H131</f>
        <v>0</v>
      </c>
      <c r="AR131" s="18" t="s">
        <v>597</v>
      </c>
      <c r="AT131" s="18" t="s">
        <v>185</v>
      </c>
      <c r="AU131" s="18" t="s">
        <v>80</v>
      </c>
      <c r="AY131" s="18" t="s">
        <v>183</v>
      </c>
      <c r="BE131" s="228">
        <f>IF(N131="základní",J131,0)</f>
        <v>0</v>
      </c>
      <c r="BF131" s="228">
        <f>IF(N131="snížená",J131,0)</f>
        <v>0</v>
      </c>
      <c r="BG131" s="228">
        <f>IF(N131="zákl. přenesená",J131,0)</f>
        <v>0</v>
      </c>
      <c r="BH131" s="228">
        <f>IF(N131="sníž. přenesená",J131,0)</f>
        <v>0</v>
      </c>
      <c r="BI131" s="228">
        <f>IF(N131="nulová",J131,0)</f>
        <v>0</v>
      </c>
      <c r="BJ131" s="18" t="s">
        <v>80</v>
      </c>
      <c r="BK131" s="228">
        <f>ROUND(I131*H131,2)</f>
        <v>0</v>
      </c>
      <c r="BL131" s="18" t="s">
        <v>597</v>
      </c>
      <c r="BM131" s="18" t="s">
        <v>613</v>
      </c>
    </row>
    <row r="132" spans="2:47" s="1" customFormat="1" ht="12">
      <c r="B132" s="39"/>
      <c r="C132" s="40"/>
      <c r="D132" s="229" t="s">
        <v>213</v>
      </c>
      <c r="E132" s="40"/>
      <c r="F132" s="230" t="s">
        <v>424</v>
      </c>
      <c r="G132" s="40"/>
      <c r="H132" s="40"/>
      <c r="I132" s="144"/>
      <c r="J132" s="40"/>
      <c r="K132" s="40"/>
      <c r="L132" s="44"/>
      <c r="M132" s="231"/>
      <c r="N132" s="80"/>
      <c r="O132" s="80"/>
      <c r="P132" s="80"/>
      <c r="Q132" s="80"/>
      <c r="R132" s="80"/>
      <c r="S132" s="80"/>
      <c r="T132" s="81"/>
      <c r="AT132" s="18" t="s">
        <v>213</v>
      </c>
      <c r="AU132" s="18" t="s">
        <v>80</v>
      </c>
    </row>
    <row r="133" spans="2:51" s="13" customFormat="1" ht="12">
      <c r="B133" s="242"/>
      <c r="C133" s="243"/>
      <c r="D133" s="229" t="s">
        <v>193</v>
      </c>
      <c r="E133" s="244" t="s">
        <v>19</v>
      </c>
      <c r="F133" s="245" t="s">
        <v>614</v>
      </c>
      <c r="G133" s="243"/>
      <c r="H133" s="246">
        <v>0.148</v>
      </c>
      <c r="I133" s="247"/>
      <c r="J133" s="243"/>
      <c r="K133" s="243"/>
      <c r="L133" s="248"/>
      <c r="M133" s="274"/>
      <c r="N133" s="275"/>
      <c r="O133" s="275"/>
      <c r="P133" s="275"/>
      <c r="Q133" s="275"/>
      <c r="R133" s="275"/>
      <c r="S133" s="275"/>
      <c r="T133" s="276"/>
      <c r="AT133" s="252" t="s">
        <v>193</v>
      </c>
      <c r="AU133" s="252" t="s">
        <v>80</v>
      </c>
      <c r="AV133" s="13" t="s">
        <v>82</v>
      </c>
      <c r="AW133" s="13" t="s">
        <v>35</v>
      </c>
      <c r="AX133" s="13" t="s">
        <v>80</v>
      </c>
      <c r="AY133" s="252" t="s">
        <v>183</v>
      </c>
    </row>
    <row r="134" spans="2:12" s="1" customFormat="1" ht="6.95" customHeight="1">
      <c r="B134" s="58"/>
      <c r="C134" s="59"/>
      <c r="D134" s="59"/>
      <c r="E134" s="59"/>
      <c r="F134" s="59"/>
      <c r="G134" s="59"/>
      <c r="H134" s="59"/>
      <c r="I134" s="168"/>
      <c r="J134" s="59"/>
      <c r="K134" s="59"/>
      <c r="L134" s="44"/>
    </row>
  </sheetData>
  <sheetProtection password="CC35" sheet="1" objects="1" scenarios="1" formatColumns="0" formatRows="0" autoFilter="0"/>
  <autoFilter ref="C93:K133"/>
  <mergeCells count="15">
    <mergeCell ref="E7:H7"/>
    <mergeCell ref="E11:H11"/>
    <mergeCell ref="E9:H9"/>
    <mergeCell ref="E13:H13"/>
    <mergeCell ref="E22:H22"/>
    <mergeCell ref="E31:H31"/>
    <mergeCell ref="E52:H52"/>
    <mergeCell ref="E56:H56"/>
    <mergeCell ref="E54:H54"/>
    <mergeCell ref="E58:H58"/>
    <mergeCell ref="E80:H80"/>
    <mergeCell ref="E84:H84"/>
    <mergeCell ref="E82:H82"/>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4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98</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ht="12">
      <c r="B8" s="21"/>
      <c r="D8" s="142" t="s">
        <v>158</v>
      </c>
      <c r="L8" s="21"/>
    </row>
    <row r="9" spans="2:12" ht="16.5" customHeight="1">
      <c r="B9" s="21"/>
      <c r="E9" s="143" t="s">
        <v>159</v>
      </c>
      <c r="L9" s="21"/>
    </row>
    <row r="10" spans="2:12" ht="12" customHeight="1">
      <c r="B10" s="21"/>
      <c r="D10" s="142" t="s">
        <v>160</v>
      </c>
      <c r="L10" s="21"/>
    </row>
    <row r="11" spans="2:12" s="1" customFormat="1" ht="16.5" customHeight="1">
      <c r="B11" s="44"/>
      <c r="E11" s="142" t="s">
        <v>554</v>
      </c>
      <c r="F11" s="1"/>
      <c r="G11" s="1"/>
      <c r="H11" s="1"/>
      <c r="I11" s="144"/>
      <c r="L11" s="44"/>
    </row>
    <row r="12" spans="2:12" s="1" customFormat="1" ht="12" customHeight="1">
      <c r="B12" s="44"/>
      <c r="D12" s="142" t="s">
        <v>555</v>
      </c>
      <c r="I12" s="144"/>
      <c r="L12" s="44"/>
    </row>
    <row r="13" spans="2:12" s="1" customFormat="1" ht="36.95" customHeight="1">
      <c r="B13" s="44"/>
      <c r="E13" s="145" t="s">
        <v>615</v>
      </c>
      <c r="F13" s="1"/>
      <c r="G13" s="1"/>
      <c r="H13" s="1"/>
      <c r="I13" s="144"/>
      <c r="L13" s="44"/>
    </row>
    <row r="14" spans="2:12" s="1" customFormat="1" ht="12">
      <c r="B14" s="44"/>
      <c r="I14" s="144"/>
      <c r="L14" s="44"/>
    </row>
    <row r="15" spans="2:12" s="1" customFormat="1" ht="12" customHeight="1">
      <c r="B15" s="44"/>
      <c r="D15" s="142" t="s">
        <v>18</v>
      </c>
      <c r="F15" s="18" t="s">
        <v>19</v>
      </c>
      <c r="I15" s="146" t="s">
        <v>20</v>
      </c>
      <c r="J15" s="18" t="s">
        <v>19</v>
      </c>
      <c r="L15" s="44"/>
    </row>
    <row r="16" spans="2:12" s="1" customFormat="1" ht="12" customHeight="1">
      <c r="B16" s="44"/>
      <c r="D16" s="142" t="s">
        <v>21</v>
      </c>
      <c r="F16" s="18" t="s">
        <v>22</v>
      </c>
      <c r="I16" s="146" t="s">
        <v>23</v>
      </c>
      <c r="J16" s="147" t="str">
        <f>'Rekapitulace stavby'!AN8</f>
        <v>7. 6. 2019</v>
      </c>
      <c r="L16" s="44"/>
    </row>
    <row r="17" spans="2:12" s="1" customFormat="1" ht="10.8" customHeight="1">
      <c r="B17" s="44"/>
      <c r="I17" s="144"/>
      <c r="L17" s="44"/>
    </row>
    <row r="18" spans="2:12" s="1" customFormat="1" ht="12" customHeight="1">
      <c r="B18" s="44"/>
      <c r="D18" s="142" t="s">
        <v>25</v>
      </c>
      <c r="I18" s="146" t="s">
        <v>26</v>
      </c>
      <c r="J18" s="18" t="s">
        <v>27</v>
      </c>
      <c r="L18" s="44"/>
    </row>
    <row r="19" spans="2:12" s="1" customFormat="1" ht="18" customHeight="1">
      <c r="B19" s="44"/>
      <c r="E19" s="18" t="s">
        <v>28</v>
      </c>
      <c r="I19" s="146" t="s">
        <v>29</v>
      </c>
      <c r="J19" s="18" t="s">
        <v>30</v>
      </c>
      <c r="L19" s="44"/>
    </row>
    <row r="20" spans="2:12" s="1" customFormat="1" ht="6.95" customHeight="1">
      <c r="B20" s="44"/>
      <c r="I20" s="144"/>
      <c r="L20" s="44"/>
    </row>
    <row r="21" spans="2:12" s="1" customFormat="1" ht="12" customHeight="1">
      <c r="B21" s="44"/>
      <c r="D21" s="142" t="s">
        <v>31</v>
      </c>
      <c r="I21" s="146" t="s">
        <v>26</v>
      </c>
      <c r="J21" s="34" t="str">
        <f>'Rekapitulace stavby'!AN13</f>
        <v>Vyplň údaj</v>
      </c>
      <c r="L21" s="44"/>
    </row>
    <row r="22" spans="2:12" s="1" customFormat="1" ht="18" customHeight="1">
      <c r="B22" s="44"/>
      <c r="E22" s="34" t="str">
        <f>'Rekapitulace stavby'!E14</f>
        <v>Vyplň údaj</v>
      </c>
      <c r="F22" s="18"/>
      <c r="G22" s="18"/>
      <c r="H22" s="18"/>
      <c r="I22" s="146" t="s">
        <v>29</v>
      </c>
      <c r="J22" s="34" t="str">
        <f>'Rekapitulace stavby'!AN14</f>
        <v>Vyplň údaj</v>
      </c>
      <c r="L22" s="44"/>
    </row>
    <row r="23" spans="2:12" s="1" customFormat="1" ht="6.95" customHeight="1">
      <c r="B23" s="44"/>
      <c r="I23" s="144"/>
      <c r="L23" s="44"/>
    </row>
    <row r="24" spans="2:12" s="1" customFormat="1" ht="12" customHeight="1">
      <c r="B24" s="44"/>
      <c r="D24" s="142" t="s">
        <v>33</v>
      </c>
      <c r="I24" s="146" t="s">
        <v>26</v>
      </c>
      <c r="J24" s="18" t="s">
        <v>19</v>
      </c>
      <c r="L24" s="44"/>
    </row>
    <row r="25" spans="2:12" s="1" customFormat="1" ht="18" customHeight="1">
      <c r="B25" s="44"/>
      <c r="E25" s="18" t="s">
        <v>34</v>
      </c>
      <c r="I25" s="146" t="s">
        <v>29</v>
      </c>
      <c r="J25" s="18" t="s">
        <v>19</v>
      </c>
      <c r="L25" s="44"/>
    </row>
    <row r="26" spans="2:12" s="1" customFormat="1" ht="6.95" customHeight="1">
      <c r="B26" s="44"/>
      <c r="I26" s="144"/>
      <c r="L26" s="44"/>
    </row>
    <row r="27" spans="2:12" s="1" customFormat="1" ht="12" customHeight="1">
      <c r="B27" s="44"/>
      <c r="D27" s="142" t="s">
        <v>36</v>
      </c>
      <c r="I27" s="146" t="s">
        <v>26</v>
      </c>
      <c r="J27" s="18" t="s">
        <v>19</v>
      </c>
      <c r="L27" s="44"/>
    </row>
    <row r="28" spans="2:12" s="1" customFormat="1" ht="18" customHeight="1">
      <c r="B28" s="44"/>
      <c r="E28" s="18" t="s">
        <v>34</v>
      </c>
      <c r="I28" s="146" t="s">
        <v>29</v>
      </c>
      <c r="J28" s="18" t="s">
        <v>19</v>
      </c>
      <c r="L28" s="44"/>
    </row>
    <row r="29" spans="2:12" s="1" customFormat="1" ht="6.95" customHeight="1">
      <c r="B29" s="44"/>
      <c r="I29" s="144"/>
      <c r="L29" s="44"/>
    </row>
    <row r="30" spans="2:12" s="1" customFormat="1" ht="12" customHeight="1">
      <c r="B30" s="44"/>
      <c r="D30" s="142" t="s">
        <v>37</v>
      </c>
      <c r="I30" s="144"/>
      <c r="L30" s="44"/>
    </row>
    <row r="31" spans="2:12" s="7" customFormat="1" ht="45" customHeight="1">
      <c r="B31" s="148"/>
      <c r="E31" s="149" t="s">
        <v>38</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39</v>
      </c>
      <c r="I34" s="144"/>
      <c r="J34" s="153">
        <f>ROUND(J94,2)</f>
        <v>0</v>
      </c>
      <c r="L34" s="44"/>
    </row>
    <row r="35" spans="2:12" s="1" customFormat="1" ht="6.95" customHeight="1">
      <c r="B35" s="44"/>
      <c r="D35" s="72"/>
      <c r="E35" s="72"/>
      <c r="F35" s="72"/>
      <c r="G35" s="72"/>
      <c r="H35" s="72"/>
      <c r="I35" s="151"/>
      <c r="J35" s="72"/>
      <c r="K35" s="72"/>
      <c r="L35" s="44"/>
    </row>
    <row r="36" spans="2:12" s="1" customFormat="1" ht="14.4" customHeight="1">
      <c r="B36" s="44"/>
      <c r="F36" s="154" t="s">
        <v>41</v>
      </c>
      <c r="I36" s="155" t="s">
        <v>40</v>
      </c>
      <c r="J36" s="154" t="s">
        <v>42</v>
      </c>
      <c r="L36" s="44"/>
    </row>
    <row r="37" spans="2:12" s="1" customFormat="1" ht="14.4" customHeight="1">
      <c r="B37" s="44"/>
      <c r="D37" s="142" t="s">
        <v>43</v>
      </c>
      <c r="E37" s="142" t="s">
        <v>44</v>
      </c>
      <c r="F37" s="156">
        <f>ROUND((SUM(BE94:BE148)),2)</f>
        <v>0</v>
      </c>
      <c r="I37" s="157">
        <v>0.21</v>
      </c>
      <c r="J37" s="156">
        <f>ROUND(((SUM(BE94:BE148))*I37),2)</f>
        <v>0</v>
      </c>
      <c r="L37" s="44"/>
    </row>
    <row r="38" spans="2:12" s="1" customFormat="1" ht="14.4" customHeight="1">
      <c r="B38" s="44"/>
      <c r="E38" s="142" t="s">
        <v>45</v>
      </c>
      <c r="F38" s="156">
        <f>ROUND((SUM(BF94:BF148)),2)</f>
        <v>0</v>
      </c>
      <c r="I38" s="157">
        <v>0.15</v>
      </c>
      <c r="J38" s="156">
        <f>ROUND(((SUM(BF94:BF148))*I38),2)</f>
        <v>0</v>
      </c>
      <c r="L38" s="44"/>
    </row>
    <row r="39" spans="2:12" s="1" customFormat="1" ht="14.4" customHeight="1" hidden="1">
      <c r="B39" s="44"/>
      <c r="E39" s="142" t="s">
        <v>46</v>
      </c>
      <c r="F39" s="156">
        <f>ROUND((SUM(BG94:BG148)),2)</f>
        <v>0</v>
      </c>
      <c r="I39" s="157">
        <v>0.21</v>
      </c>
      <c r="J39" s="156">
        <f>0</f>
        <v>0</v>
      </c>
      <c r="L39" s="44"/>
    </row>
    <row r="40" spans="2:12" s="1" customFormat="1" ht="14.4" customHeight="1" hidden="1">
      <c r="B40" s="44"/>
      <c r="E40" s="142" t="s">
        <v>47</v>
      </c>
      <c r="F40" s="156">
        <f>ROUND((SUM(BH94:BH148)),2)</f>
        <v>0</v>
      </c>
      <c r="I40" s="157">
        <v>0.15</v>
      </c>
      <c r="J40" s="156">
        <f>0</f>
        <v>0</v>
      </c>
      <c r="L40" s="44"/>
    </row>
    <row r="41" spans="2:12" s="1" customFormat="1" ht="14.4" customHeight="1" hidden="1">
      <c r="B41" s="44"/>
      <c r="E41" s="142" t="s">
        <v>48</v>
      </c>
      <c r="F41" s="156">
        <f>ROUND((SUM(BI94:BI148)),2)</f>
        <v>0</v>
      </c>
      <c r="I41" s="157">
        <v>0</v>
      </c>
      <c r="J41" s="156">
        <f>0</f>
        <v>0</v>
      </c>
      <c r="L41" s="44"/>
    </row>
    <row r="42" spans="2:12" s="1" customFormat="1" ht="6.95" customHeight="1">
      <c r="B42" s="44"/>
      <c r="I42" s="144"/>
      <c r="L42" s="44"/>
    </row>
    <row r="43" spans="2:12" s="1" customFormat="1" ht="25.4" customHeight="1">
      <c r="B43" s="44"/>
      <c r="C43" s="158"/>
      <c r="D43" s="159" t="s">
        <v>49</v>
      </c>
      <c r="E43" s="160"/>
      <c r="F43" s="160"/>
      <c r="G43" s="161" t="s">
        <v>50</v>
      </c>
      <c r="H43" s="162" t="s">
        <v>51</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162</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Výměna pražců a kolejnic ve 2.TK v úseku V.Březno - Boletice n.L. v km 443,320 – 448,400_OPRAVA Č. 1</v>
      </c>
      <c r="F52" s="33"/>
      <c r="G52" s="33"/>
      <c r="H52" s="33"/>
      <c r="I52" s="144"/>
      <c r="J52" s="40"/>
      <c r="K52" s="40"/>
      <c r="L52" s="44"/>
    </row>
    <row r="53" spans="2:12" ht="12" customHeight="1">
      <c r="B53" s="22"/>
      <c r="C53" s="33" t="s">
        <v>158</v>
      </c>
      <c r="D53" s="23"/>
      <c r="E53" s="23"/>
      <c r="F53" s="23"/>
      <c r="G53" s="23"/>
      <c r="H53" s="23"/>
      <c r="I53" s="137"/>
      <c r="J53" s="23"/>
      <c r="K53" s="23"/>
      <c r="L53" s="21"/>
    </row>
    <row r="54" spans="2:12" ht="16.5" customHeight="1">
      <c r="B54" s="22"/>
      <c r="C54" s="23"/>
      <c r="D54" s="23"/>
      <c r="E54" s="172" t="s">
        <v>159</v>
      </c>
      <c r="F54" s="23"/>
      <c r="G54" s="23"/>
      <c r="H54" s="23"/>
      <c r="I54" s="137"/>
      <c r="J54" s="23"/>
      <c r="K54" s="23"/>
      <c r="L54" s="21"/>
    </row>
    <row r="55" spans="2:12" ht="12" customHeight="1">
      <c r="B55" s="22"/>
      <c r="C55" s="33" t="s">
        <v>160</v>
      </c>
      <c r="D55" s="23"/>
      <c r="E55" s="23"/>
      <c r="F55" s="23"/>
      <c r="G55" s="23"/>
      <c r="H55" s="23"/>
      <c r="I55" s="137"/>
      <c r="J55" s="23"/>
      <c r="K55" s="23"/>
      <c r="L55" s="21"/>
    </row>
    <row r="56" spans="2:12" s="1" customFormat="1" ht="16.5" customHeight="1">
      <c r="B56" s="39"/>
      <c r="C56" s="40"/>
      <c r="D56" s="40"/>
      <c r="E56" s="33" t="s">
        <v>554</v>
      </c>
      <c r="F56" s="40"/>
      <c r="G56" s="40"/>
      <c r="H56" s="40"/>
      <c r="I56" s="144"/>
      <c r="J56" s="40"/>
      <c r="K56" s="40"/>
      <c r="L56" s="44"/>
    </row>
    <row r="57" spans="2:12" s="1" customFormat="1" ht="12" customHeight="1">
      <c r="B57" s="39"/>
      <c r="C57" s="33" t="s">
        <v>555</v>
      </c>
      <c r="D57" s="40"/>
      <c r="E57" s="40"/>
      <c r="F57" s="40"/>
      <c r="G57" s="40"/>
      <c r="H57" s="40"/>
      <c r="I57" s="144"/>
      <c r="J57" s="40"/>
      <c r="K57" s="40"/>
      <c r="L57" s="44"/>
    </row>
    <row r="58" spans="2:12" s="1" customFormat="1" ht="16.5" customHeight="1">
      <c r="B58" s="39"/>
      <c r="C58" s="40"/>
      <c r="D58" s="40"/>
      <c r="E58" s="65" t="str">
        <f>E13</f>
        <v>2 - SO 03.2 - P2982 - m.k.</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21</v>
      </c>
      <c r="D60" s="40"/>
      <c r="E60" s="40"/>
      <c r="F60" s="28" t="str">
        <f>F16</f>
        <v>trať 073</v>
      </c>
      <c r="G60" s="40"/>
      <c r="H60" s="40"/>
      <c r="I60" s="146" t="s">
        <v>23</v>
      </c>
      <c r="J60" s="68" t="str">
        <f>IF(J16="","",J16)</f>
        <v>7. 6. 2019</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25</v>
      </c>
      <c r="D62" s="40"/>
      <c r="E62" s="40"/>
      <c r="F62" s="28" t="str">
        <f>E19</f>
        <v>SŽDC s.o., OŘ Ústí n.L., ST Ústí n.L.</v>
      </c>
      <c r="G62" s="40"/>
      <c r="H62" s="40"/>
      <c r="I62" s="146" t="s">
        <v>33</v>
      </c>
      <c r="J62" s="37" t="str">
        <f>E25</f>
        <v xml:space="preserve"> </v>
      </c>
      <c r="K62" s="40"/>
      <c r="L62" s="44"/>
    </row>
    <row r="63" spans="2:12" s="1" customFormat="1" ht="13.65" customHeight="1">
      <c r="B63" s="39"/>
      <c r="C63" s="33" t="s">
        <v>31</v>
      </c>
      <c r="D63" s="40"/>
      <c r="E63" s="40"/>
      <c r="F63" s="28" t="str">
        <f>IF(E22="","",E22)</f>
        <v>Vyplň údaj</v>
      </c>
      <c r="G63" s="40"/>
      <c r="H63" s="40"/>
      <c r="I63" s="146" t="s">
        <v>36</v>
      </c>
      <c r="J63" s="37" t="str">
        <f>E28</f>
        <v xml:space="preserve"> </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163</v>
      </c>
      <c r="D65" s="174"/>
      <c r="E65" s="174"/>
      <c r="F65" s="174"/>
      <c r="G65" s="174"/>
      <c r="H65" s="174"/>
      <c r="I65" s="175"/>
      <c r="J65" s="176" t="s">
        <v>164</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71</v>
      </c>
      <c r="D67" s="40"/>
      <c r="E67" s="40"/>
      <c r="F67" s="40"/>
      <c r="G67" s="40"/>
      <c r="H67" s="40"/>
      <c r="I67" s="144"/>
      <c r="J67" s="98">
        <f>J94</f>
        <v>0</v>
      </c>
      <c r="K67" s="40"/>
      <c r="L67" s="44"/>
      <c r="AU67" s="18" t="s">
        <v>165</v>
      </c>
    </row>
    <row r="68" spans="2:12" s="8" customFormat="1" ht="24.95" customHeight="1">
      <c r="B68" s="178"/>
      <c r="C68" s="179"/>
      <c r="D68" s="180" t="s">
        <v>166</v>
      </c>
      <c r="E68" s="181"/>
      <c r="F68" s="181"/>
      <c r="G68" s="181"/>
      <c r="H68" s="181"/>
      <c r="I68" s="182"/>
      <c r="J68" s="183">
        <f>J95</f>
        <v>0</v>
      </c>
      <c r="K68" s="179"/>
      <c r="L68" s="184"/>
    </row>
    <row r="69" spans="2:12" s="9" customFormat="1" ht="19.9" customHeight="1">
      <c r="B69" s="185"/>
      <c r="C69" s="122"/>
      <c r="D69" s="186" t="s">
        <v>167</v>
      </c>
      <c r="E69" s="187"/>
      <c r="F69" s="187"/>
      <c r="G69" s="187"/>
      <c r="H69" s="187"/>
      <c r="I69" s="188"/>
      <c r="J69" s="189">
        <f>J96</f>
        <v>0</v>
      </c>
      <c r="K69" s="122"/>
      <c r="L69" s="190"/>
    </row>
    <row r="70" spans="2:12" s="8" customFormat="1" ht="24.95" customHeight="1">
      <c r="B70" s="178"/>
      <c r="C70" s="179"/>
      <c r="D70" s="180" t="s">
        <v>557</v>
      </c>
      <c r="E70" s="181"/>
      <c r="F70" s="181"/>
      <c r="G70" s="181"/>
      <c r="H70" s="181"/>
      <c r="I70" s="182"/>
      <c r="J70" s="183">
        <f>J126</f>
        <v>0</v>
      </c>
      <c r="K70" s="179"/>
      <c r="L70" s="184"/>
    </row>
    <row r="71" spans="2:12" s="1" customFormat="1" ht="21.8" customHeight="1">
      <c r="B71" s="39"/>
      <c r="C71" s="40"/>
      <c r="D71" s="40"/>
      <c r="E71" s="40"/>
      <c r="F71" s="40"/>
      <c r="G71" s="40"/>
      <c r="H71" s="40"/>
      <c r="I71" s="144"/>
      <c r="J71" s="40"/>
      <c r="K71" s="40"/>
      <c r="L71" s="44"/>
    </row>
    <row r="72" spans="2:12" s="1" customFormat="1" ht="6.95" customHeight="1">
      <c r="B72" s="58"/>
      <c r="C72" s="59"/>
      <c r="D72" s="59"/>
      <c r="E72" s="59"/>
      <c r="F72" s="59"/>
      <c r="G72" s="59"/>
      <c r="H72" s="59"/>
      <c r="I72" s="168"/>
      <c r="J72" s="59"/>
      <c r="K72" s="59"/>
      <c r="L72" s="44"/>
    </row>
    <row r="76" spans="2:12" s="1" customFormat="1" ht="6.95" customHeight="1">
      <c r="B76" s="60"/>
      <c r="C76" s="61"/>
      <c r="D76" s="61"/>
      <c r="E76" s="61"/>
      <c r="F76" s="61"/>
      <c r="G76" s="61"/>
      <c r="H76" s="61"/>
      <c r="I76" s="171"/>
      <c r="J76" s="61"/>
      <c r="K76" s="61"/>
      <c r="L76" s="44"/>
    </row>
    <row r="77" spans="2:12" s="1" customFormat="1" ht="24.95" customHeight="1">
      <c r="B77" s="39"/>
      <c r="C77" s="24" t="s">
        <v>168</v>
      </c>
      <c r="D77" s="40"/>
      <c r="E77" s="40"/>
      <c r="F77" s="40"/>
      <c r="G77" s="40"/>
      <c r="H77" s="40"/>
      <c r="I77" s="144"/>
      <c r="J77" s="40"/>
      <c r="K77" s="40"/>
      <c r="L77" s="44"/>
    </row>
    <row r="78" spans="2:12" s="1" customFormat="1" ht="6.95" customHeight="1">
      <c r="B78" s="39"/>
      <c r="C78" s="40"/>
      <c r="D78" s="40"/>
      <c r="E78" s="40"/>
      <c r="F78" s="40"/>
      <c r="G78" s="40"/>
      <c r="H78" s="40"/>
      <c r="I78" s="144"/>
      <c r="J78" s="40"/>
      <c r="K78" s="40"/>
      <c r="L78" s="44"/>
    </row>
    <row r="79" spans="2:12" s="1" customFormat="1" ht="12" customHeight="1">
      <c r="B79" s="39"/>
      <c r="C79" s="33" t="s">
        <v>16</v>
      </c>
      <c r="D79" s="40"/>
      <c r="E79" s="40"/>
      <c r="F79" s="40"/>
      <c r="G79" s="40"/>
      <c r="H79" s="40"/>
      <c r="I79" s="144"/>
      <c r="J79" s="40"/>
      <c r="K79" s="40"/>
      <c r="L79" s="44"/>
    </row>
    <row r="80" spans="2:12" s="1" customFormat="1" ht="16.5" customHeight="1">
      <c r="B80" s="39"/>
      <c r="C80" s="40"/>
      <c r="D80" s="40"/>
      <c r="E80" s="172" t="str">
        <f>E7</f>
        <v>Výměna pražců a kolejnic ve 2.TK v úseku V.Březno - Boletice n.L. v km 443,320 – 448,400_OPRAVA Č. 1</v>
      </c>
      <c r="F80" s="33"/>
      <c r="G80" s="33"/>
      <c r="H80" s="33"/>
      <c r="I80" s="144"/>
      <c r="J80" s="40"/>
      <c r="K80" s="40"/>
      <c r="L80" s="44"/>
    </row>
    <row r="81" spans="2:12" ht="12" customHeight="1">
      <c r="B81" s="22"/>
      <c r="C81" s="33" t="s">
        <v>158</v>
      </c>
      <c r="D81" s="23"/>
      <c r="E81" s="23"/>
      <c r="F81" s="23"/>
      <c r="G81" s="23"/>
      <c r="H81" s="23"/>
      <c r="I81" s="137"/>
      <c r="J81" s="23"/>
      <c r="K81" s="23"/>
      <c r="L81" s="21"/>
    </row>
    <row r="82" spans="2:12" ht="16.5" customHeight="1">
      <c r="B82" s="22"/>
      <c r="C82" s="23"/>
      <c r="D82" s="23"/>
      <c r="E82" s="172" t="s">
        <v>159</v>
      </c>
      <c r="F82" s="23"/>
      <c r="G82" s="23"/>
      <c r="H82" s="23"/>
      <c r="I82" s="137"/>
      <c r="J82" s="23"/>
      <c r="K82" s="23"/>
      <c r="L82" s="21"/>
    </row>
    <row r="83" spans="2:12" ht="12" customHeight="1">
      <c r="B83" s="22"/>
      <c r="C83" s="33" t="s">
        <v>160</v>
      </c>
      <c r="D83" s="23"/>
      <c r="E83" s="23"/>
      <c r="F83" s="23"/>
      <c r="G83" s="23"/>
      <c r="H83" s="23"/>
      <c r="I83" s="137"/>
      <c r="J83" s="23"/>
      <c r="K83" s="23"/>
      <c r="L83" s="21"/>
    </row>
    <row r="84" spans="2:12" s="1" customFormat="1" ht="16.5" customHeight="1">
      <c r="B84" s="39"/>
      <c r="C84" s="40"/>
      <c r="D84" s="40"/>
      <c r="E84" s="33" t="s">
        <v>554</v>
      </c>
      <c r="F84" s="40"/>
      <c r="G84" s="40"/>
      <c r="H84" s="40"/>
      <c r="I84" s="144"/>
      <c r="J84" s="40"/>
      <c r="K84" s="40"/>
      <c r="L84" s="44"/>
    </row>
    <row r="85" spans="2:12" s="1" customFormat="1" ht="12" customHeight="1">
      <c r="B85" s="39"/>
      <c r="C85" s="33" t="s">
        <v>555</v>
      </c>
      <c r="D85" s="40"/>
      <c r="E85" s="40"/>
      <c r="F85" s="40"/>
      <c r="G85" s="40"/>
      <c r="H85" s="40"/>
      <c r="I85" s="144"/>
      <c r="J85" s="40"/>
      <c r="K85" s="40"/>
      <c r="L85" s="44"/>
    </row>
    <row r="86" spans="2:12" s="1" customFormat="1" ht="16.5" customHeight="1">
      <c r="B86" s="39"/>
      <c r="C86" s="40"/>
      <c r="D86" s="40"/>
      <c r="E86" s="65" t="str">
        <f>E13</f>
        <v>2 - SO 03.2 - P2982 - m.k.</v>
      </c>
      <c r="F86" s="40"/>
      <c r="G86" s="40"/>
      <c r="H86" s="40"/>
      <c r="I86" s="144"/>
      <c r="J86" s="40"/>
      <c r="K86" s="40"/>
      <c r="L86" s="44"/>
    </row>
    <row r="87" spans="2:12" s="1" customFormat="1" ht="6.95" customHeight="1">
      <c r="B87" s="39"/>
      <c r="C87" s="40"/>
      <c r="D87" s="40"/>
      <c r="E87" s="40"/>
      <c r="F87" s="40"/>
      <c r="G87" s="40"/>
      <c r="H87" s="40"/>
      <c r="I87" s="144"/>
      <c r="J87" s="40"/>
      <c r="K87" s="40"/>
      <c r="L87" s="44"/>
    </row>
    <row r="88" spans="2:12" s="1" customFormat="1" ht="12" customHeight="1">
      <c r="B88" s="39"/>
      <c r="C88" s="33" t="s">
        <v>21</v>
      </c>
      <c r="D88" s="40"/>
      <c r="E88" s="40"/>
      <c r="F88" s="28" t="str">
        <f>F16</f>
        <v>trať 073</v>
      </c>
      <c r="G88" s="40"/>
      <c r="H88" s="40"/>
      <c r="I88" s="146" t="s">
        <v>23</v>
      </c>
      <c r="J88" s="68" t="str">
        <f>IF(J16="","",J16)</f>
        <v>7. 6. 2019</v>
      </c>
      <c r="K88" s="40"/>
      <c r="L88" s="44"/>
    </row>
    <row r="89" spans="2:12" s="1" customFormat="1" ht="6.95" customHeight="1">
      <c r="B89" s="39"/>
      <c r="C89" s="40"/>
      <c r="D89" s="40"/>
      <c r="E89" s="40"/>
      <c r="F89" s="40"/>
      <c r="G89" s="40"/>
      <c r="H89" s="40"/>
      <c r="I89" s="144"/>
      <c r="J89" s="40"/>
      <c r="K89" s="40"/>
      <c r="L89" s="44"/>
    </row>
    <row r="90" spans="2:12" s="1" customFormat="1" ht="13.65" customHeight="1">
      <c r="B90" s="39"/>
      <c r="C90" s="33" t="s">
        <v>25</v>
      </c>
      <c r="D90" s="40"/>
      <c r="E90" s="40"/>
      <c r="F90" s="28" t="str">
        <f>E19</f>
        <v>SŽDC s.o., OŘ Ústí n.L., ST Ústí n.L.</v>
      </c>
      <c r="G90" s="40"/>
      <c r="H90" s="40"/>
      <c r="I90" s="146" t="s">
        <v>33</v>
      </c>
      <c r="J90" s="37" t="str">
        <f>E25</f>
        <v xml:space="preserve"> </v>
      </c>
      <c r="K90" s="40"/>
      <c r="L90" s="44"/>
    </row>
    <row r="91" spans="2:12" s="1" customFormat="1" ht="13.65" customHeight="1">
      <c r="B91" s="39"/>
      <c r="C91" s="33" t="s">
        <v>31</v>
      </c>
      <c r="D91" s="40"/>
      <c r="E91" s="40"/>
      <c r="F91" s="28" t="str">
        <f>IF(E22="","",E22)</f>
        <v>Vyplň údaj</v>
      </c>
      <c r="G91" s="40"/>
      <c r="H91" s="40"/>
      <c r="I91" s="146" t="s">
        <v>36</v>
      </c>
      <c r="J91" s="37" t="str">
        <f>E28</f>
        <v xml:space="preserve"> </v>
      </c>
      <c r="K91" s="40"/>
      <c r="L91" s="44"/>
    </row>
    <row r="92" spans="2:12" s="1" customFormat="1" ht="10.3" customHeight="1">
      <c r="B92" s="39"/>
      <c r="C92" s="40"/>
      <c r="D92" s="40"/>
      <c r="E92" s="40"/>
      <c r="F92" s="40"/>
      <c r="G92" s="40"/>
      <c r="H92" s="40"/>
      <c r="I92" s="144"/>
      <c r="J92" s="40"/>
      <c r="K92" s="40"/>
      <c r="L92" s="44"/>
    </row>
    <row r="93" spans="2:20" s="10" customFormat="1" ht="29.25" customHeight="1">
      <c r="B93" s="191"/>
      <c r="C93" s="192" t="s">
        <v>169</v>
      </c>
      <c r="D93" s="193" t="s">
        <v>58</v>
      </c>
      <c r="E93" s="193" t="s">
        <v>54</v>
      </c>
      <c r="F93" s="193" t="s">
        <v>55</v>
      </c>
      <c r="G93" s="193" t="s">
        <v>170</v>
      </c>
      <c r="H93" s="193" t="s">
        <v>171</v>
      </c>
      <c r="I93" s="194" t="s">
        <v>172</v>
      </c>
      <c r="J93" s="193" t="s">
        <v>164</v>
      </c>
      <c r="K93" s="195" t="s">
        <v>173</v>
      </c>
      <c r="L93" s="196"/>
      <c r="M93" s="88" t="s">
        <v>19</v>
      </c>
      <c r="N93" s="89" t="s">
        <v>43</v>
      </c>
      <c r="O93" s="89" t="s">
        <v>174</v>
      </c>
      <c r="P93" s="89" t="s">
        <v>175</v>
      </c>
      <c r="Q93" s="89" t="s">
        <v>176</v>
      </c>
      <c r="R93" s="89" t="s">
        <v>177</v>
      </c>
      <c r="S93" s="89" t="s">
        <v>178</v>
      </c>
      <c r="T93" s="90" t="s">
        <v>179</v>
      </c>
    </row>
    <row r="94" spans="2:63" s="1" customFormat="1" ht="22.8" customHeight="1">
      <c r="B94" s="39"/>
      <c r="C94" s="95" t="s">
        <v>180</v>
      </c>
      <c r="D94" s="40"/>
      <c r="E94" s="40"/>
      <c r="F94" s="40"/>
      <c r="G94" s="40"/>
      <c r="H94" s="40"/>
      <c r="I94" s="144"/>
      <c r="J94" s="197">
        <f>BK94</f>
        <v>0</v>
      </c>
      <c r="K94" s="40"/>
      <c r="L94" s="44"/>
      <c r="M94" s="91"/>
      <c r="N94" s="92"/>
      <c r="O94" s="92"/>
      <c r="P94" s="198">
        <f>P95+P126</f>
        <v>0</v>
      </c>
      <c r="Q94" s="92"/>
      <c r="R94" s="198">
        <f>R95+R126</f>
        <v>9.17848</v>
      </c>
      <c r="S94" s="92"/>
      <c r="T94" s="199">
        <f>T95+T126</f>
        <v>0</v>
      </c>
      <c r="AT94" s="18" t="s">
        <v>72</v>
      </c>
      <c r="AU94" s="18" t="s">
        <v>165</v>
      </c>
      <c r="BK94" s="200">
        <f>BK95+BK126</f>
        <v>0</v>
      </c>
    </row>
    <row r="95" spans="2:63" s="11" customFormat="1" ht="25.9" customHeight="1">
      <c r="B95" s="201"/>
      <c r="C95" s="202"/>
      <c r="D95" s="203" t="s">
        <v>72</v>
      </c>
      <c r="E95" s="204" t="s">
        <v>181</v>
      </c>
      <c r="F95" s="204" t="s">
        <v>182</v>
      </c>
      <c r="G95" s="202"/>
      <c r="H95" s="202"/>
      <c r="I95" s="205"/>
      <c r="J95" s="206">
        <f>BK95</f>
        <v>0</v>
      </c>
      <c r="K95" s="202"/>
      <c r="L95" s="207"/>
      <c r="M95" s="208"/>
      <c r="N95" s="209"/>
      <c r="O95" s="209"/>
      <c r="P95" s="210">
        <f>P96</f>
        <v>0</v>
      </c>
      <c r="Q95" s="209"/>
      <c r="R95" s="210">
        <f>R96</f>
        <v>9.17848</v>
      </c>
      <c r="S95" s="209"/>
      <c r="T95" s="211">
        <f>T96</f>
        <v>0</v>
      </c>
      <c r="AR95" s="212" t="s">
        <v>80</v>
      </c>
      <c r="AT95" s="213" t="s">
        <v>72</v>
      </c>
      <c r="AU95" s="213" t="s">
        <v>73</v>
      </c>
      <c r="AY95" s="212" t="s">
        <v>183</v>
      </c>
      <c r="BK95" s="214">
        <f>BK96</f>
        <v>0</v>
      </c>
    </row>
    <row r="96" spans="2:63" s="11" customFormat="1" ht="22.8" customHeight="1">
      <c r="B96" s="201"/>
      <c r="C96" s="202"/>
      <c r="D96" s="203" t="s">
        <v>72</v>
      </c>
      <c r="E96" s="215" t="s">
        <v>104</v>
      </c>
      <c r="F96" s="215" t="s">
        <v>184</v>
      </c>
      <c r="G96" s="202"/>
      <c r="H96" s="202"/>
      <c r="I96" s="205"/>
      <c r="J96" s="216">
        <f>BK96</f>
        <v>0</v>
      </c>
      <c r="K96" s="202"/>
      <c r="L96" s="207"/>
      <c r="M96" s="208"/>
      <c r="N96" s="209"/>
      <c r="O96" s="209"/>
      <c r="P96" s="210">
        <f>SUM(P97:P125)</f>
        <v>0</v>
      </c>
      <c r="Q96" s="209"/>
      <c r="R96" s="210">
        <f>SUM(R97:R125)</f>
        <v>9.17848</v>
      </c>
      <c r="S96" s="209"/>
      <c r="T96" s="211">
        <f>SUM(T97:T125)</f>
        <v>0</v>
      </c>
      <c r="AR96" s="212" t="s">
        <v>80</v>
      </c>
      <c r="AT96" s="213" t="s">
        <v>72</v>
      </c>
      <c r="AU96" s="213" t="s">
        <v>80</v>
      </c>
      <c r="AY96" s="212" t="s">
        <v>183</v>
      </c>
      <c r="BK96" s="214">
        <f>SUM(BK97:BK125)</f>
        <v>0</v>
      </c>
    </row>
    <row r="97" spans="2:65" s="1" customFormat="1" ht="22.5" customHeight="1">
      <c r="B97" s="39"/>
      <c r="C97" s="217" t="s">
        <v>80</v>
      </c>
      <c r="D97" s="217" t="s">
        <v>185</v>
      </c>
      <c r="E97" s="218" t="s">
        <v>616</v>
      </c>
      <c r="F97" s="219" t="s">
        <v>617</v>
      </c>
      <c r="G97" s="220" t="s">
        <v>324</v>
      </c>
      <c r="H97" s="221">
        <v>27.6</v>
      </c>
      <c r="I97" s="222"/>
      <c r="J97" s="223">
        <f>ROUND(I97*H97,2)</f>
        <v>0</v>
      </c>
      <c r="K97" s="219" t="s">
        <v>189</v>
      </c>
      <c r="L97" s="44"/>
      <c r="M97" s="224" t="s">
        <v>19</v>
      </c>
      <c r="N97" s="225" t="s">
        <v>44</v>
      </c>
      <c r="O97" s="80"/>
      <c r="P97" s="226">
        <f>O97*H97</f>
        <v>0</v>
      </c>
      <c r="Q97" s="226">
        <v>0</v>
      </c>
      <c r="R97" s="226">
        <f>Q97*H97</f>
        <v>0</v>
      </c>
      <c r="S97" s="226">
        <v>0</v>
      </c>
      <c r="T97" s="227">
        <f>S97*H97</f>
        <v>0</v>
      </c>
      <c r="AR97" s="18" t="s">
        <v>101</v>
      </c>
      <c r="AT97" s="18" t="s">
        <v>185</v>
      </c>
      <c r="AU97" s="18" t="s">
        <v>82</v>
      </c>
      <c r="AY97" s="18" t="s">
        <v>183</v>
      </c>
      <c r="BE97" s="228">
        <f>IF(N97="základní",J97,0)</f>
        <v>0</v>
      </c>
      <c r="BF97" s="228">
        <f>IF(N97="snížená",J97,0)</f>
        <v>0</v>
      </c>
      <c r="BG97" s="228">
        <f>IF(N97="zákl. přenesená",J97,0)</f>
        <v>0</v>
      </c>
      <c r="BH97" s="228">
        <f>IF(N97="sníž. přenesená",J97,0)</f>
        <v>0</v>
      </c>
      <c r="BI97" s="228">
        <f>IF(N97="nulová",J97,0)</f>
        <v>0</v>
      </c>
      <c r="BJ97" s="18" t="s">
        <v>80</v>
      </c>
      <c r="BK97" s="228">
        <f>ROUND(I97*H97,2)</f>
        <v>0</v>
      </c>
      <c r="BL97" s="18" t="s">
        <v>101</v>
      </c>
      <c r="BM97" s="18" t="s">
        <v>618</v>
      </c>
    </row>
    <row r="98" spans="2:47" s="1" customFormat="1" ht="12">
      <c r="B98" s="39"/>
      <c r="C98" s="40"/>
      <c r="D98" s="229" t="s">
        <v>213</v>
      </c>
      <c r="E98" s="40"/>
      <c r="F98" s="230" t="s">
        <v>619</v>
      </c>
      <c r="G98" s="40"/>
      <c r="H98" s="40"/>
      <c r="I98" s="144"/>
      <c r="J98" s="40"/>
      <c r="K98" s="40"/>
      <c r="L98" s="44"/>
      <c r="M98" s="231"/>
      <c r="N98" s="80"/>
      <c r="O98" s="80"/>
      <c r="P98" s="80"/>
      <c r="Q98" s="80"/>
      <c r="R98" s="80"/>
      <c r="S98" s="80"/>
      <c r="T98" s="81"/>
      <c r="AT98" s="18" t="s">
        <v>213</v>
      </c>
      <c r="AU98" s="18" t="s">
        <v>82</v>
      </c>
    </row>
    <row r="99" spans="2:51" s="13" customFormat="1" ht="12">
      <c r="B99" s="242"/>
      <c r="C99" s="243"/>
      <c r="D99" s="229" t="s">
        <v>193</v>
      </c>
      <c r="E99" s="244" t="s">
        <v>19</v>
      </c>
      <c r="F99" s="245" t="s">
        <v>620</v>
      </c>
      <c r="G99" s="243"/>
      <c r="H99" s="246">
        <v>17.7</v>
      </c>
      <c r="I99" s="247"/>
      <c r="J99" s="243"/>
      <c r="K99" s="243"/>
      <c r="L99" s="248"/>
      <c r="M99" s="249"/>
      <c r="N99" s="250"/>
      <c r="O99" s="250"/>
      <c r="P99" s="250"/>
      <c r="Q99" s="250"/>
      <c r="R99" s="250"/>
      <c r="S99" s="250"/>
      <c r="T99" s="251"/>
      <c r="AT99" s="252" t="s">
        <v>193</v>
      </c>
      <c r="AU99" s="252" t="s">
        <v>82</v>
      </c>
      <c r="AV99" s="13" t="s">
        <v>82</v>
      </c>
      <c r="AW99" s="13" t="s">
        <v>35</v>
      </c>
      <c r="AX99" s="13" t="s">
        <v>73</v>
      </c>
      <c r="AY99" s="252" t="s">
        <v>183</v>
      </c>
    </row>
    <row r="100" spans="2:51" s="13" customFormat="1" ht="12">
      <c r="B100" s="242"/>
      <c r="C100" s="243"/>
      <c r="D100" s="229" t="s">
        <v>193</v>
      </c>
      <c r="E100" s="244" t="s">
        <v>19</v>
      </c>
      <c r="F100" s="245" t="s">
        <v>621</v>
      </c>
      <c r="G100" s="243"/>
      <c r="H100" s="246">
        <v>9.9</v>
      </c>
      <c r="I100" s="247"/>
      <c r="J100" s="243"/>
      <c r="K100" s="243"/>
      <c r="L100" s="248"/>
      <c r="M100" s="249"/>
      <c r="N100" s="250"/>
      <c r="O100" s="250"/>
      <c r="P100" s="250"/>
      <c r="Q100" s="250"/>
      <c r="R100" s="250"/>
      <c r="S100" s="250"/>
      <c r="T100" s="251"/>
      <c r="AT100" s="252" t="s">
        <v>193</v>
      </c>
      <c r="AU100" s="252" t="s">
        <v>82</v>
      </c>
      <c r="AV100" s="13" t="s">
        <v>82</v>
      </c>
      <c r="AW100" s="13" t="s">
        <v>35</v>
      </c>
      <c r="AX100" s="13" t="s">
        <v>73</v>
      </c>
      <c r="AY100" s="252" t="s">
        <v>183</v>
      </c>
    </row>
    <row r="101" spans="2:51" s="14" customFormat="1" ht="12">
      <c r="B101" s="253"/>
      <c r="C101" s="254"/>
      <c r="D101" s="229" t="s">
        <v>193</v>
      </c>
      <c r="E101" s="255" t="s">
        <v>19</v>
      </c>
      <c r="F101" s="256" t="s">
        <v>231</v>
      </c>
      <c r="G101" s="254"/>
      <c r="H101" s="257">
        <v>27.6</v>
      </c>
      <c r="I101" s="258"/>
      <c r="J101" s="254"/>
      <c r="K101" s="254"/>
      <c r="L101" s="259"/>
      <c r="M101" s="260"/>
      <c r="N101" s="261"/>
      <c r="O101" s="261"/>
      <c r="P101" s="261"/>
      <c r="Q101" s="261"/>
      <c r="R101" s="261"/>
      <c r="S101" s="261"/>
      <c r="T101" s="262"/>
      <c r="AT101" s="263" t="s">
        <v>193</v>
      </c>
      <c r="AU101" s="263" t="s">
        <v>82</v>
      </c>
      <c r="AV101" s="14" t="s">
        <v>101</v>
      </c>
      <c r="AW101" s="14" t="s">
        <v>35</v>
      </c>
      <c r="AX101" s="14" t="s">
        <v>80</v>
      </c>
      <c r="AY101" s="263" t="s">
        <v>183</v>
      </c>
    </row>
    <row r="102" spans="2:65" s="1" customFormat="1" ht="22.5" customHeight="1">
      <c r="B102" s="39"/>
      <c r="C102" s="217" t="s">
        <v>82</v>
      </c>
      <c r="D102" s="217" t="s">
        <v>185</v>
      </c>
      <c r="E102" s="218" t="s">
        <v>622</v>
      </c>
      <c r="F102" s="219" t="s">
        <v>623</v>
      </c>
      <c r="G102" s="220" t="s">
        <v>188</v>
      </c>
      <c r="H102" s="221">
        <v>6</v>
      </c>
      <c r="I102" s="222"/>
      <c r="J102" s="223">
        <f>ROUND(I102*H102,2)</f>
        <v>0</v>
      </c>
      <c r="K102" s="219" t="s">
        <v>189</v>
      </c>
      <c r="L102" s="44"/>
      <c r="M102" s="224" t="s">
        <v>19</v>
      </c>
      <c r="N102" s="225" t="s">
        <v>44</v>
      </c>
      <c r="O102" s="80"/>
      <c r="P102" s="226">
        <f>O102*H102</f>
        <v>0</v>
      </c>
      <c r="Q102" s="226">
        <v>0</v>
      </c>
      <c r="R102" s="226">
        <f>Q102*H102</f>
        <v>0</v>
      </c>
      <c r="S102" s="226">
        <v>0</v>
      </c>
      <c r="T102" s="227">
        <f>S102*H102</f>
        <v>0</v>
      </c>
      <c r="AR102" s="18" t="s">
        <v>101</v>
      </c>
      <c r="AT102" s="18" t="s">
        <v>185</v>
      </c>
      <c r="AU102" s="18" t="s">
        <v>82</v>
      </c>
      <c r="AY102" s="18" t="s">
        <v>183</v>
      </c>
      <c r="BE102" s="228">
        <f>IF(N102="základní",J102,0)</f>
        <v>0</v>
      </c>
      <c r="BF102" s="228">
        <f>IF(N102="snížená",J102,0)</f>
        <v>0</v>
      </c>
      <c r="BG102" s="228">
        <f>IF(N102="zákl. přenesená",J102,0)</f>
        <v>0</v>
      </c>
      <c r="BH102" s="228">
        <f>IF(N102="sníž. přenesená",J102,0)</f>
        <v>0</v>
      </c>
      <c r="BI102" s="228">
        <f>IF(N102="nulová",J102,0)</f>
        <v>0</v>
      </c>
      <c r="BJ102" s="18" t="s">
        <v>80</v>
      </c>
      <c r="BK102" s="228">
        <f>ROUND(I102*H102,2)</f>
        <v>0</v>
      </c>
      <c r="BL102" s="18" t="s">
        <v>101</v>
      </c>
      <c r="BM102" s="18" t="s">
        <v>624</v>
      </c>
    </row>
    <row r="103" spans="2:47" s="1" customFormat="1" ht="12">
      <c r="B103" s="39"/>
      <c r="C103" s="40"/>
      <c r="D103" s="229" t="s">
        <v>213</v>
      </c>
      <c r="E103" s="40"/>
      <c r="F103" s="230" t="s">
        <v>625</v>
      </c>
      <c r="G103" s="40"/>
      <c r="H103" s="40"/>
      <c r="I103" s="144"/>
      <c r="J103" s="40"/>
      <c r="K103" s="40"/>
      <c r="L103" s="44"/>
      <c r="M103" s="231"/>
      <c r="N103" s="80"/>
      <c r="O103" s="80"/>
      <c r="P103" s="80"/>
      <c r="Q103" s="80"/>
      <c r="R103" s="80"/>
      <c r="S103" s="80"/>
      <c r="T103" s="81"/>
      <c r="AT103" s="18" t="s">
        <v>213</v>
      </c>
      <c r="AU103" s="18" t="s">
        <v>82</v>
      </c>
    </row>
    <row r="104" spans="2:65" s="1" customFormat="1" ht="33.75" customHeight="1">
      <c r="B104" s="39"/>
      <c r="C104" s="217" t="s">
        <v>95</v>
      </c>
      <c r="D104" s="217" t="s">
        <v>185</v>
      </c>
      <c r="E104" s="218" t="s">
        <v>562</v>
      </c>
      <c r="F104" s="219" t="s">
        <v>626</v>
      </c>
      <c r="G104" s="220" t="s">
        <v>564</v>
      </c>
      <c r="H104" s="221">
        <v>26</v>
      </c>
      <c r="I104" s="222"/>
      <c r="J104" s="223">
        <f>ROUND(I104*H104,2)</f>
        <v>0</v>
      </c>
      <c r="K104" s="219" t="s">
        <v>189</v>
      </c>
      <c r="L104" s="44"/>
      <c r="M104" s="224" t="s">
        <v>19</v>
      </c>
      <c r="N104" s="225" t="s">
        <v>44</v>
      </c>
      <c r="O104" s="80"/>
      <c r="P104" s="226">
        <f>O104*H104</f>
        <v>0</v>
      </c>
      <c r="Q104" s="226">
        <v>0</v>
      </c>
      <c r="R104" s="226">
        <f>Q104*H104</f>
        <v>0</v>
      </c>
      <c r="S104" s="226">
        <v>0</v>
      </c>
      <c r="T104" s="227">
        <f>S104*H104</f>
        <v>0</v>
      </c>
      <c r="AR104" s="18" t="s">
        <v>101</v>
      </c>
      <c r="AT104" s="18" t="s">
        <v>185</v>
      </c>
      <c r="AU104" s="18" t="s">
        <v>82</v>
      </c>
      <c r="AY104" s="18" t="s">
        <v>183</v>
      </c>
      <c r="BE104" s="228">
        <f>IF(N104="základní",J104,0)</f>
        <v>0</v>
      </c>
      <c r="BF104" s="228">
        <f>IF(N104="snížená",J104,0)</f>
        <v>0</v>
      </c>
      <c r="BG104" s="228">
        <f>IF(N104="zákl. přenesená",J104,0)</f>
        <v>0</v>
      </c>
      <c r="BH104" s="228">
        <f>IF(N104="sníž. přenesená",J104,0)</f>
        <v>0</v>
      </c>
      <c r="BI104" s="228">
        <f>IF(N104="nulová",J104,0)</f>
        <v>0</v>
      </c>
      <c r="BJ104" s="18" t="s">
        <v>80</v>
      </c>
      <c r="BK104" s="228">
        <f>ROUND(I104*H104,2)</f>
        <v>0</v>
      </c>
      <c r="BL104" s="18" t="s">
        <v>101</v>
      </c>
      <c r="BM104" s="18" t="s">
        <v>627</v>
      </c>
    </row>
    <row r="105" spans="2:47" s="1" customFormat="1" ht="12">
      <c r="B105" s="39"/>
      <c r="C105" s="40"/>
      <c r="D105" s="229" t="s">
        <v>213</v>
      </c>
      <c r="E105" s="40"/>
      <c r="F105" s="230" t="s">
        <v>566</v>
      </c>
      <c r="G105" s="40"/>
      <c r="H105" s="40"/>
      <c r="I105" s="144"/>
      <c r="J105" s="40"/>
      <c r="K105" s="40"/>
      <c r="L105" s="44"/>
      <c r="M105" s="231"/>
      <c r="N105" s="80"/>
      <c r="O105" s="80"/>
      <c r="P105" s="80"/>
      <c r="Q105" s="80"/>
      <c r="R105" s="80"/>
      <c r="S105" s="80"/>
      <c r="T105" s="81"/>
      <c r="AT105" s="18" t="s">
        <v>213</v>
      </c>
      <c r="AU105" s="18" t="s">
        <v>82</v>
      </c>
    </row>
    <row r="106" spans="2:51" s="13" customFormat="1" ht="12">
      <c r="B106" s="242"/>
      <c r="C106" s="243"/>
      <c r="D106" s="229" t="s">
        <v>193</v>
      </c>
      <c r="E106" s="244" t="s">
        <v>19</v>
      </c>
      <c r="F106" s="245" t="s">
        <v>628</v>
      </c>
      <c r="G106" s="243"/>
      <c r="H106" s="246">
        <v>26</v>
      </c>
      <c r="I106" s="247"/>
      <c r="J106" s="243"/>
      <c r="K106" s="243"/>
      <c r="L106" s="248"/>
      <c r="M106" s="249"/>
      <c r="N106" s="250"/>
      <c r="O106" s="250"/>
      <c r="P106" s="250"/>
      <c r="Q106" s="250"/>
      <c r="R106" s="250"/>
      <c r="S106" s="250"/>
      <c r="T106" s="251"/>
      <c r="AT106" s="252" t="s">
        <v>193</v>
      </c>
      <c r="AU106" s="252" t="s">
        <v>82</v>
      </c>
      <c r="AV106" s="13" t="s">
        <v>82</v>
      </c>
      <c r="AW106" s="13" t="s">
        <v>35</v>
      </c>
      <c r="AX106" s="13" t="s">
        <v>80</v>
      </c>
      <c r="AY106" s="252" t="s">
        <v>183</v>
      </c>
    </row>
    <row r="107" spans="2:65" s="1" customFormat="1" ht="22.5" customHeight="1">
      <c r="B107" s="39"/>
      <c r="C107" s="264" t="s">
        <v>101</v>
      </c>
      <c r="D107" s="264" t="s">
        <v>233</v>
      </c>
      <c r="E107" s="265" t="s">
        <v>568</v>
      </c>
      <c r="F107" s="266" t="s">
        <v>569</v>
      </c>
      <c r="G107" s="267" t="s">
        <v>198</v>
      </c>
      <c r="H107" s="268">
        <v>52</v>
      </c>
      <c r="I107" s="269"/>
      <c r="J107" s="270">
        <f>ROUND(I107*H107,2)</f>
        <v>0</v>
      </c>
      <c r="K107" s="266" t="s">
        <v>189</v>
      </c>
      <c r="L107" s="271"/>
      <c r="M107" s="272" t="s">
        <v>19</v>
      </c>
      <c r="N107" s="273" t="s">
        <v>44</v>
      </c>
      <c r="O107" s="80"/>
      <c r="P107" s="226">
        <f>O107*H107</f>
        <v>0</v>
      </c>
      <c r="Q107" s="226">
        <v>0.00105</v>
      </c>
      <c r="R107" s="226">
        <f>Q107*H107</f>
        <v>0.054599999999999996</v>
      </c>
      <c r="S107" s="226">
        <v>0</v>
      </c>
      <c r="T107" s="227">
        <f>S107*H107</f>
        <v>0</v>
      </c>
      <c r="AR107" s="18" t="s">
        <v>232</v>
      </c>
      <c r="AT107" s="18" t="s">
        <v>233</v>
      </c>
      <c r="AU107" s="18" t="s">
        <v>82</v>
      </c>
      <c r="AY107" s="18" t="s">
        <v>183</v>
      </c>
      <c r="BE107" s="228">
        <f>IF(N107="základní",J107,0)</f>
        <v>0</v>
      </c>
      <c r="BF107" s="228">
        <f>IF(N107="snížená",J107,0)</f>
        <v>0</v>
      </c>
      <c r="BG107" s="228">
        <f>IF(N107="zákl. přenesená",J107,0)</f>
        <v>0</v>
      </c>
      <c r="BH107" s="228">
        <f>IF(N107="sníž. přenesená",J107,0)</f>
        <v>0</v>
      </c>
      <c r="BI107" s="228">
        <f>IF(N107="nulová",J107,0)</f>
        <v>0</v>
      </c>
      <c r="BJ107" s="18" t="s">
        <v>80</v>
      </c>
      <c r="BK107" s="228">
        <f>ROUND(I107*H107,2)</f>
        <v>0</v>
      </c>
      <c r="BL107" s="18" t="s">
        <v>101</v>
      </c>
      <c r="BM107" s="18" t="s">
        <v>629</v>
      </c>
    </row>
    <row r="108" spans="2:51" s="13" customFormat="1" ht="12">
      <c r="B108" s="242"/>
      <c r="C108" s="243"/>
      <c r="D108" s="229" t="s">
        <v>193</v>
      </c>
      <c r="E108" s="244" t="s">
        <v>19</v>
      </c>
      <c r="F108" s="245" t="s">
        <v>630</v>
      </c>
      <c r="G108" s="243"/>
      <c r="H108" s="246">
        <v>52</v>
      </c>
      <c r="I108" s="247"/>
      <c r="J108" s="243"/>
      <c r="K108" s="243"/>
      <c r="L108" s="248"/>
      <c r="M108" s="249"/>
      <c r="N108" s="250"/>
      <c r="O108" s="250"/>
      <c r="P108" s="250"/>
      <c r="Q108" s="250"/>
      <c r="R108" s="250"/>
      <c r="S108" s="250"/>
      <c r="T108" s="251"/>
      <c r="AT108" s="252" t="s">
        <v>193</v>
      </c>
      <c r="AU108" s="252" t="s">
        <v>82</v>
      </c>
      <c r="AV108" s="13" t="s">
        <v>82</v>
      </c>
      <c r="AW108" s="13" t="s">
        <v>35</v>
      </c>
      <c r="AX108" s="13" t="s">
        <v>80</v>
      </c>
      <c r="AY108" s="252" t="s">
        <v>183</v>
      </c>
    </row>
    <row r="109" spans="2:65" s="1" customFormat="1" ht="22.5" customHeight="1">
      <c r="B109" s="39"/>
      <c r="C109" s="217" t="s">
        <v>104</v>
      </c>
      <c r="D109" s="217" t="s">
        <v>185</v>
      </c>
      <c r="E109" s="218" t="s">
        <v>572</v>
      </c>
      <c r="F109" s="219" t="s">
        <v>573</v>
      </c>
      <c r="G109" s="220" t="s">
        <v>188</v>
      </c>
      <c r="H109" s="221">
        <v>6</v>
      </c>
      <c r="I109" s="222"/>
      <c r="J109" s="223">
        <f>ROUND(I109*H109,2)</f>
        <v>0</v>
      </c>
      <c r="K109" s="219" t="s">
        <v>189</v>
      </c>
      <c r="L109" s="44"/>
      <c r="M109" s="224" t="s">
        <v>19</v>
      </c>
      <c r="N109" s="225" t="s">
        <v>44</v>
      </c>
      <c r="O109" s="80"/>
      <c r="P109" s="226">
        <f>O109*H109</f>
        <v>0</v>
      </c>
      <c r="Q109" s="226">
        <v>0</v>
      </c>
      <c r="R109" s="226">
        <f>Q109*H109</f>
        <v>0</v>
      </c>
      <c r="S109" s="226">
        <v>0</v>
      </c>
      <c r="T109" s="227">
        <f>S109*H109</f>
        <v>0</v>
      </c>
      <c r="AR109" s="18" t="s">
        <v>101</v>
      </c>
      <c r="AT109" s="18" t="s">
        <v>185</v>
      </c>
      <c r="AU109" s="18" t="s">
        <v>82</v>
      </c>
      <c r="AY109" s="18" t="s">
        <v>183</v>
      </c>
      <c r="BE109" s="228">
        <f>IF(N109="základní",J109,0)</f>
        <v>0</v>
      </c>
      <c r="BF109" s="228">
        <f>IF(N109="snížená",J109,0)</f>
        <v>0</v>
      </c>
      <c r="BG109" s="228">
        <f>IF(N109="zákl. přenesená",J109,0)</f>
        <v>0</v>
      </c>
      <c r="BH109" s="228">
        <f>IF(N109="sníž. přenesená",J109,0)</f>
        <v>0</v>
      </c>
      <c r="BI109" s="228">
        <f>IF(N109="nulová",J109,0)</f>
        <v>0</v>
      </c>
      <c r="BJ109" s="18" t="s">
        <v>80</v>
      </c>
      <c r="BK109" s="228">
        <f>ROUND(I109*H109,2)</f>
        <v>0</v>
      </c>
      <c r="BL109" s="18" t="s">
        <v>101</v>
      </c>
      <c r="BM109" s="18" t="s">
        <v>631</v>
      </c>
    </row>
    <row r="110" spans="2:47" s="1" customFormat="1" ht="12">
      <c r="B110" s="39"/>
      <c r="C110" s="40"/>
      <c r="D110" s="229" t="s">
        <v>213</v>
      </c>
      <c r="E110" s="40"/>
      <c r="F110" s="230" t="s">
        <v>575</v>
      </c>
      <c r="G110" s="40"/>
      <c r="H110" s="40"/>
      <c r="I110" s="144"/>
      <c r="J110" s="40"/>
      <c r="K110" s="40"/>
      <c r="L110" s="44"/>
      <c r="M110" s="231"/>
      <c r="N110" s="80"/>
      <c r="O110" s="80"/>
      <c r="P110" s="80"/>
      <c r="Q110" s="80"/>
      <c r="R110" s="80"/>
      <c r="S110" s="80"/>
      <c r="T110" s="81"/>
      <c r="AT110" s="18" t="s">
        <v>213</v>
      </c>
      <c r="AU110" s="18" t="s">
        <v>82</v>
      </c>
    </row>
    <row r="111" spans="2:65" s="1" customFormat="1" ht="22.5" customHeight="1">
      <c r="B111" s="39"/>
      <c r="C111" s="264" t="s">
        <v>216</v>
      </c>
      <c r="D111" s="264" t="s">
        <v>233</v>
      </c>
      <c r="E111" s="265" t="s">
        <v>632</v>
      </c>
      <c r="F111" s="266" t="s">
        <v>633</v>
      </c>
      <c r="G111" s="267" t="s">
        <v>188</v>
      </c>
      <c r="H111" s="268">
        <v>6</v>
      </c>
      <c r="I111" s="269"/>
      <c r="J111" s="270">
        <f>ROUND(I111*H111,2)</f>
        <v>0</v>
      </c>
      <c r="K111" s="266" t="s">
        <v>189</v>
      </c>
      <c r="L111" s="271"/>
      <c r="M111" s="272" t="s">
        <v>19</v>
      </c>
      <c r="N111" s="273" t="s">
        <v>44</v>
      </c>
      <c r="O111" s="80"/>
      <c r="P111" s="226">
        <f>O111*H111</f>
        <v>0</v>
      </c>
      <c r="Q111" s="226">
        <v>0</v>
      </c>
      <c r="R111" s="226">
        <f>Q111*H111</f>
        <v>0</v>
      </c>
      <c r="S111" s="226">
        <v>0</v>
      </c>
      <c r="T111" s="227">
        <f>S111*H111</f>
        <v>0</v>
      </c>
      <c r="AR111" s="18" t="s">
        <v>232</v>
      </c>
      <c r="AT111" s="18" t="s">
        <v>233</v>
      </c>
      <c r="AU111" s="18" t="s">
        <v>82</v>
      </c>
      <c r="AY111" s="18" t="s">
        <v>183</v>
      </c>
      <c r="BE111" s="228">
        <f>IF(N111="základní",J111,0)</f>
        <v>0</v>
      </c>
      <c r="BF111" s="228">
        <f>IF(N111="snížená",J111,0)</f>
        <v>0</v>
      </c>
      <c r="BG111" s="228">
        <f>IF(N111="zákl. přenesená",J111,0)</f>
        <v>0</v>
      </c>
      <c r="BH111" s="228">
        <f>IF(N111="sníž. přenesená",J111,0)</f>
        <v>0</v>
      </c>
      <c r="BI111" s="228">
        <f>IF(N111="nulová",J111,0)</f>
        <v>0</v>
      </c>
      <c r="BJ111" s="18" t="s">
        <v>80</v>
      </c>
      <c r="BK111" s="228">
        <f>ROUND(I111*H111,2)</f>
        <v>0</v>
      </c>
      <c r="BL111" s="18" t="s">
        <v>101</v>
      </c>
      <c r="BM111" s="18" t="s">
        <v>634</v>
      </c>
    </row>
    <row r="112" spans="2:51" s="13" customFormat="1" ht="12">
      <c r="B112" s="242"/>
      <c r="C112" s="243"/>
      <c r="D112" s="229" t="s">
        <v>193</v>
      </c>
      <c r="E112" s="244" t="s">
        <v>19</v>
      </c>
      <c r="F112" s="245" t="s">
        <v>635</v>
      </c>
      <c r="G112" s="243"/>
      <c r="H112" s="246">
        <v>6</v>
      </c>
      <c r="I112" s="247"/>
      <c r="J112" s="243"/>
      <c r="K112" s="243"/>
      <c r="L112" s="248"/>
      <c r="M112" s="249"/>
      <c r="N112" s="250"/>
      <c r="O112" s="250"/>
      <c r="P112" s="250"/>
      <c r="Q112" s="250"/>
      <c r="R112" s="250"/>
      <c r="S112" s="250"/>
      <c r="T112" s="251"/>
      <c r="AT112" s="252" t="s">
        <v>193</v>
      </c>
      <c r="AU112" s="252" t="s">
        <v>82</v>
      </c>
      <c r="AV112" s="13" t="s">
        <v>82</v>
      </c>
      <c r="AW112" s="13" t="s">
        <v>35</v>
      </c>
      <c r="AX112" s="13" t="s">
        <v>80</v>
      </c>
      <c r="AY112" s="252" t="s">
        <v>183</v>
      </c>
    </row>
    <row r="113" spans="2:65" s="1" customFormat="1" ht="22.5" customHeight="1">
      <c r="B113" s="39"/>
      <c r="C113" s="264" t="s">
        <v>222</v>
      </c>
      <c r="D113" s="264" t="s">
        <v>233</v>
      </c>
      <c r="E113" s="265" t="s">
        <v>576</v>
      </c>
      <c r="F113" s="266" t="s">
        <v>577</v>
      </c>
      <c r="G113" s="267" t="s">
        <v>225</v>
      </c>
      <c r="H113" s="268">
        <v>0.72</v>
      </c>
      <c r="I113" s="269"/>
      <c r="J113" s="270">
        <f>ROUND(I113*H113,2)</f>
        <v>0</v>
      </c>
      <c r="K113" s="266" t="s">
        <v>189</v>
      </c>
      <c r="L113" s="271"/>
      <c r="M113" s="272" t="s">
        <v>19</v>
      </c>
      <c r="N113" s="273" t="s">
        <v>44</v>
      </c>
      <c r="O113" s="80"/>
      <c r="P113" s="226">
        <f>O113*H113</f>
        <v>0</v>
      </c>
      <c r="Q113" s="226">
        <v>2.429</v>
      </c>
      <c r="R113" s="226">
        <f>Q113*H113</f>
        <v>1.7488799999999998</v>
      </c>
      <c r="S113" s="226">
        <v>0</v>
      </c>
      <c r="T113" s="227">
        <f>S113*H113</f>
        <v>0</v>
      </c>
      <c r="AR113" s="18" t="s">
        <v>232</v>
      </c>
      <c r="AT113" s="18" t="s">
        <v>233</v>
      </c>
      <c r="AU113" s="18" t="s">
        <v>82</v>
      </c>
      <c r="AY113" s="18" t="s">
        <v>183</v>
      </c>
      <c r="BE113" s="228">
        <f>IF(N113="základní",J113,0)</f>
        <v>0</v>
      </c>
      <c r="BF113" s="228">
        <f>IF(N113="snížená",J113,0)</f>
        <v>0</v>
      </c>
      <c r="BG113" s="228">
        <f>IF(N113="zákl. přenesená",J113,0)</f>
        <v>0</v>
      </c>
      <c r="BH113" s="228">
        <f>IF(N113="sníž. přenesená",J113,0)</f>
        <v>0</v>
      </c>
      <c r="BI113" s="228">
        <f>IF(N113="nulová",J113,0)</f>
        <v>0</v>
      </c>
      <c r="BJ113" s="18" t="s">
        <v>80</v>
      </c>
      <c r="BK113" s="228">
        <f>ROUND(I113*H113,2)</f>
        <v>0</v>
      </c>
      <c r="BL113" s="18" t="s">
        <v>101</v>
      </c>
      <c r="BM113" s="18" t="s">
        <v>636</v>
      </c>
    </row>
    <row r="114" spans="2:51" s="13" customFormat="1" ht="12">
      <c r="B114" s="242"/>
      <c r="C114" s="243"/>
      <c r="D114" s="229" t="s">
        <v>193</v>
      </c>
      <c r="E114" s="244" t="s">
        <v>19</v>
      </c>
      <c r="F114" s="245" t="s">
        <v>637</v>
      </c>
      <c r="G114" s="243"/>
      <c r="H114" s="246">
        <v>0.72</v>
      </c>
      <c r="I114" s="247"/>
      <c r="J114" s="243"/>
      <c r="K114" s="243"/>
      <c r="L114" s="248"/>
      <c r="M114" s="249"/>
      <c r="N114" s="250"/>
      <c r="O114" s="250"/>
      <c r="P114" s="250"/>
      <c r="Q114" s="250"/>
      <c r="R114" s="250"/>
      <c r="S114" s="250"/>
      <c r="T114" s="251"/>
      <c r="AT114" s="252" t="s">
        <v>193</v>
      </c>
      <c r="AU114" s="252" t="s">
        <v>82</v>
      </c>
      <c r="AV114" s="13" t="s">
        <v>82</v>
      </c>
      <c r="AW114" s="13" t="s">
        <v>35</v>
      </c>
      <c r="AX114" s="13" t="s">
        <v>80</v>
      </c>
      <c r="AY114" s="252" t="s">
        <v>183</v>
      </c>
    </row>
    <row r="115" spans="2:65" s="1" customFormat="1" ht="33.75" customHeight="1">
      <c r="B115" s="39"/>
      <c r="C115" s="217" t="s">
        <v>232</v>
      </c>
      <c r="D115" s="217" t="s">
        <v>185</v>
      </c>
      <c r="E115" s="218" t="s">
        <v>580</v>
      </c>
      <c r="F115" s="219" t="s">
        <v>581</v>
      </c>
      <c r="G115" s="220" t="s">
        <v>324</v>
      </c>
      <c r="H115" s="221">
        <v>15.6</v>
      </c>
      <c r="I115" s="222"/>
      <c r="J115" s="223">
        <f>ROUND(I115*H115,2)</f>
        <v>0</v>
      </c>
      <c r="K115" s="219" t="s">
        <v>189</v>
      </c>
      <c r="L115" s="44"/>
      <c r="M115" s="224" t="s">
        <v>19</v>
      </c>
      <c r="N115" s="225" t="s">
        <v>44</v>
      </c>
      <c r="O115" s="80"/>
      <c r="P115" s="226">
        <f>O115*H115</f>
        <v>0</v>
      </c>
      <c r="Q115" s="226">
        <v>0</v>
      </c>
      <c r="R115" s="226">
        <f>Q115*H115</f>
        <v>0</v>
      </c>
      <c r="S115" s="226">
        <v>0</v>
      </c>
      <c r="T115" s="227">
        <f>S115*H115</f>
        <v>0</v>
      </c>
      <c r="AR115" s="18" t="s">
        <v>101</v>
      </c>
      <c r="AT115" s="18" t="s">
        <v>185</v>
      </c>
      <c r="AU115" s="18" t="s">
        <v>82</v>
      </c>
      <c r="AY115" s="18" t="s">
        <v>183</v>
      </c>
      <c r="BE115" s="228">
        <f>IF(N115="základní",J115,0)</f>
        <v>0</v>
      </c>
      <c r="BF115" s="228">
        <f>IF(N115="snížená",J115,0)</f>
        <v>0</v>
      </c>
      <c r="BG115" s="228">
        <f>IF(N115="zákl. přenesená",J115,0)</f>
        <v>0</v>
      </c>
      <c r="BH115" s="228">
        <f>IF(N115="sníž. přenesená",J115,0)</f>
        <v>0</v>
      </c>
      <c r="BI115" s="228">
        <f>IF(N115="nulová",J115,0)</f>
        <v>0</v>
      </c>
      <c r="BJ115" s="18" t="s">
        <v>80</v>
      </c>
      <c r="BK115" s="228">
        <f>ROUND(I115*H115,2)</f>
        <v>0</v>
      </c>
      <c r="BL115" s="18" t="s">
        <v>101</v>
      </c>
      <c r="BM115" s="18" t="s">
        <v>638</v>
      </c>
    </row>
    <row r="116" spans="2:47" s="1" customFormat="1" ht="12">
      <c r="B116" s="39"/>
      <c r="C116" s="40"/>
      <c r="D116" s="229" t="s">
        <v>213</v>
      </c>
      <c r="E116" s="40"/>
      <c r="F116" s="230" t="s">
        <v>513</v>
      </c>
      <c r="G116" s="40"/>
      <c r="H116" s="40"/>
      <c r="I116" s="144"/>
      <c r="J116" s="40"/>
      <c r="K116" s="40"/>
      <c r="L116" s="44"/>
      <c r="M116" s="231"/>
      <c r="N116" s="80"/>
      <c r="O116" s="80"/>
      <c r="P116" s="80"/>
      <c r="Q116" s="80"/>
      <c r="R116" s="80"/>
      <c r="S116" s="80"/>
      <c r="T116" s="81"/>
      <c r="AT116" s="18" t="s">
        <v>213</v>
      </c>
      <c r="AU116" s="18" t="s">
        <v>82</v>
      </c>
    </row>
    <row r="117" spans="2:51" s="13" customFormat="1" ht="12">
      <c r="B117" s="242"/>
      <c r="C117" s="243"/>
      <c r="D117" s="229" t="s">
        <v>193</v>
      </c>
      <c r="E117" s="244" t="s">
        <v>19</v>
      </c>
      <c r="F117" s="245" t="s">
        <v>639</v>
      </c>
      <c r="G117" s="243"/>
      <c r="H117" s="246">
        <v>11.7</v>
      </c>
      <c r="I117" s="247"/>
      <c r="J117" s="243"/>
      <c r="K117" s="243"/>
      <c r="L117" s="248"/>
      <c r="M117" s="249"/>
      <c r="N117" s="250"/>
      <c r="O117" s="250"/>
      <c r="P117" s="250"/>
      <c r="Q117" s="250"/>
      <c r="R117" s="250"/>
      <c r="S117" s="250"/>
      <c r="T117" s="251"/>
      <c r="AT117" s="252" t="s">
        <v>193</v>
      </c>
      <c r="AU117" s="252" t="s">
        <v>82</v>
      </c>
      <c r="AV117" s="13" t="s">
        <v>82</v>
      </c>
      <c r="AW117" s="13" t="s">
        <v>35</v>
      </c>
      <c r="AX117" s="13" t="s">
        <v>73</v>
      </c>
      <c r="AY117" s="252" t="s">
        <v>183</v>
      </c>
    </row>
    <row r="118" spans="2:51" s="13" customFormat="1" ht="12">
      <c r="B118" s="242"/>
      <c r="C118" s="243"/>
      <c r="D118" s="229" t="s">
        <v>193</v>
      </c>
      <c r="E118" s="244" t="s">
        <v>19</v>
      </c>
      <c r="F118" s="245" t="s">
        <v>640</v>
      </c>
      <c r="G118" s="243"/>
      <c r="H118" s="246">
        <v>3.9</v>
      </c>
      <c r="I118" s="247"/>
      <c r="J118" s="243"/>
      <c r="K118" s="243"/>
      <c r="L118" s="248"/>
      <c r="M118" s="249"/>
      <c r="N118" s="250"/>
      <c r="O118" s="250"/>
      <c r="P118" s="250"/>
      <c r="Q118" s="250"/>
      <c r="R118" s="250"/>
      <c r="S118" s="250"/>
      <c r="T118" s="251"/>
      <c r="AT118" s="252" t="s">
        <v>193</v>
      </c>
      <c r="AU118" s="252" t="s">
        <v>82</v>
      </c>
      <c r="AV118" s="13" t="s">
        <v>82</v>
      </c>
      <c r="AW118" s="13" t="s">
        <v>35</v>
      </c>
      <c r="AX118" s="13" t="s">
        <v>73</v>
      </c>
      <c r="AY118" s="252" t="s">
        <v>183</v>
      </c>
    </row>
    <row r="119" spans="2:51" s="14" customFormat="1" ht="12">
      <c r="B119" s="253"/>
      <c r="C119" s="254"/>
      <c r="D119" s="229" t="s">
        <v>193</v>
      </c>
      <c r="E119" s="255" t="s">
        <v>19</v>
      </c>
      <c r="F119" s="256" t="s">
        <v>231</v>
      </c>
      <c r="G119" s="254"/>
      <c r="H119" s="257">
        <v>15.6</v>
      </c>
      <c r="I119" s="258"/>
      <c r="J119" s="254"/>
      <c r="K119" s="254"/>
      <c r="L119" s="259"/>
      <c r="M119" s="260"/>
      <c r="N119" s="261"/>
      <c r="O119" s="261"/>
      <c r="P119" s="261"/>
      <c r="Q119" s="261"/>
      <c r="R119" s="261"/>
      <c r="S119" s="261"/>
      <c r="T119" s="262"/>
      <c r="AT119" s="263" t="s">
        <v>193</v>
      </c>
      <c r="AU119" s="263" t="s">
        <v>82</v>
      </c>
      <c r="AV119" s="14" t="s">
        <v>101</v>
      </c>
      <c r="AW119" s="14" t="s">
        <v>35</v>
      </c>
      <c r="AX119" s="14" t="s">
        <v>80</v>
      </c>
      <c r="AY119" s="263" t="s">
        <v>183</v>
      </c>
    </row>
    <row r="120" spans="2:65" s="1" customFormat="1" ht="22.5" customHeight="1">
      <c r="B120" s="39"/>
      <c r="C120" s="264" t="s">
        <v>238</v>
      </c>
      <c r="D120" s="264" t="s">
        <v>233</v>
      </c>
      <c r="E120" s="265" t="s">
        <v>515</v>
      </c>
      <c r="F120" s="266" t="s">
        <v>516</v>
      </c>
      <c r="G120" s="267" t="s">
        <v>208</v>
      </c>
      <c r="H120" s="268">
        <v>7.375</v>
      </c>
      <c r="I120" s="269"/>
      <c r="J120" s="270">
        <f>ROUND(I120*H120,2)</f>
        <v>0</v>
      </c>
      <c r="K120" s="266" t="s">
        <v>189</v>
      </c>
      <c r="L120" s="271"/>
      <c r="M120" s="272" t="s">
        <v>19</v>
      </c>
      <c r="N120" s="273" t="s">
        <v>44</v>
      </c>
      <c r="O120" s="80"/>
      <c r="P120" s="226">
        <f>O120*H120</f>
        <v>0</v>
      </c>
      <c r="Q120" s="226">
        <v>1</v>
      </c>
      <c r="R120" s="226">
        <f>Q120*H120</f>
        <v>7.375</v>
      </c>
      <c r="S120" s="226">
        <v>0</v>
      </c>
      <c r="T120" s="227">
        <f>S120*H120</f>
        <v>0</v>
      </c>
      <c r="AR120" s="18" t="s">
        <v>232</v>
      </c>
      <c r="AT120" s="18" t="s">
        <v>233</v>
      </c>
      <c r="AU120" s="18" t="s">
        <v>82</v>
      </c>
      <c r="AY120" s="18" t="s">
        <v>183</v>
      </c>
      <c r="BE120" s="228">
        <f>IF(N120="základní",J120,0)</f>
        <v>0</v>
      </c>
      <c r="BF120" s="228">
        <f>IF(N120="snížená",J120,0)</f>
        <v>0</v>
      </c>
      <c r="BG120" s="228">
        <f>IF(N120="zákl. přenesená",J120,0)</f>
        <v>0</v>
      </c>
      <c r="BH120" s="228">
        <f>IF(N120="sníž. přenesená",J120,0)</f>
        <v>0</v>
      </c>
      <c r="BI120" s="228">
        <f>IF(N120="nulová",J120,0)</f>
        <v>0</v>
      </c>
      <c r="BJ120" s="18" t="s">
        <v>80</v>
      </c>
      <c r="BK120" s="228">
        <f>ROUND(I120*H120,2)</f>
        <v>0</v>
      </c>
      <c r="BL120" s="18" t="s">
        <v>101</v>
      </c>
      <c r="BM120" s="18" t="s">
        <v>641</v>
      </c>
    </row>
    <row r="121" spans="2:65" s="1" customFormat="1" ht="22.5" customHeight="1">
      <c r="B121" s="39"/>
      <c r="C121" s="264" t="s">
        <v>247</v>
      </c>
      <c r="D121" s="264" t="s">
        <v>233</v>
      </c>
      <c r="E121" s="265" t="s">
        <v>586</v>
      </c>
      <c r="F121" s="266" t="s">
        <v>587</v>
      </c>
      <c r="G121" s="267" t="s">
        <v>588</v>
      </c>
      <c r="H121" s="268">
        <v>10</v>
      </c>
      <c r="I121" s="269"/>
      <c r="J121" s="270">
        <f>ROUND(I121*H121,2)</f>
        <v>0</v>
      </c>
      <c r="K121" s="266" t="s">
        <v>189</v>
      </c>
      <c r="L121" s="271"/>
      <c r="M121" s="272" t="s">
        <v>19</v>
      </c>
      <c r="N121" s="273" t="s">
        <v>44</v>
      </c>
      <c r="O121" s="80"/>
      <c r="P121" s="226">
        <f>O121*H121</f>
        <v>0</v>
      </c>
      <c r="Q121" s="226">
        <v>0</v>
      </c>
      <c r="R121" s="226">
        <f>Q121*H121</f>
        <v>0</v>
      </c>
      <c r="S121" s="226">
        <v>0</v>
      </c>
      <c r="T121" s="227">
        <f>S121*H121</f>
        <v>0</v>
      </c>
      <c r="AR121" s="18" t="s">
        <v>232</v>
      </c>
      <c r="AT121" s="18" t="s">
        <v>233</v>
      </c>
      <c r="AU121" s="18" t="s">
        <v>82</v>
      </c>
      <c r="AY121" s="18" t="s">
        <v>183</v>
      </c>
      <c r="BE121" s="228">
        <f>IF(N121="základní",J121,0)</f>
        <v>0</v>
      </c>
      <c r="BF121" s="228">
        <f>IF(N121="snížená",J121,0)</f>
        <v>0</v>
      </c>
      <c r="BG121" s="228">
        <f>IF(N121="zákl. přenesená",J121,0)</f>
        <v>0</v>
      </c>
      <c r="BH121" s="228">
        <f>IF(N121="sníž. přenesená",J121,0)</f>
        <v>0</v>
      </c>
      <c r="BI121" s="228">
        <f>IF(N121="nulová",J121,0)</f>
        <v>0</v>
      </c>
      <c r="BJ121" s="18" t="s">
        <v>80</v>
      </c>
      <c r="BK121" s="228">
        <f>ROUND(I121*H121,2)</f>
        <v>0</v>
      </c>
      <c r="BL121" s="18" t="s">
        <v>101</v>
      </c>
      <c r="BM121" s="18" t="s">
        <v>642</v>
      </c>
    </row>
    <row r="122" spans="2:65" s="1" customFormat="1" ht="22.5" customHeight="1">
      <c r="B122" s="39"/>
      <c r="C122" s="264" t="s">
        <v>253</v>
      </c>
      <c r="D122" s="264" t="s">
        <v>233</v>
      </c>
      <c r="E122" s="265" t="s">
        <v>590</v>
      </c>
      <c r="F122" s="266" t="s">
        <v>591</v>
      </c>
      <c r="G122" s="267" t="s">
        <v>188</v>
      </c>
      <c r="H122" s="268">
        <v>24</v>
      </c>
      <c r="I122" s="269"/>
      <c r="J122" s="270">
        <f>ROUND(I122*H122,2)</f>
        <v>0</v>
      </c>
      <c r="K122" s="266" t="s">
        <v>189</v>
      </c>
      <c r="L122" s="271"/>
      <c r="M122" s="272" t="s">
        <v>19</v>
      </c>
      <c r="N122" s="273" t="s">
        <v>44</v>
      </c>
      <c r="O122" s="80"/>
      <c r="P122" s="226">
        <f>O122*H122</f>
        <v>0</v>
      </c>
      <c r="Q122" s="226">
        <v>0</v>
      </c>
      <c r="R122" s="226">
        <f>Q122*H122</f>
        <v>0</v>
      </c>
      <c r="S122" s="226">
        <v>0</v>
      </c>
      <c r="T122" s="227">
        <f>S122*H122</f>
        <v>0</v>
      </c>
      <c r="AR122" s="18" t="s">
        <v>232</v>
      </c>
      <c r="AT122" s="18" t="s">
        <v>233</v>
      </c>
      <c r="AU122" s="18" t="s">
        <v>82</v>
      </c>
      <c r="AY122" s="18" t="s">
        <v>183</v>
      </c>
      <c r="BE122" s="228">
        <f>IF(N122="základní",J122,0)</f>
        <v>0</v>
      </c>
      <c r="BF122" s="228">
        <f>IF(N122="snížená",J122,0)</f>
        <v>0</v>
      </c>
      <c r="BG122" s="228">
        <f>IF(N122="zákl. přenesená",J122,0)</f>
        <v>0</v>
      </c>
      <c r="BH122" s="228">
        <f>IF(N122="sníž. přenesená",J122,0)</f>
        <v>0</v>
      </c>
      <c r="BI122" s="228">
        <f>IF(N122="nulová",J122,0)</f>
        <v>0</v>
      </c>
      <c r="BJ122" s="18" t="s">
        <v>80</v>
      </c>
      <c r="BK122" s="228">
        <f>ROUND(I122*H122,2)</f>
        <v>0</v>
      </c>
      <c r="BL122" s="18" t="s">
        <v>101</v>
      </c>
      <c r="BM122" s="18" t="s">
        <v>643</v>
      </c>
    </row>
    <row r="123" spans="2:65" s="1" customFormat="1" ht="33.75" customHeight="1">
      <c r="B123" s="39"/>
      <c r="C123" s="217" t="s">
        <v>257</v>
      </c>
      <c r="D123" s="217" t="s">
        <v>185</v>
      </c>
      <c r="E123" s="218" t="s">
        <v>644</v>
      </c>
      <c r="F123" s="219" t="s">
        <v>645</v>
      </c>
      <c r="G123" s="220" t="s">
        <v>188</v>
      </c>
      <c r="H123" s="221">
        <v>12.6</v>
      </c>
      <c r="I123" s="222"/>
      <c r="J123" s="223">
        <f>ROUND(I123*H123,2)</f>
        <v>0</v>
      </c>
      <c r="K123" s="219" t="s">
        <v>189</v>
      </c>
      <c r="L123" s="44"/>
      <c r="M123" s="224" t="s">
        <v>19</v>
      </c>
      <c r="N123" s="225" t="s">
        <v>44</v>
      </c>
      <c r="O123" s="80"/>
      <c r="P123" s="226">
        <f>O123*H123</f>
        <v>0</v>
      </c>
      <c r="Q123" s="226">
        <v>0</v>
      </c>
      <c r="R123" s="226">
        <f>Q123*H123</f>
        <v>0</v>
      </c>
      <c r="S123" s="226">
        <v>0</v>
      </c>
      <c r="T123" s="227">
        <f>S123*H123</f>
        <v>0</v>
      </c>
      <c r="AR123" s="18" t="s">
        <v>101</v>
      </c>
      <c r="AT123" s="18" t="s">
        <v>185</v>
      </c>
      <c r="AU123" s="18" t="s">
        <v>82</v>
      </c>
      <c r="AY123" s="18" t="s">
        <v>183</v>
      </c>
      <c r="BE123" s="228">
        <f>IF(N123="základní",J123,0)</f>
        <v>0</v>
      </c>
      <c r="BF123" s="228">
        <f>IF(N123="snížená",J123,0)</f>
        <v>0</v>
      </c>
      <c r="BG123" s="228">
        <f>IF(N123="zákl. přenesená",J123,0)</f>
        <v>0</v>
      </c>
      <c r="BH123" s="228">
        <f>IF(N123="sníž. přenesená",J123,0)</f>
        <v>0</v>
      </c>
      <c r="BI123" s="228">
        <f>IF(N123="nulová",J123,0)</f>
        <v>0</v>
      </c>
      <c r="BJ123" s="18" t="s">
        <v>80</v>
      </c>
      <c r="BK123" s="228">
        <f>ROUND(I123*H123,2)</f>
        <v>0</v>
      </c>
      <c r="BL123" s="18" t="s">
        <v>101</v>
      </c>
      <c r="BM123" s="18" t="s">
        <v>646</v>
      </c>
    </row>
    <row r="124" spans="2:47" s="1" customFormat="1" ht="12">
      <c r="B124" s="39"/>
      <c r="C124" s="40"/>
      <c r="D124" s="229" t="s">
        <v>213</v>
      </c>
      <c r="E124" s="40"/>
      <c r="F124" s="230" t="s">
        <v>647</v>
      </c>
      <c r="G124" s="40"/>
      <c r="H124" s="40"/>
      <c r="I124" s="144"/>
      <c r="J124" s="40"/>
      <c r="K124" s="40"/>
      <c r="L124" s="44"/>
      <c r="M124" s="231"/>
      <c r="N124" s="80"/>
      <c r="O124" s="80"/>
      <c r="P124" s="80"/>
      <c r="Q124" s="80"/>
      <c r="R124" s="80"/>
      <c r="S124" s="80"/>
      <c r="T124" s="81"/>
      <c r="AT124" s="18" t="s">
        <v>213</v>
      </c>
      <c r="AU124" s="18" t="s">
        <v>82</v>
      </c>
    </row>
    <row r="125" spans="2:51" s="13" customFormat="1" ht="12">
      <c r="B125" s="242"/>
      <c r="C125" s="243"/>
      <c r="D125" s="229" t="s">
        <v>193</v>
      </c>
      <c r="E125" s="244" t="s">
        <v>19</v>
      </c>
      <c r="F125" s="245" t="s">
        <v>648</v>
      </c>
      <c r="G125" s="243"/>
      <c r="H125" s="246">
        <v>12.6</v>
      </c>
      <c r="I125" s="247"/>
      <c r="J125" s="243"/>
      <c r="K125" s="243"/>
      <c r="L125" s="248"/>
      <c r="M125" s="249"/>
      <c r="N125" s="250"/>
      <c r="O125" s="250"/>
      <c r="P125" s="250"/>
      <c r="Q125" s="250"/>
      <c r="R125" s="250"/>
      <c r="S125" s="250"/>
      <c r="T125" s="251"/>
      <c r="AT125" s="252" t="s">
        <v>193</v>
      </c>
      <c r="AU125" s="252" t="s">
        <v>82</v>
      </c>
      <c r="AV125" s="13" t="s">
        <v>82</v>
      </c>
      <c r="AW125" s="13" t="s">
        <v>35</v>
      </c>
      <c r="AX125" s="13" t="s">
        <v>80</v>
      </c>
      <c r="AY125" s="252" t="s">
        <v>183</v>
      </c>
    </row>
    <row r="126" spans="2:63" s="11" customFormat="1" ht="25.9" customHeight="1">
      <c r="B126" s="201"/>
      <c r="C126" s="202"/>
      <c r="D126" s="203" t="s">
        <v>72</v>
      </c>
      <c r="E126" s="204" t="s">
        <v>593</v>
      </c>
      <c r="F126" s="204" t="s">
        <v>594</v>
      </c>
      <c r="G126" s="202"/>
      <c r="H126" s="202"/>
      <c r="I126" s="205"/>
      <c r="J126" s="206">
        <f>BK126</f>
        <v>0</v>
      </c>
      <c r="K126" s="202"/>
      <c r="L126" s="207"/>
      <c r="M126" s="208"/>
      <c r="N126" s="209"/>
      <c r="O126" s="209"/>
      <c r="P126" s="210">
        <f>SUM(P127:P148)</f>
        <v>0</v>
      </c>
      <c r="Q126" s="209"/>
      <c r="R126" s="210">
        <f>SUM(R127:R148)</f>
        <v>0</v>
      </c>
      <c r="S126" s="209"/>
      <c r="T126" s="211">
        <f>SUM(T127:T148)</f>
        <v>0</v>
      </c>
      <c r="AR126" s="212" t="s">
        <v>101</v>
      </c>
      <c r="AT126" s="213" t="s">
        <v>72</v>
      </c>
      <c r="AU126" s="213" t="s">
        <v>73</v>
      </c>
      <c r="AY126" s="212" t="s">
        <v>183</v>
      </c>
      <c r="BK126" s="214">
        <f>SUM(BK127:BK148)</f>
        <v>0</v>
      </c>
    </row>
    <row r="127" spans="2:65" s="1" customFormat="1" ht="33.75" customHeight="1">
      <c r="B127" s="39"/>
      <c r="C127" s="217" t="s">
        <v>262</v>
      </c>
      <c r="D127" s="217" t="s">
        <v>185</v>
      </c>
      <c r="E127" s="218" t="s">
        <v>600</v>
      </c>
      <c r="F127" s="219" t="s">
        <v>601</v>
      </c>
      <c r="G127" s="220" t="s">
        <v>198</v>
      </c>
      <c r="H127" s="221">
        <v>1</v>
      </c>
      <c r="I127" s="222"/>
      <c r="J127" s="223">
        <f>ROUND(I127*H127,2)</f>
        <v>0</v>
      </c>
      <c r="K127" s="219" t="s">
        <v>189</v>
      </c>
      <c r="L127" s="44"/>
      <c r="M127" s="224" t="s">
        <v>19</v>
      </c>
      <c r="N127" s="225" t="s">
        <v>44</v>
      </c>
      <c r="O127" s="80"/>
      <c r="P127" s="226">
        <f>O127*H127</f>
        <v>0</v>
      </c>
      <c r="Q127" s="226">
        <v>0</v>
      </c>
      <c r="R127" s="226">
        <f>Q127*H127</f>
        <v>0</v>
      </c>
      <c r="S127" s="226">
        <v>0</v>
      </c>
      <c r="T127" s="227">
        <f>S127*H127</f>
        <v>0</v>
      </c>
      <c r="AR127" s="18" t="s">
        <v>597</v>
      </c>
      <c r="AT127" s="18" t="s">
        <v>185</v>
      </c>
      <c r="AU127" s="18" t="s">
        <v>80</v>
      </c>
      <c r="AY127" s="18" t="s">
        <v>183</v>
      </c>
      <c r="BE127" s="228">
        <f>IF(N127="základní",J127,0)</f>
        <v>0</v>
      </c>
      <c r="BF127" s="228">
        <f>IF(N127="snížená",J127,0)</f>
        <v>0</v>
      </c>
      <c r="BG127" s="228">
        <f>IF(N127="zákl. přenesená",J127,0)</f>
        <v>0</v>
      </c>
      <c r="BH127" s="228">
        <f>IF(N127="sníž. přenesená",J127,0)</f>
        <v>0</v>
      </c>
      <c r="BI127" s="228">
        <f>IF(N127="nulová",J127,0)</f>
        <v>0</v>
      </c>
      <c r="BJ127" s="18" t="s">
        <v>80</v>
      </c>
      <c r="BK127" s="228">
        <f>ROUND(I127*H127,2)</f>
        <v>0</v>
      </c>
      <c r="BL127" s="18" t="s">
        <v>597</v>
      </c>
      <c r="BM127" s="18" t="s">
        <v>649</v>
      </c>
    </row>
    <row r="128" spans="2:47" s="1" customFormat="1" ht="12">
      <c r="B128" s="39"/>
      <c r="C128" s="40"/>
      <c r="D128" s="229" t="s">
        <v>213</v>
      </c>
      <c r="E128" s="40"/>
      <c r="F128" s="230" t="s">
        <v>402</v>
      </c>
      <c r="G128" s="40"/>
      <c r="H128" s="40"/>
      <c r="I128" s="144"/>
      <c r="J128" s="40"/>
      <c r="K128" s="40"/>
      <c r="L128" s="44"/>
      <c r="M128" s="231"/>
      <c r="N128" s="80"/>
      <c r="O128" s="80"/>
      <c r="P128" s="80"/>
      <c r="Q128" s="80"/>
      <c r="R128" s="80"/>
      <c r="S128" s="80"/>
      <c r="T128" s="81"/>
      <c r="AT128" s="18" t="s">
        <v>213</v>
      </c>
      <c r="AU128" s="18" t="s">
        <v>80</v>
      </c>
    </row>
    <row r="129" spans="2:51" s="13" customFormat="1" ht="12">
      <c r="B129" s="242"/>
      <c r="C129" s="243"/>
      <c r="D129" s="229" t="s">
        <v>193</v>
      </c>
      <c r="E129" s="244" t="s">
        <v>19</v>
      </c>
      <c r="F129" s="245" t="s">
        <v>603</v>
      </c>
      <c r="G129" s="243"/>
      <c r="H129" s="246">
        <v>1</v>
      </c>
      <c r="I129" s="247"/>
      <c r="J129" s="243"/>
      <c r="K129" s="243"/>
      <c r="L129" s="248"/>
      <c r="M129" s="249"/>
      <c r="N129" s="250"/>
      <c r="O129" s="250"/>
      <c r="P129" s="250"/>
      <c r="Q129" s="250"/>
      <c r="R129" s="250"/>
      <c r="S129" s="250"/>
      <c r="T129" s="251"/>
      <c r="AT129" s="252" t="s">
        <v>193</v>
      </c>
      <c r="AU129" s="252" t="s">
        <v>80</v>
      </c>
      <c r="AV129" s="13" t="s">
        <v>82</v>
      </c>
      <c r="AW129" s="13" t="s">
        <v>35</v>
      </c>
      <c r="AX129" s="13" t="s">
        <v>80</v>
      </c>
      <c r="AY129" s="252" t="s">
        <v>183</v>
      </c>
    </row>
    <row r="130" spans="2:65" s="1" customFormat="1" ht="33.75" customHeight="1">
      <c r="B130" s="39"/>
      <c r="C130" s="217" t="s">
        <v>268</v>
      </c>
      <c r="D130" s="217" t="s">
        <v>185</v>
      </c>
      <c r="E130" s="218" t="s">
        <v>530</v>
      </c>
      <c r="F130" s="219" t="s">
        <v>650</v>
      </c>
      <c r="G130" s="220" t="s">
        <v>208</v>
      </c>
      <c r="H130" s="221">
        <v>13.05</v>
      </c>
      <c r="I130" s="222"/>
      <c r="J130" s="223">
        <f>ROUND(I130*H130,2)</f>
        <v>0</v>
      </c>
      <c r="K130" s="219" t="s">
        <v>189</v>
      </c>
      <c r="L130" s="44"/>
      <c r="M130" s="224" t="s">
        <v>19</v>
      </c>
      <c r="N130" s="225" t="s">
        <v>44</v>
      </c>
      <c r="O130" s="80"/>
      <c r="P130" s="226">
        <f>O130*H130</f>
        <v>0</v>
      </c>
      <c r="Q130" s="226">
        <v>0</v>
      </c>
      <c r="R130" s="226">
        <f>Q130*H130</f>
        <v>0</v>
      </c>
      <c r="S130" s="226">
        <v>0</v>
      </c>
      <c r="T130" s="227">
        <f>S130*H130</f>
        <v>0</v>
      </c>
      <c r="AR130" s="18" t="s">
        <v>597</v>
      </c>
      <c r="AT130" s="18" t="s">
        <v>185</v>
      </c>
      <c r="AU130" s="18" t="s">
        <v>80</v>
      </c>
      <c r="AY130" s="18" t="s">
        <v>183</v>
      </c>
      <c r="BE130" s="228">
        <f>IF(N130="základní",J130,0)</f>
        <v>0</v>
      </c>
      <c r="BF130" s="228">
        <f>IF(N130="snížená",J130,0)</f>
        <v>0</v>
      </c>
      <c r="BG130" s="228">
        <f>IF(N130="zákl. přenesená",J130,0)</f>
        <v>0</v>
      </c>
      <c r="BH130" s="228">
        <f>IF(N130="sníž. přenesená",J130,0)</f>
        <v>0</v>
      </c>
      <c r="BI130" s="228">
        <f>IF(N130="nulová",J130,0)</f>
        <v>0</v>
      </c>
      <c r="BJ130" s="18" t="s">
        <v>80</v>
      </c>
      <c r="BK130" s="228">
        <f>ROUND(I130*H130,2)</f>
        <v>0</v>
      </c>
      <c r="BL130" s="18" t="s">
        <v>597</v>
      </c>
      <c r="BM130" s="18" t="s">
        <v>651</v>
      </c>
    </row>
    <row r="131" spans="2:47" s="1" customFormat="1" ht="12">
      <c r="B131" s="39"/>
      <c r="C131" s="40"/>
      <c r="D131" s="229" t="s">
        <v>213</v>
      </c>
      <c r="E131" s="40"/>
      <c r="F131" s="230" t="s">
        <v>402</v>
      </c>
      <c r="G131" s="40"/>
      <c r="H131" s="40"/>
      <c r="I131" s="144"/>
      <c r="J131" s="40"/>
      <c r="K131" s="40"/>
      <c r="L131" s="44"/>
      <c r="M131" s="231"/>
      <c r="N131" s="80"/>
      <c r="O131" s="80"/>
      <c r="P131" s="80"/>
      <c r="Q131" s="80"/>
      <c r="R131" s="80"/>
      <c r="S131" s="80"/>
      <c r="T131" s="81"/>
      <c r="AT131" s="18" t="s">
        <v>213</v>
      </c>
      <c r="AU131" s="18" t="s">
        <v>80</v>
      </c>
    </row>
    <row r="132" spans="2:51" s="13" customFormat="1" ht="12">
      <c r="B132" s="242"/>
      <c r="C132" s="243"/>
      <c r="D132" s="229" t="s">
        <v>193</v>
      </c>
      <c r="E132" s="244" t="s">
        <v>19</v>
      </c>
      <c r="F132" s="245" t="s">
        <v>652</v>
      </c>
      <c r="G132" s="243"/>
      <c r="H132" s="246">
        <v>13.05</v>
      </c>
      <c r="I132" s="247"/>
      <c r="J132" s="243"/>
      <c r="K132" s="243"/>
      <c r="L132" s="248"/>
      <c r="M132" s="249"/>
      <c r="N132" s="250"/>
      <c r="O132" s="250"/>
      <c r="P132" s="250"/>
      <c r="Q132" s="250"/>
      <c r="R132" s="250"/>
      <c r="S132" s="250"/>
      <c r="T132" s="251"/>
      <c r="AT132" s="252" t="s">
        <v>193</v>
      </c>
      <c r="AU132" s="252" t="s">
        <v>80</v>
      </c>
      <c r="AV132" s="13" t="s">
        <v>82</v>
      </c>
      <c r="AW132" s="13" t="s">
        <v>35</v>
      </c>
      <c r="AX132" s="13" t="s">
        <v>80</v>
      </c>
      <c r="AY132" s="252" t="s">
        <v>183</v>
      </c>
    </row>
    <row r="133" spans="2:65" s="1" customFormat="1" ht="78.75" customHeight="1">
      <c r="B133" s="39"/>
      <c r="C133" s="217" t="s">
        <v>8</v>
      </c>
      <c r="D133" s="217" t="s">
        <v>185</v>
      </c>
      <c r="E133" s="218" t="s">
        <v>399</v>
      </c>
      <c r="F133" s="219" t="s">
        <v>400</v>
      </c>
      <c r="G133" s="220" t="s">
        <v>208</v>
      </c>
      <c r="H133" s="221">
        <v>7.375</v>
      </c>
      <c r="I133" s="222"/>
      <c r="J133" s="223">
        <f>ROUND(I133*H133,2)</f>
        <v>0</v>
      </c>
      <c r="K133" s="219" t="s">
        <v>189</v>
      </c>
      <c r="L133" s="44"/>
      <c r="M133" s="224" t="s">
        <v>19</v>
      </c>
      <c r="N133" s="225" t="s">
        <v>44</v>
      </c>
      <c r="O133" s="80"/>
      <c r="P133" s="226">
        <f>O133*H133</f>
        <v>0</v>
      </c>
      <c r="Q133" s="226">
        <v>0</v>
      </c>
      <c r="R133" s="226">
        <f>Q133*H133</f>
        <v>0</v>
      </c>
      <c r="S133" s="226">
        <v>0</v>
      </c>
      <c r="T133" s="227">
        <f>S133*H133</f>
        <v>0</v>
      </c>
      <c r="AR133" s="18" t="s">
        <v>597</v>
      </c>
      <c r="AT133" s="18" t="s">
        <v>185</v>
      </c>
      <c r="AU133" s="18" t="s">
        <v>80</v>
      </c>
      <c r="AY133" s="18" t="s">
        <v>183</v>
      </c>
      <c r="BE133" s="228">
        <f>IF(N133="základní",J133,0)</f>
        <v>0</v>
      </c>
      <c r="BF133" s="228">
        <f>IF(N133="snížená",J133,0)</f>
        <v>0</v>
      </c>
      <c r="BG133" s="228">
        <f>IF(N133="zákl. přenesená",J133,0)</f>
        <v>0</v>
      </c>
      <c r="BH133" s="228">
        <f>IF(N133="sníž. přenesená",J133,0)</f>
        <v>0</v>
      </c>
      <c r="BI133" s="228">
        <f>IF(N133="nulová",J133,0)</f>
        <v>0</v>
      </c>
      <c r="BJ133" s="18" t="s">
        <v>80</v>
      </c>
      <c r="BK133" s="228">
        <f>ROUND(I133*H133,2)</f>
        <v>0</v>
      </c>
      <c r="BL133" s="18" t="s">
        <v>597</v>
      </c>
      <c r="BM133" s="18" t="s">
        <v>653</v>
      </c>
    </row>
    <row r="134" spans="2:47" s="1" customFormat="1" ht="12">
      <c r="B134" s="39"/>
      <c r="C134" s="40"/>
      <c r="D134" s="229" t="s">
        <v>213</v>
      </c>
      <c r="E134" s="40"/>
      <c r="F134" s="230" t="s">
        <v>402</v>
      </c>
      <c r="G134" s="40"/>
      <c r="H134" s="40"/>
      <c r="I134" s="144"/>
      <c r="J134" s="40"/>
      <c r="K134" s="40"/>
      <c r="L134" s="44"/>
      <c r="M134" s="231"/>
      <c r="N134" s="80"/>
      <c r="O134" s="80"/>
      <c r="P134" s="80"/>
      <c r="Q134" s="80"/>
      <c r="R134" s="80"/>
      <c r="S134" s="80"/>
      <c r="T134" s="81"/>
      <c r="AT134" s="18" t="s">
        <v>213</v>
      </c>
      <c r="AU134" s="18" t="s">
        <v>80</v>
      </c>
    </row>
    <row r="135" spans="2:51" s="13" customFormat="1" ht="12">
      <c r="B135" s="242"/>
      <c r="C135" s="243"/>
      <c r="D135" s="229" t="s">
        <v>193</v>
      </c>
      <c r="E135" s="244" t="s">
        <v>19</v>
      </c>
      <c r="F135" s="245" t="s">
        <v>654</v>
      </c>
      <c r="G135" s="243"/>
      <c r="H135" s="246">
        <v>7.375</v>
      </c>
      <c r="I135" s="247"/>
      <c r="J135" s="243"/>
      <c r="K135" s="243"/>
      <c r="L135" s="248"/>
      <c r="M135" s="249"/>
      <c r="N135" s="250"/>
      <c r="O135" s="250"/>
      <c r="P135" s="250"/>
      <c r="Q135" s="250"/>
      <c r="R135" s="250"/>
      <c r="S135" s="250"/>
      <c r="T135" s="251"/>
      <c r="AT135" s="252" t="s">
        <v>193</v>
      </c>
      <c r="AU135" s="252" t="s">
        <v>80</v>
      </c>
      <c r="AV135" s="13" t="s">
        <v>82</v>
      </c>
      <c r="AW135" s="13" t="s">
        <v>35</v>
      </c>
      <c r="AX135" s="13" t="s">
        <v>80</v>
      </c>
      <c r="AY135" s="252" t="s">
        <v>183</v>
      </c>
    </row>
    <row r="136" spans="2:65" s="1" customFormat="1" ht="78.75" customHeight="1">
      <c r="B136" s="39"/>
      <c r="C136" s="217" t="s">
        <v>276</v>
      </c>
      <c r="D136" s="217" t="s">
        <v>185</v>
      </c>
      <c r="E136" s="218" t="s">
        <v>655</v>
      </c>
      <c r="F136" s="219" t="s">
        <v>656</v>
      </c>
      <c r="G136" s="220" t="s">
        <v>208</v>
      </c>
      <c r="H136" s="221">
        <v>12.95</v>
      </c>
      <c r="I136" s="222"/>
      <c r="J136" s="223">
        <f>ROUND(I136*H136,2)</f>
        <v>0</v>
      </c>
      <c r="K136" s="219" t="s">
        <v>189</v>
      </c>
      <c r="L136" s="44"/>
      <c r="M136" s="224" t="s">
        <v>19</v>
      </c>
      <c r="N136" s="225" t="s">
        <v>44</v>
      </c>
      <c r="O136" s="80"/>
      <c r="P136" s="226">
        <f>O136*H136</f>
        <v>0</v>
      </c>
      <c r="Q136" s="226">
        <v>0</v>
      </c>
      <c r="R136" s="226">
        <f>Q136*H136</f>
        <v>0</v>
      </c>
      <c r="S136" s="226">
        <v>0</v>
      </c>
      <c r="T136" s="227">
        <f>S136*H136</f>
        <v>0</v>
      </c>
      <c r="AR136" s="18" t="s">
        <v>597</v>
      </c>
      <c r="AT136" s="18" t="s">
        <v>185</v>
      </c>
      <c r="AU136" s="18" t="s">
        <v>80</v>
      </c>
      <c r="AY136" s="18" t="s">
        <v>183</v>
      </c>
      <c r="BE136" s="228">
        <f>IF(N136="základní",J136,0)</f>
        <v>0</v>
      </c>
      <c r="BF136" s="228">
        <f>IF(N136="snížená",J136,0)</f>
        <v>0</v>
      </c>
      <c r="BG136" s="228">
        <f>IF(N136="zákl. přenesená",J136,0)</f>
        <v>0</v>
      </c>
      <c r="BH136" s="228">
        <f>IF(N136="sníž. přenesená",J136,0)</f>
        <v>0</v>
      </c>
      <c r="BI136" s="228">
        <f>IF(N136="nulová",J136,0)</f>
        <v>0</v>
      </c>
      <c r="BJ136" s="18" t="s">
        <v>80</v>
      </c>
      <c r="BK136" s="228">
        <f>ROUND(I136*H136,2)</f>
        <v>0</v>
      </c>
      <c r="BL136" s="18" t="s">
        <v>597</v>
      </c>
      <c r="BM136" s="18" t="s">
        <v>657</v>
      </c>
    </row>
    <row r="137" spans="2:47" s="1" customFormat="1" ht="12">
      <c r="B137" s="39"/>
      <c r="C137" s="40"/>
      <c r="D137" s="229" t="s">
        <v>213</v>
      </c>
      <c r="E137" s="40"/>
      <c r="F137" s="230" t="s">
        <v>402</v>
      </c>
      <c r="G137" s="40"/>
      <c r="H137" s="40"/>
      <c r="I137" s="144"/>
      <c r="J137" s="40"/>
      <c r="K137" s="40"/>
      <c r="L137" s="44"/>
      <c r="M137" s="231"/>
      <c r="N137" s="80"/>
      <c r="O137" s="80"/>
      <c r="P137" s="80"/>
      <c r="Q137" s="80"/>
      <c r="R137" s="80"/>
      <c r="S137" s="80"/>
      <c r="T137" s="81"/>
      <c r="AT137" s="18" t="s">
        <v>213</v>
      </c>
      <c r="AU137" s="18" t="s">
        <v>80</v>
      </c>
    </row>
    <row r="138" spans="2:51" s="13" customFormat="1" ht="12">
      <c r="B138" s="242"/>
      <c r="C138" s="243"/>
      <c r="D138" s="229" t="s">
        <v>193</v>
      </c>
      <c r="E138" s="244" t="s">
        <v>19</v>
      </c>
      <c r="F138" s="245" t="s">
        <v>658</v>
      </c>
      <c r="G138" s="243"/>
      <c r="H138" s="246">
        <v>9.8</v>
      </c>
      <c r="I138" s="247"/>
      <c r="J138" s="243"/>
      <c r="K138" s="243"/>
      <c r="L138" s="248"/>
      <c r="M138" s="249"/>
      <c r="N138" s="250"/>
      <c r="O138" s="250"/>
      <c r="P138" s="250"/>
      <c r="Q138" s="250"/>
      <c r="R138" s="250"/>
      <c r="S138" s="250"/>
      <c r="T138" s="251"/>
      <c r="AT138" s="252" t="s">
        <v>193</v>
      </c>
      <c r="AU138" s="252" t="s">
        <v>80</v>
      </c>
      <c r="AV138" s="13" t="s">
        <v>82</v>
      </c>
      <c r="AW138" s="13" t="s">
        <v>35</v>
      </c>
      <c r="AX138" s="13" t="s">
        <v>73</v>
      </c>
      <c r="AY138" s="252" t="s">
        <v>183</v>
      </c>
    </row>
    <row r="139" spans="2:51" s="13" customFormat="1" ht="12">
      <c r="B139" s="242"/>
      <c r="C139" s="243"/>
      <c r="D139" s="229" t="s">
        <v>193</v>
      </c>
      <c r="E139" s="244" t="s">
        <v>19</v>
      </c>
      <c r="F139" s="245" t="s">
        <v>659</v>
      </c>
      <c r="G139" s="243"/>
      <c r="H139" s="246">
        <v>3.15</v>
      </c>
      <c r="I139" s="247"/>
      <c r="J139" s="243"/>
      <c r="K139" s="243"/>
      <c r="L139" s="248"/>
      <c r="M139" s="249"/>
      <c r="N139" s="250"/>
      <c r="O139" s="250"/>
      <c r="P139" s="250"/>
      <c r="Q139" s="250"/>
      <c r="R139" s="250"/>
      <c r="S139" s="250"/>
      <c r="T139" s="251"/>
      <c r="AT139" s="252" t="s">
        <v>193</v>
      </c>
      <c r="AU139" s="252" t="s">
        <v>80</v>
      </c>
      <c r="AV139" s="13" t="s">
        <v>82</v>
      </c>
      <c r="AW139" s="13" t="s">
        <v>35</v>
      </c>
      <c r="AX139" s="13" t="s">
        <v>73</v>
      </c>
      <c r="AY139" s="252" t="s">
        <v>183</v>
      </c>
    </row>
    <row r="140" spans="2:51" s="14" customFormat="1" ht="12">
      <c r="B140" s="253"/>
      <c r="C140" s="254"/>
      <c r="D140" s="229" t="s">
        <v>193</v>
      </c>
      <c r="E140" s="255" t="s">
        <v>19</v>
      </c>
      <c r="F140" s="256" t="s">
        <v>231</v>
      </c>
      <c r="G140" s="254"/>
      <c r="H140" s="257">
        <v>12.950000000000001</v>
      </c>
      <c r="I140" s="258"/>
      <c r="J140" s="254"/>
      <c r="K140" s="254"/>
      <c r="L140" s="259"/>
      <c r="M140" s="260"/>
      <c r="N140" s="261"/>
      <c r="O140" s="261"/>
      <c r="P140" s="261"/>
      <c r="Q140" s="261"/>
      <c r="R140" s="261"/>
      <c r="S140" s="261"/>
      <c r="T140" s="262"/>
      <c r="AT140" s="263" t="s">
        <v>193</v>
      </c>
      <c r="AU140" s="263" t="s">
        <v>80</v>
      </c>
      <c r="AV140" s="14" t="s">
        <v>101</v>
      </c>
      <c r="AW140" s="14" t="s">
        <v>35</v>
      </c>
      <c r="AX140" s="14" t="s">
        <v>80</v>
      </c>
      <c r="AY140" s="263" t="s">
        <v>183</v>
      </c>
    </row>
    <row r="141" spans="2:65" s="1" customFormat="1" ht="78.75" customHeight="1">
      <c r="B141" s="39"/>
      <c r="C141" s="217" t="s">
        <v>282</v>
      </c>
      <c r="D141" s="217" t="s">
        <v>185</v>
      </c>
      <c r="E141" s="218" t="s">
        <v>373</v>
      </c>
      <c r="F141" s="219" t="s">
        <v>374</v>
      </c>
      <c r="G141" s="220" t="s">
        <v>208</v>
      </c>
      <c r="H141" s="221">
        <v>11</v>
      </c>
      <c r="I141" s="222"/>
      <c r="J141" s="223">
        <f>ROUND(I141*H141,2)</f>
        <v>0</v>
      </c>
      <c r="K141" s="219" t="s">
        <v>189</v>
      </c>
      <c r="L141" s="44"/>
      <c r="M141" s="224" t="s">
        <v>19</v>
      </c>
      <c r="N141" s="225" t="s">
        <v>44</v>
      </c>
      <c r="O141" s="80"/>
      <c r="P141" s="226">
        <f>O141*H141</f>
        <v>0</v>
      </c>
      <c r="Q141" s="226">
        <v>0</v>
      </c>
      <c r="R141" s="226">
        <f>Q141*H141</f>
        <v>0</v>
      </c>
      <c r="S141" s="226">
        <v>0</v>
      </c>
      <c r="T141" s="227">
        <f>S141*H141</f>
        <v>0</v>
      </c>
      <c r="AR141" s="18" t="s">
        <v>597</v>
      </c>
      <c r="AT141" s="18" t="s">
        <v>185</v>
      </c>
      <c r="AU141" s="18" t="s">
        <v>80</v>
      </c>
      <c r="AY141" s="18" t="s">
        <v>183</v>
      </c>
      <c r="BE141" s="228">
        <f>IF(N141="základní",J141,0)</f>
        <v>0</v>
      </c>
      <c r="BF141" s="228">
        <f>IF(N141="snížená",J141,0)</f>
        <v>0</v>
      </c>
      <c r="BG141" s="228">
        <f>IF(N141="zákl. přenesená",J141,0)</f>
        <v>0</v>
      </c>
      <c r="BH141" s="228">
        <f>IF(N141="sníž. přenesená",J141,0)</f>
        <v>0</v>
      </c>
      <c r="BI141" s="228">
        <f>IF(N141="nulová",J141,0)</f>
        <v>0</v>
      </c>
      <c r="BJ141" s="18" t="s">
        <v>80</v>
      </c>
      <c r="BK141" s="228">
        <f>ROUND(I141*H141,2)</f>
        <v>0</v>
      </c>
      <c r="BL141" s="18" t="s">
        <v>597</v>
      </c>
      <c r="BM141" s="18" t="s">
        <v>660</v>
      </c>
    </row>
    <row r="142" spans="2:47" s="1" customFormat="1" ht="12">
      <c r="B142" s="39"/>
      <c r="C142" s="40"/>
      <c r="D142" s="229" t="s">
        <v>213</v>
      </c>
      <c r="E142" s="40"/>
      <c r="F142" s="230" t="s">
        <v>402</v>
      </c>
      <c r="G142" s="40"/>
      <c r="H142" s="40"/>
      <c r="I142" s="144"/>
      <c r="J142" s="40"/>
      <c r="K142" s="40"/>
      <c r="L142" s="44"/>
      <c r="M142" s="231"/>
      <c r="N142" s="80"/>
      <c r="O142" s="80"/>
      <c r="P142" s="80"/>
      <c r="Q142" s="80"/>
      <c r="R142" s="80"/>
      <c r="S142" s="80"/>
      <c r="T142" s="81"/>
      <c r="AT142" s="18" t="s">
        <v>213</v>
      </c>
      <c r="AU142" s="18" t="s">
        <v>80</v>
      </c>
    </row>
    <row r="143" spans="2:65" s="1" customFormat="1" ht="33.75" customHeight="1">
      <c r="B143" s="39"/>
      <c r="C143" s="217" t="s">
        <v>287</v>
      </c>
      <c r="D143" s="217" t="s">
        <v>185</v>
      </c>
      <c r="E143" s="218" t="s">
        <v>609</v>
      </c>
      <c r="F143" s="219" t="s">
        <v>610</v>
      </c>
      <c r="G143" s="220" t="s">
        <v>198</v>
      </c>
      <c r="H143" s="221">
        <v>1</v>
      </c>
      <c r="I143" s="222"/>
      <c r="J143" s="223">
        <f>ROUND(I143*H143,2)</f>
        <v>0</v>
      </c>
      <c r="K143" s="219" t="s">
        <v>189</v>
      </c>
      <c r="L143" s="44"/>
      <c r="M143" s="224" t="s">
        <v>19</v>
      </c>
      <c r="N143" s="225" t="s">
        <v>44</v>
      </c>
      <c r="O143" s="80"/>
      <c r="P143" s="226">
        <f>O143*H143</f>
        <v>0</v>
      </c>
      <c r="Q143" s="226">
        <v>0</v>
      </c>
      <c r="R143" s="226">
        <f>Q143*H143</f>
        <v>0</v>
      </c>
      <c r="S143" s="226">
        <v>0</v>
      </c>
      <c r="T143" s="227">
        <f>S143*H143</f>
        <v>0</v>
      </c>
      <c r="AR143" s="18" t="s">
        <v>597</v>
      </c>
      <c r="AT143" s="18" t="s">
        <v>185</v>
      </c>
      <c r="AU143" s="18" t="s">
        <v>80</v>
      </c>
      <c r="AY143" s="18" t="s">
        <v>183</v>
      </c>
      <c r="BE143" s="228">
        <f>IF(N143="základní",J143,0)</f>
        <v>0</v>
      </c>
      <c r="BF143" s="228">
        <f>IF(N143="snížená",J143,0)</f>
        <v>0</v>
      </c>
      <c r="BG143" s="228">
        <f>IF(N143="zákl. přenesená",J143,0)</f>
        <v>0</v>
      </c>
      <c r="BH143" s="228">
        <f>IF(N143="sníž. přenesená",J143,0)</f>
        <v>0</v>
      </c>
      <c r="BI143" s="228">
        <f>IF(N143="nulová",J143,0)</f>
        <v>0</v>
      </c>
      <c r="BJ143" s="18" t="s">
        <v>80</v>
      </c>
      <c r="BK143" s="228">
        <f>ROUND(I143*H143,2)</f>
        <v>0</v>
      </c>
      <c r="BL143" s="18" t="s">
        <v>597</v>
      </c>
      <c r="BM143" s="18" t="s">
        <v>661</v>
      </c>
    </row>
    <row r="144" spans="2:47" s="1" customFormat="1" ht="12">
      <c r="B144" s="39"/>
      <c r="C144" s="40"/>
      <c r="D144" s="229" t="s">
        <v>213</v>
      </c>
      <c r="E144" s="40"/>
      <c r="F144" s="230" t="s">
        <v>429</v>
      </c>
      <c r="G144" s="40"/>
      <c r="H144" s="40"/>
      <c r="I144" s="144"/>
      <c r="J144" s="40"/>
      <c r="K144" s="40"/>
      <c r="L144" s="44"/>
      <c r="M144" s="231"/>
      <c r="N144" s="80"/>
      <c r="O144" s="80"/>
      <c r="P144" s="80"/>
      <c r="Q144" s="80"/>
      <c r="R144" s="80"/>
      <c r="S144" s="80"/>
      <c r="T144" s="81"/>
      <c r="AT144" s="18" t="s">
        <v>213</v>
      </c>
      <c r="AU144" s="18" t="s">
        <v>80</v>
      </c>
    </row>
    <row r="145" spans="2:51" s="13" customFormat="1" ht="12">
      <c r="B145" s="242"/>
      <c r="C145" s="243"/>
      <c r="D145" s="229" t="s">
        <v>193</v>
      </c>
      <c r="E145" s="244" t="s">
        <v>19</v>
      </c>
      <c r="F145" s="245" t="s">
        <v>612</v>
      </c>
      <c r="G145" s="243"/>
      <c r="H145" s="246">
        <v>1</v>
      </c>
      <c r="I145" s="247"/>
      <c r="J145" s="243"/>
      <c r="K145" s="243"/>
      <c r="L145" s="248"/>
      <c r="M145" s="249"/>
      <c r="N145" s="250"/>
      <c r="O145" s="250"/>
      <c r="P145" s="250"/>
      <c r="Q145" s="250"/>
      <c r="R145" s="250"/>
      <c r="S145" s="250"/>
      <c r="T145" s="251"/>
      <c r="AT145" s="252" t="s">
        <v>193</v>
      </c>
      <c r="AU145" s="252" t="s">
        <v>80</v>
      </c>
      <c r="AV145" s="13" t="s">
        <v>82</v>
      </c>
      <c r="AW145" s="13" t="s">
        <v>35</v>
      </c>
      <c r="AX145" s="13" t="s">
        <v>80</v>
      </c>
      <c r="AY145" s="252" t="s">
        <v>183</v>
      </c>
    </row>
    <row r="146" spans="2:65" s="1" customFormat="1" ht="33.75" customHeight="1">
      <c r="B146" s="39"/>
      <c r="C146" s="217" t="s">
        <v>292</v>
      </c>
      <c r="D146" s="217" t="s">
        <v>185</v>
      </c>
      <c r="E146" s="218" t="s">
        <v>411</v>
      </c>
      <c r="F146" s="219" t="s">
        <v>662</v>
      </c>
      <c r="G146" s="220" t="s">
        <v>208</v>
      </c>
      <c r="H146" s="221">
        <v>13.05</v>
      </c>
      <c r="I146" s="222"/>
      <c r="J146" s="223">
        <f>ROUND(I146*H146,2)</f>
        <v>0</v>
      </c>
      <c r="K146" s="219" t="s">
        <v>189</v>
      </c>
      <c r="L146" s="44"/>
      <c r="M146" s="224" t="s">
        <v>19</v>
      </c>
      <c r="N146" s="225" t="s">
        <v>44</v>
      </c>
      <c r="O146" s="80"/>
      <c r="P146" s="226">
        <f>O146*H146</f>
        <v>0</v>
      </c>
      <c r="Q146" s="226">
        <v>0</v>
      </c>
      <c r="R146" s="226">
        <f>Q146*H146</f>
        <v>0</v>
      </c>
      <c r="S146" s="226">
        <v>0</v>
      </c>
      <c r="T146" s="227">
        <f>S146*H146</f>
        <v>0</v>
      </c>
      <c r="AR146" s="18" t="s">
        <v>597</v>
      </c>
      <c r="AT146" s="18" t="s">
        <v>185</v>
      </c>
      <c r="AU146" s="18" t="s">
        <v>80</v>
      </c>
      <c r="AY146" s="18" t="s">
        <v>183</v>
      </c>
      <c r="BE146" s="228">
        <f>IF(N146="základní",J146,0)</f>
        <v>0</v>
      </c>
      <c r="BF146" s="228">
        <f>IF(N146="snížená",J146,0)</f>
        <v>0</v>
      </c>
      <c r="BG146" s="228">
        <f>IF(N146="zákl. přenesená",J146,0)</f>
        <v>0</v>
      </c>
      <c r="BH146" s="228">
        <f>IF(N146="sníž. přenesená",J146,0)</f>
        <v>0</v>
      </c>
      <c r="BI146" s="228">
        <f>IF(N146="nulová",J146,0)</f>
        <v>0</v>
      </c>
      <c r="BJ146" s="18" t="s">
        <v>80</v>
      </c>
      <c r="BK146" s="228">
        <f>ROUND(I146*H146,2)</f>
        <v>0</v>
      </c>
      <c r="BL146" s="18" t="s">
        <v>597</v>
      </c>
      <c r="BM146" s="18" t="s">
        <v>663</v>
      </c>
    </row>
    <row r="147" spans="2:47" s="1" customFormat="1" ht="12">
      <c r="B147" s="39"/>
      <c r="C147" s="40"/>
      <c r="D147" s="229" t="s">
        <v>213</v>
      </c>
      <c r="E147" s="40"/>
      <c r="F147" s="230" t="s">
        <v>424</v>
      </c>
      <c r="G147" s="40"/>
      <c r="H147" s="40"/>
      <c r="I147" s="144"/>
      <c r="J147" s="40"/>
      <c r="K147" s="40"/>
      <c r="L147" s="44"/>
      <c r="M147" s="231"/>
      <c r="N147" s="80"/>
      <c r="O147" s="80"/>
      <c r="P147" s="80"/>
      <c r="Q147" s="80"/>
      <c r="R147" s="80"/>
      <c r="S147" s="80"/>
      <c r="T147" s="81"/>
      <c r="AT147" s="18" t="s">
        <v>213</v>
      </c>
      <c r="AU147" s="18" t="s">
        <v>80</v>
      </c>
    </row>
    <row r="148" spans="2:51" s="13" customFormat="1" ht="12">
      <c r="B148" s="242"/>
      <c r="C148" s="243"/>
      <c r="D148" s="229" t="s">
        <v>193</v>
      </c>
      <c r="E148" s="244" t="s">
        <v>19</v>
      </c>
      <c r="F148" s="245" t="s">
        <v>664</v>
      </c>
      <c r="G148" s="243"/>
      <c r="H148" s="246">
        <v>13.05</v>
      </c>
      <c r="I148" s="247"/>
      <c r="J148" s="243"/>
      <c r="K148" s="243"/>
      <c r="L148" s="248"/>
      <c r="M148" s="274"/>
      <c r="N148" s="275"/>
      <c r="O148" s="275"/>
      <c r="P148" s="275"/>
      <c r="Q148" s="275"/>
      <c r="R148" s="275"/>
      <c r="S148" s="275"/>
      <c r="T148" s="276"/>
      <c r="AT148" s="252" t="s">
        <v>193</v>
      </c>
      <c r="AU148" s="252" t="s">
        <v>80</v>
      </c>
      <c r="AV148" s="13" t="s">
        <v>82</v>
      </c>
      <c r="AW148" s="13" t="s">
        <v>35</v>
      </c>
      <c r="AX148" s="13" t="s">
        <v>80</v>
      </c>
      <c r="AY148" s="252" t="s">
        <v>183</v>
      </c>
    </row>
    <row r="149" spans="2:12" s="1" customFormat="1" ht="6.95" customHeight="1">
      <c r="B149" s="58"/>
      <c r="C149" s="59"/>
      <c r="D149" s="59"/>
      <c r="E149" s="59"/>
      <c r="F149" s="59"/>
      <c r="G149" s="59"/>
      <c r="H149" s="59"/>
      <c r="I149" s="168"/>
      <c r="J149" s="59"/>
      <c r="K149" s="59"/>
      <c r="L149" s="44"/>
    </row>
  </sheetData>
  <sheetProtection password="CC35" sheet="1" objects="1" scenarios="1" formatColumns="0" formatRows="0" autoFilter="0"/>
  <autoFilter ref="C93:K148"/>
  <mergeCells count="15">
    <mergeCell ref="E7:H7"/>
    <mergeCell ref="E11:H11"/>
    <mergeCell ref="E9:H9"/>
    <mergeCell ref="E13:H13"/>
    <mergeCell ref="E22:H22"/>
    <mergeCell ref="E31:H31"/>
    <mergeCell ref="E52:H52"/>
    <mergeCell ref="E56:H56"/>
    <mergeCell ref="E54:H54"/>
    <mergeCell ref="E58:H58"/>
    <mergeCell ref="E80:H80"/>
    <mergeCell ref="E84:H84"/>
    <mergeCell ref="E82:H82"/>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15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100</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ht="12">
      <c r="B8" s="21"/>
      <c r="D8" s="142" t="s">
        <v>158</v>
      </c>
      <c r="L8" s="21"/>
    </row>
    <row r="9" spans="2:12" ht="16.5" customHeight="1">
      <c r="B9" s="21"/>
      <c r="E9" s="143" t="s">
        <v>159</v>
      </c>
      <c r="L9" s="21"/>
    </row>
    <row r="10" spans="2:12" ht="12" customHeight="1">
      <c r="B10" s="21"/>
      <c r="D10" s="142" t="s">
        <v>160</v>
      </c>
      <c r="L10" s="21"/>
    </row>
    <row r="11" spans="2:12" s="1" customFormat="1" ht="16.5" customHeight="1">
      <c r="B11" s="44"/>
      <c r="E11" s="142" t="s">
        <v>554</v>
      </c>
      <c r="F11" s="1"/>
      <c r="G11" s="1"/>
      <c r="H11" s="1"/>
      <c r="I11" s="144"/>
      <c r="L11" s="44"/>
    </row>
    <row r="12" spans="2:12" s="1" customFormat="1" ht="12" customHeight="1">
      <c r="B12" s="44"/>
      <c r="D12" s="142" t="s">
        <v>555</v>
      </c>
      <c r="I12" s="144"/>
      <c r="L12" s="44"/>
    </row>
    <row r="13" spans="2:12" s="1" customFormat="1" ht="36.95" customHeight="1">
      <c r="B13" s="44"/>
      <c r="E13" s="145" t="s">
        <v>665</v>
      </c>
      <c r="F13" s="1"/>
      <c r="G13" s="1"/>
      <c r="H13" s="1"/>
      <c r="I13" s="144"/>
      <c r="L13" s="44"/>
    </row>
    <row r="14" spans="2:12" s="1" customFormat="1" ht="12">
      <c r="B14" s="44"/>
      <c r="I14" s="144"/>
      <c r="L14" s="44"/>
    </row>
    <row r="15" spans="2:12" s="1" customFormat="1" ht="12" customHeight="1">
      <c r="B15" s="44"/>
      <c r="D15" s="142" t="s">
        <v>18</v>
      </c>
      <c r="F15" s="18" t="s">
        <v>19</v>
      </c>
      <c r="I15" s="146" t="s">
        <v>20</v>
      </c>
      <c r="J15" s="18" t="s">
        <v>19</v>
      </c>
      <c r="L15" s="44"/>
    </row>
    <row r="16" spans="2:12" s="1" customFormat="1" ht="12" customHeight="1">
      <c r="B16" s="44"/>
      <c r="D16" s="142" t="s">
        <v>21</v>
      </c>
      <c r="F16" s="18" t="s">
        <v>22</v>
      </c>
      <c r="I16" s="146" t="s">
        <v>23</v>
      </c>
      <c r="J16" s="147" t="str">
        <f>'Rekapitulace stavby'!AN8</f>
        <v>7. 6. 2019</v>
      </c>
      <c r="L16" s="44"/>
    </row>
    <row r="17" spans="2:12" s="1" customFormat="1" ht="10.8" customHeight="1">
      <c r="B17" s="44"/>
      <c r="I17" s="144"/>
      <c r="L17" s="44"/>
    </row>
    <row r="18" spans="2:12" s="1" customFormat="1" ht="12" customHeight="1">
      <c r="B18" s="44"/>
      <c r="D18" s="142" t="s">
        <v>25</v>
      </c>
      <c r="I18" s="146" t="s">
        <v>26</v>
      </c>
      <c r="J18" s="18" t="s">
        <v>27</v>
      </c>
      <c r="L18" s="44"/>
    </row>
    <row r="19" spans="2:12" s="1" customFormat="1" ht="18" customHeight="1">
      <c r="B19" s="44"/>
      <c r="E19" s="18" t="s">
        <v>28</v>
      </c>
      <c r="I19" s="146" t="s">
        <v>29</v>
      </c>
      <c r="J19" s="18" t="s">
        <v>30</v>
      </c>
      <c r="L19" s="44"/>
    </row>
    <row r="20" spans="2:12" s="1" customFormat="1" ht="6.95" customHeight="1">
      <c r="B20" s="44"/>
      <c r="I20" s="144"/>
      <c r="L20" s="44"/>
    </row>
    <row r="21" spans="2:12" s="1" customFormat="1" ht="12" customHeight="1">
      <c r="B21" s="44"/>
      <c r="D21" s="142" t="s">
        <v>31</v>
      </c>
      <c r="I21" s="146" t="s">
        <v>26</v>
      </c>
      <c r="J21" s="34" t="str">
        <f>'Rekapitulace stavby'!AN13</f>
        <v>Vyplň údaj</v>
      </c>
      <c r="L21" s="44"/>
    </row>
    <row r="22" spans="2:12" s="1" customFormat="1" ht="18" customHeight="1">
      <c r="B22" s="44"/>
      <c r="E22" s="34" t="str">
        <f>'Rekapitulace stavby'!E14</f>
        <v>Vyplň údaj</v>
      </c>
      <c r="F22" s="18"/>
      <c r="G22" s="18"/>
      <c r="H22" s="18"/>
      <c r="I22" s="146" t="s">
        <v>29</v>
      </c>
      <c r="J22" s="34" t="str">
        <f>'Rekapitulace stavby'!AN14</f>
        <v>Vyplň údaj</v>
      </c>
      <c r="L22" s="44"/>
    </row>
    <row r="23" spans="2:12" s="1" customFormat="1" ht="6.95" customHeight="1">
      <c r="B23" s="44"/>
      <c r="I23" s="144"/>
      <c r="L23" s="44"/>
    </row>
    <row r="24" spans="2:12" s="1" customFormat="1" ht="12" customHeight="1">
      <c r="B24" s="44"/>
      <c r="D24" s="142" t="s">
        <v>33</v>
      </c>
      <c r="I24" s="146" t="s">
        <v>26</v>
      </c>
      <c r="J24" s="18" t="s">
        <v>19</v>
      </c>
      <c r="L24" s="44"/>
    </row>
    <row r="25" spans="2:12" s="1" customFormat="1" ht="18" customHeight="1">
      <c r="B25" s="44"/>
      <c r="E25" s="18" t="s">
        <v>34</v>
      </c>
      <c r="I25" s="146" t="s">
        <v>29</v>
      </c>
      <c r="J25" s="18" t="s">
        <v>19</v>
      </c>
      <c r="L25" s="44"/>
    </row>
    <row r="26" spans="2:12" s="1" customFormat="1" ht="6.95" customHeight="1">
      <c r="B26" s="44"/>
      <c r="I26" s="144"/>
      <c r="L26" s="44"/>
    </row>
    <row r="27" spans="2:12" s="1" customFormat="1" ht="12" customHeight="1">
      <c r="B27" s="44"/>
      <c r="D27" s="142" t="s">
        <v>36</v>
      </c>
      <c r="I27" s="146" t="s">
        <v>26</v>
      </c>
      <c r="J27" s="18" t="s">
        <v>19</v>
      </c>
      <c r="L27" s="44"/>
    </row>
    <row r="28" spans="2:12" s="1" customFormat="1" ht="18" customHeight="1">
      <c r="B28" s="44"/>
      <c r="E28" s="18" t="s">
        <v>34</v>
      </c>
      <c r="I28" s="146" t="s">
        <v>29</v>
      </c>
      <c r="J28" s="18" t="s">
        <v>19</v>
      </c>
      <c r="L28" s="44"/>
    </row>
    <row r="29" spans="2:12" s="1" customFormat="1" ht="6.95" customHeight="1">
      <c r="B29" s="44"/>
      <c r="I29" s="144"/>
      <c r="L29" s="44"/>
    </row>
    <row r="30" spans="2:12" s="1" customFormat="1" ht="12" customHeight="1">
      <c r="B30" s="44"/>
      <c r="D30" s="142" t="s">
        <v>37</v>
      </c>
      <c r="I30" s="144"/>
      <c r="L30" s="44"/>
    </row>
    <row r="31" spans="2:12" s="7" customFormat="1" ht="45" customHeight="1">
      <c r="B31" s="148"/>
      <c r="E31" s="149" t="s">
        <v>38</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39</v>
      </c>
      <c r="I34" s="144"/>
      <c r="J34" s="153">
        <f>ROUND(J94,2)</f>
        <v>0</v>
      </c>
      <c r="L34" s="44"/>
    </row>
    <row r="35" spans="2:12" s="1" customFormat="1" ht="6.95" customHeight="1">
      <c r="B35" s="44"/>
      <c r="D35" s="72"/>
      <c r="E35" s="72"/>
      <c r="F35" s="72"/>
      <c r="G35" s="72"/>
      <c r="H35" s="72"/>
      <c r="I35" s="151"/>
      <c r="J35" s="72"/>
      <c r="K35" s="72"/>
      <c r="L35" s="44"/>
    </row>
    <row r="36" spans="2:12" s="1" customFormat="1" ht="14.4" customHeight="1">
      <c r="B36" s="44"/>
      <c r="F36" s="154" t="s">
        <v>41</v>
      </c>
      <c r="I36" s="155" t="s">
        <v>40</v>
      </c>
      <c r="J36" s="154" t="s">
        <v>42</v>
      </c>
      <c r="L36" s="44"/>
    </row>
    <row r="37" spans="2:12" s="1" customFormat="1" ht="14.4" customHeight="1">
      <c r="B37" s="44"/>
      <c r="D37" s="142" t="s">
        <v>43</v>
      </c>
      <c r="E37" s="142" t="s">
        <v>44</v>
      </c>
      <c r="F37" s="156">
        <f>ROUND((SUM(BE94:BE151)),2)</f>
        <v>0</v>
      </c>
      <c r="I37" s="157">
        <v>0.21</v>
      </c>
      <c r="J37" s="156">
        <f>ROUND(((SUM(BE94:BE151))*I37),2)</f>
        <v>0</v>
      </c>
      <c r="L37" s="44"/>
    </row>
    <row r="38" spans="2:12" s="1" customFormat="1" ht="14.4" customHeight="1">
      <c r="B38" s="44"/>
      <c r="E38" s="142" t="s">
        <v>45</v>
      </c>
      <c r="F38" s="156">
        <f>ROUND((SUM(BF94:BF151)),2)</f>
        <v>0</v>
      </c>
      <c r="I38" s="157">
        <v>0.15</v>
      </c>
      <c r="J38" s="156">
        <f>ROUND(((SUM(BF94:BF151))*I38),2)</f>
        <v>0</v>
      </c>
      <c r="L38" s="44"/>
    </row>
    <row r="39" spans="2:12" s="1" customFormat="1" ht="14.4" customHeight="1" hidden="1">
      <c r="B39" s="44"/>
      <c r="E39" s="142" t="s">
        <v>46</v>
      </c>
      <c r="F39" s="156">
        <f>ROUND((SUM(BG94:BG151)),2)</f>
        <v>0</v>
      </c>
      <c r="I39" s="157">
        <v>0.21</v>
      </c>
      <c r="J39" s="156">
        <f>0</f>
        <v>0</v>
      </c>
      <c r="L39" s="44"/>
    </row>
    <row r="40" spans="2:12" s="1" customFormat="1" ht="14.4" customHeight="1" hidden="1">
      <c r="B40" s="44"/>
      <c r="E40" s="142" t="s">
        <v>47</v>
      </c>
      <c r="F40" s="156">
        <f>ROUND((SUM(BH94:BH151)),2)</f>
        <v>0</v>
      </c>
      <c r="I40" s="157">
        <v>0.15</v>
      </c>
      <c r="J40" s="156">
        <f>0</f>
        <v>0</v>
      </c>
      <c r="L40" s="44"/>
    </row>
    <row r="41" spans="2:12" s="1" customFormat="1" ht="14.4" customHeight="1" hidden="1">
      <c r="B41" s="44"/>
      <c r="E41" s="142" t="s">
        <v>48</v>
      </c>
      <c r="F41" s="156">
        <f>ROUND((SUM(BI94:BI151)),2)</f>
        <v>0</v>
      </c>
      <c r="I41" s="157">
        <v>0</v>
      </c>
      <c r="J41" s="156">
        <f>0</f>
        <v>0</v>
      </c>
      <c r="L41" s="44"/>
    </row>
    <row r="42" spans="2:12" s="1" customFormat="1" ht="6.95" customHeight="1">
      <c r="B42" s="44"/>
      <c r="I42" s="144"/>
      <c r="L42" s="44"/>
    </row>
    <row r="43" spans="2:12" s="1" customFormat="1" ht="25.4" customHeight="1">
      <c r="B43" s="44"/>
      <c r="C43" s="158"/>
      <c r="D43" s="159" t="s">
        <v>49</v>
      </c>
      <c r="E43" s="160"/>
      <c r="F43" s="160"/>
      <c r="G43" s="161" t="s">
        <v>50</v>
      </c>
      <c r="H43" s="162" t="s">
        <v>51</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162</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Výměna pražců a kolejnic ve 2.TK v úseku V.Březno - Boletice n.L. v km 443,320 – 448,400_OPRAVA Č. 1</v>
      </c>
      <c r="F52" s="33"/>
      <c r="G52" s="33"/>
      <c r="H52" s="33"/>
      <c r="I52" s="144"/>
      <c r="J52" s="40"/>
      <c r="K52" s="40"/>
      <c r="L52" s="44"/>
    </row>
    <row r="53" spans="2:12" ht="12" customHeight="1">
      <c r="B53" s="22"/>
      <c r="C53" s="33" t="s">
        <v>158</v>
      </c>
      <c r="D53" s="23"/>
      <c r="E53" s="23"/>
      <c r="F53" s="23"/>
      <c r="G53" s="23"/>
      <c r="H53" s="23"/>
      <c r="I53" s="137"/>
      <c r="J53" s="23"/>
      <c r="K53" s="23"/>
      <c r="L53" s="21"/>
    </row>
    <row r="54" spans="2:12" ht="16.5" customHeight="1">
      <c r="B54" s="22"/>
      <c r="C54" s="23"/>
      <c r="D54" s="23"/>
      <c r="E54" s="172" t="s">
        <v>159</v>
      </c>
      <c r="F54" s="23"/>
      <c r="G54" s="23"/>
      <c r="H54" s="23"/>
      <c r="I54" s="137"/>
      <c r="J54" s="23"/>
      <c r="K54" s="23"/>
      <c r="L54" s="21"/>
    </row>
    <row r="55" spans="2:12" ht="12" customHeight="1">
      <c r="B55" s="22"/>
      <c r="C55" s="33" t="s">
        <v>160</v>
      </c>
      <c r="D55" s="23"/>
      <c r="E55" s="23"/>
      <c r="F55" s="23"/>
      <c r="G55" s="23"/>
      <c r="H55" s="23"/>
      <c r="I55" s="137"/>
      <c r="J55" s="23"/>
      <c r="K55" s="23"/>
      <c r="L55" s="21"/>
    </row>
    <row r="56" spans="2:12" s="1" customFormat="1" ht="16.5" customHeight="1">
      <c r="B56" s="39"/>
      <c r="C56" s="40"/>
      <c r="D56" s="40"/>
      <c r="E56" s="33" t="s">
        <v>554</v>
      </c>
      <c r="F56" s="40"/>
      <c r="G56" s="40"/>
      <c r="H56" s="40"/>
      <c r="I56" s="144"/>
      <c r="J56" s="40"/>
      <c r="K56" s="40"/>
      <c r="L56" s="44"/>
    </row>
    <row r="57" spans="2:12" s="1" customFormat="1" ht="12" customHeight="1">
      <c r="B57" s="39"/>
      <c r="C57" s="33" t="s">
        <v>555</v>
      </c>
      <c r="D57" s="40"/>
      <c r="E57" s="40"/>
      <c r="F57" s="40"/>
      <c r="G57" s="40"/>
      <c r="H57" s="40"/>
      <c r="I57" s="144"/>
      <c r="J57" s="40"/>
      <c r="K57" s="40"/>
      <c r="L57" s="44"/>
    </row>
    <row r="58" spans="2:12" s="1" customFormat="1" ht="16.5" customHeight="1">
      <c r="B58" s="39"/>
      <c r="C58" s="40"/>
      <c r="D58" s="40"/>
      <c r="E58" s="65" t="str">
        <f>E13</f>
        <v>3 - SO 03.3 - P2983 - m.k.</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21</v>
      </c>
      <c r="D60" s="40"/>
      <c r="E60" s="40"/>
      <c r="F60" s="28" t="str">
        <f>F16</f>
        <v>trať 073</v>
      </c>
      <c r="G60" s="40"/>
      <c r="H60" s="40"/>
      <c r="I60" s="146" t="s">
        <v>23</v>
      </c>
      <c r="J60" s="68" t="str">
        <f>IF(J16="","",J16)</f>
        <v>7. 6. 2019</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25</v>
      </c>
      <c r="D62" s="40"/>
      <c r="E62" s="40"/>
      <c r="F62" s="28" t="str">
        <f>E19</f>
        <v>SŽDC s.o., OŘ Ústí n.L., ST Ústí n.L.</v>
      </c>
      <c r="G62" s="40"/>
      <c r="H62" s="40"/>
      <c r="I62" s="146" t="s">
        <v>33</v>
      </c>
      <c r="J62" s="37" t="str">
        <f>E25</f>
        <v xml:space="preserve"> </v>
      </c>
      <c r="K62" s="40"/>
      <c r="L62" s="44"/>
    </row>
    <row r="63" spans="2:12" s="1" customFormat="1" ht="13.65" customHeight="1">
      <c r="B63" s="39"/>
      <c r="C63" s="33" t="s">
        <v>31</v>
      </c>
      <c r="D63" s="40"/>
      <c r="E63" s="40"/>
      <c r="F63" s="28" t="str">
        <f>IF(E22="","",E22)</f>
        <v>Vyplň údaj</v>
      </c>
      <c r="G63" s="40"/>
      <c r="H63" s="40"/>
      <c r="I63" s="146" t="s">
        <v>36</v>
      </c>
      <c r="J63" s="37" t="str">
        <f>E28</f>
        <v xml:space="preserve"> </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163</v>
      </c>
      <c r="D65" s="174"/>
      <c r="E65" s="174"/>
      <c r="F65" s="174"/>
      <c r="G65" s="174"/>
      <c r="H65" s="174"/>
      <c r="I65" s="175"/>
      <c r="J65" s="176" t="s">
        <v>164</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71</v>
      </c>
      <c r="D67" s="40"/>
      <c r="E67" s="40"/>
      <c r="F67" s="40"/>
      <c r="G67" s="40"/>
      <c r="H67" s="40"/>
      <c r="I67" s="144"/>
      <c r="J67" s="98">
        <f>J94</f>
        <v>0</v>
      </c>
      <c r="K67" s="40"/>
      <c r="L67" s="44"/>
      <c r="AU67" s="18" t="s">
        <v>165</v>
      </c>
    </row>
    <row r="68" spans="2:12" s="8" customFormat="1" ht="24.95" customHeight="1">
      <c r="B68" s="178"/>
      <c r="C68" s="179"/>
      <c r="D68" s="180" t="s">
        <v>166</v>
      </c>
      <c r="E68" s="181"/>
      <c r="F68" s="181"/>
      <c r="G68" s="181"/>
      <c r="H68" s="181"/>
      <c r="I68" s="182"/>
      <c r="J68" s="183">
        <f>J95</f>
        <v>0</v>
      </c>
      <c r="K68" s="179"/>
      <c r="L68" s="184"/>
    </row>
    <row r="69" spans="2:12" s="9" customFormat="1" ht="19.9" customHeight="1">
      <c r="B69" s="185"/>
      <c r="C69" s="122"/>
      <c r="D69" s="186" t="s">
        <v>167</v>
      </c>
      <c r="E69" s="187"/>
      <c r="F69" s="187"/>
      <c r="G69" s="187"/>
      <c r="H69" s="187"/>
      <c r="I69" s="188"/>
      <c r="J69" s="189">
        <f>J96</f>
        <v>0</v>
      </c>
      <c r="K69" s="122"/>
      <c r="L69" s="190"/>
    </row>
    <row r="70" spans="2:12" s="8" customFormat="1" ht="24.95" customHeight="1">
      <c r="B70" s="178"/>
      <c r="C70" s="179"/>
      <c r="D70" s="180" t="s">
        <v>557</v>
      </c>
      <c r="E70" s="181"/>
      <c r="F70" s="181"/>
      <c r="G70" s="181"/>
      <c r="H70" s="181"/>
      <c r="I70" s="182"/>
      <c r="J70" s="183">
        <f>J129</f>
        <v>0</v>
      </c>
      <c r="K70" s="179"/>
      <c r="L70" s="184"/>
    </row>
    <row r="71" spans="2:12" s="1" customFormat="1" ht="21.8" customHeight="1">
      <c r="B71" s="39"/>
      <c r="C71" s="40"/>
      <c r="D71" s="40"/>
      <c r="E71" s="40"/>
      <c r="F71" s="40"/>
      <c r="G71" s="40"/>
      <c r="H71" s="40"/>
      <c r="I71" s="144"/>
      <c r="J71" s="40"/>
      <c r="K71" s="40"/>
      <c r="L71" s="44"/>
    </row>
    <row r="72" spans="2:12" s="1" customFormat="1" ht="6.95" customHeight="1">
      <c r="B72" s="58"/>
      <c r="C72" s="59"/>
      <c r="D72" s="59"/>
      <c r="E72" s="59"/>
      <c r="F72" s="59"/>
      <c r="G72" s="59"/>
      <c r="H72" s="59"/>
      <c r="I72" s="168"/>
      <c r="J72" s="59"/>
      <c r="K72" s="59"/>
      <c r="L72" s="44"/>
    </row>
    <row r="76" spans="2:12" s="1" customFormat="1" ht="6.95" customHeight="1">
      <c r="B76" s="60"/>
      <c r="C76" s="61"/>
      <c r="D76" s="61"/>
      <c r="E76" s="61"/>
      <c r="F76" s="61"/>
      <c r="G76" s="61"/>
      <c r="H76" s="61"/>
      <c r="I76" s="171"/>
      <c r="J76" s="61"/>
      <c r="K76" s="61"/>
      <c r="L76" s="44"/>
    </row>
    <row r="77" spans="2:12" s="1" customFormat="1" ht="24.95" customHeight="1">
      <c r="B77" s="39"/>
      <c r="C77" s="24" t="s">
        <v>168</v>
      </c>
      <c r="D77" s="40"/>
      <c r="E77" s="40"/>
      <c r="F77" s="40"/>
      <c r="G77" s="40"/>
      <c r="H77" s="40"/>
      <c r="I77" s="144"/>
      <c r="J77" s="40"/>
      <c r="K77" s="40"/>
      <c r="L77" s="44"/>
    </row>
    <row r="78" spans="2:12" s="1" customFormat="1" ht="6.95" customHeight="1">
      <c r="B78" s="39"/>
      <c r="C78" s="40"/>
      <c r="D78" s="40"/>
      <c r="E78" s="40"/>
      <c r="F78" s="40"/>
      <c r="G78" s="40"/>
      <c r="H78" s="40"/>
      <c r="I78" s="144"/>
      <c r="J78" s="40"/>
      <c r="K78" s="40"/>
      <c r="L78" s="44"/>
    </row>
    <row r="79" spans="2:12" s="1" customFormat="1" ht="12" customHeight="1">
      <c r="B79" s="39"/>
      <c r="C79" s="33" t="s">
        <v>16</v>
      </c>
      <c r="D79" s="40"/>
      <c r="E79" s="40"/>
      <c r="F79" s="40"/>
      <c r="G79" s="40"/>
      <c r="H79" s="40"/>
      <c r="I79" s="144"/>
      <c r="J79" s="40"/>
      <c r="K79" s="40"/>
      <c r="L79" s="44"/>
    </row>
    <row r="80" spans="2:12" s="1" customFormat="1" ht="16.5" customHeight="1">
      <c r="B80" s="39"/>
      <c r="C80" s="40"/>
      <c r="D80" s="40"/>
      <c r="E80" s="172" t="str">
        <f>E7</f>
        <v>Výměna pražců a kolejnic ve 2.TK v úseku V.Březno - Boletice n.L. v km 443,320 – 448,400_OPRAVA Č. 1</v>
      </c>
      <c r="F80" s="33"/>
      <c r="G80" s="33"/>
      <c r="H80" s="33"/>
      <c r="I80" s="144"/>
      <c r="J80" s="40"/>
      <c r="K80" s="40"/>
      <c r="L80" s="44"/>
    </row>
    <row r="81" spans="2:12" ht="12" customHeight="1">
      <c r="B81" s="22"/>
      <c r="C81" s="33" t="s">
        <v>158</v>
      </c>
      <c r="D81" s="23"/>
      <c r="E81" s="23"/>
      <c r="F81" s="23"/>
      <c r="G81" s="23"/>
      <c r="H81" s="23"/>
      <c r="I81" s="137"/>
      <c r="J81" s="23"/>
      <c r="K81" s="23"/>
      <c r="L81" s="21"/>
    </row>
    <row r="82" spans="2:12" ht="16.5" customHeight="1">
      <c r="B82" s="22"/>
      <c r="C82" s="23"/>
      <c r="D82" s="23"/>
      <c r="E82" s="172" t="s">
        <v>159</v>
      </c>
      <c r="F82" s="23"/>
      <c r="G82" s="23"/>
      <c r="H82" s="23"/>
      <c r="I82" s="137"/>
      <c r="J82" s="23"/>
      <c r="K82" s="23"/>
      <c r="L82" s="21"/>
    </row>
    <row r="83" spans="2:12" ht="12" customHeight="1">
      <c r="B83" s="22"/>
      <c r="C83" s="33" t="s">
        <v>160</v>
      </c>
      <c r="D83" s="23"/>
      <c r="E83" s="23"/>
      <c r="F83" s="23"/>
      <c r="G83" s="23"/>
      <c r="H83" s="23"/>
      <c r="I83" s="137"/>
      <c r="J83" s="23"/>
      <c r="K83" s="23"/>
      <c r="L83" s="21"/>
    </row>
    <row r="84" spans="2:12" s="1" customFormat="1" ht="16.5" customHeight="1">
      <c r="B84" s="39"/>
      <c r="C84" s="40"/>
      <c r="D84" s="40"/>
      <c r="E84" s="33" t="s">
        <v>554</v>
      </c>
      <c r="F84" s="40"/>
      <c r="G84" s="40"/>
      <c r="H84" s="40"/>
      <c r="I84" s="144"/>
      <c r="J84" s="40"/>
      <c r="K84" s="40"/>
      <c r="L84" s="44"/>
    </row>
    <row r="85" spans="2:12" s="1" customFormat="1" ht="12" customHeight="1">
      <c r="B85" s="39"/>
      <c r="C85" s="33" t="s">
        <v>555</v>
      </c>
      <c r="D85" s="40"/>
      <c r="E85" s="40"/>
      <c r="F85" s="40"/>
      <c r="G85" s="40"/>
      <c r="H85" s="40"/>
      <c r="I85" s="144"/>
      <c r="J85" s="40"/>
      <c r="K85" s="40"/>
      <c r="L85" s="44"/>
    </row>
    <row r="86" spans="2:12" s="1" customFormat="1" ht="16.5" customHeight="1">
      <c r="B86" s="39"/>
      <c r="C86" s="40"/>
      <c r="D86" s="40"/>
      <c r="E86" s="65" t="str">
        <f>E13</f>
        <v>3 - SO 03.3 - P2983 - m.k.</v>
      </c>
      <c r="F86" s="40"/>
      <c r="G86" s="40"/>
      <c r="H86" s="40"/>
      <c r="I86" s="144"/>
      <c r="J86" s="40"/>
      <c r="K86" s="40"/>
      <c r="L86" s="44"/>
    </row>
    <row r="87" spans="2:12" s="1" customFormat="1" ht="6.95" customHeight="1">
      <c r="B87" s="39"/>
      <c r="C87" s="40"/>
      <c r="D87" s="40"/>
      <c r="E87" s="40"/>
      <c r="F87" s="40"/>
      <c r="G87" s="40"/>
      <c r="H87" s="40"/>
      <c r="I87" s="144"/>
      <c r="J87" s="40"/>
      <c r="K87" s="40"/>
      <c r="L87" s="44"/>
    </row>
    <row r="88" spans="2:12" s="1" customFormat="1" ht="12" customHeight="1">
      <c r="B88" s="39"/>
      <c r="C88" s="33" t="s">
        <v>21</v>
      </c>
      <c r="D88" s="40"/>
      <c r="E88" s="40"/>
      <c r="F88" s="28" t="str">
        <f>F16</f>
        <v>trať 073</v>
      </c>
      <c r="G88" s="40"/>
      <c r="H88" s="40"/>
      <c r="I88" s="146" t="s">
        <v>23</v>
      </c>
      <c r="J88" s="68" t="str">
        <f>IF(J16="","",J16)</f>
        <v>7. 6. 2019</v>
      </c>
      <c r="K88" s="40"/>
      <c r="L88" s="44"/>
    </row>
    <row r="89" spans="2:12" s="1" customFormat="1" ht="6.95" customHeight="1">
      <c r="B89" s="39"/>
      <c r="C89" s="40"/>
      <c r="D89" s="40"/>
      <c r="E89" s="40"/>
      <c r="F89" s="40"/>
      <c r="G89" s="40"/>
      <c r="H89" s="40"/>
      <c r="I89" s="144"/>
      <c r="J89" s="40"/>
      <c r="K89" s="40"/>
      <c r="L89" s="44"/>
    </row>
    <row r="90" spans="2:12" s="1" customFormat="1" ht="13.65" customHeight="1">
      <c r="B90" s="39"/>
      <c r="C90" s="33" t="s">
        <v>25</v>
      </c>
      <c r="D90" s="40"/>
      <c r="E90" s="40"/>
      <c r="F90" s="28" t="str">
        <f>E19</f>
        <v>SŽDC s.o., OŘ Ústí n.L., ST Ústí n.L.</v>
      </c>
      <c r="G90" s="40"/>
      <c r="H90" s="40"/>
      <c r="I90" s="146" t="s">
        <v>33</v>
      </c>
      <c r="J90" s="37" t="str">
        <f>E25</f>
        <v xml:space="preserve"> </v>
      </c>
      <c r="K90" s="40"/>
      <c r="L90" s="44"/>
    </row>
    <row r="91" spans="2:12" s="1" customFormat="1" ht="13.65" customHeight="1">
      <c r="B91" s="39"/>
      <c r="C91" s="33" t="s">
        <v>31</v>
      </c>
      <c r="D91" s="40"/>
      <c r="E91" s="40"/>
      <c r="F91" s="28" t="str">
        <f>IF(E22="","",E22)</f>
        <v>Vyplň údaj</v>
      </c>
      <c r="G91" s="40"/>
      <c r="H91" s="40"/>
      <c r="I91" s="146" t="s">
        <v>36</v>
      </c>
      <c r="J91" s="37" t="str">
        <f>E28</f>
        <v xml:space="preserve"> </v>
      </c>
      <c r="K91" s="40"/>
      <c r="L91" s="44"/>
    </row>
    <row r="92" spans="2:12" s="1" customFormat="1" ht="10.3" customHeight="1">
      <c r="B92" s="39"/>
      <c r="C92" s="40"/>
      <c r="D92" s="40"/>
      <c r="E92" s="40"/>
      <c r="F92" s="40"/>
      <c r="G92" s="40"/>
      <c r="H92" s="40"/>
      <c r="I92" s="144"/>
      <c r="J92" s="40"/>
      <c r="K92" s="40"/>
      <c r="L92" s="44"/>
    </row>
    <row r="93" spans="2:20" s="10" customFormat="1" ht="29.25" customHeight="1">
      <c r="B93" s="191"/>
      <c r="C93" s="192" t="s">
        <v>169</v>
      </c>
      <c r="D93" s="193" t="s">
        <v>58</v>
      </c>
      <c r="E93" s="193" t="s">
        <v>54</v>
      </c>
      <c r="F93" s="193" t="s">
        <v>55</v>
      </c>
      <c r="G93" s="193" t="s">
        <v>170</v>
      </c>
      <c r="H93" s="193" t="s">
        <v>171</v>
      </c>
      <c r="I93" s="194" t="s">
        <v>172</v>
      </c>
      <c r="J93" s="193" t="s">
        <v>164</v>
      </c>
      <c r="K93" s="195" t="s">
        <v>173</v>
      </c>
      <c r="L93" s="196"/>
      <c r="M93" s="88" t="s">
        <v>19</v>
      </c>
      <c r="N93" s="89" t="s">
        <v>43</v>
      </c>
      <c r="O93" s="89" t="s">
        <v>174</v>
      </c>
      <c r="P93" s="89" t="s">
        <v>175</v>
      </c>
      <c r="Q93" s="89" t="s">
        <v>176</v>
      </c>
      <c r="R93" s="89" t="s">
        <v>177</v>
      </c>
      <c r="S93" s="89" t="s">
        <v>178</v>
      </c>
      <c r="T93" s="90" t="s">
        <v>179</v>
      </c>
    </row>
    <row r="94" spans="2:63" s="1" customFormat="1" ht="22.8" customHeight="1">
      <c r="B94" s="39"/>
      <c r="C94" s="95" t="s">
        <v>180</v>
      </c>
      <c r="D94" s="40"/>
      <c r="E94" s="40"/>
      <c r="F94" s="40"/>
      <c r="G94" s="40"/>
      <c r="H94" s="40"/>
      <c r="I94" s="144"/>
      <c r="J94" s="197">
        <f>BK94</f>
        <v>0</v>
      </c>
      <c r="K94" s="40"/>
      <c r="L94" s="44"/>
      <c r="M94" s="91"/>
      <c r="N94" s="92"/>
      <c r="O94" s="92"/>
      <c r="P94" s="198">
        <f>P95+P129</f>
        <v>0</v>
      </c>
      <c r="Q94" s="92"/>
      <c r="R94" s="198">
        <f>R95+R129</f>
        <v>23.206056</v>
      </c>
      <c r="S94" s="92"/>
      <c r="T94" s="199">
        <f>T95+T129</f>
        <v>0</v>
      </c>
      <c r="AT94" s="18" t="s">
        <v>72</v>
      </c>
      <c r="AU94" s="18" t="s">
        <v>165</v>
      </c>
      <c r="BK94" s="200">
        <f>BK95+BK129</f>
        <v>0</v>
      </c>
    </row>
    <row r="95" spans="2:63" s="11" customFormat="1" ht="25.9" customHeight="1">
      <c r="B95" s="201"/>
      <c r="C95" s="202"/>
      <c r="D95" s="203" t="s">
        <v>72</v>
      </c>
      <c r="E95" s="204" t="s">
        <v>181</v>
      </c>
      <c r="F95" s="204" t="s">
        <v>182</v>
      </c>
      <c r="G95" s="202"/>
      <c r="H95" s="202"/>
      <c r="I95" s="205"/>
      <c r="J95" s="206">
        <f>BK95</f>
        <v>0</v>
      </c>
      <c r="K95" s="202"/>
      <c r="L95" s="207"/>
      <c r="M95" s="208"/>
      <c r="N95" s="209"/>
      <c r="O95" s="209"/>
      <c r="P95" s="210">
        <f>P96</f>
        <v>0</v>
      </c>
      <c r="Q95" s="209"/>
      <c r="R95" s="210">
        <f>R96</f>
        <v>23.206056</v>
      </c>
      <c r="S95" s="209"/>
      <c r="T95" s="211">
        <f>T96</f>
        <v>0</v>
      </c>
      <c r="AR95" s="212" t="s">
        <v>80</v>
      </c>
      <c r="AT95" s="213" t="s">
        <v>72</v>
      </c>
      <c r="AU95" s="213" t="s">
        <v>73</v>
      </c>
      <c r="AY95" s="212" t="s">
        <v>183</v>
      </c>
      <c r="BK95" s="214">
        <f>BK96</f>
        <v>0</v>
      </c>
    </row>
    <row r="96" spans="2:63" s="11" customFormat="1" ht="22.8" customHeight="1">
      <c r="B96" s="201"/>
      <c r="C96" s="202"/>
      <c r="D96" s="203" t="s">
        <v>72</v>
      </c>
      <c r="E96" s="215" t="s">
        <v>104</v>
      </c>
      <c r="F96" s="215" t="s">
        <v>184</v>
      </c>
      <c r="G96" s="202"/>
      <c r="H96" s="202"/>
      <c r="I96" s="205"/>
      <c r="J96" s="216">
        <f>BK96</f>
        <v>0</v>
      </c>
      <c r="K96" s="202"/>
      <c r="L96" s="207"/>
      <c r="M96" s="208"/>
      <c r="N96" s="209"/>
      <c r="O96" s="209"/>
      <c r="P96" s="210">
        <f>SUM(P97:P128)</f>
        <v>0</v>
      </c>
      <c r="Q96" s="209"/>
      <c r="R96" s="210">
        <f>SUM(R97:R128)</f>
        <v>23.206056</v>
      </c>
      <c r="S96" s="209"/>
      <c r="T96" s="211">
        <f>SUM(T97:T128)</f>
        <v>0</v>
      </c>
      <c r="AR96" s="212" t="s">
        <v>80</v>
      </c>
      <c r="AT96" s="213" t="s">
        <v>72</v>
      </c>
      <c r="AU96" s="213" t="s">
        <v>80</v>
      </c>
      <c r="AY96" s="212" t="s">
        <v>183</v>
      </c>
      <c r="BK96" s="214">
        <f>SUM(BK97:BK128)</f>
        <v>0</v>
      </c>
    </row>
    <row r="97" spans="2:65" s="1" customFormat="1" ht="22.5" customHeight="1">
      <c r="B97" s="39"/>
      <c r="C97" s="217" t="s">
        <v>80</v>
      </c>
      <c r="D97" s="217" t="s">
        <v>185</v>
      </c>
      <c r="E97" s="218" t="s">
        <v>666</v>
      </c>
      <c r="F97" s="219" t="s">
        <v>667</v>
      </c>
      <c r="G97" s="220" t="s">
        <v>188</v>
      </c>
      <c r="H97" s="221">
        <v>9.5</v>
      </c>
      <c r="I97" s="222"/>
      <c r="J97" s="223">
        <f>ROUND(I97*H97,2)</f>
        <v>0</v>
      </c>
      <c r="K97" s="219" t="s">
        <v>189</v>
      </c>
      <c r="L97" s="44"/>
      <c r="M97" s="224" t="s">
        <v>19</v>
      </c>
      <c r="N97" s="225" t="s">
        <v>44</v>
      </c>
      <c r="O97" s="80"/>
      <c r="P97" s="226">
        <f>O97*H97</f>
        <v>0</v>
      </c>
      <c r="Q97" s="226">
        <v>0</v>
      </c>
      <c r="R97" s="226">
        <f>Q97*H97</f>
        <v>0</v>
      </c>
      <c r="S97" s="226">
        <v>0</v>
      </c>
      <c r="T97" s="227">
        <f>S97*H97</f>
        <v>0</v>
      </c>
      <c r="AR97" s="18" t="s">
        <v>101</v>
      </c>
      <c r="AT97" s="18" t="s">
        <v>185</v>
      </c>
      <c r="AU97" s="18" t="s">
        <v>82</v>
      </c>
      <c r="AY97" s="18" t="s">
        <v>183</v>
      </c>
      <c r="BE97" s="228">
        <f>IF(N97="základní",J97,0)</f>
        <v>0</v>
      </c>
      <c r="BF97" s="228">
        <f>IF(N97="snížená",J97,0)</f>
        <v>0</v>
      </c>
      <c r="BG97" s="228">
        <f>IF(N97="zákl. přenesená",J97,0)</f>
        <v>0</v>
      </c>
      <c r="BH97" s="228">
        <f>IF(N97="sníž. přenesená",J97,0)</f>
        <v>0</v>
      </c>
      <c r="BI97" s="228">
        <f>IF(N97="nulová",J97,0)</f>
        <v>0</v>
      </c>
      <c r="BJ97" s="18" t="s">
        <v>80</v>
      </c>
      <c r="BK97" s="228">
        <f>ROUND(I97*H97,2)</f>
        <v>0</v>
      </c>
      <c r="BL97" s="18" t="s">
        <v>101</v>
      </c>
      <c r="BM97" s="18" t="s">
        <v>668</v>
      </c>
    </row>
    <row r="98" spans="2:47" s="1" customFormat="1" ht="12">
      <c r="B98" s="39"/>
      <c r="C98" s="40"/>
      <c r="D98" s="229" t="s">
        <v>213</v>
      </c>
      <c r="E98" s="40"/>
      <c r="F98" s="230" t="s">
        <v>669</v>
      </c>
      <c r="G98" s="40"/>
      <c r="H98" s="40"/>
      <c r="I98" s="144"/>
      <c r="J98" s="40"/>
      <c r="K98" s="40"/>
      <c r="L98" s="44"/>
      <c r="M98" s="231"/>
      <c r="N98" s="80"/>
      <c r="O98" s="80"/>
      <c r="P98" s="80"/>
      <c r="Q98" s="80"/>
      <c r="R98" s="80"/>
      <c r="S98" s="80"/>
      <c r="T98" s="81"/>
      <c r="AT98" s="18" t="s">
        <v>213</v>
      </c>
      <c r="AU98" s="18" t="s">
        <v>82</v>
      </c>
    </row>
    <row r="99" spans="2:51" s="13" customFormat="1" ht="12">
      <c r="B99" s="242"/>
      <c r="C99" s="243"/>
      <c r="D99" s="229" t="s">
        <v>193</v>
      </c>
      <c r="E99" s="244" t="s">
        <v>19</v>
      </c>
      <c r="F99" s="245" t="s">
        <v>670</v>
      </c>
      <c r="G99" s="243"/>
      <c r="H99" s="246">
        <v>9.5</v>
      </c>
      <c r="I99" s="247"/>
      <c r="J99" s="243"/>
      <c r="K99" s="243"/>
      <c r="L99" s="248"/>
      <c r="M99" s="249"/>
      <c r="N99" s="250"/>
      <c r="O99" s="250"/>
      <c r="P99" s="250"/>
      <c r="Q99" s="250"/>
      <c r="R99" s="250"/>
      <c r="S99" s="250"/>
      <c r="T99" s="251"/>
      <c r="AT99" s="252" t="s">
        <v>193</v>
      </c>
      <c r="AU99" s="252" t="s">
        <v>82</v>
      </c>
      <c r="AV99" s="13" t="s">
        <v>82</v>
      </c>
      <c r="AW99" s="13" t="s">
        <v>35</v>
      </c>
      <c r="AX99" s="13" t="s">
        <v>80</v>
      </c>
      <c r="AY99" s="252" t="s">
        <v>183</v>
      </c>
    </row>
    <row r="100" spans="2:65" s="1" customFormat="1" ht="22.5" customHeight="1">
      <c r="B100" s="39"/>
      <c r="C100" s="217" t="s">
        <v>82</v>
      </c>
      <c r="D100" s="217" t="s">
        <v>185</v>
      </c>
      <c r="E100" s="218" t="s">
        <v>616</v>
      </c>
      <c r="F100" s="219" t="s">
        <v>617</v>
      </c>
      <c r="G100" s="220" t="s">
        <v>324</v>
      </c>
      <c r="H100" s="221">
        <v>59.1</v>
      </c>
      <c r="I100" s="222"/>
      <c r="J100" s="223">
        <f>ROUND(I100*H100,2)</f>
        <v>0</v>
      </c>
      <c r="K100" s="219" t="s">
        <v>189</v>
      </c>
      <c r="L100" s="44"/>
      <c r="M100" s="224" t="s">
        <v>19</v>
      </c>
      <c r="N100" s="225" t="s">
        <v>44</v>
      </c>
      <c r="O100" s="80"/>
      <c r="P100" s="226">
        <f>O100*H100</f>
        <v>0</v>
      </c>
      <c r="Q100" s="226">
        <v>0</v>
      </c>
      <c r="R100" s="226">
        <f>Q100*H100</f>
        <v>0</v>
      </c>
      <c r="S100" s="226">
        <v>0</v>
      </c>
      <c r="T100" s="227">
        <f>S100*H100</f>
        <v>0</v>
      </c>
      <c r="AR100" s="18" t="s">
        <v>101</v>
      </c>
      <c r="AT100" s="18" t="s">
        <v>185</v>
      </c>
      <c r="AU100" s="18" t="s">
        <v>82</v>
      </c>
      <c r="AY100" s="18" t="s">
        <v>183</v>
      </c>
      <c r="BE100" s="228">
        <f>IF(N100="základní",J100,0)</f>
        <v>0</v>
      </c>
      <c r="BF100" s="228">
        <f>IF(N100="snížená",J100,0)</f>
        <v>0</v>
      </c>
      <c r="BG100" s="228">
        <f>IF(N100="zákl. přenesená",J100,0)</f>
        <v>0</v>
      </c>
      <c r="BH100" s="228">
        <f>IF(N100="sníž. přenesená",J100,0)</f>
        <v>0</v>
      </c>
      <c r="BI100" s="228">
        <f>IF(N100="nulová",J100,0)</f>
        <v>0</v>
      </c>
      <c r="BJ100" s="18" t="s">
        <v>80</v>
      </c>
      <c r="BK100" s="228">
        <f>ROUND(I100*H100,2)</f>
        <v>0</v>
      </c>
      <c r="BL100" s="18" t="s">
        <v>101</v>
      </c>
      <c r="BM100" s="18" t="s">
        <v>671</v>
      </c>
    </row>
    <row r="101" spans="2:47" s="1" customFormat="1" ht="12">
      <c r="B101" s="39"/>
      <c r="C101" s="40"/>
      <c r="D101" s="229" t="s">
        <v>213</v>
      </c>
      <c r="E101" s="40"/>
      <c r="F101" s="230" t="s">
        <v>619</v>
      </c>
      <c r="G101" s="40"/>
      <c r="H101" s="40"/>
      <c r="I101" s="144"/>
      <c r="J101" s="40"/>
      <c r="K101" s="40"/>
      <c r="L101" s="44"/>
      <c r="M101" s="231"/>
      <c r="N101" s="80"/>
      <c r="O101" s="80"/>
      <c r="P101" s="80"/>
      <c r="Q101" s="80"/>
      <c r="R101" s="80"/>
      <c r="S101" s="80"/>
      <c r="T101" s="81"/>
      <c r="AT101" s="18" t="s">
        <v>213</v>
      </c>
      <c r="AU101" s="18" t="s">
        <v>82</v>
      </c>
    </row>
    <row r="102" spans="2:51" s="13" customFormat="1" ht="12">
      <c r="B102" s="242"/>
      <c r="C102" s="243"/>
      <c r="D102" s="229" t="s">
        <v>193</v>
      </c>
      <c r="E102" s="244" t="s">
        <v>19</v>
      </c>
      <c r="F102" s="245" t="s">
        <v>672</v>
      </c>
      <c r="G102" s="243"/>
      <c r="H102" s="246">
        <v>22.8</v>
      </c>
      <c r="I102" s="247"/>
      <c r="J102" s="243"/>
      <c r="K102" s="243"/>
      <c r="L102" s="248"/>
      <c r="M102" s="249"/>
      <c r="N102" s="250"/>
      <c r="O102" s="250"/>
      <c r="P102" s="250"/>
      <c r="Q102" s="250"/>
      <c r="R102" s="250"/>
      <c r="S102" s="250"/>
      <c r="T102" s="251"/>
      <c r="AT102" s="252" t="s">
        <v>193</v>
      </c>
      <c r="AU102" s="252" t="s">
        <v>82</v>
      </c>
      <c r="AV102" s="13" t="s">
        <v>82</v>
      </c>
      <c r="AW102" s="13" t="s">
        <v>35</v>
      </c>
      <c r="AX102" s="13" t="s">
        <v>73</v>
      </c>
      <c r="AY102" s="252" t="s">
        <v>183</v>
      </c>
    </row>
    <row r="103" spans="2:51" s="13" customFormat="1" ht="12">
      <c r="B103" s="242"/>
      <c r="C103" s="243"/>
      <c r="D103" s="229" t="s">
        <v>193</v>
      </c>
      <c r="E103" s="244" t="s">
        <v>19</v>
      </c>
      <c r="F103" s="245" t="s">
        <v>673</v>
      </c>
      <c r="G103" s="243"/>
      <c r="H103" s="246">
        <v>36.3</v>
      </c>
      <c r="I103" s="247"/>
      <c r="J103" s="243"/>
      <c r="K103" s="243"/>
      <c r="L103" s="248"/>
      <c r="M103" s="249"/>
      <c r="N103" s="250"/>
      <c r="O103" s="250"/>
      <c r="P103" s="250"/>
      <c r="Q103" s="250"/>
      <c r="R103" s="250"/>
      <c r="S103" s="250"/>
      <c r="T103" s="251"/>
      <c r="AT103" s="252" t="s">
        <v>193</v>
      </c>
      <c r="AU103" s="252" t="s">
        <v>82</v>
      </c>
      <c r="AV103" s="13" t="s">
        <v>82</v>
      </c>
      <c r="AW103" s="13" t="s">
        <v>35</v>
      </c>
      <c r="AX103" s="13" t="s">
        <v>73</v>
      </c>
      <c r="AY103" s="252" t="s">
        <v>183</v>
      </c>
    </row>
    <row r="104" spans="2:51" s="14" customFormat="1" ht="12">
      <c r="B104" s="253"/>
      <c r="C104" s="254"/>
      <c r="D104" s="229" t="s">
        <v>193</v>
      </c>
      <c r="E104" s="255" t="s">
        <v>19</v>
      </c>
      <c r="F104" s="256" t="s">
        <v>231</v>
      </c>
      <c r="G104" s="254"/>
      <c r="H104" s="257">
        <v>59.099999999999994</v>
      </c>
      <c r="I104" s="258"/>
      <c r="J104" s="254"/>
      <c r="K104" s="254"/>
      <c r="L104" s="259"/>
      <c r="M104" s="260"/>
      <c r="N104" s="261"/>
      <c r="O104" s="261"/>
      <c r="P104" s="261"/>
      <c r="Q104" s="261"/>
      <c r="R104" s="261"/>
      <c r="S104" s="261"/>
      <c r="T104" s="262"/>
      <c r="AT104" s="263" t="s">
        <v>193</v>
      </c>
      <c r="AU104" s="263" t="s">
        <v>82</v>
      </c>
      <c r="AV104" s="14" t="s">
        <v>101</v>
      </c>
      <c r="AW104" s="14" t="s">
        <v>35</v>
      </c>
      <c r="AX104" s="14" t="s">
        <v>80</v>
      </c>
      <c r="AY104" s="263" t="s">
        <v>183</v>
      </c>
    </row>
    <row r="105" spans="2:65" s="1" customFormat="1" ht="22.5" customHeight="1">
      <c r="B105" s="39"/>
      <c r="C105" s="217" t="s">
        <v>95</v>
      </c>
      <c r="D105" s="217" t="s">
        <v>185</v>
      </c>
      <c r="E105" s="218" t="s">
        <v>622</v>
      </c>
      <c r="F105" s="219" t="s">
        <v>623</v>
      </c>
      <c r="G105" s="220" t="s">
        <v>188</v>
      </c>
      <c r="H105" s="221">
        <v>7.2</v>
      </c>
      <c r="I105" s="222"/>
      <c r="J105" s="223">
        <f>ROUND(I105*H105,2)</f>
        <v>0</v>
      </c>
      <c r="K105" s="219" t="s">
        <v>189</v>
      </c>
      <c r="L105" s="44"/>
      <c r="M105" s="224" t="s">
        <v>19</v>
      </c>
      <c r="N105" s="225" t="s">
        <v>44</v>
      </c>
      <c r="O105" s="80"/>
      <c r="P105" s="226">
        <f>O105*H105</f>
        <v>0</v>
      </c>
      <c r="Q105" s="226">
        <v>0</v>
      </c>
      <c r="R105" s="226">
        <f>Q105*H105</f>
        <v>0</v>
      </c>
      <c r="S105" s="226">
        <v>0</v>
      </c>
      <c r="T105" s="227">
        <f>S105*H105</f>
        <v>0</v>
      </c>
      <c r="AR105" s="18" t="s">
        <v>101</v>
      </c>
      <c r="AT105" s="18" t="s">
        <v>185</v>
      </c>
      <c r="AU105" s="18" t="s">
        <v>82</v>
      </c>
      <c r="AY105" s="18" t="s">
        <v>183</v>
      </c>
      <c r="BE105" s="228">
        <f>IF(N105="základní",J105,0)</f>
        <v>0</v>
      </c>
      <c r="BF105" s="228">
        <f>IF(N105="snížená",J105,0)</f>
        <v>0</v>
      </c>
      <c r="BG105" s="228">
        <f>IF(N105="zákl. přenesená",J105,0)</f>
        <v>0</v>
      </c>
      <c r="BH105" s="228">
        <f>IF(N105="sníž. přenesená",J105,0)</f>
        <v>0</v>
      </c>
      <c r="BI105" s="228">
        <f>IF(N105="nulová",J105,0)</f>
        <v>0</v>
      </c>
      <c r="BJ105" s="18" t="s">
        <v>80</v>
      </c>
      <c r="BK105" s="228">
        <f>ROUND(I105*H105,2)</f>
        <v>0</v>
      </c>
      <c r="BL105" s="18" t="s">
        <v>101</v>
      </c>
      <c r="BM105" s="18" t="s">
        <v>674</v>
      </c>
    </row>
    <row r="106" spans="2:47" s="1" customFormat="1" ht="12">
      <c r="B106" s="39"/>
      <c r="C106" s="40"/>
      <c r="D106" s="229" t="s">
        <v>213</v>
      </c>
      <c r="E106" s="40"/>
      <c r="F106" s="230" t="s">
        <v>625</v>
      </c>
      <c r="G106" s="40"/>
      <c r="H106" s="40"/>
      <c r="I106" s="144"/>
      <c r="J106" s="40"/>
      <c r="K106" s="40"/>
      <c r="L106" s="44"/>
      <c r="M106" s="231"/>
      <c r="N106" s="80"/>
      <c r="O106" s="80"/>
      <c r="P106" s="80"/>
      <c r="Q106" s="80"/>
      <c r="R106" s="80"/>
      <c r="S106" s="80"/>
      <c r="T106" s="81"/>
      <c r="AT106" s="18" t="s">
        <v>213</v>
      </c>
      <c r="AU106" s="18" t="s">
        <v>82</v>
      </c>
    </row>
    <row r="107" spans="2:65" s="1" customFormat="1" ht="33.75" customHeight="1">
      <c r="B107" s="39"/>
      <c r="C107" s="217" t="s">
        <v>101</v>
      </c>
      <c r="D107" s="217" t="s">
        <v>185</v>
      </c>
      <c r="E107" s="218" t="s">
        <v>562</v>
      </c>
      <c r="F107" s="219" t="s">
        <v>563</v>
      </c>
      <c r="G107" s="220" t="s">
        <v>564</v>
      </c>
      <c r="H107" s="221">
        <v>34</v>
      </c>
      <c r="I107" s="222"/>
      <c r="J107" s="223">
        <f>ROUND(I107*H107,2)</f>
        <v>0</v>
      </c>
      <c r="K107" s="219" t="s">
        <v>189</v>
      </c>
      <c r="L107" s="44"/>
      <c r="M107" s="224" t="s">
        <v>19</v>
      </c>
      <c r="N107" s="225" t="s">
        <v>44</v>
      </c>
      <c r="O107" s="80"/>
      <c r="P107" s="226">
        <f>O107*H107</f>
        <v>0</v>
      </c>
      <c r="Q107" s="226">
        <v>0</v>
      </c>
      <c r="R107" s="226">
        <f>Q107*H107</f>
        <v>0</v>
      </c>
      <c r="S107" s="226">
        <v>0</v>
      </c>
      <c r="T107" s="227">
        <f>S107*H107</f>
        <v>0</v>
      </c>
      <c r="AR107" s="18" t="s">
        <v>101</v>
      </c>
      <c r="AT107" s="18" t="s">
        <v>185</v>
      </c>
      <c r="AU107" s="18" t="s">
        <v>82</v>
      </c>
      <c r="AY107" s="18" t="s">
        <v>183</v>
      </c>
      <c r="BE107" s="228">
        <f>IF(N107="základní",J107,0)</f>
        <v>0</v>
      </c>
      <c r="BF107" s="228">
        <f>IF(N107="snížená",J107,0)</f>
        <v>0</v>
      </c>
      <c r="BG107" s="228">
        <f>IF(N107="zákl. přenesená",J107,0)</f>
        <v>0</v>
      </c>
      <c r="BH107" s="228">
        <f>IF(N107="sníž. přenesená",J107,0)</f>
        <v>0</v>
      </c>
      <c r="BI107" s="228">
        <f>IF(N107="nulová",J107,0)</f>
        <v>0</v>
      </c>
      <c r="BJ107" s="18" t="s">
        <v>80</v>
      </c>
      <c r="BK107" s="228">
        <f>ROUND(I107*H107,2)</f>
        <v>0</v>
      </c>
      <c r="BL107" s="18" t="s">
        <v>101</v>
      </c>
      <c r="BM107" s="18" t="s">
        <v>675</v>
      </c>
    </row>
    <row r="108" spans="2:47" s="1" customFormat="1" ht="12">
      <c r="B108" s="39"/>
      <c r="C108" s="40"/>
      <c r="D108" s="229" t="s">
        <v>213</v>
      </c>
      <c r="E108" s="40"/>
      <c r="F108" s="230" t="s">
        <v>566</v>
      </c>
      <c r="G108" s="40"/>
      <c r="H108" s="40"/>
      <c r="I108" s="144"/>
      <c r="J108" s="40"/>
      <c r="K108" s="40"/>
      <c r="L108" s="44"/>
      <c r="M108" s="231"/>
      <c r="N108" s="80"/>
      <c r="O108" s="80"/>
      <c r="P108" s="80"/>
      <c r="Q108" s="80"/>
      <c r="R108" s="80"/>
      <c r="S108" s="80"/>
      <c r="T108" s="81"/>
      <c r="AT108" s="18" t="s">
        <v>213</v>
      </c>
      <c r="AU108" s="18" t="s">
        <v>82</v>
      </c>
    </row>
    <row r="109" spans="2:51" s="13" customFormat="1" ht="12">
      <c r="B109" s="242"/>
      <c r="C109" s="243"/>
      <c r="D109" s="229" t="s">
        <v>193</v>
      </c>
      <c r="E109" s="244" t="s">
        <v>19</v>
      </c>
      <c r="F109" s="245" t="s">
        <v>676</v>
      </c>
      <c r="G109" s="243"/>
      <c r="H109" s="246">
        <v>34</v>
      </c>
      <c r="I109" s="247"/>
      <c r="J109" s="243"/>
      <c r="K109" s="243"/>
      <c r="L109" s="248"/>
      <c r="M109" s="249"/>
      <c r="N109" s="250"/>
      <c r="O109" s="250"/>
      <c r="P109" s="250"/>
      <c r="Q109" s="250"/>
      <c r="R109" s="250"/>
      <c r="S109" s="250"/>
      <c r="T109" s="251"/>
      <c r="AT109" s="252" t="s">
        <v>193</v>
      </c>
      <c r="AU109" s="252" t="s">
        <v>82</v>
      </c>
      <c r="AV109" s="13" t="s">
        <v>82</v>
      </c>
      <c r="AW109" s="13" t="s">
        <v>35</v>
      </c>
      <c r="AX109" s="13" t="s">
        <v>80</v>
      </c>
      <c r="AY109" s="252" t="s">
        <v>183</v>
      </c>
    </row>
    <row r="110" spans="2:65" s="1" customFormat="1" ht="22.5" customHeight="1">
      <c r="B110" s="39"/>
      <c r="C110" s="264" t="s">
        <v>104</v>
      </c>
      <c r="D110" s="264" t="s">
        <v>233</v>
      </c>
      <c r="E110" s="265" t="s">
        <v>568</v>
      </c>
      <c r="F110" s="266" t="s">
        <v>569</v>
      </c>
      <c r="G110" s="267" t="s">
        <v>198</v>
      </c>
      <c r="H110" s="268">
        <v>68</v>
      </c>
      <c r="I110" s="269"/>
      <c r="J110" s="270">
        <f>ROUND(I110*H110,2)</f>
        <v>0</v>
      </c>
      <c r="K110" s="266" t="s">
        <v>189</v>
      </c>
      <c r="L110" s="271"/>
      <c r="M110" s="272" t="s">
        <v>19</v>
      </c>
      <c r="N110" s="273" t="s">
        <v>44</v>
      </c>
      <c r="O110" s="80"/>
      <c r="P110" s="226">
        <f>O110*H110</f>
        <v>0</v>
      </c>
      <c r="Q110" s="226">
        <v>0.00105</v>
      </c>
      <c r="R110" s="226">
        <f>Q110*H110</f>
        <v>0.07139999999999999</v>
      </c>
      <c r="S110" s="226">
        <v>0</v>
      </c>
      <c r="T110" s="227">
        <f>S110*H110</f>
        <v>0</v>
      </c>
      <c r="AR110" s="18" t="s">
        <v>232</v>
      </c>
      <c r="AT110" s="18" t="s">
        <v>233</v>
      </c>
      <c r="AU110" s="18" t="s">
        <v>82</v>
      </c>
      <c r="AY110" s="18" t="s">
        <v>183</v>
      </c>
      <c r="BE110" s="228">
        <f>IF(N110="základní",J110,0)</f>
        <v>0</v>
      </c>
      <c r="BF110" s="228">
        <f>IF(N110="snížená",J110,0)</f>
        <v>0</v>
      </c>
      <c r="BG110" s="228">
        <f>IF(N110="zákl. přenesená",J110,0)</f>
        <v>0</v>
      </c>
      <c r="BH110" s="228">
        <f>IF(N110="sníž. přenesená",J110,0)</f>
        <v>0</v>
      </c>
      <c r="BI110" s="228">
        <f>IF(N110="nulová",J110,0)</f>
        <v>0</v>
      </c>
      <c r="BJ110" s="18" t="s">
        <v>80</v>
      </c>
      <c r="BK110" s="228">
        <f>ROUND(I110*H110,2)</f>
        <v>0</v>
      </c>
      <c r="BL110" s="18" t="s">
        <v>101</v>
      </c>
      <c r="BM110" s="18" t="s">
        <v>677</v>
      </c>
    </row>
    <row r="111" spans="2:51" s="13" customFormat="1" ht="12">
      <c r="B111" s="242"/>
      <c r="C111" s="243"/>
      <c r="D111" s="229" t="s">
        <v>193</v>
      </c>
      <c r="E111" s="244" t="s">
        <v>19</v>
      </c>
      <c r="F111" s="245" t="s">
        <v>678</v>
      </c>
      <c r="G111" s="243"/>
      <c r="H111" s="246">
        <v>68</v>
      </c>
      <c r="I111" s="247"/>
      <c r="J111" s="243"/>
      <c r="K111" s="243"/>
      <c r="L111" s="248"/>
      <c r="M111" s="249"/>
      <c r="N111" s="250"/>
      <c r="O111" s="250"/>
      <c r="P111" s="250"/>
      <c r="Q111" s="250"/>
      <c r="R111" s="250"/>
      <c r="S111" s="250"/>
      <c r="T111" s="251"/>
      <c r="AT111" s="252" t="s">
        <v>193</v>
      </c>
      <c r="AU111" s="252" t="s">
        <v>82</v>
      </c>
      <c r="AV111" s="13" t="s">
        <v>82</v>
      </c>
      <c r="AW111" s="13" t="s">
        <v>35</v>
      </c>
      <c r="AX111" s="13" t="s">
        <v>80</v>
      </c>
      <c r="AY111" s="252" t="s">
        <v>183</v>
      </c>
    </row>
    <row r="112" spans="2:65" s="1" customFormat="1" ht="22.5" customHeight="1">
      <c r="B112" s="39"/>
      <c r="C112" s="217" t="s">
        <v>216</v>
      </c>
      <c r="D112" s="217" t="s">
        <v>185</v>
      </c>
      <c r="E112" s="218" t="s">
        <v>572</v>
      </c>
      <c r="F112" s="219" t="s">
        <v>573</v>
      </c>
      <c r="G112" s="220" t="s">
        <v>188</v>
      </c>
      <c r="H112" s="221">
        <v>7.2</v>
      </c>
      <c r="I112" s="222"/>
      <c r="J112" s="223">
        <f>ROUND(I112*H112,2)</f>
        <v>0</v>
      </c>
      <c r="K112" s="219" t="s">
        <v>189</v>
      </c>
      <c r="L112" s="44"/>
      <c r="M112" s="224" t="s">
        <v>19</v>
      </c>
      <c r="N112" s="225" t="s">
        <v>44</v>
      </c>
      <c r="O112" s="80"/>
      <c r="P112" s="226">
        <f>O112*H112</f>
        <v>0</v>
      </c>
      <c r="Q112" s="226">
        <v>0</v>
      </c>
      <c r="R112" s="226">
        <f>Q112*H112</f>
        <v>0</v>
      </c>
      <c r="S112" s="226">
        <v>0</v>
      </c>
      <c r="T112" s="227">
        <f>S112*H112</f>
        <v>0</v>
      </c>
      <c r="AR112" s="18" t="s">
        <v>101</v>
      </c>
      <c r="AT112" s="18" t="s">
        <v>185</v>
      </c>
      <c r="AU112" s="18" t="s">
        <v>82</v>
      </c>
      <c r="AY112" s="18" t="s">
        <v>183</v>
      </c>
      <c r="BE112" s="228">
        <f>IF(N112="základní",J112,0)</f>
        <v>0</v>
      </c>
      <c r="BF112" s="228">
        <f>IF(N112="snížená",J112,0)</f>
        <v>0</v>
      </c>
      <c r="BG112" s="228">
        <f>IF(N112="zákl. přenesená",J112,0)</f>
        <v>0</v>
      </c>
      <c r="BH112" s="228">
        <f>IF(N112="sníž. přenesená",J112,0)</f>
        <v>0</v>
      </c>
      <c r="BI112" s="228">
        <f>IF(N112="nulová",J112,0)</f>
        <v>0</v>
      </c>
      <c r="BJ112" s="18" t="s">
        <v>80</v>
      </c>
      <c r="BK112" s="228">
        <f>ROUND(I112*H112,2)</f>
        <v>0</v>
      </c>
      <c r="BL112" s="18" t="s">
        <v>101</v>
      </c>
      <c r="BM112" s="18" t="s">
        <v>679</v>
      </c>
    </row>
    <row r="113" spans="2:47" s="1" customFormat="1" ht="12">
      <c r="B113" s="39"/>
      <c r="C113" s="40"/>
      <c r="D113" s="229" t="s">
        <v>213</v>
      </c>
      <c r="E113" s="40"/>
      <c r="F113" s="230" t="s">
        <v>575</v>
      </c>
      <c r="G113" s="40"/>
      <c r="H113" s="40"/>
      <c r="I113" s="144"/>
      <c r="J113" s="40"/>
      <c r="K113" s="40"/>
      <c r="L113" s="44"/>
      <c r="M113" s="231"/>
      <c r="N113" s="80"/>
      <c r="O113" s="80"/>
      <c r="P113" s="80"/>
      <c r="Q113" s="80"/>
      <c r="R113" s="80"/>
      <c r="S113" s="80"/>
      <c r="T113" s="81"/>
      <c r="AT113" s="18" t="s">
        <v>213</v>
      </c>
      <c r="AU113" s="18" t="s">
        <v>82</v>
      </c>
    </row>
    <row r="114" spans="2:65" s="1" customFormat="1" ht="22.5" customHeight="1">
      <c r="B114" s="39"/>
      <c r="C114" s="264" t="s">
        <v>222</v>
      </c>
      <c r="D114" s="264" t="s">
        <v>233</v>
      </c>
      <c r="E114" s="265" t="s">
        <v>632</v>
      </c>
      <c r="F114" s="266" t="s">
        <v>633</v>
      </c>
      <c r="G114" s="267" t="s">
        <v>188</v>
      </c>
      <c r="H114" s="268">
        <v>7.2</v>
      </c>
      <c r="I114" s="269"/>
      <c r="J114" s="270">
        <f>ROUND(I114*H114,2)</f>
        <v>0</v>
      </c>
      <c r="K114" s="266" t="s">
        <v>189</v>
      </c>
      <c r="L114" s="271"/>
      <c r="M114" s="272" t="s">
        <v>19</v>
      </c>
      <c r="N114" s="273" t="s">
        <v>44</v>
      </c>
      <c r="O114" s="80"/>
      <c r="P114" s="226">
        <f>O114*H114</f>
        <v>0</v>
      </c>
      <c r="Q114" s="226">
        <v>0</v>
      </c>
      <c r="R114" s="226">
        <f>Q114*H114</f>
        <v>0</v>
      </c>
      <c r="S114" s="226">
        <v>0</v>
      </c>
      <c r="T114" s="227">
        <f>S114*H114</f>
        <v>0</v>
      </c>
      <c r="AR114" s="18" t="s">
        <v>232</v>
      </c>
      <c r="AT114" s="18" t="s">
        <v>233</v>
      </c>
      <c r="AU114" s="18" t="s">
        <v>82</v>
      </c>
      <c r="AY114" s="18" t="s">
        <v>183</v>
      </c>
      <c r="BE114" s="228">
        <f>IF(N114="základní",J114,0)</f>
        <v>0</v>
      </c>
      <c r="BF114" s="228">
        <f>IF(N114="snížená",J114,0)</f>
        <v>0</v>
      </c>
      <c r="BG114" s="228">
        <f>IF(N114="zákl. přenesená",J114,0)</f>
        <v>0</v>
      </c>
      <c r="BH114" s="228">
        <f>IF(N114="sníž. přenesená",J114,0)</f>
        <v>0</v>
      </c>
      <c r="BI114" s="228">
        <f>IF(N114="nulová",J114,0)</f>
        <v>0</v>
      </c>
      <c r="BJ114" s="18" t="s">
        <v>80</v>
      </c>
      <c r="BK114" s="228">
        <f>ROUND(I114*H114,2)</f>
        <v>0</v>
      </c>
      <c r="BL114" s="18" t="s">
        <v>101</v>
      </c>
      <c r="BM114" s="18" t="s">
        <v>680</v>
      </c>
    </row>
    <row r="115" spans="2:51" s="13" customFormat="1" ht="12">
      <c r="B115" s="242"/>
      <c r="C115" s="243"/>
      <c r="D115" s="229" t="s">
        <v>193</v>
      </c>
      <c r="E115" s="244" t="s">
        <v>19</v>
      </c>
      <c r="F115" s="245" t="s">
        <v>681</v>
      </c>
      <c r="G115" s="243"/>
      <c r="H115" s="246">
        <v>7.2</v>
      </c>
      <c r="I115" s="247"/>
      <c r="J115" s="243"/>
      <c r="K115" s="243"/>
      <c r="L115" s="248"/>
      <c r="M115" s="249"/>
      <c r="N115" s="250"/>
      <c r="O115" s="250"/>
      <c r="P115" s="250"/>
      <c r="Q115" s="250"/>
      <c r="R115" s="250"/>
      <c r="S115" s="250"/>
      <c r="T115" s="251"/>
      <c r="AT115" s="252" t="s">
        <v>193</v>
      </c>
      <c r="AU115" s="252" t="s">
        <v>82</v>
      </c>
      <c r="AV115" s="13" t="s">
        <v>82</v>
      </c>
      <c r="AW115" s="13" t="s">
        <v>35</v>
      </c>
      <c r="AX115" s="13" t="s">
        <v>80</v>
      </c>
      <c r="AY115" s="252" t="s">
        <v>183</v>
      </c>
    </row>
    <row r="116" spans="2:65" s="1" customFormat="1" ht="22.5" customHeight="1">
      <c r="B116" s="39"/>
      <c r="C116" s="264" t="s">
        <v>232</v>
      </c>
      <c r="D116" s="264" t="s">
        <v>233</v>
      </c>
      <c r="E116" s="265" t="s">
        <v>576</v>
      </c>
      <c r="F116" s="266" t="s">
        <v>577</v>
      </c>
      <c r="G116" s="267" t="s">
        <v>225</v>
      </c>
      <c r="H116" s="268">
        <v>0.864</v>
      </c>
      <c r="I116" s="269"/>
      <c r="J116" s="270">
        <f>ROUND(I116*H116,2)</f>
        <v>0</v>
      </c>
      <c r="K116" s="266" t="s">
        <v>189</v>
      </c>
      <c r="L116" s="271"/>
      <c r="M116" s="272" t="s">
        <v>19</v>
      </c>
      <c r="N116" s="273" t="s">
        <v>44</v>
      </c>
      <c r="O116" s="80"/>
      <c r="P116" s="226">
        <f>O116*H116</f>
        <v>0</v>
      </c>
      <c r="Q116" s="226">
        <v>2.429</v>
      </c>
      <c r="R116" s="226">
        <f>Q116*H116</f>
        <v>2.0986559999999996</v>
      </c>
      <c r="S116" s="226">
        <v>0</v>
      </c>
      <c r="T116" s="227">
        <f>S116*H116</f>
        <v>0</v>
      </c>
      <c r="AR116" s="18" t="s">
        <v>232</v>
      </c>
      <c r="AT116" s="18" t="s">
        <v>233</v>
      </c>
      <c r="AU116" s="18" t="s">
        <v>82</v>
      </c>
      <c r="AY116" s="18" t="s">
        <v>183</v>
      </c>
      <c r="BE116" s="228">
        <f>IF(N116="základní",J116,0)</f>
        <v>0</v>
      </c>
      <c r="BF116" s="228">
        <f>IF(N116="snížená",J116,0)</f>
        <v>0</v>
      </c>
      <c r="BG116" s="228">
        <f>IF(N116="zákl. přenesená",J116,0)</f>
        <v>0</v>
      </c>
      <c r="BH116" s="228">
        <f>IF(N116="sníž. přenesená",J116,0)</f>
        <v>0</v>
      </c>
      <c r="BI116" s="228">
        <f>IF(N116="nulová",J116,0)</f>
        <v>0</v>
      </c>
      <c r="BJ116" s="18" t="s">
        <v>80</v>
      </c>
      <c r="BK116" s="228">
        <f>ROUND(I116*H116,2)</f>
        <v>0</v>
      </c>
      <c r="BL116" s="18" t="s">
        <v>101</v>
      </c>
      <c r="BM116" s="18" t="s">
        <v>682</v>
      </c>
    </row>
    <row r="117" spans="2:51" s="13" customFormat="1" ht="12">
      <c r="B117" s="242"/>
      <c r="C117" s="243"/>
      <c r="D117" s="229" t="s">
        <v>193</v>
      </c>
      <c r="E117" s="244" t="s">
        <v>19</v>
      </c>
      <c r="F117" s="245" t="s">
        <v>683</v>
      </c>
      <c r="G117" s="243"/>
      <c r="H117" s="246">
        <v>0.864</v>
      </c>
      <c r="I117" s="247"/>
      <c r="J117" s="243"/>
      <c r="K117" s="243"/>
      <c r="L117" s="248"/>
      <c r="M117" s="249"/>
      <c r="N117" s="250"/>
      <c r="O117" s="250"/>
      <c r="P117" s="250"/>
      <c r="Q117" s="250"/>
      <c r="R117" s="250"/>
      <c r="S117" s="250"/>
      <c r="T117" s="251"/>
      <c r="AT117" s="252" t="s">
        <v>193</v>
      </c>
      <c r="AU117" s="252" t="s">
        <v>82</v>
      </c>
      <c r="AV117" s="13" t="s">
        <v>82</v>
      </c>
      <c r="AW117" s="13" t="s">
        <v>35</v>
      </c>
      <c r="AX117" s="13" t="s">
        <v>80</v>
      </c>
      <c r="AY117" s="252" t="s">
        <v>183</v>
      </c>
    </row>
    <row r="118" spans="2:65" s="1" customFormat="1" ht="33.75" customHeight="1">
      <c r="B118" s="39"/>
      <c r="C118" s="217" t="s">
        <v>238</v>
      </c>
      <c r="D118" s="217" t="s">
        <v>185</v>
      </c>
      <c r="E118" s="218" t="s">
        <v>580</v>
      </c>
      <c r="F118" s="219" t="s">
        <v>581</v>
      </c>
      <c r="G118" s="220" t="s">
        <v>324</v>
      </c>
      <c r="H118" s="221">
        <v>44.5</v>
      </c>
      <c r="I118" s="222"/>
      <c r="J118" s="223">
        <f>ROUND(I118*H118,2)</f>
        <v>0</v>
      </c>
      <c r="K118" s="219" t="s">
        <v>189</v>
      </c>
      <c r="L118" s="44"/>
      <c r="M118" s="224" t="s">
        <v>19</v>
      </c>
      <c r="N118" s="225" t="s">
        <v>44</v>
      </c>
      <c r="O118" s="80"/>
      <c r="P118" s="226">
        <f>O118*H118</f>
        <v>0</v>
      </c>
      <c r="Q118" s="226">
        <v>0</v>
      </c>
      <c r="R118" s="226">
        <f>Q118*H118</f>
        <v>0</v>
      </c>
      <c r="S118" s="226">
        <v>0</v>
      </c>
      <c r="T118" s="227">
        <f>S118*H118</f>
        <v>0</v>
      </c>
      <c r="AR118" s="18" t="s">
        <v>101</v>
      </c>
      <c r="AT118" s="18" t="s">
        <v>185</v>
      </c>
      <c r="AU118" s="18" t="s">
        <v>82</v>
      </c>
      <c r="AY118" s="18" t="s">
        <v>183</v>
      </c>
      <c r="BE118" s="228">
        <f>IF(N118="základní",J118,0)</f>
        <v>0</v>
      </c>
      <c r="BF118" s="228">
        <f>IF(N118="snížená",J118,0)</f>
        <v>0</v>
      </c>
      <c r="BG118" s="228">
        <f>IF(N118="zákl. přenesená",J118,0)</f>
        <v>0</v>
      </c>
      <c r="BH118" s="228">
        <f>IF(N118="sníž. přenesená",J118,0)</f>
        <v>0</v>
      </c>
      <c r="BI118" s="228">
        <f>IF(N118="nulová",J118,0)</f>
        <v>0</v>
      </c>
      <c r="BJ118" s="18" t="s">
        <v>80</v>
      </c>
      <c r="BK118" s="228">
        <f>ROUND(I118*H118,2)</f>
        <v>0</v>
      </c>
      <c r="BL118" s="18" t="s">
        <v>101</v>
      </c>
      <c r="BM118" s="18" t="s">
        <v>684</v>
      </c>
    </row>
    <row r="119" spans="2:47" s="1" customFormat="1" ht="12">
      <c r="B119" s="39"/>
      <c r="C119" s="40"/>
      <c r="D119" s="229" t="s">
        <v>213</v>
      </c>
      <c r="E119" s="40"/>
      <c r="F119" s="230" t="s">
        <v>513</v>
      </c>
      <c r="G119" s="40"/>
      <c r="H119" s="40"/>
      <c r="I119" s="144"/>
      <c r="J119" s="40"/>
      <c r="K119" s="40"/>
      <c r="L119" s="44"/>
      <c r="M119" s="231"/>
      <c r="N119" s="80"/>
      <c r="O119" s="80"/>
      <c r="P119" s="80"/>
      <c r="Q119" s="80"/>
      <c r="R119" s="80"/>
      <c r="S119" s="80"/>
      <c r="T119" s="81"/>
      <c r="AT119" s="18" t="s">
        <v>213</v>
      </c>
      <c r="AU119" s="18" t="s">
        <v>82</v>
      </c>
    </row>
    <row r="120" spans="2:51" s="13" customFormat="1" ht="12">
      <c r="B120" s="242"/>
      <c r="C120" s="243"/>
      <c r="D120" s="229" t="s">
        <v>193</v>
      </c>
      <c r="E120" s="244" t="s">
        <v>19</v>
      </c>
      <c r="F120" s="245" t="s">
        <v>685</v>
      </c>
      <c r="G120" s="243"/>
      <c r="H120" s="246">
        <v>15.5</v>
      </c>
      <c r="I120" s="247"/>
      <c r="J120" s="243"/>
      <c r="K120" s="243"/>
      <c r="L120" s="248"/>
      <c r="M120" s="249"/>
      <c r="N120" s="250"/>
      <c r="O120" s="250"/>
      <c r="P120" s="250"/>
      <c r="Q120" s="250"/>
      <c r="R120" s="250"/>
      <c r="S120" s="250"/>
      <c r="T120" s="251"/>
      <c r="AT120" s="252" t="s">
        <v>193</v>
      </c>
      <c r="AU120" s="252" t="s">
        <v>82</v>
      </c>
      <c r="AV120" s="13" t="s">
        <v>82</v>
      </c>
      <c r="AW120" s="13" t="s">
        <v>35</v>
      </c>
      <c r="AX120" s="13" t="s">
        <v>73</v>
      </c>
      <c r="AY120" s="252" t="s">
        <v>183</v>
      </c>
    </row>
    <row r="121" spans="2:51" s="13" customFormat="1" ht="12">
      <c r="B121" s="242"/>
      <c r="C121" s="243"/>
      <c r="D121" s="229" t="s">
        <v>193</v>
      </c>
      <c r="E121" s="244" t="s">
        <v>19</v>
      </c>
      <c r="F121" s="245" t="s">
        <v>686</v>
      </c>
      <c r="G121" s="243"/>
      <c r="H121" s="246">
        <v>29</v>
      </c>
      <c r="I121" s="247"/>
      <c r="J121" s="243"/>
      <c r="K121" s="243"/>
      <c r="L121" s="248"/>
      <c r="M121" s="249"/>
      <c r="N121" s="250"/>
      <c r="O121" s="250"/>
      <c r="P121" s="250"/>
      <c r="Q121" s="250"/>
      <c r="R121" s="250"/>
      <c r="S121" s="250"/>
      <c r="T121" s="251"/>
      <c r="AT121" s="252" t="s">
        <v>193</v>
      </c>
      <c r="AU121" s="252" t="s">
        <v>82</v>
      </c>
      <c r="AV121" s="13" t="s">
        <v>82</v>
      </c>
      <c r="AW121" s="13" t="s">
        <v>35</v>
      </c>
      <c r="AX121" s="13" t="s">
        <v>73</v>
      </c>
      <c r="AY121" s="252" t="s">
        <v>183</v>
      </c>
    </row>
    <row r="122" spans="2:51" s="14" customFormat="1" ht="12">
      <c r="B122" s="253"/>
      <c r="C122" s="254"/>
      <c r="D122" s="229" t="s">
        <v>193</v>
      </c>
      <c r="E122" s="255" t="s">
        <v>19</v>
      </c>
      <c r="F122" s="256" t="s">
        <v>231</v>
      </c>
      <c r="G122" s="254"/>
      <c r="H122" s="257">
        <v>44.5</v>
      </c>
      <c r="I122" s="258"/>
      <c r="J122" s="254"/>
      <c r="K122" s="254"/>
      <c r="L122" s="259"/>
      <c r="M122" s="260"/>
      <c r="N122" s="261"/>
      <c r="O122" s="261"/>
      <c r="P122" s="261"/>
      <c r="Q122" s="261"/>
      <c r="R122" s="261"/>
      <c r="S122" s="261"/>
      <c r="T122" s="262"/>
      <c r="AT122" s="263" t="s">
        <v>193</v>
      </c>
      <c r="AU122" s="263" t="s">
        <v>82</v>
      </c>
      <c r="AV122" s="14" t="s">
        <v>101</v>
      </c>
      <c r="AW122" s="14" t="s">
        <v>35</v>
      </c>
      <c r="AX122" s="14" t="s">
        <v>80</v>
      </c>
      <c r="AY122" s="263" t="s">
        <v>183</v>
      </c>
    </row>
    <row r="123" spans="2:65" s="1" customFormat="1" ht="22.5" customHeight="1">
      <c r="B123" s="39"/>
      <c r="C123" s="264" t="s">
        <v>247</v>
      </c>
      <c r="D123" s="264" t="s">
        <v>233</v>
      </c>
      <c r="E123" s="265" t="s">
        <v>515</v>
      </c>
      <c r="F123" s="266" t="s">
        <v>516</v>
      </c>
      <c r="G123" s="267" t="s">
        <v>208</v>
      </c>
      <c r="H123" s="268">
        <v>21.036</v>
      </c>
      <c r="I123" s="269"/>
      <c r="J123" s="270">
        <f>ROUND(I123*H123,2)</f>
        <v>0</v>
      </c>
      <c r="K123" s="266" t="s">
        <v>189</v>
      </c>
      <c r="L123" s="271"/>
      <c r="M123" s="272" t="s">
        <v>19</v>
      </c>
      <c r="N123" s="273" t="s">
        <v>44</v>
      </c>
      <c r="O123" s="80"/>
      <c r="P123" s="226">
        <f>O123*H123</f>
        <v>0</v>
      </c>
      <c r="Q123" s="226">
        <v>1</v>
      </c>
      <c r="R123" s="226">
        <f>Q123*H123</f>
        <v>21.036</v>
      </c>
      <c r="S123" s="226">
        <v>0</v>
      </c>
      <c r="T123" s="227">
        <f>S123*H123</f>
        <v>0</v>
      </c>
      <c r="AR123" s="18" t="s">
        <v>232</v>
      </c>
      <c r="AT123" s="18" t="s">
        <v>233</v>
      </c>
      <c r="AU123" s="18" t="s">
        <v>82</v>
      </c>
      <c r="AY123" s="18" t="s">
        <v>183</v>
      </c>
      <c r="BE123" s="228">
        <f>IF(N123="základní",J123,0)</f>
        <v>0</v>
      </c>
      <c r="BF123" s="228">
        <f>IF(N123="snížená",J123,0)</f>
        <v>0</v>
      </c>
      <c r="BG123" s="228">
        <f>IF(N123="zákl. přenesená",J123,0)</f>
        <v>0</v>
      </c>
      <c r="BH123" s="228">
        <f>IF(N123="sníž. přenesená",J123,0)</f>
        <v>0</v>
      </c>
      <c r="BI123" s="228">
        <f>IF(N123="nulová",J123,0)</f>
        <v>0</v>
      </c>
      <c r="BJ123" s="18" t="s">
        <v>80</v>
      </c>
      <c r="BK123" s="228">
        <f>ROUND(I123*H123,2)</f>
        <v>0</v>
      </c>
      <c r="BL123" s="18" t="s">
        <v>101</v>
      </c>
      <c r="BM123" s="18" t="s">
        <v>687</v>
      </c>
    </row>
    <row r="124" spans="2:65" s="1" customFormat="1" ht="22.5" customHeight="1">
      <c r="B124" s="39"/>
      <c r="C124" s="264" t="s">
        <v>253</v>
      </c>
      <c r="D124" s="264" t="s">
        <v>233</v>
      </c>
      <c r="E124" s="265" t="s">
        <v>586</v>
      </c>
      <c r="F124" s="266" t="s">
        <v>587</v>
      </c>
      <c r="G124" s="267" t="s">
        <v>588</v>
      </c>
      <c r="H124" s="268">
        <v>10</v>
      </c>
      <c r="I124" s="269"/>
      <c r="J124" s="270">
        <f>ROUND(I124*H124,2)</f>
        <v>0</v>
      </c>
      <c r="K124" s="266" t="s">
        <v>189</v>
      </c>
      <c r="L124" s="271"/>
      <c r="M124" s="272" t="s">
        <v>19</v>
      </c>
      <c r="N124" s="273" t="s">
        <v>44</v>
      </c>
      <c r="O124" s="80"/>
      <c r="P124" s="226">
        <f>O124*H124</f>
        <v>0</v>
      </c>
      <c r="Q124" s="226">
        <v>0</v>
      </c>
      <c r="R124" s="226">
        <f>Q124*H124</f>
        <v>0</v>
      </c>
      <c r="S124" s="226">
        <v>0</v>
      </c>
      <c r="T124" s="227">
        <f>S124*H124</f>
        <v>0</v>
      </c>
      <c r="AR124" s="18" t="s">
        <v>232</v>
      </c>
      <c r="AT124" s="18" t="s">
        <v>233</v>
      </c>
      <c r="AU124" s="18" t="s">
        <v>82</v>
      </c>
      <c r="AY124" s="18" t="s">
        <v>183</v>
      </c>
      <c r="BE124" s="228">
        <f>IF(N124="základní",J124,0)</f>
        <v>0</v>
      </c>
      <c r="BF124" s="228">
        <f>IF(N124="snížená",J124,0)</f>
        <v>0</v>
      </c>
      <c r="BG124" s="228">
        <f>IF(N124="zákl. přenesená",J124,0)</f>
        <v>0</v>
      </c>
      <c r="BH124" s="228">
        <f>IF(N124="sníž. přenesená",J124,0)</f>
        <v>0</v>
      </c>
      <c r="BI124" s="228">
        <f>IF(N124="nulová",J124,0)</f>
        <v>0</v>
      </c>
      <c r="BJ124" s="18" t="s">
        <v>80</v>
      </c>
      <c r="BK124" s="228">
        <f>ROUND(I124*H124,2)</f>
        <v>0</v>
      </c>
      <c r="BL124" s="18" t="s">
        <v>101</v>
      </c>
      <c r="BM124" s="18" t="s">
        <v>688</v>
      </c>
    </row>
    <row r="125" spans="2:65" s="1" customFormat="1" ht="22.5" customHeight="1">
      <c r="B125" s="39"/>
      <c r="C125" s="264" t="s">
        <v>257</v>
      </c>
      <c r="D125" s="264" t="s">
        <v>233</v>
      </c>
      <c r="E125" s="265" t="s">
        <v>590</v>
      </c>
      <c r="F125" s="266" t="s">
        <v>591</v>
      </c>
      <c r="G125" s="267" t="s">
        <v>188</v>
      </c>
      <c r="H125" s="268">
        <v>45.8</v>
      </c>
      <c r="I125" s="269"/>
      <c r="J125" s="270">
        <f>ROUND(I125*H125,2)</f>
        <v>0</v>
      </c>
      <c r="K125" s="266" t="s">
        <v>189</v>
      </c>
      <c r="L125" s="271"/>
      <c r="M125" s="272" t="s">
        <v>19</v>
      </c>
      <c r="N125" s="273" t="s">
        <v>44</v>
      </c>
      <c r="O125" s="80"/>
      <c r="P125" s="226">
        <f>O125*H125</f>
        <v>0</v>
      </c>
      <c r="Q125" s="226">
        <v>0</v>
      </c>
      <c r="R125" s="226">
        <f>Q125*H125</f>
        <v>0</v>
      </c>
      <c r="S125" s="226">
        <v>0</v>
      </c>
      <c r="T125" s="227">
        <f>S125*H125</f>
        <v>0</v>
      </c>
      <c r="AR125" s="18" t="s">
        <v>232</v>
      </c>
      <c r="AT125" s="18" t="s">
        <v>233</v>
      </c>
      <c r="AU125" s="18" t="s">
        <v>82</v>
      </c>
      <c r="AY125" s="18" t="s">
        <v>183</v>
      </c>
      <c r="BE125" s="228">
        <f>IF(N125="základní",J125,0)</f>
        <v>0</v>
      </c>
      <c r="BF125" s="228">
        <f>IF(N125="snížená",J125,0)</f>
        <v>0</v>
      </c>
      <c r="BG125" s="228">
        <f>IF(N125="zákl. přenesená",J125,0)</f>
        <v>0</v>
      </c>
      <c r="BH125" s="228">
        <f>IF(N125="sníž. přenesená",J125,0)</f>
        <v>0</v>
      </c>
      <c r="BI125" s="228">
        <f>IF(N125="nulová",J125,0)</f>
        <v>0</v>
      </c>
      <c r="BJ125" s="18" t="s">
        <v>80</v>
      </c>
      <c r="BK125" s="228">
        <f>ROUND(I125*H125,2)</f>
        <v>0</v>
      </c>
      <c r="BL125" s="18" t="s">
        <v>101</v>
      </c>
      <c r="BM125" s="18" t="s">
        <v>689</v>
      </c>
    </row>
    <row r="126" spans="2:65" s="1" customFormat="1" ht="33.75" customHeight="1">
      <c r="B126" s="39"/>
      <c r="C126" s="217" t="s">
        <v>262</v>
      </c>
      <c r="D126" s="217" t="s">
        <v>185</v>
      </c>
      <c r="E126" s="218" t="s">
        <v>644</v>
      </c>
      <c r="F126" s="219" t="s">
        <v>645</v>
      </c>
      <c r="G126" s="220" t="s">
        <v>188</v>
      </c>
      <c r="H126" s="221">
        <v>20</v>
      </c>
      <c r="I126" s="222"/>
      <c r="J126" s="223">
        <f>ROUND(I126*H126,2)</f>
        <v>0</v>
      </c>
      <c r="K126" s="219" t="s">
        <v>189</v>
      </c>
      <c r="L126" s="44"/>
      <c r="M126" s="224" t="s">
        <v>19</v>
      </c>
      <c r="N126" s="225" t="s">
        <v>44</v>
      </c>
      <c r="O126" s="80"/>
      <c r="P126" s="226">
        <f>O126*H126</f>
        <v>0</v>
      </c>
      <c r="Q126" s="226">
        <v>0</v>
      </c>
      <c r="R126" s="226">
        <f>Q126*H126</f>
        <v>0</v>
      </c>
      <c r="S126" s="226">
        <v>0</v>
      </c>
      <c r="T126" s="227">
        <f>S126*H126</f>
        <v>0</v>
      </c>
      <c r="AR126" s="18" t="s">
        <v>101</v>
      </c>
      <c r="AT126" s="18" t="s">
        <v>185</v>
      </c>
      <c r="AU126" s="18" t="s">
        <v>82</v>
      </c>
      <c r="AY126" s="18" t="s">
        <v>183</v>
      </c>
      <c r="BE126" s="228">
        <f>IF(N126="základní",J126,0)</f>
        <v>0</v>
      </c>
      <c r="BF126" s="228">
        <f>IF(N126="snížená",J126,0)</f>
        <v>0</v>
      </c>
      <c r="BG126" s="228">
        <f>IF(N126="zákl. přenesená",J126,0)</f>
        <v>0</v>
      </c>
      <c r="BH126" s="228">
        <f>IF(N126="sníž. přenesená",J126,0)</f>
        <v>0</v>
      </c>
      <c r="BI126" s="228">
        <f>IF(N126="nulová",J126,0)</f>
        <v>0</v>
      </c>
      <c r="BJ126" s="18" t="s">
        <v>80</v>
      </c>
      <c r="BK126" s="228">
        <f>ROUND(I126*H126,2)</f>
        <v>0</v>
      </c>
      <c r="BL126" s="18" t="s">
        <v>101</v>
      </c>
      <c r="BM126" s="18" t="s">
        <v>690</v>
      </c>
    </row>
    <row r="127" spans="2:47" s="1" customFormat="1" ht="12">
      <c r="B127" s="39"/>
      <c r="C127" s="40"/>
      <c r="D127" s="229" t="s">
        <v>213</v>
      </c>
      <c r="E127" s="40"/>
      <c r="F127" s="230" t="s">
        <v>647</v>
      </c>
      <c r="G127" s="40"/>
      <c r="H127" s="40"/>
      <c r="I127" s="144"/>
      <c r="J127" s="40"/>
      <c r="K127" s="40"/>
      <c r="L127" s="44"/>
      <c r="M127" s="231"/>
      <c r="N127" s="80"/>
      <c r="O127" s="80"/>
      <c r="P127" s="80"/>
      <c r="Q127" s="80"/>
      <c r="R127" s="80"/>
      <c r="S127" s="80"/>
      <c r="T127" s="81"/>
      <c r="AT127" s="18" t="s">
        <v>213</v>
      </c>
      <c r="AU127" s="18" t="s">
        <v>82</v>
      </c>
    </row>
    <row r="128" spans="2:51" s="13" customFormat="1" ht="12">
      <c r="B128" s="242"/>
      <c r="C128" s="243"/>
      <c r="D128" s="229" t="s">
        <v>193</v>
      </c>
      <c r="E128" s="244" t="s">
        <v>19</v>
      </c>
      <c r="F128" s="245" t="s">
        <v>691</v>
      </c>
      <c r="G128" s="243"/>
      <c r="H128" s="246">
        <v>20</v>
      </c>
      <c r="I128" s="247"/>
      <c r="J128" s="243"/>
      <c r="K128" s="243"/>
      <c r="L128" s="248"/>
      <c r="M128" s="249"/>
      <c r="N128" s="250"/>
      <c r="O128" s="250"/>
      <c r="P128" s="250"/>
      <c r="Q128" s="250"/>
      <c r="R128" s="250"/>
      <c r="S128" s="250"/>
      <c r="T128" s="251"/>
      <c r="AT128" s="252" t="s">
        <v>193</v>
      </c>
      <c r="AU128" s="252" t="s">
        <v>82</v>
      </c>
      <c r="AV128" s="13" t="s">
        <v>82</v>
      </c>
      <c r="AW128" s="13" t="s">
        <v>35</v>
      </c>
      <c r="AX128" s="13" t="s">
        <v>80</v>
      </c>
      <c r="AY128" s="252" t="s">
        <v>183</v>
      </c>
    </row>
    <row r="129" spans="2:63" s="11" customFormat="1" ht="25.9" customHeight="1">
      <c r="B129" s="201"/>
      <c r="C129" s="202"/>
      <c r="D129" s="203" t="s">
        <v>72</v>
      </c>
      <c r="E129" s="204" t="s">
        <v>593</v>
      </c>
      <c r="F129" s="204" t="s">
        <v>594</v>
      </c>
      <c r="G129" s="202"/>
      <c r="H129" s="202"/>
      <c r="I129" s="205"/>
      <c r="J129" s="206">
        <f>BK129</f>
        <v>0</v>
      </c>
      <c r="K129" s="202"/>
      <c r="L129" s="207"/>
      <c r="M129" s="208"/>
      <c r="N129" s="209"/>
      <c r="O129" s="209"/>
      <c r="P129" s="210">
        <f>SUM(P130:P151)</f>
        <v>0</v>
      </c>
      <c r="Q129" s="209"/>
      <c r="R129" s="210">
        <f>SUM(R130:R151)</f>
        <v>0</v>
      </c>
      <c r="S129" s="209"/>
      <c r="T129" s="211">
        <f>SUM(T130:T151)</f>
        <v>0</v>
      </c>
      <c r="AR129" s="212" t="s">
        <v>101</v>
      </c>
      <c r="AT129" s="213" t="s">
        <v>72</v>
      </c>
      <c r="AU129" s="213" t="s">
        <v>73</v>
      </c>
      <c r="AY129" s="212" t="s">
        <v>183</v>
      </c>
      <c r="BK129" s="214">
        <f>SUM(BK130:BK151)</f>
        <v>0</v>
      </c>
    </row>
    <row r="130" spans="2:65" s="1" customFormat="1" ht="33.75" customHeight="1">
      <c r="B130" s="39"/>
      <c r="C130" s="217" t="s">
        <v>268</v>
      </c>
      <c r="D130" s="217" t="s">
        <v>185</v>
      </c>
      <c r="E130" s="218" t="s">
        <v>600</v>
      </c>
      <c r="F130" s="219" t="s">
        <v>601</v>
      </c>
      <c r="G130" s="220" t="s">
        <v>198</v>
      </c>
      <c r="H130" s="221">
        <v>1</v>
      </c>
      <c r="I130" s="222"/>
      <c r="J130" s="223">
        <f>ROUND(I130*H130,2)</f>
        <v>0</v>
      </c>
      <c r="K130" s="219" t="s">
        <v>189</v>
      </c>
      <c r="L130" s="44"/>
      <c r="M130" s="224" t="s">
        <v>19</v>
      </c>
      <c r="N130" s="225" t="s">
        <v>44</v>
      </c>
      <c r="O130" s="80"/>
      <c r="P130" s="226">
        <f>O130*H130</f>
        <v>0</v>
      </c>
      <c r="Q130" s="226">
        <v>0</v>
      </c>
      <c r="R130" s="226">
        <f>Q130*H130</f>
        <v>0</v>
      </c>
      <c r="S130" s="226">
        <v>0</v>
      </c>
      <c r="T130" s="227">
        <f>S130*H130</f>
        <v>0</v>
      </c>
      <c r="AR130" s="18" t="s">
        <v>597</v>
      </c>
      <c r="AT130" s="18" t="s">
        <v>185</v>
      </c>
      <c r="AU130" s="18" t="s">
        <v>80</v>
      </c>
      <c r="AY130" s="18" t="s">
        <v>183</v>
      </c>
      <c r="BE130" s="228">
        <f>IF(N130="základní",J130,0)</f>
        <v>0</v>
      </c>
      <c r="BF130" s="228">
        <f>IF(N130="snížená",J130,0)</f>
        <v>0</v>
      </c>
      <c r="BG130" s="228">
        <f>IF(N130="zákl. přenesená",J130,0)</f>
        <v>0</v>
      </c>
      <c r="BH130" s="228">
        <f>IF(N130="sníž. přenesená",J130,0)</f>
        <v>0</v>
      </c>
      <c r="BI130" s="228">
        <f>IF(N130="nulová",J130,0)</f>
        <v>0</v>
      </c>
      <c r="BJ130" s="18" t="s">
        <v>80</v>
      </c>
      <c r="BK130" s="228">
        <f>ROUND(I130*H130,2)</f>
        <v>0</v>
      </c>
      <c r="BL130" s="18" t="s">
        <v>597</v>
      </c>
      <c r="BM130" s="18" t="s">
        <v>692</v>
      </c>
    </row>
    <row r="131" spans="2:47" s="1" customFormat="1" ht="12">
      <c r="B131" s="39"/>
      <c r="C131" s="40"/>
      <c r="D131" s="229" t="s">
        <v>213</v>
      </c>
      <c r="E131" s="40"/>
      <c r="F131" s="230" t="s">
        <v>402</v>
      </c>
      <c r="G131" s="40"/>
      <c r="H131" s="40"/>
      <c r="I131" s="144"/>
      <c r="J131" s="40"/>
      <c r="K131" s="40"/>
      <c r="L131" s="44"/>
      <c r="M131" s="231"/>
      <c r="N131" s="80"/>
      <c r="O131" s="80"/>
      <c r="P131" s="80"/>
      <c r="Q131" s="80"/>
      <c r="R131" s="80"/>
      <c r="S131" s="80"/>
      <c r="T131" s="81"/>
      <c r="AT131" s="18" t="s">
        <v>213</v>
      </c>
      <c r="AU131" s="18" t="s">
        <v>80</v>
      </c>
    </row>
    <row r="132" spans="2:51" s="13" customFormat="1" ht="12">
      <c r="B132" s="242"/>
      <c r="C132" s="243"/>
      <c r="D132" s="229" t="s">
        <v>193</v>
      </c>
      <c r="E132" s="244" t="s">
        <v>19</v>
      </c>
      <c r="F132" s="245" t="s">
        <v>603</v>
      </c>
      <c r="G132" s="243"/>
      <c r="H132" s="246">
        <v>1</v>
      </c>
      <c r="I132" s="247"/>
      <c r="J132" s="243"/>
      <c r="K132" s="243"/>
      <c r="L132" s="248"/>
      <c r="M132" s="249"/>
      <c r="N132" s="250"/>
      <c r="O132" s="250"/>
      <c r="P132" s="250"/>
      <c r="Q132" s="250"/>
      <c r="R132" s="250"/>
      <c r="S132" s="250"/>
      <c r="T132" s="251"/>
      <c r="AT132" s="252" t="s">
        <v>193</v>
      </c>
      <c r="AU132" s="252" t="s">
        <v>80</v>
      </c>
      <c r="AV132" s="13" t="s">
        <v>82</v>
      </c>
      <c r="AW132" s="13" t="s">
        <v>35</v>
      </c>
      <c r="AX132" s="13" t="s">
        <v>80</v>
      </c>
      <c r="AY132" s="252" t="s">
        <v>183</v>
      </c>
    </row>
    <row r="133" spans="2:65" s="1" customFormat="1" ht="33.75" customHeight="1">
      <c r="B133" s="39"/>
      <c r="C133" s="217" t="s">
        <v>8</v>
      </c>
      <c r="D133" s="217" t="s">
        <v>185</v>
      </c>
      <c r="E133" s="218" t="s">
        <v>530</v>
      </c>
      <c r="F133" s="219" t="s">
        <v>650</v>
      </c>
      <c r="G133" s="220" t="s">
        <v>208</v>
      </c>
      <c r="H133" s="221">
        <v>27.94</v>
      </c>
      <c r="I133" s="222"/>
      <c r="J133" s="223">
        <f>ROUND(I133*H133,2)</f>
        <v>0</v>
      </c>
      <c r="K133" s="219" t="s">
        <v>189</v>
      </c>
      <c r="L133" s="44"/>
      <c r="M133" s="224" t="s">
        <v>19</v>
      </c>
      <c r="N133" s="225" t="s">
        <v>44</v>
      </c>
      <c r="O133" s="80"/>
      <c r="P133" s="226">
        <f>O133*H133</f>
        <v>0</v>
      </c>
      <c r="Q133" s="226">
        <v>0</v>
      </c>
      <c r="R133" s="226">
        <f>Q133*H133</f>
        <v>0</v>
      </c>
      <c r="S133" s="226">
        <v>0</v>
      </c>
      <c r="T133" s="227">
        <f>S133*H133</f>
        <v>0</v>
      </c>
      <c r="AR133" s="18" t="s">
        <v>597</v>
      </c>
      <c r="AT133" s="18" t="s">
        <v>185</v>
      </c>
      <c r="AU133" s="18" t="s">
        <v>80</v>
      </c>
      <c r="AY133" s="18" t="s">
        <v>183</v>
      </c>
      <c r="BE133" s="228">
        <f>IF(N133="základní",J133,0)</f>
        <v>0</v>
      </c>
      <c r="BF133" s="228">
        <f>IF(N133="snížená",J133,0)</f>
        <v>0</v>
      </c>
      <c r="BG133" s="228">
        <f>IF(N133="zákl. přenesená",J133,0)</f>
        <v>0</v>
      </c>
      <c r="BH133" s="228">
        <f>IF(N133="sníž. přenesená",J133,0)</f>
        <v>0</v>
      </c>
      <c r="BI133" s="228">
        <f>IF(N133="nulová",J133,0)</f>
        <v>0</v>
      </c>
      <c r="BJ133" s="18" t="s">
        <v>80</v>
      </c>
      <c r="BK133" s="228">
        <f>ROUND(I133*H133,2)</f>
        <v>0</v>
      </c>
      <c r="BL133" s="18" t="s">
        <v>597</v>
      </c>
      <c r="BM133" s="18" t="s">
        <v>693</v>
      </c>
    </row>
    <row r="134" spans="2:47" s="1" customFormat="1" ht="12">
      <c r="B134" s="39"/>
      <c r="C134" s="40"/>
      <c r="D134" s="229" t="s">
        <v>213</v>
      </c>
      <c r="E134" s="40"/>
      <c r="F134" s="230" t="s">
        <v>402</v>
      </c>
      <c r="G134" s="40"/>
      <c r="H134" s="40"/>
      <c r="I134" s="144"/>
      <c r="J134" s="40"/>
      <c r="K134" s="40"/>
      <c r="L134" s="44"/>
      <c r="M134" s="231"/>
      <c r="N134" s="80"/>
      <c r="O134" s="80"/>
      <c r="P134" s="80"/>
      <c r="Q134" s="80"/>
      <c r="R134" s="80"/>
      <c r="S134" s="80"/>
      <c r="T134" s="81"/>
      <c r="AT134" s="18" t="s">
        <v>213</v>
      </c>
      <c r="AU134" s="18" t="s">
        <v>80</v>
      </c>
    </row>
    <row r="135" spans="2:51" s="13" customFormat="1" ht="12">
      <c r="B135" s="242"/>
      <c r="C135" s="243"/>
      <c r="D135" s="229" t="s">
        <v>193</v>
      </c>
      <c r="E135" s="244" t="s">
        <v>19</v>
      </c>
      <c r="F135" s="245" t="s">
        <v>694</v>
      </c>
      <c r="G135" s="243"/>
      <c r="H135" s="246">
        <v>27.94</v>
      </c>
      <c r="I135" s="247"/>
      <c r="J135" s="243"/>
      <c r="K135" s="243"/>
      <c r="L135" s="248"/>
      <c r="M135" s="249"/>
      <c r="N135" s="250"/>
      <c r="O135" s="250"/>
      <c r="P135" s="250"/>
      <c r="Q135" s="250"/>
      <c r="R135" s="250"/>
      <c r="S135" s="250"/>
      <c r="T135" s="251"/>
      <c r="AT135" s="252" t="s">
        <v>193</v>
      </c>
      <c r="AU135" s="252" t="s">
        <v>80</v>
      </c>
      <c r="AV135" s="13" t="s">
        <v>82</v>
      </c>
      <c r="AW135" s="13" t="s">
        <v>35</v>
      </c>
      <c r="AX135" s="13" t="s">
        <v>80</v>
      </c>
      <c r="AY135" s="252" t="s">
        <v>183</v>
      </c>
    </row>
    <row r="136" spans="2:65" s="1" customFormat="1" ht="33.75" customHeight="1">
      <c r="B136" s="39"/>
      <c r="C136" s="217" t="s">
        <v>276</v>
      </c>
      <c r="D136" s="217" t="s">
        <v>185</v>
      </c>
      <c r="E136" s="218" t="s">
        <v>399</v>
      </c>
      <c r="F136" s="219" t="s">
        <v>695</v>
      </c>
      <c r="G136" s="220" t="s">
        <v>208</v>
      </c>
      <c r="H136" s="221">
        <v>21.036</v>
      </c>
      <c r="I136" s="222"/>
      <c r="J136" s="223">
        <f>ROUND(I136*H136,2)</f>
        <v>0</v>
      </c>
      <c r="K136" s="219" t="s">
        <v>189</v>
      </c>
      <c r="L136" s="44"/>
      <c r="M136" s="224" t="s">
        <v>19</v>
      </c>
      <c r="N136" s="225" t="s">
        <v>44</v>
      </c>
      <c r="O136" s="80"/>
      <c r="P136" s="226">
        <f>O136*H136</f>
        <v>0</v>
      </c>
      <c r="Q136" s="226">
        <v>0</v>
      </c>
      <c r="R136" s="226">
        <f>Q136*H136</f>
        <v>0</v>
      </c>
      <c r="S136" s="226">
        <v>0</v>
      </c>
      <c r="T136" s="227">
        <f>S136*H136</f>
        <v>0</v>
      </c>
      <c r="AR136" s="18" t="s">
        <v>597</v>
      </c>
      <c r="AT136" s="18" t="s">
        <v>185</v>
      </c>
      <c r="AU136" s="18" t="s">
        <v>80</v>
      </c>
      <c r="AY136" s="18" t="s">
        <v>183</v>
      </c>
      <c r="BE136" s="228">
        <f>IF(N136="základní",J136,0)</f>
        <v>0</v>
      </c>
      <c r="BF136" s="228">
        <f>IF(N136="snížená",J136,0)</f>
        <v>0</v>
      </c>
      <c r="BG136" s="228">
        <f>IF(N136="zákl. přenesená",J136,0)</f>
        <v>0</v>
      </c>
      <c r="BH136" s="228">
        <f>IF(N136="sníž. přenesená",J136,0)</f>
        <v>0</v>
      </c>
      <c r="BI136" s="228">
        <f>IF(N136="nulová",J136,0)</f>
        <v>0</v>
      </c>
      <c r="BJ136" s="18" t="s">
        <v>80</v>
      </c>
      <c r="BK136" s="228">
        <f>ROUND(I136*H136,2)</f>
        <v>0</v>
      </c>
      <c r="BL136" s="18" t="s">
        <v>597</v>
      </c>
      <c r="BM136" s="18" t="s">
        <v>696</v>
      </c>
    </row>
    <row r="137" spans="2:47" s="1" customFormat="1" ht="12">
      <c r="B137" s="39"/>
      <c r="C137" s="40"/>
      <c r="D137" s="229" t="s">
        <v>213</v>
      </c>
      <c r="E137" s="40"/>
      <c r="F137" s="230" t="s">
        <v>402</v>
      </c>
      <c r="G137" s="40"/>
      <c r="H137" s="40"/>
      <c r="I137" s="144"/>
      <c r="J137" s="40"/>
      <c r="K137" s="40"/>
      <c r="L137" s="44"/>
      <c r="M137" s="231"/>
      <c r="N137" s="80"/>
      <c r="O137" s="80"/>
      <c r="P137" s="80"/>
      <c r="Q137" s="80"/>
      <c r="R137" s="80"/>
      <c r="S137" s="80"/>
      <c r="T137" s="81"/>
      <c r="AT137" s="18" t="s">
        <v>213</v>
      </c>
      <c r="AU137" s="18" t="s">
        <v>80</v>
      </c>
    </row>
    <row r="138" spans="2:51" s="13" customFormat="1" ht="12">
      <c r="B138" s="242"/>
      <c r="C138" s="243"/>
      <c r="D138" s="229" t="s">
        <v>193</v>
      </c>
      <c r="E138" s="244" t="s">
        <v>19</v>
      </c>
      <c r="F138" s="245" t="s">
        <v>697</v>
      </c>
      <c r="G138" s="243"/>
      <c r="H138" s="246">
        <v>21.036</v>
      </c>
      <c r="I138" s="247"/>
      <c r="J138" s="243"/>
      <c r="K138" s="243"/>
      <c r="L138" s="248"/>
      <c r="M138" s="249"/>
      <c r="N138" s="250"/>
      <c r="O138" s="250"/>
      <c r="P138" s="250"/>
      <c r="Q138" s="250"/>
      <c r="R138" s="250"/>
      <c r="S138" s="250"/>
      <c r="T138" s="251"/>
      <c r="AT138" s="252" t="s">
        <v>193</v>
      </c>
      <c r="AU138" s="252" t="s">
        <v>80</v>
      </c>
      <c r="AV138" s="13" t="s">
        <v>82</v>
      </c>
      <c r="AW138" s="13" t="s">
        <v>35</v>
      </c>
      <c r="AX138" s="13" t="s">
        <v>80</v>
      </c>
      <c r="AY138" s="252" t="s">
        <v>183</v>
      </c>
    </row>
    <row r="139" spans="2:65" s="1" customFormat="1" ht="33.75" customHeight="1">
      <c r="B139" s="39"/>
      <c r="C139" s="217" t="s">
        <v>282</v>
      </c>
      <c r="D139" s="217" t="s">
        <v>185</v>
      </c>
      <c r="E139" s="218" t="s">
        <v>655</v>
      </c>
      <c r="F139" s="219" t="s">
        <v>698</v>
      </c>
      <c r="G139" s="220" t="s">
        <v>208</v>
      </c>
      <c r="H139" s="221">
        <v>15.54</v>
      </c>
      <c r="I139" s="222"/>
      <c r="J139" s="223">
        <f>ROUND(I139*H139,2)</f>
        <v>0</v>
      </c>
      <c r="K139" s="219" t="s">
        <v>189</v>
      </c>
      <c r="L139" s="44"/>
      <c r="M139" s="224" t="s">
        <v>19</v>
      </c>
      <c r="N139" s="225" t="s">
        <v>44</v>
      </c>
      <c r="O139" s="80"/>
      <c r="P139" s="226">
        <f>O139*H139</f>
        <v>0</v>
      </c>
      <c r="Q139" s="226">
        <v>0</v>
      </c>
      <c r="R139" s="226">
        <f>Q139*H139</f>
        <v>0</v>
      </c>
      <c r="S139" s="226">
        <v>0</v>
      </c>
      <c r="T139" s="227">
        <f>S139*H139</f>
        <v>0</v>
      </c>
      <c r="AR139" s="18" t="s">
        <v>597</v>
      </c>
      <c r="AT139" s="18" t="s">
        <v>185</v>
      </c>
      <c r="AU139" s="18" t="s">
        <v>80</v>
      </c>
      <c r="AY139" s="18" t="s">
        <v>183</v>
      </c>
      <c r="BE139" s="228">
        <f>IF(N139="základní",J139,0)</f>
        <v>0</v>
      </c>
      <c r="BF139" s="228">
        <f>IF(N139="snížená",J139,0)</f>
        <v>0</v>
      </c>
      <c r="BG139" s="228">
        <f>IF(N139="zákl. přenesená",J139,0)</f>
        <v>0</v>
      </c>
      <c r="BH139" s="228">
        <f>IF(N139="sníž. přenesená",J139,0)</f>
        <v>0</v>
      </c>
      <c r="BI139" s="228">
        <f>IF(N139="nulová",J139,0)</f>
        <v>0</v>
      </c>
      <c r="BJ139" s="18" t="s">
        <v>80</v>
      </c>
      <c r="BK139" s="228">
        <f>ROUND(I139*H139,2)</f>
        <v>0</v>
      </c>
      <c r="BL139" s="18" t="s">
        <v>597</v>
      </c>
      <c r="BM139" s="18" t="s">
        <v>699</v>
      </c>
    </row>
    <row r="140" spans="2:47" s="1" customFormat="1" ht="12">
      <c r="B140" s="39"/>
      <c r="C140" s="40"/>
      <c r="D140" s="229" t="s">
        <v>213</v>
      </c>
      <c r="E140" s="40"/>
      <c r="F140" s="230" t="s">
        <v>402</v>
      </c>
      <c r="G140" s="40"/>
      <c r="H140" s="40"/>
      <c r="I140" s="144"/>
      <c r="J140" s="40"/>
      <c r="K140" s="40"/>
      <c r="L140" s="44"/>
      <c r="M140" s="231"/>
      <c r="N140" s="80"/>
      <c r="O140" s="80"/>
      <c r="P140" s="80"/>
      <c r="Q140" s="80"/>
      <c r="R140" s="80"/>
      <c r="S140" s="80"/>
      <c r="T140" s="81"/>
      <c r="AT140" s="18" t="s">
        <v>213</v>
      </c>
      <c r="AU140" s="18" t="s">
        <v>80</v>
      </c>
    </row>
    <row r="141" spans="2:51" s="13" customFormat="1" ht="12">
      <c r="B141" s="242"/>
      <c r="C141" s="243"/>
      <c r="D141" s="229" t="s">
        <v>193</v>
      </c>
      <c r="E141" s="244" t="s">
        <v>19</v>
      </c>
      <c r="F141" s="245" t="s">
        <v>700</v>
      </c>
      <c r="G141" s="243"/>
      <c r="H141" s="246">
        <v>11.76</v>
      </c>
      <c r="I141" s="247"/>
      <c r="J141" s="243"/>
      <c r="K141" s="243"/>
      <c r="L141" s="248"/>
      <c r="M141" s="249"/>
      <c r="N141" s="250"/>
      <c r="O141" s="250"/>
      <c r="P141" s="250"/>
      <c r="Q141" s="250"/>
      <c r="R141" s="250"/>
      <c r="S141" s="250"/>
      <c r="T141" s="251"/>
      <c r="AT141" s="252" t="s">
        <v>193</v>
      </c>
      <c r="AU141" s="252" t="s">
        <v>80</v>
      </c>
      <c r="AV141" s="13" t="s">
        <v>82</v>
      </c>
      <c r="AW141" s="13" t="s">
        <v>35</v>
      </c>
      <c r="AX141" s="13" t="s">
        <v>73</v>
      </c>
      <c r="AY141" s="252" t="s">
        <v>183</v>
      </c>
    </row>
    <row r="142" spans="2:51" s="13" customFormat="1" ht="12">
      <c r="B142" s="242"/>
      <c r="C142" s="243"/>
      <c r="D142" s="229" t="s">
        <v>193</v>
      </c>
      <c r="E142" s="244" t="s">
        <v>19</v>
      </c>
      <c r="F142" s="245" t="s">
        <v>701</v>
      </c>
      <c r="G142" s="243"/>
      <c r="H142" s="246">
        <v>3.78</v>
      </c>
      <c r="I142" s="247"/>
      <c r="J142" s="243"/>
      <c r="K142" s="243"/>
      <c r="L142" s="248"/>
      <c r="M142" s="249"/>
      <c r="N142" s="250"/>
      <c r="O142" s="250"/>
      <c r="P142" s="250"/>
      <c r="Q142" s="250"/>
      <c r="R142" s="250"/>
      <c r="S142" s="250"/>
      <c r="T142" s="251"/>
      <c r="AT142" s="252" t="s">
        <v>193</v>
      </c>
      <c r="AU142" s="252" t="s">
        <v>80</v>
      </c>
      <c r="AV142" s="13" t="s">
        <v>82</v>
      </c>
      <c r="AW142" s="13" t="s">
        <v>35</v>
      </c>
      <c r="AX142" s="13" t="s">
        <v>73</v>
      </c>
      <c r="AY142" s="252" t="s">
        <v>183</v>
      </c>
    </row>
    <row r="143" spans="2:51" s="14" customFormat="1" ht="12">
      <c r="B143" s="253"/>
      <c r="C143" s="254"/>
      <c r="D143" s="229" t="s">
        <v>193</v>
      </c>
      <c r="E143" s="255" t="s">
        <v>19</v>
      </c>
      <c r="F143" s="256" t="s">
        <v>231</v>
      </c>
      <c r="G143" s="254"/>
      <c r="H143" s="257">
        <v>15.54</v>
      </c>
      <c r="I143" s="258"/>
      <c r="J143" s="254"/>
      <c r="K143" s="254"/>
      <c r="L143" s="259"/>
      <c r="M143" s="260"/>
      <c r="N143" s="261"/>
      <c r="O143" s="261"/>
      <c r="P143" s="261"/>
      <c r="Q143" s="261"/>
      <c r="R143" s="261"/>
      <c r="S143" s="261"/>
      <c r="T143" s="262"/>
      <c r="AT143" s="263" t="s">
        <v>193</v>
      </c>
      <c r="AU143" s="263" t="s">
        <v>80</v>
      </c>
      <c r="AV143" s="14" t="s">
        <v>101</v>
      </c>
      <c r="AW143" s="14" t="s">
        <v>35</v>
      </c>
      <c r="AX143" s="14" t="s">
        <v>80</v>
      </c>
      <c r="AY143" s="263" t="s">
        <v>183</v>
      </c>
    </row>
    <row r="144" spans="2:65" s="1" customFormat="1" ht="33.75" customHeight="1">
      <c r="B144" s="39"/>
      <c r="C144" s="217" t="s">
        <v>287</v>
      </c>
      <c r="D144" s="217" t="s">
        <v>185</v>
      </c>
      <c r="E144" s="218" t="s">
        <v>373</v>
      </c>
      <c r="F144" s="219" t="s">
        <v>702</v>
      </c>
      <c r="G144" s="220" t="s">
        <v>208</v>
      </c>
      <c r="H144" s="221">
        <v>13</v>
      </c>
      <c r="I144" s="222"/>
      <c r="J144" s="223">
        <f>ROUND(I144*H144,2)</f>
        <v>0</v>
      </c>
      <c r="K144" s="219" t="s">
        <v>189</v>
      </c>
      <c r="L144" s="44"/>
      <c r="M144" s="224" t="s">
        <v>19</v>
      </c>
      <c r="N144" s="225" t="s">
        <v>44</v>
      </c>
      <c r="O144" s="80"/>
      <c r="P144" s="226">
        <f>O144*H144</f>
        <v>0</v>
      </c>
      <c r="Q144" s="226">
        <v>0</v>
      </c>
      <c r="R144" s="226">
        <f>Q144*H144</f>
        <v>0</v>
      </c>
      <c r="S144" s="226">
        <v>0</v>
      </c>
      <c r="T144" s="227">
        <f>S144*H144</f>
        <v>0</v>
      </c>
      <c r="AR144" s="18" t="s">
        <v>597</v>
      </c>
      <c r="AT144" s="18" t="s">
        <v>185</v>
      </c>
      <c r="AU144" s="18" t="s">
        <v>80</v>
      </c>
      <c r="AY144" s="18" t="s">
        <v>183</v>
      </c>
      <c r="BE144" s="228">
        <f>IF(N144="základní",J144,0)</f>
        <v>0</v>
      </c>
      <c r="BF144" s="228">
        <f>IF(N144="snížená",J144,0)</f>
        <v>0</v>
      </c>
      <c r="BG144" s="228">
        <f>IF(N144="zákl. přenesená",J144,0)</f>
        <v>0</v>
      </c>
      <c r="BH144" s="228">
        <f>IF(N144="sníž. přenesená",J144,0)</f>
        <v>0</v>
      </c>
      <c r="BI144" s="228">
        <f>IF(N144="nulová",J144,0)</f>
        <v>0</v>
      </c>
      <c r="BJ144" s="18" t="s">
        <v>80</v>
      </c>
      <c r="BK144" s="228">
        <f>ROUND(I144*H144,2)</f>
        <v>0</v>
      </c>
      <c r="BL144" s="18" t="s">
        <v>597</v>
      </c>
      <c r="BM144" s="18" t="s">
        <v>703</v>
      </c>
    </row>
    <row r="145" spans="2:47" s="1" customFormat="1" ht="12">
      <c r="B145" s="39"/>
      <c r="C145" s="40"/>
      <c r="D145" s="229" t="s">
        <v>213</v>
      </c>
      <c r="E145" s="40"/>
      <c r="F145" s="230" t="s">
        <v>402</v>
      </c>
      <c r="G145" s="40"/>
      <c r="H145" s="40"/>
      <c r="I145" s="144"/>
      <c r="J145" s="40"/>
      <c r="K145" s="40"/>
      <c r="L145" s="44"/>
      <c r="M145" s="231"/>
      <c r="N145" s="80"/>
      <c r="O145" s="80"/>
      <c r="P145" s="80"/>
      <c r="Q145" s="80"/>
      <c r="R145" s="80"/>
      <c r="S145" s="80"/>
      <c r="T145" s="81"/>
      <c r="AT145" s="18" t="s">
        <v>213</v>
      </c>
      <c r="AU145" s="18" t="s">
        <v>80</v>
      </c>
    </row>
    <row r="146" spans="2:65" s="1" customFormat="1" ht="33.75" customHeight="1">
      <c r="B146" s="39"/>
      <c r="C146" s="217" t="s">
        <v>292</v>
      </c>
      <c r="D146" s="217" t="s">
        <v>185</v>
      </c>
      <c r="E146" s="218" t="s">
        <v>609</v>
      </c>
      <c r="F146" s="219" t="s">
        <v>610</v>
      </c>
      <c r="G146" s="220" t="s">
        <v>198</v>
      </c>
      <c r="H146" s="221">
        <v>1</v>
      </c>
      <c r="I146" s="222"/>
      <c r="J146" s="223">
        <f>ROUND(I146*H146,2)</f>
        <v>0</v>
      </c>
      <c r="K146" s="219" t="s">
        <v>189</v>
      </c>
      <c r="L146" s="44"/>
      <c r="M146" s="224" t="s">
        <v>19</v>
      </c>
      <c r="N146" s="225" t="s">
        <v>44</v>
      </c>
      <c r="O146" s="80"/>
      <c r="P146" s="226">
        <f>O146*H146</f>
        <v>0</v>
      </c>
      <c r="Q146" s="226">
        <v>0</v>
      </c>
      <c r="R146" s="226">
        <f>Q146*H146</f>
        <v>0</v>
      </c>
      <c r="S146" s="226">
        <v>0</v>
      </c>
      <c r="T146" s="227">
        <f>S146*H146</f>
        <v>0</v>
      </c>
      <c r="AR146" s="18" t="s">
        <v>597</v>
      </c>
      <c r="AT146" s="18" t="s">
        <v>185</v>
      </c>
      <c r="AU146" s="18" t="s">
        <v>80</v>
      </c>
      <c r="AY146" s="18" t="s">
        <v>183</v>
      </c>
      <c r="BE146" s="228">
        <f>IF(N146="základní",J146,0)</f>
        <v>0</v>
      </c>
      <c r="BF146" s="228">
        <f>IF(N146="snížená",J146,0)</f>
        <v>0</v>
      </c>
      <c r="BG146" s="228">
        <f>IF(N146="zákl. přenesená",J146,0)</f>
        <v>0</v>
      </c>
      <c r="BH146" s="228">
        <f>IF(N146="sníž. přenesená",J146,0)</f>
        <v>0</v>
      </c>
      <c r="BI146" s="228">
        <f>IF(N146="nulová",J146,0)</f>
        <v>0</v>
      </c>
      <c r="BJ146" s="18" t="s">
        <v>80</v>
      </c>
      <c r="BK146" s="228">
        <f>ROUND(I146*H146,2)</f>
        <v>0</v>
      </c>
      <c r="BL146" s="18" t="s">
        <v>597</v>
      </c>
      <c r="BM146" s="18" t="s">
        <v>704</v>
      </c>
    </row>
    <row r="147" spans="2:47" s="1" customFormat="1" ht="12">
      <c r="B147" s="39"/>
      <c r="C147" s="40"/>
      <c r="D147" s="229" t="s">
        <v>213</v>
      </c>
      <c r="E147" s="40"/>
      <c r="F147" s="230" t="s">
        <v>429</v>
      </c>
      <c r="G147" s="40"/>
      <c r="H147" s="40"/>
      <c r="I147" s="144"/>
      <c r="J147" s="40"/>
      <c r="K147" s="40"/>
      <c r="L147" s="44"/>
      <c r="M147" s="231"/>
      <c r="N147" s="80"/>
      <c r="O147" s="80"/>
      <c r="P147" s="80"/>
      <c r="Q147" s="80"/>
      <c r="R147" s="80"/>
      <c r="S147" s="80"/>
      <c r="T147" s="81"/>
      <c r="AT147" s="18" t="s">
        <v>213</v>
      </c>
      <c r="AU147" s="18" t="s">
        <v>80</v>
      </c>
    </row>
    <row r="148" spans="2:51" s="13" customFormat="1" ht="12">
      <c r="B148" s="242"/>
      <c r="C148" s="243"/>
      <c r="D148" s="229" t="s">
        <v>193</v>
      </c>
      <c r="E148" s="244" t="s">
        <v>19</v>
      </c>
      <c r="F148" s="245" t="s">
        <v>612</v>
      </c>
      <c r="G148" s="243"/>
      <c r="H148" s="246">
        <v>1</v>
      </c>
      <c r="I148" s="247"/>
      <c r="J148" s="243"/>
      <c r="K148" s="243"/>
      <c r="L148" s="248"/>
      <c r="M148" s="249"/>
      <c r="N148" s="250"/>
      <c r="O148" s="250"/>
      <c r="P148" s="250"/>
      <c r="Q148" s="250"/>
      <c r="R148" s="250"/>
      <c r="S148" s="250"/>
      <c r="T148" s="251"/>
      <c r="AT148" s="252" t="s">
        <v>193</v>
      </c>
      <c r="AU148" s="252" t="s">
        <v>80</v>
      </c>
      <c r="AV148" s="13" t="s">
        <v>82</v>
      </c>
      <c r="AW148" s="13" t="s">
        <v>35</v>
      </c>
      <c r="AX148" s="13" t="s">
        <v>80</v>
      </c>
      <c r="AY148" s="252" t="s">
        <v>183</v>
      </c>
    </row>
    <row r="149" spans="2:65" s="1" customFormat="1" ht="33.75" customHeight="1">
      <c r="B149" s="39"/>
      <c r="C149" s="217" t="s">
        <v>296</v>
      </c>
      <c r="D149" s="217" t="s">
        <v>185</v>
      </c>
      <c r="E149" s="218" t="s">
        <v>411</v>
      </c>
      <c r="F149" s="219" t="s">
        <v>662</v>
      </c>
      <c r="G149" s="220" t="s">
        <v>208</v>
      </c>
      <c r="H149" s="221">
        <v>27.94</v>
      </c>
      <c r="I149" s="222"/>
      <c r="J149" s="223">
        <f>ROUND(I149*H149,2)</f>
        <v>0</v>
      </c>
      <c r="K149" s="219" t="s">
        <v>189</v>
      </c>
      <c r="L149" s="44"/>
      <c r="M149" s="224" t="s">
        <v>19</v>
      </c>
      <c r="N149" s="225" t="s">
        <v>44</v>
      </c>
      <c r="O149" s="80"/>
      <c r="P149" s="226">
        <f>O149*H149</f>
        <v>0</v>
      </c>
      <c r="Q149" s="226">
        <v>0</v>
      </c>
      <c r="R149" s="226">
        <f>Q149*H149</f>
        <v>0</v>
      </c>
      <c r="S149" s="226">
        <v>0</v>
      </c>
      <c r="T149" s="227">
        <f>S149*H149</f>
        <v>0</v>
      </c>
      <c r="AR149" s="18" t="s">
        <v>597</v>
      </c>
      <c r="AT149" s="18" t="s">
        <v>185</v>
      </c>
      <c r="AU149" s="18" t="s">
        <v>80</v>
      </c>
      <c r="AY149" s="18" t="s">
        <v>183</v>
      </c>
      <c r="BE149" s="228">
        <f>IF(N149="základní",J149,0)</f>
        <v>0</v>
      </c>
      <c r="BF149" s="228">
        <f>IF(N149="snížená",J149,0)</f>
        <v>0</v>
      </c>
      <c r="BG149" s="228">
        <f>IF(N149="zákl. přenesená",J149,0)</f>
        <v>0</v>
      </c>
      <c r="BH149" s="228">
        <f>IF(N149="sníž. přenesená",J149,0)</f>
        <v>0</v>
      </c>
      <c r="BI149" s="228">
        <f>IF(N149="nulová",J149,0)</f>
        <v>0</v>
      </c>
      <c r="BJ149" s="18" t="s">
        <v>80</v>
      </c>
      <c r="BK149" s="228">
        <f>ROUND(I149*H149,2)</f>
        <v>0</v>
      </c>
      <c r="BL149" s="18" t="s">
        <v>597</v>
      </c>
      <c r="BM149" s="18" t="s">
        <v>705</v>
      </c>
    </row>
    <row r="150" spans="2:47" s="1" customFormat="1" ht="12">
      <c r="B150" s="39"/>
      <c r="C150" s="40"/>
      <c r="D150" s="229" t="s">
        <v>213</v>
      </c>
      <c r="E150" s="40"/>
      <c r="F150" s="230" t="s">
        <v>424</v>
      </c>
      <c r="G150" s="40"/>
      <c r="H150" s="40"/>
      <c r="I150" s="144"/>
      <c r="J150" s="40"/>
      <c r="K150" s="40"/>
      <c r="L150" s="44"/>
      <c r="M150" s="231"/>
      <c r="N150" s="80"/>
      <c r="O150" s="80"/>
      <c r="P150" s="80"/>
      <c r="Q150" s="80"/>
      <c r="R150" s="80"/>
      <c r="S150" s="80"/>
      <c r="T150" s="81"/>
      <c r="AT150" s="18" t="s">
        <v>213</v>
      </c>
      <c r="AU150" s="18" t="s">
        <v>80</v>
      </c>
    </row>
    <row r="151" spans="2:51" s="13" customFormat="1" ht="12">
      <c r="B151" s="242"/>
      <c r="C151" s="243"/>
      <c r="D151" s="229" t="s">
        <v>193</v>
      </c>
      <c r="E151" s="244" t="s">
        <v>19</v>
      </c>
      <c r="F151" s="245" t="s">
        <v>694</v>
      </c>
      <c r="G151" s="243"/>
      <c r="H151" s="246">
        <v>27.94</v>
      </c>
      <c r="I151" s="247"/>
      <c r="J151" s="243"/>
      <c r="K151" s="243"/>
      <c r="L151" s="248"/>
      <c r="M151" s="274"/>
      <c r="N151" s="275"/>
      <c r="O151" s="275"/>
      <c r="P151" s="275"/>
      <c r="Q151" s="275"/>
      <c r="R151" s="275"/>
      <c r="S151" s="275"/>
      <c r="T151" s="276"/>
      <c r="AT151" s="252" t="s">
        <v>193</v>
      </c>
      <c r="AU151" s="252" t="s">
        <v>80</v>
      </c>
      <c r="AV151" s="13" t="s">
        <v>82</v>
      </c>
      <c r="AW151" s="13" t="s">
        <v>35</v>
      </c>
      <c r="AX151" s="13" t="s">
        <v>80</v>
      </c>
      <c r="AY151" s="252" t="s">
        <v>183</v>
      </c>
    </row>
    <row r="152" spans="2:12" s="1" customFormat="1" ht="6.95" customHeight="1">
      <c r="B152" s="58"/>
      <c r="C152" s="59"/>
      <c r="D152" s="59"/>
      <c r="E152" s="59"/>
      <c r="F152" s="59"/>
      <c r="G152" s="59"/>
      <c r="H152" s="59"/>
      <c r="I152" s="168"/>
      <c r="J152" s="59"/>
      <c r="K152" s="59"/>
      <c r="L152" s="44"/>
    </row>
  </sheetData>
  <sheetProtection password="CC35" sheet="1" objects="1" scenarios="1" formatColumns="0" formatRows="0" autoFilter="0"/>
  <autoFilter ref="C93:K151"/>
  <mergeCells count="15">
    <mergeCell ref="E7:H7"/>
    <mergeCell ref="E11:H11"/>
    <mergeCell ref="E9:H9"/>
    <mergeCell ref="E13:H13"/>
    <mergeCell ref="E22:H22"/>
    <mergeCell ref="E31:H31"/>
    <mergeCell ref="E52:H52"/>
    <mergeCell ref="E56:H56"/>
    <mergeCell ref="E54:H54"/>
    <mergeCell ref="E58:H58"/>
    <mergeCell ref="E80:H80"/>
    <mergeCell ref="E84:H84"/>
    <mergeCell ref="E82:H82"/>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5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103</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ht="12">
      <c r="B8" s="21"/>
      <c r="D8" s="142" t="s">
        <v>158</v>
      </c>
      <c r="L8" s="21"/>
    </row>
    <row r="9" spans="2:12" ht="16.5" customHeight="1">
      <c r="B9" s="21"/>
      <c r="E9" s="143" t="s">
        <v>159</v>
      </c>
      <c r="L9" s="21"/>
    </row>
    <row r="10" spans="2:12" ht="12" customHeight="1">
      <c r="B10" s="21"/>
      <c r="D10" s="142" t="s">
        <v>160</v>
      </c>
      <c r="L10" s="21"/>
    </row>
    <row r="11" spans="2:12" s="1" customFormat="1" ht="16.5" customHeight="1">
      <c r="B11" s="44"/>
      <c r="E11" s="142" t="s">
        <v>554</v>
      </c>
      <c r="F11" s="1"/>
      <c r="G11" s="1"/>
      <c r="H11" s="1"/>
      <c r="I11" s="144"/>
      <c r="L11" s="44"/>
    </row>
    <row r="12" spans="2:12" s="1" customFormat="1" ht="12" customHeight="1">
      <c r="B12" s="44"/>
      <c r="D12" s="142" t="s">
        <v>555</v>
      </c>
      <c r="I12" s="144"/>
      <c r="L12" s="44"/>
    </row>
    <row r="13" spans="2:12" s="1" customFormat="1" ht="36.95" customHeight="1">
      <c r="B13" s="44"/>
      <c r="E13" s="145" t="s">
        <v>706</v>
      </c>
      <c r="F13" s="1"/>
      <c r="G13" s="1"/>
      <c r="H13" s="1"/>
      <c r="I13" s="144"/>
      <c r="L13" s="44"/>
    </row>
    <row r="14" spans="2:12" s="1" customFormat="1" ht="12">
      <c r="B14" s="44"/>
      <c r="I14" s="144"/>
      <c r="L14" s="44"/>
    </row>
    <row r="15" spans="2:12" s="1" customFormat="1" ht="12" customHeight="1">
      <c r="B15" s="44"/>
      <c r="D15" s="142" t="s">
        <v>18</v>
      </c>
      <c r="F15" s="18" t="s">
        <v>19</v>
      </c>
      <c r="I15" s="146" t="s">
        <v>20</v>
      </c>
      <c r="J15" s="18" t="s">
        <v>19</v>
      </c>
      <c r="L15" s="44"/>
    </row>
    <row r="16" spans="2:12" s="1" customFormat="1" ht="12" customHeight="1">
      <c r="B16" s="44"/>
      <c r="D16" s="142" t="s">
        <v>21</v>
      </c>
      <c r="F16" s="18" t="s">
        <v>22</v>
      </c>
      <c r="I16" s="146" t="s">
        <v>23</v>
      </c>
      <c r="J16" s="147" t="str">
        <f>'Rekapitulace stavby'!AN8</f>
        <v>7. 6. 2019</v>
      </c>
      <c r="L16" s="44"/>
    </row>
    <row r="17" spans="2:12" s="1" customFormat="1" ht="10.8" customHeight="1">
      <c r="B17" s="44"/>
      <c r="I17" s="144"/>
      <c r="L17" s="44"/>
    </row>
    <row r="18" spans="2:12" s="1" customFormat="1" ht="12" customHeight="1">
      <c r="B18" s="44"/>
      <c r="D18" s="142" t="s">
        <v>25</v>
      </c>
      <c r="I18" s="146" t="s">
        <v>26</v>
      </c>
      <c r="J18" s="18" t="s">
        <v>27</v>
      </c>
      <c r="L18" s="44"/>
    </row>
    <row r="19" spans="2:12" s="1" customFormat="1" ht="18" customHeight="1">
      <c r="B19" s="44"/>
      <c r="E19" s="18" t="s">
        <v>28</v>
      </c>
      <c r="I19" s="146" t="s">
        <v>29</v>
      </c>
      <c r="J19" s="18" t="s">
        <v>30</v>
      </c>
      <c r="L19" s="44"/>
    </row>
    <row r="20" spans="2:12" s="1" customFormat="1" ht="6.95" customHeight="1">
      <c r="B20" s="44"/>
      <c r="I20" s="144"/>
      <c r="L20" s="44"/>
    </row>
    <row r="21" spans="2:12" s="1" customFormat="1" ht="12" customHeight="1">
      <c r="B21" s="44"/>
      <c r="D21" s="142" t="s">
        <v>31</v>
      </c>
      <c r="I21" s="146" t="s">
        <v>26</v>
      </c>
      <c r="J21" s="34" t="str">
        <f>'Rekapitulace stavby'!AN13</f>
        <v>Vyplň údaj</v>
      </c>
      <c r="L21" s="44"/>
    </row>
    <row r="22" spans="2:12" s="1" customFormat="1" ht="18" customHeight="1">
      <c r="B22" s="44"/>
      <c r="E22" s="34" t="str">
        <f>'Rekapitulace stavby'!E14</f>
        <v>Vyplň údaj</v>
      </c>
      <c r="F22" s="18"/>
      <c r="G22" s="18"/>
      <c r="H22" s="18"/>
      <c r="I22" s="146" t="s">
        <v>29</v>
      </c>
      <c r="J22" s="34" t="str">
        <f>'Rekapitulace stavby'!AN14</f>
        <v>Vyplň údaj</v>
      </c>
      <c r="L22" s="44"/>
    </row>
    <row r="23" spans="2:12" s="1" customFormat="1" ht="6.95" customHeight="1">
      <c r="B23" s="44"/>
      <c r="I23" s="144"/>
      <c r="L23" s="44"/>
    </row>
    <row r="24" spans="2:12" s="1" customFormat="1" ht="12" customHeight="1">
      <c r="B24" s="44"/>
      <c r="D24" s="142" t="s">
        <v>33</v>
      </c>
      <c r="I24" s="146" t="s">
        <v>26</v>
      </c>
      <c r="J24" s="18" t="s">
        <v>19</v>
      </c>
      <c r="L24" s="44"/>
    </row>
    <row r="25" spans="2:12" s="1" customFormat="1" ht="18" customHeight="1">
      <c r="B25" s="44"/>
      <c r="E25" s="18" t="s">
        <v>34</v>
      </c>
      <c r="I25" s="146" t="s">
        <v>29</v>
      </c>
      <c r="J25" s="18" t="s">
        <v>19</v>
      </c>
      <c r="L25" s="44"/>
    </row>
    <row r="26" spans="2:12" s="1" customFormat="1" ht="6.95" customHeight="1">
      <c r="B26" s="44"/>
      <c r="I26" s="144"/>
      <c r="L26" s="44"/>
    </row>
    <row r="27" spans="2:12" s="1" customFormat="1" ht="12" customHeight="1">
      <c r="B27" s="44"/>
      <c r="D27" s="142" t="s">
        <v>36</v>
      </c>
      <c r="I27" s="146" t="s">
        <v>26</v>
      </c>
      <c r="J27" s="18" t="s">
        <v>19</v>
      </c>
      <c r="L27" s="44"/>
    </row>
    <row r="28" spans="2:12" s="1" customFormat="1" ht="18" customHeight="1">
      <c r="B28" s="44"/>
      <c r="E28" s="18" t="s">
        <v>34</v>
      </c>
      <c r="I28" s="146" t="s">
        <v>29</v>
      </c>
      <c r="J28" s="18" t="s">
        <v>19</v>
      </c>
      <c r="L28" s="44"/>
    </row>
    <row r="29" spans="2:12" s="1" customFormat="1" ht="6.95" customHeight="1">
      <c r="B29" s="44"/>
      <c r="I29" s="144"/>
      <c r="L29" s="44"/>
    </row>
    <row r="30" spans="2:12" s="1" customFormat="1" ht="12" customHeight="1">
      <c r="B30" s="44"/>
      <c r="D30" s="142" t="s">
        <v>37</v>
      </c>
      <c r="I30" s="144"/>
      <c r="L30" s="44"/>
    </row>
    <row r="31" spans="2:12" s="7" customFormat="1" ht="45" customHeight="1">
      <c r="B31" s="148"/>
      <c r="E31" s="149" t="s">
        <v>38</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39</v>
      </c>
      <c r="I34" s="144"/>
      <c r="J34" s="153">
        <f>ROUND(J94,2)</f>
        <v>0</v>
      </c>
      <c r="L34" s="44"/>
    </row>
    <row r="35" spans="2:12" s="1" customFormat="1" ht="6.95" customHeight="1">
      <c r="B35" s="44"/>
      <c r="D35" s="72"/>
      <c r="E35" s="72"/>
      <c r="F35" s="72"/>
      <c r="G35" s="72"/>
      <c r="H35" s="72"/>
      <c r="I35" s="151"/>
      <c r="J35" s="72"/>
      <c r="K35" s="72"/>
      <c r="L35" s="44"/>
    </row>
    <row r="36" spans="2:12" s="1" customFormat="1" ht="14.4" customHeight="1">
      <c r="B36" s="44"/>
      <c r="F36" s="154" t="s">
        <v>41</v>
      </c>
      <c r="I36" s="155" t="s">
        <v>40</v>
      </c>
      <c r="J36" s="154" t="s">
        <v>42</v>
      </c>
      <c r="L36" s="44"/>
    </row>
    <row r="37" spans="2:12" s="1" customFormat="1" ht="14.4" customHeight="1">
      <c r="B37" s="44"/>
      <c r="D37" s="142" t="s">
        <v>43</v>
      </c>
      <c r="E37" s="142" t="s">
        <v>44</v>
      </c>
      <c r="F37" s="156">
        <f>ROUND((SUM(BE94:BE150)),2)</f>
        <v>0</v>
      </c>
      <c r="I37" s="157">
        <v>0.21</v>
      </c>
      <c r="J37" s="156">
        <f>ROUND(((SUM(BE94:BE150))*I37),2)</f>
        <v>0</v>
      </c>
      <c r="L37" s="44"/>
    </row>
    <row r="38" spans="2:12" s="1" customFormat="1" ht="14.4" customHeight="1">
      <c r="B38" s="44"/>
      <c r="E38" s="142" t="s">
        <v>45</v>
      </c>
      <c r="F38" s="156">
        <f>ROUND((SUM(BF94:BF150)),2)</f>
        <v>0</v>
      </c>
      <c r="I38" s="157">
        <v>0.15</v>
      </c>
      <c r="J38" s="156">
        <f>ROUND(((SUM(BF94:BF150))*I38),2)</f>
        <v>0</v>
      </c>
      <c r="L38" s="44"/>
    </row>
    <row r="39" spans="2:12" s="1" customFormat="1" ht="14.4" customHeight="1" hidden="1">
      <c r="B39" s="44"/>
      <c r="E39" s="142" t="s">
        <v>46</v>
      </c>
      <c r="F39" s="156">
        <f>ROUND((SUM(BG94:BG150)),2)</f>
        <v>0</v>
      </c>
      <c r="I39" s="157">
        <v>0.21</v>
      </c>
      <c r="J39" s="156">
        <f>0</f>
        <v>0</v>
      </c>
      <c r="L39" s="44"/>
    </row>
    <row r="40" spans="2:12" s="1" customFormat="1" ht="14.4" customHeight="1" hidden="1">
      <c r="B40" s="44"/>
      <c r="E40" s="142" t="s">
        <v>47</v>
      </c>
      <c r="F40" s="156">
        <f>ROUND((SUM(BH94:BH150)),2)</f>
        <v>0</v>
      </c>
      <c r="I40" s="157">
        <v>0.15</v>
      </c>
      <c r="J40" s="156">
        <f>0</f>
        <v>0</v>
      </c>
      <c r="L40" s="44"/>
    </row>
    <row r="41" spans="2:12" s="1" customFormat="1" ht="14.4" customHeight="1" hidden="1">
      <c r="B41" s="44"/>
      <c r="E41" s="142" t="s">
        <v>48</v>
      </c>
      <c r="F41" s="156">
        <f>ROUND((SUM(BI94:BI150)),2)</f>
        <v>0</v>
      </c>
      <c r="I41" s="157">
        <v>0</v>
      </c>
      <c r="J41" s="156">
        <f>0</f>
        <v>0</v>
      </c>
      <c r="L41" s="44"/>
    </row>
    <row r="42" spans="2:12" s="1" customFormat="1" ht="6.95" customHeight="1">
      <c r="B42" s="44"/>
      <c r="I42" s="144"/>
      <c r="L42" s="44"/>
    </row>
    <row r="43" spans="2:12" s="1" customFormat="1" ht="25.4" customHeight="1">
      <c r="B43" s="44"/>
      <c r="C43" s="158"/>
      <c r="D43" s="159" t="s">
        <v>49</v>
      </c>
      <c r="E43" s="160"/>
      <c r="F43" s="160"/>
      <c r="G43" s="161" t="s">
        <v>50</v>
      </c>
      <c r="H43" s="162" t="s">
        <v>51</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162</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Výměna pražců a kolejnic ve 2.TK v úseku V.Březno - Boletice n.L. v km 443,320 – 448,400_OPRAVA Č. 1</v>
      </c>
      <c r="F52" s="33"/>
      <c r="G52" s="33"/>
      <c r="H52" s="33"/>
      <c r="I52" s="144"/>
      <c r="J52" s="40"/>
      <c r="K52" s="40"/>
      <c r="L52" s="44"/>
    </row>
    <row r="53" spans="2:12" ht="12" customHeight="1">
      <c r="B53" s="22"/>
      <c r="C53" s="33" t="s">
        <v>158</v>
      </c>
      <c r="D53" s="23"/>
      <c r="E53" s="23"/>
      <c r="F53" s="23"/>
      <c r="G53" s="23"/>
      <c r="H53" s="23"/>
      <c r="I53" s="137"/>
      <c r="J53" s="23"/>
      <c r="K53" s="23"/>
      <c r="L53" s="21"/>
    </row>
    <row r="54" spans="2:12" ht="16.5" customHeight="1">
      <c r="B54" s="22"/>
      <c r="C54" s="23"/>
      <c r="D54" s="23"/>
      <c r="E54" s="172" t="s">
        <v>159</v>
      </c>
      <c r="F54" s="23"/>
      <c r="G54" s="23"/>
      <c r="H54" s="23"/>
      <c r="I54" s="137"/>
      <c r="J54" s="23"/>
      <c r="K54" s="23"/>
      <c r="L54" s="21"/>
    </row>
    <row r="55" spans="2:12" ht="12" customHeight="1">
      <c r="B55" s="22"/>
      <c r="C55" s="33" t="s">
        <v>160</v>
      </c>
      <c r="D55" s="23"/>
      <c r="E55" s="23"/>
      <c r="F55" s="23"/>
      <c r="G55" s="23"/>
      <c r="H55" s="23"/>
      <c r="I55" s="137"/>
      <c r="J55" s="23"/>
      <c r="K55" s="23"/>
      <c r="L55" s="21"/>
    </row>
    <row r="56" spans="2:12" s="1" customFormat="1" ht="16.5" customHeight="1">
      <c r="B56" s="39"/>
      <c r="C56" s="40"/>
      <c r="D56" s="40"/>
      <c r="E56" s="33" t="s">
        <v>554</v>
      </c>
      <c r="F56" s="40"/>
      <c r="G56" s="40"/>
      <c r="H56" s="40"/>
      <c r="I56" s="144"/>
      <c r="J56" s="40"/>
      <c r="K56" s="40"/>
      <c r="L56" s="44"/>
    </row>
    <row r="57" spans="2:12" s="1" customFormat="1" ht="12" customHeight="1">
      <c r="B57" s="39"/>
      <c r="C57" s="33" t="s">
        <v>555</v>
      </c>
      <c r="D57" s="40"/>
      <c r="E57" s="40"/>
      <c r="F57" s="40"/>
      <c r="G57" s="40"/>
      <c r="H57" s="40"/>
      <c r="I57" s="144"/>
      <c r="J57" s="40"/>
      <c r="K57" s="40"/>
      <c r="L57" s="44"/>
    </row>
    <row r="58" spans="2:12" s="1" customFormat="1" ht="16.5" customHeight="1">
      <c r="B58" s="39"/>
      <c r="C58" s="40"/>
      <c r="D58" s="40"/>
      <c r="E58" s="65" t="str">
        <f>E13</f>
        <v>4 - SO 03.4 - P2984 - III/24095</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21</v>
      </c>
      <c r="D60" s="40"/>
      <c r="E60" s="40"/>
      <c r="F60" s="28" t="str">
        <f>F16</f>
        <v>trať 073</v>
      </c>
      <c r="G60" s="40"/>
      <c r="H60" s="40"/>
      <c r="I60" s="146" t="s">
        <v>23</v>
      </c>
      <c r="J60" s="68" t="str">
        <f>IF(J16="","",J16)</f>
        <v>7. 6. 2019</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25</v>
      </c>
      <c r="D62" s="40"/>
      <c r="E62" s="40"/>
      <c r="F62" s="28" t="str">
        <f>E19</f>
        <v>SŽDC s.o., OŘ Ústí n.L., ST Ústí n.L.</v>
      </c>
      <c r="G62" s="40"/>
      <c r="H62" s="40"/>
      <c r="I62" s="146" t="s">
        <v>33</v>
      </c>
      <c r="J62" s="37" t="str">
        <f>E25</f>
        <v xml:space="preserve"> </v>
      </c>
      <c r="K62" s="40"/>
      <c r="L62" s="44"/>
    </row>
    <row r="63" spans="2:12" s="1" customFormat="1" ht="13.65" customHeight="1">
      <c r="B63" s="39"/>
      <c r="C63" s="33" t="s">
        <v>31</v>
      </c>
      <c r="D63" s="40"/>
      <c r="E63" s="40"/>
      <c r="F63" s="28" t="str">
        <f>IF(E22="","",E22)</f>
        <v>Vyplň údaj</v>
      </c>
      <c r="G63" s="40"/>
      <c r="H63" s="40"/>
      <c r="I63" s="146" t="s">
        <v>36</v>
      </c>
      <c r="J63" s="37" t="str">
        <f>E28</f>
        <v xml:space="preserve"> </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163</v>
      </c>
      <c r="D65" s="174"/>
      <c r="E65" s="174"/>
      <c r="F65" s="174"/>
      <c r="G65" s="174"/>
      <c r="H65" s="174"/>
      <c r="I65" s="175"/>
      <c r="J65" s="176" t="s">
        <v>164</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71</v>
      </c>
      <c r="D67" s="40"/>
      <c r="E67" s="40"/>
      <c r="F67" s="40"/>
      <c r="G67" s="40"/>
      <c r="H67" s="40"/>
      <c r="I67" s="144"/>
      <c r="J67" s="98">
        <f>J94</f>
        <v>0</v>
      </c>
      <c r="K67" s="40"/>
      <c r="L67" s="44"/>
      <c r="AU67" s="18" t="s">
        <v>165</v>
      </c>
    </row>
    <row r="68" spans="2:12" s="8" customFormat="1" ht="24.95" customHeight="1">
      <c r="B68" s="178"/>
      <c r="C68" s="179"/>
      <c r="D68" s="180" t="s">
        <v>166</v>
      </c>
      <c r="E68" s="181"/>
      <c r="F68" s="181"/>
      <c r="G68" s="181"/>
      <c r="H68" s="181"/>
      <c r="I68" s="182"/>
      <c r="J68" s="183">
        <f>J95</f>
        <v>0</v>
      </c>
      <c r="K68" s="179"/>
      <c r="L68" s="184"/>
    </row>
    <row r="69" spans="2:12" s="9" customFormat="1" ht="19.9" customHeight="1">
      <c r="B69" s="185"/>
      <c r="C69" s="122"/>
      <c r="D69" s="186" t="s">
        <v>167</v>
      </c>
      <c r="E69" s="187"/>
      <c r="F69" s="187"/>
      <c r="G69" s="187"/>
      <c r="H69" s="187"/>
      <c r="I69" s="188"/>
      <c r="J69" s="189">
        <f>J96</f>
        <v>0</v>
      </c>
      <c r="K69" s="122"/>
      <c r="L69" s="190"/>
    </row>
    <row r="70" spans="2:12" s="8" customFormat="1" ht="24.95" customHeight="1">
      <c r="B70" s="178"/>
      <c r="C70" s="179"/>
      <c r="D70" s="180" t="s">
        <v>557</v>
      </c>
      <c r="E70" s="181"/>
      <c r="F70" s="181"/>
      <c r="G70" s="181"/>
      <c r="H70" s="181"/>
      <c r="I70" s="182"/>
      <c r="J70" s="183">
        <f>J128</f>
        <v>0</v>
      </c>
      <c r="K70" s="179"/>
      <c r="L70" s="184"/>
    </row>
    <row r="71" spans="2:12" s="1" customFormat="1" ht="21.8" customHeight="1">
      <c r="B71" s="39"/>
      <c r="C71" s="40"/>
      <c r="D71" s="40"/>
      <c r="E71" s="40"/>
      <c r="F71" s="40"/>
      <c r="G71" s="40"/>
      <c r="H71" s="40"/>
      <c r="I71" s="144"/>
      <c r="J71" s="40"/>
      <c r="K71" s="40"/>
      <c r="L71" s="44"/>
    </row>
    <row r="72" spans="2:12" s="1" customFormat="1" ht="6.95" customHeight="1">
      <c r="B72" s="58"/>
      <c r="C72" s="59"/>
      <c r="D72" s="59"/>
      <c r="E72" s="59"/>
      <c r="F72" s="59"/>
      <c r="G72" s="59"/>
      <c r="H72" s="59"/>
      <c r="I72" s="168"/>
      <c r="J72" s="59"/>
      <c r="K72" s="59"/>
      <c r="L72" s="44"/>
    </row>
    <row r="76" spans="2:12" s="1" customFormat="1" ht="6.95" customHeight="1">
      <c r="B76" s="60"/>
      <c r="C76" s="61"/>
      <c r="D76" s="61"/>
      <c r="E76" s="61"/>
      <c r="F76" s="61"/>
      <c r="G76" s="61"/>
      <c r="H76" s="61"/>
      <c r="I76" s="171"/>
      <c r="J76" s="61"/>
      <c r="K76" s="61"/>
      <c r="L76" s="44"/>
    </row>
    <row r="77" spans="2:12" s="1" customFormat="1" ht="24.95" customHeight="1">
      <c r="B77" s="39"/>
      <c r="C77" s="24" t="s">
        <v>168</v>
      </c>
      <c r="D77" s="40"/>
      <c r="E77" s="40"/>
      <c r="F77" s="40"/>
      <c r="G77" s="40"/>
      <c r="H77" s="40"/>
      <c r="I77" s="144"/>
      <c r="J77" s="40"/>
      <c r="K77" s="40"/>
      <c r="L77" s="44"/>
    </row>
    <row r="78" spans="2:12" s="1" customFormat="1" ht="6.95" customHeight="1">
      <c r="B78" s="39"/>
      <c r="C78" s="40"/>
      <c r="D78" s="40"/>
      <c r="E78" s="40"/>
      <c r="F78" s="40"/>
      <c r="G78" s="40"/>
      <c r="H78" s="40"/>
      <c r="I78" s="144"/>
      <c r="J78" s="40"/>
      <c r="K78" s="40"/>
      <c r="L78" s="44"/>
    </row>
    <row r="79" spans="2:12" s="1" customFormat="1" ht="12" customHeight="1">
      <c r="B79" s="39"/>
      <c r="C79" s="33" t="s">
        <v>16</v>
      </c>
      <c r="D79" s="40"/>
      <c r="E79" s="40"/>
      <c r="F79" s="40"/>
      <c r="G79" s="40"/>
      <c r="H79" s="40"/>
      <c r="I79" s="144"/>
      <c r="J79" s="40"/>
      <c r="K79" s="40"/>
      <c r="L79" s="44"/>
    </row>
    <row r="80" spans="2:12" s="1" customFormat="1" ht="16.5" customHeight="1">
      <c r="B80" s="39"/>
      <c r="C80" s="40"/>
      <c r="D80" s="40"/>
      <c r="E80" s="172" t="str">
        <f>E7</f>
        <v>Výměna pražců a kolejnic ve 2.TK v úseku V.Březno - Boletice n.L. v km 443,320 – 448,400_OPRAVA Č. 1</v>
      </c>
      <c r="F80" s="33"/>
      <c r="G80" s="33"/>
      <c r="H80" s="33"/>
      <c r="I80" s="144"/>
      <c r="J80" s="40"/>
      <c r="K80" s="40"/>
      <c r="L80" s="44"/>
    </row>
    <row r="81" spans="2:12" ht="12" customHeight="1">
      <c r="B81" s="22"/>
      <c r="C81" s="33" t="s">
        <v>158</v>
      </c>
      <c r="D81" s="23"/>
      <c r="E81" s="23"/>
      <c r="F81" s="23"/>
      <c r="G81" s="23"/>
      <c r="H81" s="23"/>
      <c r="I81" s="137"/>
      <c r="J81" s="23"/>
      <c r="K81" s="23"/>
      <c r="L81" s="21"/>
    </row>
    <row r="82" spans="2:12" ht="16.5" customHeight="1">
      <c r="B82" s="22"/>
      <c r="C82" s="23"/>
      <c r="D82" s="23"/>
      <c r="E82" s="172" t="s">
        <v>159</v>
      </c>
      <c r="F82" s="23"/>
      <c r="G82" s="23"/>
      <c r="H82" s="23"/>
      <c r="I82" s="137"/>
      <c r="J82" s="23"/>
      <c r="K82" s="23"/>
      <c r="L82" s="21"/>
    </row>
    <row r="83" spans="2:12" ht="12" customHeight="1">
      <c r="B83" s="22"/>
      <c r="C83" s="33" t="s">
        <v>160</v>
      </c>
      <c r="D83" s="23"/>
      <c r="E83" s="23"/>
      <c r="F83" s="23"/>
      <c r="G83" s="23"/>
      <c r="H83" s="23"/>
      <c r="I83" s="137"/>
      <c r="J83" s="23"/>
      <c r="K83" s="23"/>
      <c r="L83" s="21"/>
    </row>
    <row r="84" spans="2:12" s="1" customFormat="1" ht="16.5" customHeight="1">
      <c r="B84" s="39"/>
      <c r="C84" s="40"/>
      <c r="D84" s="40"/>
      <c r="E84" s="33" t="s">
        <v>554</v>
      </c>
      <c r="F84" s="40"/>
      <c r="G84" s="40"/>
      <c r="H84" s="40"/>
      <c r="I84" s="144"/>
      <c r="J84" s="40"/>
      <c r="K84" s="40"/>
      <c r="L84" s="44"/>
    </row>
    <row r="85" spans="2:12" s="1" customFormat="1" ht="12" customHeight="1">
      <c r="B85" s="39"/>
      <c r="C85" s="33" t="s">
        <v>555</v>
      </c>
      <c r="D85" s="40"/>
      <c r="E85" s="40"/>
      <c r="F85" s="40"/>
      <c r="G85" s="40"/>
      <c r="H85" s="40"/>
      <c r="I85" s="144"/>
      <c r="J85" s="40"/>
      <c r="K85" s="40"/>
      <c r="L85" s="44"/>
    </row>
    <row r="86" spans="2:12" s="1" customFormat="1" ht="16.5" customHeight="1">
      <c r="B86" s="39"/>
      <c r="C86" s="40"/>
      <c r="D86" s="40"/>
      <c r="E86" s="65" t="str">
        <f>E13</f>
        <v>4 - SO 03.4 - P2984 - III/24095</v>
      </c>
      <c r="F86" s="40"/>
      <c r="G86" s="40"/>
      <c r="H86" s="40"/>
      <c r="I86" s="144"/>
      <c r="J86" s="40"/>
      <c r="K86" s="40"/>
      <c r="L86" s="44"/>
    </row>
    <row r="87" spans="2:12" s="1" customFormat="1" ht="6.95" customHeight="1">
      <c r="B87" s="39"/>
      <c r="C87" s="40"/>
      <c r="D87" s="40"/>
      <c r="E87" s="40"/>
      <c r="F87" s="40"/>
      <c r="G87" s="40"/>
      <c r="H87" s="40"/>
      <c r="I87" s="144"/>
      <c r="J87" s="40"/>
      <c r="K87" s="40"/>
      <c r="L87" s="44"/>
    </row>
    <row r="88" spans="2:12" s="1" customFormat="1" ht="12" customHeight="1">
      <c r="B88" s="39"/>
      <c r="C88" s="33" t="s">
        <v>21</v>
      </c>
      <c r="D88" s="40"/>
      <c r="E88" s="40"/>
      <c r="F88" s="28" t="str">
        <f>F16</f>
        <v>trať 073</v>
      </c>
      <c r="G88" s="40"/>
      <c r="H88" s="40"/>
      <c r="I88" s="146" t="s">
        <v>23</v>
      </c>
      <c r="J88" s="68" t="str">
        <f>IF(J16="","",J16)</f>
        <v>7. 6. 2019</v>
      </c>
      <c r="K88" s="40"/>
      <c r="L88" s="44"/>
    </row>
    <row r="89" spans="2:12" s="1" customFormat="1" ht="6.95" customHeight="1">
      <c r="B89" s="39"/>
      <c r="C89" s="40"/>
      <c r="D89" s="40"/>
      <c r="E89" s="40"/>
      <c r="F89" s="40"/>
      <c r="G89" s="40"/>
      <c r="H89" s="40"/>
      <c r="I89" s="144"/>
      <c r="J89" s="40"/>
      <c r="K89" s="40"/>
      <c r="L89" s="44"/>
    </row>
    <row r="90" spans="2:12" s="1" customFormat="1" ht="13.65" customHeight="1">
      <c r="B90" s="39"/>
      <c r="C90" s="33" t="s">
        <v>25</v>
      </c>
      <c r="D90" s="40"/>
      <c r="E90" s="40"/>
      <c r="F90" s="28" t="str">
        <f>E19</f>
        <v>SŽDC s.o., OŘ Ústí n.L., ST Ústí n.L.</v>
      </c>
      <c r="G90" s="40"/>
      <c r="H90" s="40"/>
      <c r="I90" s="146" t="s">
        <v>33</v>
      </c>
      <c r="J90" s="37" t="str">
        <f>E25</f>
        <v xml:space="preserve"> </v>
      </c>
      <c r="K90" s="40"/>
      <c r="L90" s="44"/>
    </row>
    <row r="91" spans="2:12" s="1" customFormat="1" ht="13.65" customHeight="1">
      <c r="B91" s="39"/>
      <c r="C91" s="33" t="s">
        <v>31</v>
      </c>
      <c r="D91" s="40"/>
      <c r="E91" s="40"/>
      <c r="F91" s="28" t="str">
        <f>IF(E22="","",E22)</f>
        <v>Vyplň údaj</v>
      </c>
      <c r="G91" s="40"/>
      <c r="H91" s="40"/>
      <c r="I91" s="146" t="s">
        <v>36</v>
      </c>
      <c r="J91" s="37" t="str">
        <f>E28</f>
        <v xml:space="preserve"> </v>
      </c>
      <c r="K91" s="40"/>
      <c r="L91" s="44"/>
    </row>
    <row r="92" spans="2:12" s="1" customFormat="1" ht="10.3" customHeight="1">
      <c r="B92" s="39"/>
      <c r="C92" s="40"/>
      <c r="D92" s="40"/>
      <c r="E92" s="40"/>
      <c r="F92" s="40"/>
      <c r="G92" s="40"/>
      <c r="H92" s="40"/>
      <c r="I92" s="144"/>
      <c r="J92" s="40"/>
      <c r="K92" s="40"/>
      <c r="L92" s="44"/>
    </row>
    <row r="93" spans="2:20" s="10" customFormat="1" ht="29.25" customHeight="1">
      <c r="B93" s="191"/>
      <c r="C93" s="192" t="s">
        <v>169</v>
      </c>
      <c r="D93" s="193" t="s">
        <v>58</v>
      </c>
      <c r="E93" s="193" t="s">
        <v>54</v>
      </c>
      <c r="F93" s="193" t="s">
        <v>55</v>
      </c>
      <c r="G93" s="193" t="s">
        <v>170</v>
      </c>
      <c r="H93" s="193" t="s">
        <v>171</v>
      </c>
      <c r="I93" s="194" t="s">
        <v>172</v>
      </c>
      <c r="J93" s="193" t="s">
        <v>164</v>
      </c>
      <c r="K93" s="195" t="s">
        <v>173</v>
      </c>
      <c r="L93" s="196"/>
      <c r="M93" s="88" t="s">
        <v>19</v>
      </c>
      <c r="N93" s="89" t="s">
        <v>43</v>
      </c>
      <c r="O93" s="89" t="s">
        <v>174</v>
      </c>
      <c r="P93" s="89" t="s">
        <v>175</v>
      </c>
      <c r="Q93" s="89" t="s">
        <v>176</v>
      </c>
      <c r="R93" s="89" t="s">
        <v>177</v>
      </c>
      <c r="S93" s="89" t="s">
        <v>178</v>
      </c>
      <c r="T93" s="90" t="s">
        <v>179</v>
      </c>
    </row>
    <row r="94" spans="2:63" s="1" customFormat="1" ht="22.8" customHeight="1">
      <c r="B94" s="39"/>
      <c r="C94" s="95" t="s">
        <v>180</v>
      </c>
      <c r="D94" s="40"/>
      <c r="E94" s="40"/>
      <c r="F94" s="40"/>
      <c r="G94" s="40"/>
      <c r="H94" s="40"/>
      <c r="I94" s="144"/>
      <c r="J94" s="197">
        <f>BK94</f>
        <v>0</v>
      </c>
      <c r="K94" s="40"/>
      <c r="L94" s="44"/>
      <c r="M94" s="91"/>
      <c r="N94" s="92"/>
      <c r="O94" s="92"/>
      <c r="P94" s="198">
        <f>P95+P128</f>
        <v>0</v>
      </c>
      <c r="Q94" s="92"/>
      <c r="R94" s="198">
        <f>R95+R128</f>
        <v>18.277072</v>
      </c>
      <c r="S94" s="92"/>
      <c r="T94" s="199">
        <f>T95+T128</f>
        <v>0</v>
      </c>
      <c r="AT94" s="18" t="s">
        <v>72</v>
      </c>
      <c r="AU94" s="18" t="s">
        <v>165</v>
      </c>
      <c r="BK94" s="200">
        <f>BK95+BK128</f>
        <v>0</v>
      </c>
    </row>
    <row r="95" spans="2:63" s="11" customFormat="1" ht="25.9" customHeight="1">
      <c r="B95" s="201"/>
      <c r="C95" s="202"/>
      <c r="D95" s="203" t="s">
        <v>72</v>
      </c>
      <c r="E95" s="204" t="s">
        <v>181</v>
      </c>
      <c r="F95" s="204" t="s">
        <v>182</v>
      </c>
      <c r="G95" s="202"/>
      <c r="H95" s="202"/>
      <c r="I95" s="205"/>
      <c r="J95" s="206">
        <f>BK95</f>
        <v>0</v>
      </c>
      <c r="K95" s="202"/>
      <c r="L95" s="207"/>
      <c r="M95" s="208"/>
      <c r="N95" s="209"/>
      <c r="O95" s="209"/>
      <c r="P95" s="210">
        <f>P96</f>
        <v>0</v>
      </c>
      <c r="Q95" s="209"/>
      <c r="R95" s="210">
        <f>R96</f>
        <v>18.277072</v>
      </c>
      <c r="S95" s="209"/>
      <c r="T95" s="211">
        <f>T96</f>
        <v>0</v>
      </c>
      <c r="AR95" s="212" t="s">
        <v>80</v>
      </c>
      <c r="AT95" s="213" t="s">
        <v>72</v>
      </c>
      <c r="AU95" s="213" t="s">
        <v>73</v>
      </c>
      <c r="AY95" s="212" t="s">
        <v>183</v>
      </c>
      <c r="BK95" s="214">
        <f>BK96</f>
        <v>0</v>
      </c>
    </row>
    <row r="96" spans="2:63" s="11" customFormat="1" ht="22.8" customHeight="1">
      <c r="B96" s="201"/>
      <c r="C96" s="202"/>
      <c r="D96" s="203" t="s">
        <v>72</v>
      </c>
      <c r="E96" s="215" t="s">
        <v>104</v>
      </c>
      <c r="F96" s="215" t="s">
        <v>184</v>
      </c>
      <c r="G96" s="202"/>
      <c r="H96" s="202"/>
      <c r="I96" s="205"/>
      <c r="J96" s="216">
        <f>BK96</f>
        <v>0</v>
      </c>
      <c r="K96" s="202"/>
      <c r="L96" s="207"/>
      <c r="M96" s="208"/>
      <c r="N96" s="209"/>
      <c r="O96" s="209"/>
      <c r="P96" s="210">
        <f>SUM(P97:P127)</f>
        <v>0</v>
      </c>
      <c r="Q96" s="209"/>
      <c r="R96" s="210">
        <f>SUM(R97:R127)</f>
        <v>18.277072</v>
      </c>
      <c r="S96" s="209"/>
      <c r="T96" s="211">
        <f>SUM(T97:T127)</f>
        <v>0</v>
      </c>
      <c r="AR96" s="212" t="s">
        <v>80</v>
      </c>
      <c r="AT96" s="213" t="s">
        <v>72</v>
      </c>
      <c r="AU96" s="213" t="s">
        <v>80</v>
      </c>
      <c r="AY96" s="212" t="s">
        <v>183</v>
      </c>
      <c r="BK96" s="214">
        <f>SUM(BK97:BK127)</f>
        <v>0</v>
      </c>
    </row>
    <row r="97" spans="2:65" s="1" customFormat="1" ht="22.5" customHeight="1">
      <c r="B97" s="39"/>
      <c r="C97" s="217" t="s">
        <v>80</v>
      </c>
      <c r="D97" s="217" t="s">
        <v>185</v>
      </c>
      <c r="E97" s="218" t="s">
        <v>616</v>
      </c>
      <c r="F97" s="219" t="s">
        <v>617</v>
      </c>
      <c r="G97" s="220" t="s">
        <v>324</v>
      </c>
      <c r="H97" s="221">
        <v>33.3</v>
      </c>
      <c r="I97" s="222"/>
      <c r="J97" s="223">
        <f>ROUND(I97*H97,2)</f>
        <v>0</v>
      </c>
      <c r="K97" s="219" t="s">
        <v>189</v>
      </c>
      <c r="L97" s="44"/>
      <c r="M97" s="224" t="s">
        <v>19</v>
      </c>
      <c r="N97" s="225" t="s">
        <v>44</v>
      </c>
      <c r="O97" s="80"/>
      <c r="P97" s="226">
        <f>O97*H97</f>
        <v>0</v>
      </c>
      <c r="Q97" s="226">
        <v>0</v>
      </c>
      <c r="R97" s="226">
        <f>Q97*H97</f>
        <v>0</v>
      </c>
      <c r="S97" s="226">
        <v>0</v>
      </c>
      <c r="T97" s="227">
        <f>S97*H97</f>
        <v>0</v>
      </c>
      <c r="AR97" s="18" t="s">
        <v>101</v>
      </c>
      <c r="AT97" s="18" t="s">
        <v>185</v>
      </c>
      <c r="AU97" s="18" t="s">
        <v>82</v>
      </c>
      <c r="AY97" s="18" t="s">
        <v>183</v>
      </c>
      <c r="BE97" s="228">
        <f>IF(N97="základní",J97,0)</f>
        <v>0</v>
      </c>
      <c r="BF97" s="228">
        <f>IF(N97="snížená",J97,0)</f>
        <v>0</v>
      </c>
      <c r="BG97" s="228">
        <f>IF(N97="zákl. přenesená",J97,0)</f>
        <v>0</v>
      </c>
      <c r="BH97" s="228">
        <f>IF(N97="sníž. přenesená",J97,0)</f>
        <v>0</v>
      </c>
      <c r="BI97" s="228">
        <f>IF(N97="nulová",J97,0)</f>
        <v>0</v>
      </c>
      <c r="BJ97" s="18" t="s">
        <v>80</v>
      </c>
      <c r="BK97" s="228">
        <f>ROUND(I97*H97,2)</f>
        <v>0</v>
      </c>
      <c r="BL97" s="18" t="s">
        <v>101</v>
      </c>
      <c r="BM97" s="18" t="s">
        <v>707</v>
      </c>
    </row>
    <row r="98" spans="2:47" s="1" customFormat="1" ht="12">
      <c r="B98" s="39"/>
      <c r="C98" s="40"/>
      <c r="D98" s="229" t="s">
        <v>213</v>
      </c>
      <c r="E98" s="40"/>
      <c r="F98" s="230" t="s">
        <v>619</v>
      </c>
      <c r="G98" s="40"/>
      <c r="H98" s="40"/>
      <c r="I98" s="144"/>
      <c r="J98" s="40"/>
      <c r="K98" s="40"/>
      <c r="L98" s="44"/>
      <c r="M98" s="231"/>
      <c r="N98" s="80"/>
      <c r="O98" s="80"/>
      <c r="P98" s="80"/>
      <c r="Q98" s="80"/>
      <c r="R98" s="80"/>
      <c r="S98" s="80"/>
      <c r="T98" s="81"/>
      <c r="AT98" s="18" t="s">
        <v>213</v>
      </c>
      <c r="AU98" s="18" t="s">
        <v>82</v>
      </c>
    </row>
    <row r="99" spans="2:51" s="13" customFormat="1" ht="12">
      <c r="B99" s="242"/>
      <c r="C99" s="243"/>
      <c r="D99" s="229" t="s">
        <v>193</v>
      </c>
      <c r="E99" s="244" t="s">
        <v>19</v>
      </c>
      <c r="F99" s="245" t="s">
        <v>708</v>
      </c>
      <c r="G99" s="243"/>
      <c r="H99" s="246">
        <v>5</v>
      </c>
      <c r="I99" s="247"/>
      <c r="J99" s="243"/>
      <c r="K99" s="243"/>
      <c r="L99" s="248"/>
      <c r="M99" s="249"/>
      <c r="N99" s="250"/>
      <c r="O99" s="250"/>
      <c r="P99" s="250"/>
      <c r="Q99" s="250"/>
      <c r="R99" s="250"/>
      <c r="S99" s="250"/>
      <c r="T99" s="251"/>
      <c r="AT99" s="252" t="s">
        <v>193</v>
      </c>
      <c r="AU99" s="252" t="s">
        <v>82</v>
      </c>
      <c r="AV99" s="13" t="s">
        <v>82</v>
      </c>
      <c r="AW99" s="13" t="s">
        <v>35</v>
      </c>
      <c r="AX99" s="13" t="s">
        <v>73</v>
      </c>
      <c r="AY99" s="252" t="s">
        <v>183</v>
      </c>
    </row>
    <row r="100" spans="2:51" s="13" customFormat="1" ht="12">
      <c r="B100" s="242"/>
      <c r="C100" s="243"/>
      <c r="D100" s="229" t="s">
        <v>193</v>
      </c>
      <c r="E100" s="244" t="s">
        <v>19</v>
      </c>
      <c r="F100" s="245" t="s">
        <v>709</v>
      </c>
      <c r="G100" s="243"/>
      <c r="H100" s="246">
        <v>28.3</v>
      </c>
      <c r="I100" s="247"/>
      <c r="J100" s="243"/>
      <c r="K100" s="243"/>
      <c r="L100" s="248"/>
      <c r="M100" s="249"/>
      <c r="N100" s="250"/>
      <c r="O100" s="250"/>
      <c r="P100" s="250"/>
      <c r="Q100" s="250"/>
      <c r="R100" s="250"/>
      <c r="S100" s="250"/>
      <c r="T100" s="251"/>
      <c r="AT100" s="252" t="s">
        <v>193</v>
      </c>
      <c r="AU100" s="252" t="s">
        <v>82</v>
      </c>
      <c r="AV100" s="13" t="s">
        <v>82</v>
      </c>
      <c r="AW100" s="13" t="s">
        <v>35</v>
      </c>
      <c r="AX100" s="13" t="s">
        <v>73</v>
      </c>
      <c r="AY100" s="252" t="s">
        <v>183</v>
      </c>
    </row>
    <row r="101" spans="2:51" s="14" customFormat="1" ht="12">
      <c r="B101" s="253"/>
      <c r="C101" s="254"/>
      <c r="D101" s="229" t="s">
        <v>193</v>
      </c>
      <c r="E101" s="255" t="s">
        <v>19</v>
      </c>
      <c r="F101" s="256" t="s">
        <v>231</v>
      </c>
      <c r="G101" s="254"/>
      <c r="H101" s="257">
        <v>33.3</v>
      </c>
      <c r="I101" s="258"/>
      <c r="J101" s="254"/>
      <c r="K101" s="254"/>
      <c r="L101" s="259"/>
      <c r="M101" s="260"/>
      <c r="N101" s="261"/>
      <c r="O101" s="261"/>
      <c r="P101" s="261"/>
      <c r="Q101" s="261"/>
      <c r="R101" s="261"/>
      <c r="S101" s="261"/>
      <c r="T101" s="262"/>
      <c r="AT101" s="263" t="s">
        <v>193</v>
      </c>
      <c r="AU101" s="263" t="s">
        <v>82</v>
      </c>
      <c r="AV101" s="14" t="s">
        <v>101</v>
      </c>
      <c r="AW101" s="14" t="s">
        <v>35</v>
      </c>
      <c r="AX101" s="14" t="s">
        <v>80</v>
      </c>
      <c r="AY101" s="263" t="s">
        <v>183</v>
      </c>
    </row>
    <row r="102" spans="2:65" s="1" customFormat="1" ht="22.5" customHeight="1">
      <c r="B102" s="39"/>
      <c r="C102" s="217" t="s">
        <v>82</v>
      </c>
      <c r="D102" s="217" t="s">
        <v>185</v>
      </c>
      <c r="E102" s="218" t="s">
        <v>710</v>
      </c>
      <c r="F102" s="219" t="s">
        <v>711</v>
      </c>
      <c r="G102" s="220" t="s">
        <v>188</v>
      </c>
      <c r="H102" s="221">
        <v>8.4</v>
      </c>
      <c r="I102" s="222"/>
      <c r="J102" s="223">
        <f>ROUND(I102*H102,2)</f>
        <v>0</v>
      </c>
      <c r="K102" s="219" t="s">
        <v>189</v>
      </c>
      <c r="L102" s="44"/>
      <c r="M102" s="224" t="s">
        <v>19</v>
      </c>
      <c r="N102" s="225" t="s">
        <v>44</v>
      </c>
      <c r="O102" s="80"/>
      <c r="P102" s="226">
        <f>O102*H102</f>
        <v>0</v>
      </c>
      <c r="Q102" s="226">
        <v>0</v>
      </c>
      <c r="R102" s="226">
        <f>Q102*H102</f>
        <v>0</v>
      </c>
      <c r="S102" s="226">
        <v>0</v>
      </c>
      <c r="T102" s="227">
        <f>S102*H102</f>
        <v>0</v>
      </c>
      <c r="AR102" s="18" t="s">
        <v>101</v>
      </c>
      <c r="AT102" s="18" t="s">
        <v>185</v>
      </c>
      <c r="AU102" s="18" t="s">
        <v>82</v>
      </c>
      <c r="AY102" s="18" t="s">
        <v>183</v>
      </c>
      <c r="BE102" s="228">
        <f>IF(N102="základní",J102,0)</f>
        <v>0</v>
      </c>
      <c r="BF102" s="228">
        <f>IF(N102="snížená",J102,0)</f>
        <v>0</v>
      </c>
      <c r="BG102" s="228">
        <f>IF(N102="zákl. přenesená",J102,0)</f>
        <v>0</v>
      </c>
      <c r="BH102" s="228">
        <f>IF(N102="sníž. přenesená",J102,0)</f>
        <v>0</v>
      </c>
      <c r="BI102" s="228">
        <f>IF(N102="nulová",J102,0)</f>
        <v>0</v>
      </c>
      <c r="BJ102" s="18" t="s">
        <v>80</v>
      </c>
      <c r="BK102" s="228">
        <f>ROUND(I102*H102,2)</f>
        <v>0</v>
      </c>
      <c r="BL102" s="18" t="s">
        <v>101</v>
      </c>
      <c r="BM102" s="18" t="s">
        <v>712</v>
      </c>
    </row>
    <row r="103" spans="2:47" s="1" customFormat="1" ht="12">
      <c r="B103" s="39"/>
      <c r="C103" s="40"/>
      <c r="D103" s="229" t="s">
        <v>213</v>
      </c>
      <c r="E103" s="40"/>
      <c r="F103" s="230" t="s">
        <v>625</v>
      </c>
      <c r="G103" s="40"/>
      <c r="H103" s="40"/>
      <c r="I103" s="144"/>
      <c r="J103" s="40"/>
      <c r="K103" s="40"/>
      <c r="L103" s="44"/>
      <c r="M103" s="231"/>
      <c r="N103" s="80"/>
      <c r="O103" s="80"/>
      <c r="P103" s="80"/>
      <c r="Q103" s="80"/>
      <c r="R103" s="80"/>
      <c r="S103" s="80"/>
      <c r="T103" s="81"/>
      <c r="AT103" s="18" t="s">
        <v>213</v>
      </c>
      <c r="AU103" s="18" t="s">
        <v>82</v>
      </c>
    </row>
    <row r="104" spans="2:65" s="1" customFormat="1" ht="33.75" customHeight="1">
      <c r="B104" s="39"/>
      <c r="C104" s="217" t="s">
        <v>95</v>
      </c>
      <c r="D104" s="217" t="s">
        <v>185</v>
      </c>
      <c r="E104" s="218" t="s">
        <v>562</v>
      </c>
      <c r="F104" s="219" t="s">
        <v>626</v>
      </c>
      <c r="G104" s="220" t="s">
        <v>564</v>
      </c>
      <c r="H104" s="221">
        <v>38</v>
      </c>
      <c r="I104" s="222"/>
      <c r="J104" s="223">
        <f>ROUND(I104*H104,2)</f>
        <v>0</v>
      </c>
      <c r="K104" s="219" t="s">
        <v>189</v>
      </c>
      <c r="L104" s="44"/>
      <c r="M104" s="224" t="s">
        <v>19</v>
      </c>
      <c r="N104" s="225" t="s">
        <v>44</v>
      </c>
      <c r="O104" s="80"/>
      <c r="P104" s="226">
        <f>O104*H104</f>
        <v>0</v>
      </c>
      <c r="Q104" s="226">
        <v>0</v>
      </c>
      <c r="R104" s="226">
        <f>Q104*H104</f>
        <v>0</v>
      </c>
      <c r="S104" s="226">
        <v>0</v>
      </c>
      <c r="T104" s="227">
        <f>S104*H104</f>
        <v>0</v>
      </c>
      <c r="AR104" s="18" t="s">
        <v>101</v>
      </c>
      <c r="AT104" s="18" t="s">
        <v>185</v>
      </c>
      <c r="AU104" s="18" t="s">
        <v>82</v>
      </c>
      <c r="AY104" s="18" t="s">
        <v>183</v>
      </c>
      <c r="BE104" s="228">
        <f>IF(N104="základní",J104,0)</f>
        <v>0</v>
      </c>
      <c r="BF104" s="228">
        <f>IF(N104="snížená",J104,0)</f>
        <v>0</v>
      </c>
      <c r="BG104" s="228">
        <f>IF(N104="zákl. přenesená",J104,0)</f>
        <v>0</v>
      </c>
      <c r="BH104" s="228">
        <f>IF(N104="sníž. přenesená",J104,0)</f>
        <v>0</v>
      </c>
      <c r="BI104" s="228">
        <f>IF(N104="nulová",J104,0)</f>
        <v>0</v>
      </c>
      <c r="BJ104" s="18" t="s">
        <v>80</v>
      </c>
      <c r="BK104" s="228">
        <f>ROUND(I104*H104,2)</f>
        <v>0</v>
      </c>
      <c r="BL104" s="18" t="s">
        <v>101</v>
      </c>
      <c r="BM104" s="18" t="s">
        <v>713</v>
      </c>
    </row>
    <row r="105" spans="2:47" s="1" customFormat="1" ht="12">
      <c r="B105" s="39"/>
      <c r="C105" s="40"/>
      <c r="D105" s="229" t="s">
        <v>213</v>
      </c>
      <c r="E105" s="40"/>
      <c r="F105" s="230" t="s">
        <v>566</v>
      </c>
      <c r="G105" s="40"/>
      <c r="H105" s="40"/>
      <c r="I105" s="144"/>
      <c r="J105" s="40"/>
      <c r="K105" s="40"/>
      <c r="L105" s="44"/>
      <c r="M105" s="231"/>
      <c r="N105" s="80"/>
      <c r="O105" s="80"/>
      <c r="P105" s="80"/>
      <c r="Q105" s="80"/>
      <c r="R105" s="80"/>
      <c r="S105" s="80"/>
      <c r="T105" s="81"/>
      <c r="AT105" s="18" t="s">
        <v>213</v>
      </c>
      <c r="AU105" s="18" t="s">
        <v>82</v>
      </c>
    </row>
    <row r="106" spans="2:51" s="13" customFormat="1" ht="12">
      <c r="B106" s="242"/>
      <c r="C106" s="243"/>
      <c r="D106" s="229" t="s">
        <v>193</v>
      </c>
      <c r="E106" s="244" t="s">
        <v>19</v>
      </c>
      <c r="F106" s="245" t="s">
        <v>714</v>
      </c>
      <c r="G106" s="243"/>
      <c r="H106" s="246">
        <v>38</v>
      </c>
      <c r="I106" s="247"/>
      <c r="J106" s="243"/>
      <c r="K106" s="243"/>
      <c r="L106" s="248"/>
      <c r="M106" s="249"/>
      <c r="N106" s="250"/>
      <c r="O106" s="250"/>
      <c r="P106" s="250"/>
      <c r="Q106" s="250"/>
      <c r="R106" s="250"/>
      <c r="S106" s="250"/>
      <c r="T106" s="251"/>
      <c r="AT106" s="252" t="s">
        <v>193</v>
      </c>
      <c r="AU106" s="252" t="s">
        <v>82</v>
      </c>
      <c r="AV106" s="13" t="s">
        <v>82</v>
      </c>
      <c r="AW106" s="13" t="s">
        <v>35</v>
      </c>
      <c r="AX106" s="13" t="s">
        <v>80</v>
      </c>
      <c r="AY106" s="252" t="s">
        <v>183</v>
      </c>
    </row>
    <row r="107" spans="2:65" s="1" customFormat="1" ht="22.5" customHeight="1">
      <c r="B107" s="39"/>
      <c r="C107" s="264" t="s">
        <v>101</v>
      </c>
      <c r="D107" s="264" t="s">
        <v>233</v>
      </c>
      <c r="E107" s="265" t="s">
        <v>568</v>
      </c>
      <c r="F107" s="266" t="s">
        <v>569</v>
      </c>
      <c r="G107" s="267" t="s">
        <v>198</v>
      </c>
      <c r="H107" s="268">
        <v>76</v>
      </c>
      <c r="I107" s="269"/>
      <c r="J107" s="270">
        <f>ROUND(I107*H107,2)</f>
        <v>0</v>
      </c>
      <c r="K107" s="266" t="s">
        <v>189</v>
      </c>
      <c r="L107" s="271"/>
      <c r="M107" s="272" t="s">
        <v>19</v>
      </c>
      <c r="N107" s="273" t="s">
        <v>44</v>
      </c>
      <c r="O107" s="80"/>
      <c r="P107" s="226">
        <f>O107*H107</f>
        <v>0</v>
      </c>
      <c r="Q107" s="226">
        <v>0.00105</v>
      </c>
      <c r="R107" s="226">
        <f>Q107*H107</f>
        <v>0.0798</v>
      </c>
      <c r="S107" s="226">
        <v>0</v>
      </c>
      <c r="T107" s="227">
        <f>S107*H107</f>
        <v>0</v>
      </c>
      <c r="AR107" s="18" t="s">
        <v>232</v>
      </c>
      <c r="AT107" s="18" t="s">
        <v>233</v>
      </c>
      <c r="AU107" s="18" t="s">
        <v>82</v>
      </c>
      <c r="AY107" s="18" t="s">
        <v>183</v>
      </c>
      <c r="BE107" s="228">
        <f>IF(N107="základní",J107,0)</f>
        <v>0</v>
      </c>
      <c r="BF107" s="228">
        <f>IF(N107="snížená",J107,0)</f>
        <v>0</v>
      </c>
      <c r="BG107" s="228">
        <f>IF(N107="zákl. přenesená",J107,0)</f>
        <v>0</v>
      </c>
      <c r="BH107" s="228">
        <f>IF(N107="sníž. přenesená",J107,0)</f>
        <v>0</v>
      </c>
      <c r="BI107" s="228">
        <f>IF(N107="nulová",J107,0)</f>
        <v>0</v>
      </c>
      <c r="BJ107" s="18" t="s">
        <v>80</v>
      </c>
      <c r="BK107" s="228">
        <f>ROUND(I107*H107,2)</f>
        <v>0</v>
      </c>
      <c r="BL107" s="18" t="s">
        <v>101</v>
      </c>
      <c r="BM107" s="18" t="s">
        <v>715</v>
      </c>
    </row>
    <row r="108" spans="2:51" s="13" customFormat="1" ht="12">
      <c r="B108" s="242"/>
      <c r="C108" s="243"/>
      <c r="D108" s="229" t="s">
        <v>193</v>
      </c>
      <c r="E108" s="244" t="s">
        <v>19</v>
      </c>
      <c r="F108" s="245" t="s">
        <v>716</v>
      </c>
      <c r="G108" s="243"/>
      <c r="H108" s="246">
        <v>76</v>
      </c>
      <c r="I108" s="247"/>
      <c r="J108" s="243"/>
      <c r="K108" s="243"/>
      <c r="L108" s="248"/>
      <c r="M108" s="249"/>
      <c r="N108" s="250"/>
      <c r="O108" s="250"/>
      <c r="P108" s="250"/>
      <c r="Q108" s="250"/>
      <c r="R108" s="250"/>
      <c r="S108" s="250"/>
      <c r="T108" s="251"/>
      <c r="AT108" s="252" t="s">
        <v>193</v>
      </c>
      <c r="AU108" s="252" t="s">
        <v>82</v>
      </c>
      <c r="AV108" s="13" t="s">
        <v>82</v>
      </c>
      <c r="AW108" s="13" t="s">
        <v>35</v>
      </c>
      <c r="AX108" s="13" t="s">
        <v>80</v>
      </c>
      <c r="AY108" s="252" t="s">
        <v>183</v>
      </c>
    </row>
    <row r="109" spans="2:65" s="1" customFormat="1" ht="22.5" customHeight="1">
      <c r="B109" s="39"/>
      <c r="C109" s="264" t="s">
        <v>104</v>
      </c>
      <c r="D109" s="264" t="s">
        <v>233</v>
      </c>
      <c r="E109" s="265" t="s">
        <v>717</v>
      </c>
      <c r="F109" s="266" t="s">
        <v>718</v>
      </c>
      <c r="G109" s="267" t="s">
        <v>198</v>
      </c>
      <c r="H109" s="268">
        <v>38</v>
      </c>
      <c r="I109" s="269"/>
      <c r="J109" s="270">
        <f>ROUND(I109*H109,2)</f>
        <v>0</v>
      </c>
      <c r="K109" s="266" t="s">
        <v>189</v>
      </c>
      <c r="L109" s="271"/>
      <c r="M109" s="272" t="s">
        <v>19</v>
      </c>
      <c r="N109" s="273" t="s">
        <v>44</v>
      </c>
      <c r="O109" s="80"/>
      <c r="P109" s="226">
        <f>O109*H109</f>
        <v>0</v>
      </c>
      <c r="Q109" s="226">
        <v>0.00018</v>
      </c>
      <c r="R109" s="226">
        <f>Q109*H109</f>
        <v>0.006840000000000001</v>
      </c>
      <c r="S109" s="226">
        <v>0</v>
      </c>
      <c r="T109" s="227">
        <f>S109*H109</f>
        <v>0</v>
      </c>
      <c r="AR109" s="18" t="s">
        <v>232</v>
      </c>
      <c r="AT109" s="18" t="s">
        <v>233</v>
      </c>
      <c r="AU109" s="18" t="s">
        <v>82</v>
      </c>
      <c r="AY109" s="18" t="s">
        <v>183</v>
      </c>
      <c r="BE109" s="228">
        <f>IF(N109="základní",J109,0)</f>
        <v>0</v>
      </c>
      <c r="BF109" s="228">
        <f>IF(N109="snížená",J109,0)</f>
        <v>0</v>
      </c>
      <c r="BG109" s="228">
        <f>IF(N109="zákl. přenesená",J109,0)</f>
        <v>0</v>
      </c>
      <c r="BH109" s="228">
        <f>IF(N109="sníž. přenesená",J109,0)</f>
        <v>0</v>
      </c>
      <c r="BI109" s="228">
        <f>IF(N109="nulová",J109,0)</f>
        <v>0</v>
      </c>
      <c r="BJ109" s="18" t="s">
        <v>80</v>
      </c>
      <c r="BK109" s="228">
        <f>ROUND(I109*H109,2)</f>
        <v>0</v>
      </c>
      <c r="BL109" s="18" t="s">
        <v>101</v>
      </c>
      <c r="BM109" s="18" t="s">
        <v>719</v>
      </c>
    </row>
    <row r="110" spans="2:51" s="13" customFormat="1" ht="12">
      <c r="B110" s="242"/>
      <c r="C110" s="243"/>
      <c r="D110" s="229" t="s">
        <v>193</v>
      </c>
      <c r="E110" s="244" t="s">
        <v>19</v>
      </c>
      <c r="F110" s="245" t="s">
        <v>714</v>
      </c>
      <c r="G110" s="243"/>
      <c r="H110" s="246">
        <v>38</v>
      </c>
      <c r="I110" s="247"/>
      <c r="J110" s="243"/>
      <c r="K110" s="243"/>
      <c r="L110" s="248"/>
      <c r="M110" s="249"/>
      <c r="N110" s="250"/>
      <c r="O110" s="250"/>
      <c r="P110" s="250"/>
      <c r="Q110" s="250"/>
      <c r="R110" s="250"/>
      <c r="S110" s="250"/>
      <c r="T110" s="251"/>
      <c r="AT110" s="252" t="s">
        <v>193</v>
      </c>
      <c r="AU110" s="252" t="s">
        <v>82</v>
      </c>
      <c r="AV110" s="13" t="s">
        <v>82</v>
      </c>
      <c r="AW110" s="13" t="s">
        <v>35</v>
      </c>
      <c r="AX110" s="13" t="s">
        <v>80</v>
      </c>
      <c r="AY110" s="252" t="s">
        <v>183</v>
      </c>
    </row>
    <row r="111" spans="2:65" s="1" customFormat="1" ht="22.5" customHeight="1">
      <c r="B111" s="39"/>
      <c r="C111" s="217" t="s">
        <v>216</v>
      </c>
      <c r="D111" s="217" t="s">
        <v>185</v>
      </c>
      <c r="E111" s="218" t="s">
        <v>720</v>
      </c>
      <c r="F111" s="219" t="s">
        <v>721</v>
      </c>
      <c r="G111" s="220" t="s">
        <v>188</v>
      </c>
      <c r="H111" s="221">
        <v>8.4</v>
      </c>
      <c r="I111" s="222"/>
      <c r="J111" s="223">
        <f>ROUND(I111*H111,2)</f>
        <v>0</v>
      </c>
      <c r="K111" s="219" t="s">
        <v>189</v>
      </c>
      <c r="L111" s="44"/>
      <c r="M111" s="224" t="s">
        <v>19</v>
      </c>
      <c r="N111" s="225" t="s">
        <v>44</v>
      </c>
      <c r="O111" s="80"/>
      <c r="P111" s="226">
        <f>O111*H111</f>
        <v>0</v>
      </c>
      <c r="Q111" s="226">
        <v>0</v>
      </c>
      <c r="R111" s="226">
        <f>Q111*H111</f>
        <v>0</v>
      </c>
      <c r="S111" s="226">
        <v>0</v>
      </c>
      <c r="T111" s="227">
        <f>S111*H111</f>
        <v>0</v>
      </c>
      <c r="AR111" s="18" t="s">
        <v>101</v>
      </c>
      <c r="AT111" s="18" t="s">
        <v>185</v>
      </c>
      <c r="AU111" s="18" t="s">
        <v>82</v>
      </c>
      <c r="AY111" s="18" t="s">
        <v>183</v>
      </c>
      <c r="BE111" s="228">
        <f>IF(N111="základní",J111,0)</f>
        <v>0</v>
      </c>
      <c r="BF111" s="228">
        <f>IF(N111="snížená",J111,0)</f>
        <v>0</v>
      </c>
      <c r="BG111" s="228">
        <f>IF(N111="zákl. přenesená",J111,0)</f>
        <v>0</v>
      </c>
      <c r="BH111" s="228">
        <f>IF(N111="sníž. přenesená",J111,0)</f>
        <v>0</v>
      </c>
      <c r="BI111" s="228">
        <f>IF(N111="nulová",J111,0)</f>
        <v>0</v>
      </c>
      <c r="BJ111" s="18" t="s">
        <v>80</v>
      </c>
      <c r="BK111" s="228">
        <f>ROUND(I111*H111,2)</f>
        <v>0</v>
      </c>
      <c r="BL111" s="18" t="s">
        <v>101</v>
      </c>
      <c r="BM111" s="18" t="s">
        <v>722</v>
      </c>
    </row>
    <row r="112" spans="2:47" s="1" customFormat="1" ht="12">
      <c r="B112" s="39"/>
      <c r="C112" s="40"/>
      <c r="D112" s="229" t="s">
        <v>213</v>
      </c>
      <c r="E112" s="40"/>
      <c r="F112" s="230" t="s">
        <v>575</v>
      </c>
      <c r="G112" s="40"/>
      <c r="H112" s="40"/>
      <c r="I112" s="144"/>
      <c r="J112" s="40"/>
      <c r="K112" s="40"/>
      <c r="L112" s="44"/>
      <c r="M112" s="231"/>
      <c r="N112" s="80"/>
      <c r="O112" s="80"/>
      <c r="P112" s="80"/>
      <c r="Q112" s="80"/>
      <c r="R112" s="80"/>
      <c r="S112" s="80"/>
      <c r="T112" s="81"/>
      <c r="AT112" s="18" t="s">
        <v>213</v>
      </c>
      <c r="AU112" s="18" t="s">
        <v>82</v>
      </c>
    </row>
    <row r="113" spans="2:65" s="1" customFormat="1" ht="22.5" customHeight="1">
      <c r="B113" s="39"/>
      <c r="C113" s="264" t="s">
        <v>222</v>
      </c>
      <c r="D113" s="264" t="s">
        <v>233</v>
      </c>
      <c r="E113" s="265" t="s">
        <v>632</v>
      </c>
      <c r="F113" s="266" t="s">
        <v>633</v>
      </c>
      <c r="G113" s="267" t="s">
        <v>188</v>
      </c>
      <c r="H113" s="268">
        <v>8.4</v>
      </c>
      <c r="I113" s="269"/>
      <c r="J113" s="270">
        <f>ROUND(I113*H113,2)</f>
        <v>0</v>
      </c>
      <c r="K113" s="266" t="s">
        <v>189</v>
      </c>
      <c r="L113" s="271"/>
      <c r="M113" s="272" t="s">
        <v>19</v>
      </c>
      <c r="N113" s="273" t="s">
        <v>44</v>
      </c>
      <c r="O113" s="80"/>
      <c r="P113" s="226">
        <f>O113*H113</f>
        <v>0</v>
      </c>
      <c r="Q113" s="226">
        <v>0</v>
      </c>
      <c r="R113" s="226">
        <f>Q113*H113</f>
        <v>0</v>
      </c>
      <c r="S113" s="226">
        <v>0</v>
      </c>
      <c r="T113" s="227">
        <f>S113*H113</f>
        <v>0</v>
      </c>
      <c r="AR113" s="18" t="s">
        <v>232</v>
      </c>
      <c r="AT113" s="18" t="s">
        <v>233</v>
      </c>
      <c r="AU113" s="18" t="s">
        <v>82</v>
      </c>
      <c r="AY113" s="18" t="s">
        <v>183</v>
      </c>
      <c r="BE113" s="228">
        <f>IF(N113="základní",J113,0)</f>
        <v>0</v>
      </c>
      <c r="BF113" s="228">
        <f>IF(N113="snížená",J113,0)</f>
        <v>0</v>
      </c>
      <c r="BG113" s="228">
        <f>IF(N113="zákl. přenesená",J113,0)</f>
        <v>0</v>
      </c>
      <c r="BH113" s="228">
        <f>IF(N113="sníž. přenesená",J113,0)</f>
        <v>0</v>
      </c>
      <c r="BI113" s="228">
        <f>IF(N113="nulová",J113,0)</f>
        <v>0</v>
      </c>
      <c r="BJ113" s="18" t="s">
        <v>80</v>
      </c>
      <c r="BK113" s="228">
        <f>ROUND(I113*H113,2)</f>
        <v>0</v>
      </c>
      <c r="BL113" s="18" t="s">
        <v>101</v>
      </c>
      <c r="BM113" s="18" t="s">
        <v>723</v>
      </c>
    </row>
    <row r="114" spans="2:51" s="13" customFormat="1" ht="12">
      <c r="B114" s="242"/>
      <c r="C114" s="243"/>
      <c r="D114" s="229" t="s">
        <v>193</v>
      </c>
      <c r="E114" s="244" t="s">
        <v>19</v>
      </c>
      <c r="F114" s="245" t="s">
        <v>724</v>
      </c>
      <c r="G114" s="243"/>
      <c r="H114" s="246">
        <v>8.4</v>
      </c>
      <c r="I114" s="247"/>
      <c r="J114" s="243"/>
      <c r="K114" s="243"/>
      <c r="L114" s="248"/>
      <c r="M114" s="249"/>
      <c r="N114" s="250"/>
      <c r="O114" s="250"/>
      <c r="P114" s="250"/>
      <c r="Q114" s="250"/>
      <c r="R114" s="250"/>
      <c r="S114" s="250"/>
      <c r="T114" s="251"/>
      <c r="AT114" s="252" t="s">
        <v>193</v>
      </c>
      <c r="AU114" s="252" t="s">
        <v>82</v>
      </c>
      <c r="AV114" s="13" t="s">
        <v>82</v>
      </c>
      <c r="AW114" s="13" t="s">
        <v>35</v>
      </c>
      <c r="AX114" s="13" t="s">
        <v>80</v>
      </c>
      <c r="AY114" s="252" t="s">
        <v>183</v>
      </c>
    </row>
    <row r="115" spans="2:65" s="1" customFormat="1" ht="22.5" customHeight="1">
      <c r="B115" s="39"/>
      <c r="C115" s="264" t="s">
        <v>232</v>
      </c>
      <c r="D115" s="264" t="s">
        <v>233</v>
      </c>
      <c r="E115" s="265" t="s">
        <v>576</v>
      </c>
      <c r="F115" s="266" t="s">
        <v>577</v>
      </c>
      <c r="G115" s="267" t="s">
        <v>225</v>
      </c>
      <c r="H115" s="268">
        <v>1.008</v>
      </c>
      <c r="I115" s="269"/>
      <c r="J115" s="270">
        <f>ROUND(I115*H115,2)</f>
        <v>0</v>
      </c>
      <c r="K115" s="266" t="s">
        <v>189</v>
      </c>
      <c r="L115" s="271"/>
      <c r="M115" s="272" t="s">
        <v>19</v>
      </c>
      <c r="N115" s="273" t="s">
        <v>44</v>
      </c>
      <c r="O115" s="80"/>
      <c r="P115" s="226">
        <f>O115*H115</f>
        <v>0</v>
      </c>
      <c r="Q115" s="226">
        <v>2.429</v>
      </c>
      <c r="R115" s="226">
        <f>Q115*H115</f>
        <v>2.448432</v>
      </c>
      <c r="S115" s="226">
        <v>0</v>
      </c>
      <c r="T115" s="227">
        <f>S115*H115</f>
        <v>0</v>
      </c>
      <c r="AR115" s="18" t="s">
        <v>232</v>
      </c>
      <c r="AT115" s="18" t="s">
        <v>233</v>
      </c>
      <c r="AU115" s="18" t="s">
        <v>82</v>
      </c>
      <c r="AY115" s="18" t="s">
        <v>183</v>
      </c>
      <c r="BE115" s="228">
        <f>IF(N115="základní",J115,0)</f>
        <v>0</v>
      </c>
      <c r="BF115" s="228">
        <f>IF(N115="snížená",J115,0)</f>
        <v>0</v>
      </c>
      <c r="BG115" s="228">
        <f>IF(N115="zákl. přenesená",J115,0)</f>
        <v>0</v>
      </c>
      <c r="BH115" s="228">
        <f>IF(N115="sníž. přenesená",J115,0)</f>
        <v>0</v>
      </c>
      <c r="BI115" s="228">
        <f>IF(N115="nulová",J115,0)</f>
        <v>0</v>
      </c>
      <c r="BJ115" s="18" t="s">
        <v>80</v>
      </c>
      <c r="BK115" s="228">
        <f>ROUND(I115*H115,2)</f>
        <v>0</v>
      </c>
      <c r="BL115" s="18" t="s">
        <v>101</v>
      </c>
      <c r="BM115" s="18" t="s">
        <v>725</v>
      </c>
    </row>
    <row r="116" spans="2:51" s="13" customFormat="1" ht="12">
      <c r="B116" s="242"/>
      <c r="C116" s="243"/>
      <c r="D116" s="229" t="s">
        <v>193</v>
      </c>
      <c r="E116" s="244" t="s">
        <v>19</v>
      </c>
      <c r="F116" s="245" t="s">
        <v>726</v>
      </c>
      <c r="G116" s="243"/>
      <c r="H116" s="246">
        <v>1.008</v>
      </c>
      <c r="I116" s="247"/>
      <c r="J116" s="243"/>
      <c r="K116" s="243"/>
      <c r="L116" s="248"/>
      <c r="M116" s="249"/>
      <c r="N116" s="250"/>
      <c r="O116" s="250"/>
      <c r="P116" s="250"/>
      <c r="Q116" s="250"/>
      <c r="R116" s="250"/>
      <c r="S116" s="250"/>
      <c r="T116" s="251"/>
      <c r="AT116" s="252" t="s">
        <v>193</v>
      </c>
      <c r="AU116" s="252" t="s">
        <v>82</v>
      </c>
      <c r="AV116" s="13" t="s">
        <v>82</v>
      </c>
      <c r="AW116" s="13" t="s">
        <v>35</v>
      </c>
      <c r="AX116" s="13" t="s">
        <v>80</v>
      </c>
      <c r="AY116" s="252" t="s">
        <v>183</v>
      </c>
    </row>
    <row r="117" spans="2:65" s="1" customFormat="1" ht="33.75" customHeight="1">
      <c r="B117" s="39"/>
      <c r="C117" s="217" t="s">
        <v>238</v>
      </c>
      <c r="D117" s="217" t="s">
        <v>185</v>
      </c>
      <c r="E117" s="218" t="s">
        <v>580</v>
      </c>
      <c r="F117" s="219" t="s">
        <v>581</v>
      </c>
      <c r="G117" s="220" t="s">
        <v>324</v>
      </c>
      <c r="H117" s="221">
        <v>33.3</v>
      </c>
      <c r="I117" s="222"/>
      <c r="J117" s="223">
        <f>ROUND(I117*H117,2)</f>
        <v>0</v>
      </c>
      <c r="K117" s="219" t="s">
        <v>189</v>
      </c>
      <c r="L117" s="44"/>
      <c r="M117" s="224" t="s">
        <v>19</v>
      </c>
      <c r="N117" s="225" t="s">
        <v>44</v>
      </c>
      <c r="O117" s="80"/>
      <c r="P117" s="226">
        <f>O117*H117</f>
        <v>0</v>
      </c>
      <c r="Q117" s="226">
        <v>0</v>
      </c>
      <c r="R117" s="226">
        <f>Q117*H117</f>
        <v>0</v>
      </c>
      <c r="S117" s="226">
        <v>0</v>
      </c>
      <c r="T117" s="227">
        <f>S117*H117</f>
        <v>0</v>
      </c>
      <c r="AR117" s="18" t="s">
        <v>101</v>
      </c>
      <c r="AT117" s="18" t="s">
        <v>185</v>
      </c>
      <c r="AU117" s="18" t="s">
        <v>82</v>
      </c>
      <c r="AY117" s="18" t="s">
        <v>183</v>
      </c>
      <c r="BE117" s="228">
        <f>IF(N117="základní",J117,0)</f>
        <v>0</v>
      </c>
      <c r="BF117" s="228">
        <f>IF(N117="snížená",J117,0)</f>
        <v>0</v>
      </c>
      <c r="BG117" s="228">
        <f>IF(N117="zákl. přenesená",J117,0)</f>
        <v>0</v>
      </c>
      <c r="BH117" s="228">
        <f>IF(N117="sníž. přenesená",J117,0)</f>
        <v>0</v>
      </c>
      <c r="BI117" s="228">
        <f>IF(N117="nulová",J117,0)</f>
        <v>0</v>
      </c>
      <c r="BJ117" s="18" t="s">
        <v>80</v>
      </c>
      <c r="BK117" s="228">
        <f>ROUND(I117*H117,2)</f>
        <v>0</v>
      </c>
      <c r="BL117" s="18" t="s">
        <v>101</v>
      </c>
      <c r="BM117" s="18" t="s">
        <v>727</v>
      </c>
    </row>
    <row r="118" spans="2:47" s="1" customFormat="1" ht="12">
      <c r="B118" s="39"/>
      <c r="C118" s="40"/>
      <c r="D118" s="229" t="s">
        <v>213</v>
      </c>
      <c r="E118" s="40"/>
      <c r="F118" s="230" t="s">
        <v>513</v>
      </c>
      <c r="G118" s="40"/>
      <c r="H118" s="40"/>
      <c r="I118" s="144"/>
      <c r="J118" s="40"/>
      <c r="K118" s="40"/>
      <c r="L118" s="44"/>
      <c r="M118" s="231"/>
      <c r="N118" s="80"/>
      <c r="O118" s="80"/>
      <c r="P118" s="80"/>
      <c r="Q118" s="80"/>
      <c r="R118" s="80"/>
      <c r="S118" s="80"/>
      <c r="T118" s="81"/>
      <c r="AT118" s="18" t="s">
        <v>213</v>
      </c>
      <c r="AU118" s="18" t="s">
        <v>82</v>
      </c>
    </row>
    <row r="119" spans="2:51" s="13" customFormat="1" ht="12">
      <c r="B119" s="242"/>
      <c r="C119" s="243"/>
      <c r="D119" s="229" t="s">
        <v>193</v>
      </c>
      <c r="E119" s="244" t="s">
        <v>19</v>
      </c>
      <c r="F119" s="245" t="s">
        <v>708</v>
      </c>
      <c r="G119" s="243"/>
      <c r="H119" s="246">
        <v>5</v>
      </c>
      <c r="I119" s="247"/>
      <c r="J119" s="243"/>
      <c r="K119" s="243"/>
      <c r="L119" s="248"/>
      <c r="M119" s="249"/>
      <c r="N119" s="250"/>
      <c r="O119" s="250"/>
      <c r="P119" s="250"/>
      <c r="Q119" s="250"/>
      <c r="R119" s="250"/>
      <c r="S119" s="250"/>
      <c r="T119" s="251"/>
      <c r="AT119" s="252" t="s">
        <v>193</v>
      </c>
      <c r="AU119" s="252" t="s">
        <v>82</v>
      </c>
      <c r="AV119" s="13" t="s">
        <v>82</v>
      </c>
      <c r="AW119" s="13" t="s">
        <v>35</v>
      </c>
      <c r="AX119" s="13" t="s">
        <v>73</v>
      </c>
      <c r="AY119" s="252" t="s">
        <v>183</v>
      </c>
    </row>
    <row r="120" spans="2:51" s="13" customFormat="1" ht="12">
      <c r="B120" s="242"/>
      <c r="C120" s="243"/>
      <c r="D120" s="229" t="s">
        <v>193</v>
      </c>
      <c r="E120" s="244" t="s">
        <v>19</v>
      </c>
      <c r="F120" s="245" t="s">
        <v>709</v>
      </c>
      <c r="G120" s="243"/>
      <c r="H120" s="246">
        <v>28.3</v>
      </c>
      <c r="I120" s="247"/>
      <c r="J120" s="243"/>
      <c r="K120" s="243"/>
      <c r="L120" s="248"/>
      <c r="M120" s="249"/>
      <c r="N120" s="250"/>
      <c r="O120" s="250"/>
      <c r="P120" s="250"/>
      <c r="Q120" s="250"/>
      <c r="R120" s="250"/>
      <c r="S120" s="250"/>
      <c r="T120" s="251"/>
      <c r="AT120" s="252" t="s">
        <v>193</v>
      </c>
      <c r="AU120" s="252" t="s">
        <v>82</v>
      </c>
      <c r="AV120" s="13" t="s">
        <v>82</v>
      </c>
      <c r="AW120" s="13" t="s">
        <v>35</v>
      </c>
      <c r="AX120" s="13" t="s">
        <v>73</v>
      </c>
      <c r="AY120" s="252" t="s">
        <v>183</v>
      </c>
    </row>
    <row r="121" spans="2:51" s="14" customFormat="1" ht="12">
      <c r="B121" s="253"/>
      <c r="C121" s="254"/>
      <c r="D121" s="229" t="s">
        <v>193</v>
      </c>
      <c r="E121" s="255" t="s">
        <v>19</v>
      </c>
      <c r="F121" s="256" t="s">
        <v>231</v>
      </c>
      <c r="G121" s="254"/>
      <c r="H121" s="257">
        <v>33.3</v>
      </c>
      <c r="I121" s="258"/>
      <c r="J121" s="254"/>
      <c r="K121" s="254"/>
      <c r="L121" s="259"/>
      <c r="M121" s="260"/>
      <c r="N121" s="261"/>
      <c r="O121" s="261"/>
      <c r="P121" s="261"/>
      <c r="Q121" s="261"/>
      <c r="R121" s="261"/>
      <c r="S121" s="261"/>
      <c r="T121" s="262"/>
      <c r="AT121" s="263" t="s">
        <v>193</v>
      </c>
      <c r="AU121" s="263" t="s">
        <v>82</v>
      </c>
      <c r="AV121" s="14" t="s">
        <v>101</v>
      </c>
      <c r="AW121" s="14" t="s">
        <v>35</v>
      </c>
      <c r="AX121" s="14" t="s">
        <v>80</v>
      </c>
      <c r="AY121" s="263" t="s">
        <v>183</v>
      </c>
    </row>
    <row r="122" spans="2:65" s="1" customFormat="1" ht="22.5" customHeight="1">
      <c r="B122" s="39"/>
      <c r="C122" s="264" t="s">
        <v>247</v>
      </c>
      <c r="D122" s="264" t="s">
        <v>233</v>
      </c>
      <c r="E122" s="265" t="s">
        <v>515</v>
      </c>
      <c r="F122" s="266" t="s">
        <v>516</v>
      </c>
      <c r="G122" s="267" t="s">
        <v>208</v>
      </c>
      <c r="H122" s="268">
        <v>15.742</v>
      </c>
      <c r="I122" s="269"/>
      <c r="J122" s="270">
        <f>ROUND(I122*H122,2)</f>
        <v>0</v>
      </c>
      <c r="K122" s="266" t="s">
        <v>189</v>
      </c>
      <c r="L122" s="271"/>
      <c r="M122" s="272" t="s">
        <v>19</v>
      </c>
      <c r="N122" s="273" t="s">
        <v>44</v>
      </c>
      <c r="O122" s="80"/>
      <c r="P122" s="226">
        <f>O122*H122</f>
        <v>0</v>
      </c>
      <c r="Q122" s="226">
        <v>1</v>
      </c>
      <c r="R122" s="226">
        <f>Q122*H122</f>
        <v>15.742</v>
      </c>
      <c r="S122" s="226">
        <v>0</v>
      </c>
      <c r="T122" s="227">
        <f>S122*H122</f>
        <v>0</v>
      </c>
      <c r="AR122" s="18" t="s">
        <v>232</v>
      </c>
      <c r="AT122" s="18" t="s">
        <v>233</v>
      </c>
      <c r="AU122" s="18" t="s">
        <v>82</v>
      </c>
      <c r="AY122" s="18" t="s">
        <v>183</v>
      </c>
      <c r="BE122" s="228">
        <f>IF(N122="základní",J122,0)</f>
        <v>0</v>
      </c>
      <c r="BF122" s="228">
        <f>IF(N122="snížená",J122,0)</f>
        <v>0</v>
      </c>
      <c r="BG122" s="228">
        <f>IF(N122="zákl. přenesená",J122,0)</f>
        <v>0</v>
      </c>
      <c r="BH122" s="228">
        <f>IF(N122="sníž. přenesená",J122,0)</f>
        <v>0</v>
      </c>
      <c r="BI122" s="228">
        <f>IF(N122="nulová",J122,0)</f>
        <v>0</v>
      </c>
      <c r="BJ122" s="18" t="s">
        <v>80</v>
      </c>
      <c r="BK122" s="228">
        <f>ROUND(I122*H122,2)</f>
        <v>0</v>
      </c>
      <c r="BL122" s="18" t="s">
        <v>101</v>
      </c>
      <c r="BM122" s="18" t="s">
        <v>728</v>
      </c>
    </row>
    <row r="123" spans="2:65" s="1" customFormat="1" ht="22.5" customHeight="1">
      <c r="B123" s="39"/>
      <c r="C123" s="264" t="s">
        <v>253</v>
      </c>
      <c r="D123" s="264" t="s">
        <v>233</v>
      </c>
      <c r="E123" s="265" t="s">
        <v>586</v>
      </c>
      <c r="F123" s="266" t="s">
        <v>587</v>
      </c>
      <c r="G123" s="267" t="s">
        <v>588</v>
      </c>
      <c r="H123" s="268">
        <v>10</v>
      </c>
      <c r="I123" s="269"/>
      <c r="J123" s="270">
        <f>ROUND(I123*H123,2)</f>
        <v>0</v>
      </c>
      <c r="K123" s="266" t="s">
        <v>189</v>
      </c>
      <c r="L123" s="271"/>
      <c r="M123" s="272" t="s">
        <v>19</v>
      </c>
      <c r="N123" s="273" t="s">
        <v>44</v>
      </c>
      <c r="O123" s="80"/>
      <c r="P123" s="226">
        <f>O123*H123</f>
        <v>0</v>
      </c>
      <c r="Q123" s="226">
        <v>0</v>
      </c>
      <c r="R123" s="226">
        <f>Q123*H123</f>
        <v>0</v>
      </c>
      <c r="S123" s="226">
        <v>0</v>
      </c>
      <c r="T123" s="227">
        <f>S123*H123</f>
        <v>0</v>
      </c>
      <c r="AR123" s="18" t="s">
        <v>232</v>
      </c>
      <c r="AT123" s="18" t="s">
        <v>233</v>
      </c>
      <c r="AU123" s="18" t="s">
        <v>82</v>
      </c>
      <c r="AY123" s="18" t="s">
        <v>183</v>
      </c>
      <c r="BE123" s="228">
        <f>IF(N123="základní",J123,0)</f>
        <v>0</v>
      </c>
      <c r="BF123" s="228">
        <f>IF(N123="snížená",J123,0)</f>
        <v>0</v>
      </c>
      <c r="BG123" s="228">
        <f>IF(N123="zákl. přenesená",J123,0)</f>
        <v>0</v>
      </c>
      <c r="BH123" s="228">
        <f>IF(N123="sníž. přenesená",J123,0)</f>
        <v>0</v>
      </c>
      <c r="BI123" s="228">
        <f>IF(N123="nulová",J123,0)</f>
        <v>0</v>
      </c>
      <c r="BJ123" s="18" t="s">
        <v>80</v>
      </c>
      <c r="BK123" s="228">
        <f>ROUND(I123*H123,2)</f>
        <v>0</v>
      </c>
      <c r="BL123" s="18" t="s">
        <v>101</v>
      </c>
      <c r="BM123" s="18" t="s">
        <v>729</v>
      </c>
    </row>
    <row r="124" spans="2:65" s="1" customFormat="1" ht="22.5" customHeight="1">
      <c r="B124" s="39"/>
      <c r="C124" s="264" t="s">
        <v>257</v>
      </c>
      <c r="D124" s="264" t="s">
        <v>233</v>
      </c>
      <c r="E124" s="265" t="s">
        <v>590</v>
      </c>
      <c r="F124" s="266" t="s">
        <v>591</v>
      </c>
      <c r="G124" s="267" t="s">
        <v>188</v>
      </c>
      <c r="H124" s="268">
        <v>33.2</v>
      </c>
      <c r="I124" s="269"/>
      <c r="J124" s="270">
        <f>ROUND(I124*H124,2)</f>
        <v>0</v>
      </c>
      <c r="K124" s="266" t="s">
        <v>189</v>
      </c>
      <c r="L124" s="271"/>
      <c r="M124" s="272" t="s">
        <v>19</v>
      </c>
      <c r="N124" s="273" t="s">
        <v>44</v>
      </c>
      <c r="O124" s="80"/>
      <c r="P124" s="226">
        <f>O124*H124</f>
        <v>0</v>
      </c>
      <c r="Q124" s="226">
        <v>0</v>
      </c>
      <c r="R124" s="226">
        <f>Q124*H124</f>
        <v>0</v>
      </c>
      <c r="S124" s="226">
        <v>0</v>
      </c>
      <c r="T124" s="227">
        <f>S124*H124</f>
        <v>0</v>
      </c>
      <c r="AR124" s="18" t="s">
        <v>232</v>
      </c>
      <c r="AT124" s="18" t="s">
        <v>233</v>
      </c>
      <c r="AU124" s="18" t="s">
        <v>82</v>
      </c>
      <c r="AY124" s="18" t="s">
        <v>183</v>
      </c>
      <c r="BE124" s="228">
        <f>IF(N124="základní",J124,0)</f>
        <v>0</v>
      </c>
      <c r="BF124" s="228">
        <f>IF(N124="snížená",J124,0)</f>
        <v>0</v>
      </c>
      <c r="BG124" s="228">
        <f>IF(N124="zákl. přenesená",J124,0)</f>
        <v>0</v>
      </c>
      <c r="BH124" s="228">
        <f>IF(N124="sníž. přenesená",J124,0)</f>
        <v>0</v>
      </c>
      <c r="BI124" s="228">
        <f>IF(N124="nulová",J124,0)</f>
        <v>0</v>
      </c>
      <c r="BJ124" s="18" t="s">
        <v>80</v>
      </c>
      <c r="BK124" s="228">
        <f>ROUND(I124*H124,2)</f>
        <v>0</v>
      </c>
      <c r="BL124" s="18" t="s">
        <v>101</v>
      </c>
      <c r="BM124" s="18" t="s">
        <v>730</v>
      </c>
    </row>
    <row r="125" spans="2:65" s="1" customFormat="1" ht="33.75" customHeight="1">
      <c r="B125" s="39"/>
      <c r="C125" s="217" t="s">
        <v>262</v>
      </c>
      <c r="D125" s="217" t="s">
        <v>185</v>
      </c>
      <c r="E125" s="218" t="s">
        <v>644</v>
      </c>
      <c r="F125" s="219" t="s">
        <v>645</v>
      </c>
      <c r="G125" s="220" t="s">
        <v>188</v>
      </c>
      <c r="H125" s="221">
        <v>17</v>
      </c>
      <c r="I125" s="222"/>
      <c r="J125" s="223">
        <f>ROUND(I125*H125,2)</f>
        <v>0</v>
      </c>
      <c r="K125" s="219" t="s">
        <v>189</v>
      </c>
      <c r="L125" s="44"/>
      <c r="M125" s="224" t="s">
        <v>19</v>
      </c>
      <c r="N125" s="225" t="s">
        <v>44</v>
      </c>
      <c r="O125" s="80"/>
      <c r="P125" s="226">
        <f>O125*H125</f>
        <v>0</v>
      </c>
      <c r="Q125" s="226">
        <v>0</v>
      </c>
      <c r="R125" s="226">
        <f>Q125*H125</f>
        <v>0</v>
      </c>
      <c r="S125" s="226">
        <v>0</v>
      </c>
      <c r="T125" s="227">
        <f>S125*H125</f>
        <v>0</v>
      </c>
      <c r="AR125" s="18" t="s">
        <v>101</v>
      </c>
      <c r="AT125" s="18" t="s">
        <v>185</v>
      </c>
      <c r="AU125" s="18" t="s">
        <v>82</v>
      </c>
      <c r="AY125" s="18" t="s">
        <v>183</v>
      </c>
      <c r="BE125" s="228">
        <f>IF(N125="základní",J125,0)</f>
        <v>0</v>
      </c>
      <c r="BF125" s="228">
        <f>IF(N125="snížená",J125,0)</f>
        <v>0</v>
      </c>
      <c r="BG125" s="228">
        <f>IF(N125="zákl. přenesená",J125,0)</f>
        <v>0</v>
      </c>
      <c r="BH125" s="228">
        <f>IF(N125="sníž. přenesená",J125,0)</f>
        <v>0</v>
      </c>
      <c r="BI125" s="228">
        <f>IF(N125="nulová",J125,0)</f>
        <v>0</v>
      </c>
      <c r="BJ125" s="18" t="s">
        <v>80</v>
      </c>
      <c r="BK125" s="228">
        <f>ROUND(I125*H125,2)</f>
        <v>0</v>
      </c>
      <c r="BL125" s="18" t="s">
        <v>101</v>
      </c>
      <c r="BM125" s="18" t="s">
        <v>731</v>
      </c>
    </row>
    <row r="126" spans="2:47" s="1" customFormat="1" ht="12">
      <c r="B126" s="39"/>
      <c r="C126" s="40"/>
      <c r="D126" s="229" t="s">
        <v>213</v>
      </c>
      <c r="E126" s="40"/>
      <c r="F126" s="230" t="s">
        <v>647</v>
      </c>
      <c r="G126" s="40"/>
      <c r="H126" s="40"/>
      <c r="I126" s="144"/>
      <c r="J126" s="40"/>
      <c r="K126" s="40"/>
      <c r="L126" s="44"/>
      <c r="M126" s="231"/>
      <c r="N126" s="80"/>
      <c r="O126" s="80"/>
      <c r="P126" s="80"/>
      <c r="Q126" s="80"/>
      <c r="R126" s="80"/>
      <c r="S126" s="80"/>
      <c r="T126" s="81"/>
      <c r="AT126" s="18" t="s">
        <v>213</v>
      </c>
      <c r="AU126" s="18" t="s">
        <v>82</v>
      </c>
    </row>
    <row r="127" spans="2:51" s="13" customFormat="1" ht="12">
      <c r="B127" s="242"/>
      <c r="C127" s="243"/>
      <c r="D127" s="229" t="s">
        <v>193</v>
      </c>
      <c r="E127" s="244" t="s">
        <v>19</v>
      </c>
      <c r="F127" s="245" t="s">
        <v>732</v>
      </c>
      <c r="G127" s="243"/>
      <c r="H127" s="246">
        <v>17</v>
      </c>
      <c r="I127" s="247"/>
      <c r="J127" s="243"/>
      <c r="K127" s="243"/>
      <c r="L127" s="248"/>
      <c r="M127" s="249"/>
      <c r="N127" s="250"/>
      <c r="O127" s="250"/>
      <c r="P127" s="250"/>
      <c r="Q127" s="250"/>
      <c r="R127" s="250"/>
      <c r="S127" s="250"/>
      <c r="T127" s="251"/>
      <c r="AT127" s="252" t="s">
        <v>193</v>
      </c>
      <c r="AU127" s="252" t="s">
        <v>82</v>
      </c>
      <c r="AV127" s="13" t="s">
        <v>82</v>
      </c>
      <c r="AW127" s="13" t="s">
        <v>35</v>
      </c>
      <c r="AX127" s="13" t="s">
        <v>80</v>
      </c>
      <c r="AY127" s="252" t="s">
        <v>183</v>
      </c>
    </row>
    <row r="128" spans="2:63" s="11" customFormat="1" ht="25.9" customHeight="1">
      <c r="B128" s="201"/>
      <c r="C128" s="202"/>
      <c r="D128" s="203" t="s">
        <v>72</v>
      </c>
      <c r="E128" s="204" t="s">
        <v>593</v>
      </c>
      <c r="F128" s="204" t="s">
        <v>594</v>
      </c>
      <c r="G128" s="202"/>
      <c r="H128" s="202"/>
      <c r="I128" s="205"/>
      <c r="J128" s="206">
        <f>BK128</f>
        <v>0</v>
      </c>
      <c r="K128" s="202"/>
      <c r="L128" s="207"/>
      <c r="M128" s="208"/>
      <c r="N128" s="209"/>
      <c r="O128" s="209"/>
      <c r="P128" s="210">
        <f>SUM(P129:P150)</f>
        <v>0</v>
      </c>
      <c r="Q128" s="209"/>
      <c r="R128" s="210">
        <f>SUM(R129:R150)</f>
        <v>0</v>
      </c>
      <c r="S128" s="209"/>
      <c r="T128" s="211">
        <f>SUM(T129:T150)</f>
        <v>0</v>
      </c>
      <c r="AR128" s="212" t="s">
        <v>101</v>
      </c>
      <c r="AT128" s="213" t="s">
        <v>72</v>
      </c>
      <c r="AU128" s="213" t="s">
        <v>73</v>
      </c>
      <c r="AY128" s="212" t="s">
        <v>183</v>
      </c>
      <c r="BK128" s="214">
        <f>SUM(BK129:BK150)</f>
        <v>0</v>
      </c>
    </row>
    <row r="129" spans="2:65" s="1" customFormat="1" ht="33.75" customHeight="1">
      <c r="B129" s="39"/>
      <c r="C129" s="217" t="s">
        <v>268</v>
      </c>
      <c r="D129" s="217" t="s">
        <v>185</v>
      </c>
      <c r="E129" s="218" t="s">
        <v>600</v>
      </c>
      <c r="F129" s="219" t="s">
        <v>601</v>
      </c>
      <c r="G129" s="220" t="s">
        <v>198</v>
      </c>
      <c r="H129" s="221">
        <v>1</v>
      </c>
      <c r="I129" s="222"/>
      <c r="J129" s="223">
        <f>ROUND(I129*H129,2)</f>
        <v>0</v>
      </c>
      <c r="K129" s="219" t="s">
        <v>189</v>
      </c>
      <c r="L129" s="44"/>
      <c r="M129" s="224" t="s">
        <v>19</v>
      </c>
      <c r="N129" s="225" t="s">
        <v>44</v>
      </c>
      <c r="O129" s="80"/>
      <c r="P129" s="226">
        <f>O129*H129</f>
        <v>0</v>
      </c>
      <c r="Q129" s="226">
        <v>0</v>
      </c>
      <c r="R129" s="226">
        <f>Q129*H129</f>
        <v>0</v>
      </c>
      <c r="S129" s="226">
        <v>0</v>
      </c>
      <c r="T129" s="227">
        <f>S129*H129</f>
        <v>0</v>
      </c>
      <c r="AR129" s="18" t="s">
        <v>597</v>
      </c>
      <c r="AT129" s="18" t="s">
        <v>185</v>
      </c>
      <c r="AU129" s="18" t="s">
        <v>80</v>
      </c>
      <c r="AY129" s="18" t="s">
        <v>183</v>
      </c>
      <c r="BE129" s="228">
        <f>IF(N129="základní",J129,0)</f>
        <v>0</v>
      </c>
      <c r="BF129" s="228">
        <f>IF(N129="snížená",J129,0)</f>
        <v>0</v>
      </c>
      <c r="BG129" s="228">
        <f>IF(N129="zákl. přenesená",J129,0)</f>
        <v>0</v>
      </c>
      <c r="BH129" s="228">
        <f>IF(N129="sníž. přenesená",J129,0)</f>
        <v>0</v>
      </c>
      <c r="BI129" s="228">
        <f>IF(N129="nulová",J129,0)</f>
        <v>0</v>
      </c>
      <c r="BJ129" s="18" t="s">
        <v>80</v>
      </c>
      <c r="BK129" s="228">
        <f>ROUND(I129*H129,2)</f>
        <v>0</v>
      </c>
      <c r="BL129" s="18" t="s">
        <v>597</v>
      </c>
      <c r="BM129" s="18" t="s">
        <v>733</v>
      </c>
    </row>
    <row r="130" spans="2:47" s="1" customFormat="1" ht="12">
      <c r="B130" s="39"/>
      <c r="C130" s="40"/>
      <c r="D130" s="229" t="s">
        <v>213</v>
      </c>
      <c r="E130" s="40"/>
      <c r="F130" s="230" t="s">
        <v>402</v>
      </c>
      <c r="G130" s="40"/>
      <c r="H130" s="40"/>
      <c r="I130" s="144"/>
      <c r="J130" s="40"/>
      <c r="K130" s="40"/>
      <c r="L130" s="44"/>
      <c r="M130" s="231"/>
      <c r="N130" s="80"/>
      <c r="O130" s="80"/>
      <c r="P130" s="80"/>
      <c r="Q130" s="80"/>
      <c r="R130" s="80"/>
      <c r="S130" s="80"/>
      <c r="T130" s="81"/>
      <c r="AT130" s="18" t="s">
        <v>213</v>
      </c>
      <c r="AU130" s="18" t="s">
        <v>80</v>
      </c>
    </row>
    <row r="131" spans="2:51" s="13" customFormat="1" ht="12">
      <c r="B131" s="242"/>
      <c r="C131" s="243"/>
      <c r="D131" s="229" t="s">
        <v>193</v>
      </c>
      <c r="E131" s="244" t="s">
        <v>19</v>
      </c>
      <c r="F131" s="245" t="s">
        <v>603</v>
      </c>
      <c r="G131" s="243"/>
      <c r="H131" s="246">
        <v>1</v>
      </c>
      <c r="I131" s="247"/>
      <c r="J131" s="243"/>
      <c r="K131" s="243"/>
      <c r="L131" s="248"/>
      <c r="M131" s="249"/>
      <c r="N131" s="250"/>
      <c r="O131" s="250"/>
      <c r="P131" s="250"/>
      <c r="Q131" s="250"/>
      <c r="R131" s="250"/>
      <c r="S131" s="250"/>
      <c r="T131" s="251"/>
      <c r="AT131" s="252" t="s">
        <v>193</v>
      </c>
      <c r="AU131" s="252" t="s">
        <v>80</v>
      </c>
      <c r="AV131" s="13" t="s">
        <v>82</v>
      </c>
      <c r="AW131" s="13" t="s">
        <v>35</v>
      </c>
      <c r="AX131" s="13" t="s">
        <v>80</v>
      </c>
      <c r="AY131" s="252" t="s">
        <v>183</v>
      </c>
    </row>
    <row r="132" spans="2:65" s="1" customFormat="1" ht="33.75" customHeight="1">
      <c r="B132" s="39"/>
      <c r="C132" s="217" t="s">
        <v>8</v>
      </c>
      <c r="D132" s="217" t="s">
        <v>185</v>
      </c>
      <c r="E132" s="218" t="s">
        <v>530</v>
      </c>
      <c r="F132" s="219" t="s">
        <v>650</v>
      </c>
      <c r="G132" s="220" t="s">
        <v>208</v>
      </c>
      <c r="H132" s="221">
        <v>15.742</v>
      </c>
      <c r="I132" s="222"/>
      <c r="J132" s="223">
        <f>ROUND(I132*H132,2)</f>
        <v>0</v>
      </c>
      <c r="K132" s="219" t="s">
        <v>189</v>
      </c>
      <c r="L132" s="44"/>
      <c r="M132" s="224" t="s">
        <v>19</v>
      </c>
      <c r="N132" s="225" t="s">
        <v>44</v>
      </c>
      <c r="O132" s="80"/>
      <c r="P132" s="226">
        <f>O132*H132</f>
        <v>0</v>
      </c>
      <c r="Q132" s="226">
        <v>0</v>
      </c>
      <c r="R132" s="226">
        <f>Q132*H132</f>
        <v>0</v>
      </c>
      <c r="S132" s="226">
        <v>0</v>
      </c>
      <c r="T132" s="227">
        <f>S132*H132</f>
        <v>0</v>
      </c>
      <c r="AR132" s="18" t="s">
        <v>597</v>
      </c>
      <c r="AT132" s="18" t="s">
        <v>185</v>
      </c>
      <c r="AU132" s="18" t="s">
        <v>80</v>
      </c>
      <c r="AY132" s="18" t="s">
        <v>183</v>
      </c>
      <c r="BE132" s="228">
        <f>IF(N132="základní",J132,0)</f>
        <v>0</v>
      </c>
      <c r="BF132" s="228">
        <f>IF(N132="snížená",J132,0)</f>
        <v>0</v>
      </c>
      <c r="BG132" s="228">
        <f>IF(N132="zákl. přenesená",J132,0)</f>
        <v>0</v>
      </c>
      <c r="BH132" s="228">
        <f>IF(N132="sníž. přenesená",J132,0)</f>
        <v>0</v>
      </c>
      <c r="BI132" s="228">
        <f>IF(N132="nulová",J132,0)</f>
        <v>0</v>
      </c>
      <c r="BJ132" s="18" t="s">
        <v>80</v>
      </c>
      <c r="BK132" s="228">
        <f>ROUND(I132*H132,2)</f>
        <v>0</v>
      </c>
      <c r="BL132" s="18" t="s">
        <v>597</v>
      </c>
      <c r="BM132" s="18" t="s">
        <v>734</v>
      </c>
    </row>
    <row r="133" spans="2:47" s="1" customFormat="1" ht="12">
      <c r="B133" s="39"/>
      <c r="C133" s="40"/>
      <c r="D133" s="229" t="s">
        <v>213</v>
      </c>
      <c r="E133" s="40"/>
      <c r="F133" s="230" t="s">
        <v>402</v>
      </c>
      <c r="G133" s="40"/>
      <c r="H133" s="40"/>
      <c r="I133" s="144"/>
      <c r="J133" s="40"/>
      <c r="K133" s="40"/>
      <c r="L133" s="44"/>
      <c r="M133" s="231"/>
      <c r="N133" s="80"/>
      <c r="O133" s="80"/>
      <c r="P133" s="80"/>
      <c r="Q133" s="80"/>
      <c r="R133" s="80"/>
      <c r="S133" s="80"/>
      <c r="T133" s="81"/>
      <c r="AT133" s="18" t="s">
        <v>213</v>
      </c>
      <c r="AU133" s="18" t="s">
        <v>80</v>
      </c>
    </row>
    <row r="134" spans="2:51" s="13" customFormat="1" ht="12">
      <c r="B134" s="242"/>
      <c r="C134" s="243"/>
      <c r="D134" s="229" t="s">
        <v>193</v>
      </c>
      <c r="E134" s="244" t="s">
        <v>19</v>
      </c>
      <c r="F134" s="245" t="s">
        <v>735</v>
      </c>
      <c r="G134" s="243"/>
      <c r="H134" s="246">
        <v>15.742</v>
      </c>
      <c r="I134" s="247"/>
      <c r="J134" s="243"/>
      <c r="K134" s="243"/>
      <c r="L134" s="248"/>
      <c r="M134" s="249"/>
      <c r="N134" s="250"/>
      <c r="O134" s="250"/>
      <c r="P134" s="250"/>
      <c r="Q134" s="250"/>
      <c r="R134" s="250"/>
      <c r="S134" s="250"/>
      <c r="T134" s="251"/>
      <c r="AT134" s="252" t="s">
        <v>193</v>
      </c>
      <c r="AU134" s="252" t="s">
        <v>80</v>
      </c>
      <c r="AV134" s="13" t="s">
        <v>82</v>
      </c>
      <c r="AW134" s="13" t="s">
        <v>35</v>
      </c>
      <c r="AX134" s="13" t="s">
        <v>80</v>
      </c>
      <c r="AY134" s="252" t="s">
        <v>183</v>
      </c>
    </row>
    <row r="135" spans="2:65" s="1" customFormat="1" ht="33.75" customHeight="1">
      <c r="B135" s="39"/>
      <c r="C135" s="217" t="s">
        <v>276</v>
      </c>
      <c r="D135" s="217" t="s">
        <v>185</v>
      </c>
      <c r="E135" s="218" t="s">
        <v>399</v>
      </c>
      <c r="F135" s="219" t="s">
        <v>695</v>
      </c>
      <c r="G135" s="220" t="s">
        <v>208</v>
      </c>
      <c r="H135" s="221">
        <v>15.742</v>
      </c>
      <c r="I135" s="222"/>
      <c r="J135" s="223">
        <f>ROUND(I135*H135,2)</f>
        <v>0</v>
      </c>
      <c r="K135" s="219" t="s">
        <v>189</v>
      </c>
      <c r="L135" s="44"/>
      <c r="M135" s="224" t="s">
        <v>19</v>
      </c>
      <c r="N135" s="225" t="s">
        <v>44</v>
      </c>
      <c r="O135" s="80"/>
      <c r="P135" s="226">
        <f>O135*H135</f>
        <v>0</v>
      </c>
      <c r="Q135" s="226">
        <v>0</v>
      </c>
      <c r="R135" s="226">
        <f>Q135*H135</f>
        <v>0</v>
      </c>
      <c r="S135" s="226">
        <v>0</v>
      </c>
      <c r="T135" s="227">
        <f>S135*H135</f>
        <v>0</v>
      </c>
      <c r="AR135" s="18" t="s">
        <v>597</v>
      </c>
      <c r="AT135" s="18" t="s">
        <v>185</v>
      </c>
      <c r="AU135" s="18" t="s">
        <v>80</v>
      </c>
      <c r="AY135" s="18" t="s">
        <v>183</v>
      </c>
      <c r="BE135" s="228">
        <f>IF(N135="základní",J135,0)</f>
        <v>0</v>
      </c>
      <c r="BF135" s="228">
        <f>IF(N135="snížená",J135,0)</f>
        <v>0</v>
      </c>
      <c r="BG135" s="228">
        <f>IF(N135="zákl. přenesená",J135,0)</f>
        <v>0</v>
      </c>
      <c r="BH135" s="228">
        <f>IF(N135="sníž. přenesená",J135,0)</f>
        <v>0</v>
      </c>
      <c r="BI135" s="228">
        <f>IF(N135="nulová",J135,0)</f>
        <v>0</v>
      </c>
      <c r="BJ135" s="18" t="s">
        <v>80</v>
      </c>
      <c r="BK135" s="228">
        <f>ROUND(I135*H135,2)</f>
        <v>0</v>
      </c>
      <c r="BL135" s="18" t="s">
        <v>597</v>
      </c>
      <c r="BM135" s="18" t="s">
        <v>736</v>
      </c>
    </row>
    <row r="136" spans="2:47" s="1" customFormat="1" ht="12">
      <c r="B136" s="39"/>
      <c r="C136" s="40"/>
      <c r="D136" s="229" t="s">
        <v>213</v>
      </c>
      <c r="E136" s="40"/>
      <c r="F136" s="230" t="s">
        <v>402</v>
      </c>
      <c r="G136" s="40"/>
      <c r="H136" s="40"/>
      <c r="I136" s="144"/>
      <c r="J136" s="40"/>
      <c r="K136" s="40"/>
      <c r="L136" s="44"/>
      <c r="M136" s="231"/>
      <c r="N136" s="80"/>
      <c r="O136" s="80"/>
      <c r="P136" s="80"/>
      <c r="Q136" s="80"/>
      <c r="R136" s="80"/>
      <c r="S136" s="80"/>
      <c r="T136" s="81"/>
      <c r="AT136" s="18" t="s">
        <v>213</v>
      </c>
      <c r="AU136" s="18" t="s">
        <v>80</v>
      </c>
    </row>
    <row r="137" spans="2:51" s="13" customFormat="1" ht="12">
      <c r="B137" s="242"/>
      <c r="C137" s="243"/>
      <c r="D137" s="229" t="s">
        <v>193</v>
      </c>
      <c r="E137" s="244" t="s">
        <v>19</v>
      </c>
      <c r="F137" s="245" t="s">
        <v>737</v>
      </c>
      <c r="G137" s="243"/>
      <c r="H137" s="246">
        <v>15.742</v>
      </c>
      <c r="I137" s="247"/>
      <c r="J137" s="243"/>
      <c r="K137" s="243"/>
      <c r="L137" s="248"/>
      <c r="M137" s="249"/>
      <c r="N137" s="250"/>
      <c r="O137" s="250"/>
      <c r="P137" s="250"/>
      <c r="Q137" s="250"/>
      <c r="R137" s="250"/>
      <c r="S137" s="250"/>
      <c r="T137" s="251"/>
      <c r="AT137" s="252" t="s">
        <v>193</v>
      </c>
      <c r="AU137" s="252" t="s">
        <v>80</v>
      </c>
      <c r="AV137" s="13" t="s">
        <v>82</v>
      </c>
      <c r="AW137" s="13" t="s">
        <v>35</v>
      </c>
      <c r="AX137" s="13" t="s">
        <v>80</v>
      </c>
      <c r="AY137" s="252" t="s">
        <v>183</v>
      </c>
    </row>
    <row r="138" spans="2:65" s="1" customFormat="1" ht="33.75" customHeight="1">
      <c r="B138" s="39"/>
      <c r="C138" s="217" t="s">
        <v>282</v>
      </c>
      <c r="D138" s="217" t="s">
        <v>185</v>
      </c>
      <c r="E138" s="218" t="s">
        <v>655</v>
      </c>
      <c r="F138" s="219" t="s">
        <v>698</v>
      </c>
      <c r="G138" s="220" t="s">
        <v>208</v>
      </c>
      <c r="H138" s="221">
        <v>18.13</v>
      </c>
      <c r="I138" s="222"/>
      <c r="J138" s="223">
        <f>ROUND(I138*H138,2)</f>
        <v>0</v>
      </c>
      <c r="K138" s="219" t="s">
        <v>189</v>
      </c>
      <c r="L138" s="44"/>
      <c r="M138" s="224" t="s">
        <v>19</v>
      </c>
      <c r="N138" s="225" t="s">
        <v>44</v>
      </c>
      <c r="O138" s="80"/>
      <c r="P138" s="226">
        <f>O138*H138</f>
        <v>0</v>
      </c>
      <c r="Q138" s="226">
        <v>0</v>
      </c>
      <c r="R138" s="226">
        <f>Q138*H138</f>
        <v>0</v>
      </c>
      <c r="S138" s="226">
        <v>0</v>
      </c>
      <c r="T138" s="227">
        <f>S138*H138</f>
        <v>0</v>
      </c>
      <c r="AR138" s="18" t="s">
        <v>597</v>
      </c>
      <c r="AT138" s="18" t="s">
        <v>185</v>
      </c>
      <c r="AU138" s="18" t="s">
        <v>80</v>
      </c>
      <c r="AY138" s="18" t="s">
        <v>183</v>
      </c>
      <c r="BE138" s="228">
        <f>IF(N138="základní",J138,0)</f>
        <v>0</v>
      </c>
      <c r="BF138" s="228">
        <f>IF(N138="snížená",J138,0)</f>
        <v>0</v>
      </c>
      <c r="BG138" s="228">
        <f>IF(N138="zákl. přenesená",J138,0)</f>
        <v>0</v>
      </c>
      <c r="BH138" s="228">
        <f>IF(N138="sníž. přenesená",J138,0)</f>
        <v>0</v>
      </c>
      <c r="BI138" s="228">
        <f>IF(N138="nulová",J138,0)</f>
        <v>0</v>
      </c>
      <c r="BJ138" s="18" t="s">
        <v>80</v>
      </c>
      <c r="BK138" s="228">
        <f>ROUND(I138*H138,2)</f>
        <v>0</v>
      </c>
      <c r="BL138" s="18" t="s">
        <v>597</v>
      </c>
      <c r="BM138" s="18" t="s">
        <v>738</v>
      </c>
    </row>
    <row r="139" spans="2:47" s="1" customFormat="1" ht="12">
      <c r="B139" s="39"/>
      <c r="C139" s="40"/>
      <c r="D139" s="229" t="s">
        <v>213</v>
      </c>
      <c r="E139" s="40"/>
      <c r="F139" s="230" t="s">
        <v>402</v>
      </c>
      <c r="G139" s="40"/>
      <c r="H139" s="40"/>
      <c r="I139" s="144"/>
      <c r="J139" s="40"/>
      <c r="K139" s="40"/>
      <c r="L139" s="44"/>
      <c r="M139" s="231"/>
      <c r="N139" s="80"/>
      <c r="O139" s="80"/>
      <c r="P139" s="80"/>
      <c r="Q139" s="80"/>
      <c r="R139" s="80"/>
      <c r="S139" s="80"/>
      <c r="T139" s="81"/>
      <c r="AT139" s="18" t="s">
        <v>213</v>
      </c>
      <c r="AU139" s="18" t="s">
        <v>80</v>
      </c>
    </row>
    <row r="140" spans="2:51" s="13" customFormat="1" ht="12">
      <c r="B140" s="242"/>
      <c r="C140" s="243"/>
      <c r="D140" s="229" t="s">
        <v>193</v>
      </c>
      <c r="E140" s="244" t="s">
        <v>19</v>
      </c>
      <c r="F140" s="245" t="s">
        <v>739</v>
      </c>
      <c r="G140" s="243"/>
      <c r="H140" s="246">
        <v>13.72</v>
      </c>
      <c r="I140" s="247"/>
      <c r="J140" s="243"/>
      <c r="K140" s="243"/>
      <c r="L140" s="248"/>
      <c r="M140" s="249"/>
      <c r="N140" s="250"/>
      <c r="O140" s="250"/>
      <c r="P140" s="250"/>
      <c r="Q140" s="250"/>
      <c r="R140" s="250"/>
      <c r="S140" s="250"/>
      <c r="T140" s="251"/>
      <c r="AT140" s="252" t="s">
        <v>193</v>
      </c>
      <c r="AU140" s="252" t="s">
        <v>80</v>
      </c>
      <c r="AV140" s="13" t="s">
        <v>82</v>
      </c>
      <c r="AW140" s="13" t="s">
        <v>35</v>
      </c>
      <c r="AX140" s="13" t="s">
        <v>73</v>
      </c>
      <c r="AY140" s="252" t="s">
        <v>183</v>
      </c>
    </row>
    <row r="141" spans="2:51" s="13" customFormat="1" ht="12">
      <c r="B141" s="242"/>
      <c r="C141" s="243"/>
      <c r="D141" s="229" t="s">
        <v>193</v>
      </c>
      <c r="E141" s="244" t="s">
        <v>19</v>
      </c>
      <c r="F141" s="245" t="s">
        <v>740</v>
      </c>
      <c r="G141" s="243"/>
      <c r="H141" s="246">
        <v>4.41</v>
      </c>
      <c r="I141" s="247"/>
      <c r="J141" s="243"/>
      <c r="K141" s="243"/>
      <c r="L141" s="248"/>
      <c r="M141" s="249"/>
      <c r="N141" s="250"/>
      <c r="O141" s="250"/>
      <c r="P141" s="250"/>
      <c r="Q141" s="250"/>
      <c r="R141" s="250"/>
      <c r="S141" s="250"/>
      <c r="T141" s="251"/>
      <c r="AT141" s="252" t="s">
        <v>193</v>
      </c>
      <c r="AU141" s="252" t="s">
        <v>80</v>
      </c>
      <c r="AV141" s="13" t="s">
        <v>82</v>
      </c>
      <c r="AW141" s="13" t="s">
        <v>35</v>
      </c>
      <c r="AX141" s="13" t="s">
        <v>73</v>
      </c>
      <c r="AY141" s="252" t="s">
        <v>183</v>
      </c>
    </row>
    <row r="142" spans="2:51" s="14" customFormat="1" ht="12">
      <c r="B142" s="253"/>
      <c r="C142" s="254"/>
      <c r="D142" s="229" t="s">
        <v>193</v>
      </c>
      <c r="E142" s="255" t="s">
        <v>19</v>
      </c>
      <c r="F142" s="256" t="s">
        <v>231</v>
      </c>
      <c r="G142" s="254"/>
      <c r="H142" s="257">
        <v>18.130000000000003</v>
      </c>
      <c r="I142" s="258"/>
      <c r="J142" s="254"/>
      <c r="K142" s="254"/>
      <c r="L142" s="259"/>
      <c r="M142" s="260"/>
      <c r="N142" s="261"/>
      <c r="O142" s="261"/>
      <c r="P142" s="261"/>
      <c r="Q142" s="261"/>
      <c r="R142" s="261"/>
      <c r="S142" s="261"/>
      <c r="T142" s="262"/>
      <c r="AT142" s="263" t="s">
        <v>193</v>
      </c>
      <c r="AU142" s="263" t="s">
        <v>80</v>
      </c>
      <c r="AV142" s="14" t="s">
        <v>101</v>
      </c>
      <c r="AW142" s="14" t="s">
        <v>35</v>
      </c>
      <c r="AX142" s="14" t="s">
        <v>80</v>
      </c>
      <c r="AY142" s="263" t="s">
        <v>183</v>
      </c>
    </row>
    <row r="143" spans="2:65" s="1" customFormat="1" ht="33.75" customHeight="1">
      <c r="B143" s="39"/>
      <c r="C143" s="217" t="s">
        <v>287</v>
      </c>
      <c r="D143" s="217" t="s">
        <v>185</v>
      </c>
      <c r="E143" s="218" t="s">
        <v>373</v>
      </c>
      <c r="F143" s="219" t="s">
        <v>702</v>
      </c>
      <c r="G143" s="220" t="s">
        <v>208</v>
      </c>
      <c r="H143" s="221">
        <v>15</v>
      </c>
      <c r="I143" s="222"/>
      <c r="J143" s="223">
        <f>ROUND(I143*H143,2)</f>
        <v>0</v>
      </c>
      <c r="K143" s="219" t="s">
        <v>189</v>
      </c>
      <c r="L143" s="44"/>
      <c r="M143" s="224" t="s">
        <v>19</v>
      </c>
      <c r="N143" s="225" t="s">
        <v>44</v>
      </c>
      <c r="O143" s="80"/>
      <c r="P143" s="226">
        <f>O143*H143</f>
        <v>0</v>
      </c>
      <c r="Q143" s="226">
        <v>0</v>
      </c>
      <c r="R143" s="226">
        <f>Q143*H143</f>
        <v>0</v>
      </c>
      <c r="S143" s="226">
        <v>0</v>
      </c>
      <c r="T143" s="227">
        <f>S143*H143</f>
        <v>0</v>
      </c>
      <c r="AR143" s="18" t="s">
        <v>597</v>
      </c>
      <c r="AT143" s="18" t="s">
        <v>185</v>
      </c>
      <c r="AU143" s="18" t="s">
        <v>80</v>
      </c>
      <c r="AY143" s="18" t="s">
        <v>183</v>
      </c>
      <c r="BE143" s="228">
        <f>IF(N143="základní",J143,0)</f>
        <v>0</v>
      </c>
      <c r="BF143" s="228">
        <f>IF(N143="snížená",J143,0)</f>
        <v>0</v>
      </c>
      <c r="BG143" s="228">
        <f>IF(N143="zákl. přenesená",J143,0)</f>
        <v>0</v>
      </c>
      <c r="BH143" s="228">
        <f>IF(N143="sníž. přenesená",J143,0)</f>
        <v>0</v>
      </c>
      <c r="BI143" s="228">
        <f>IF(N143="nulová",J143,0)</f>
        <v>0</v>
      </c>
      <c r="BJ143" s="18" t="s">
        <v>80</v>
      </c>
      <c r="BK143" s="228">
        <f>ROUND(I143*H143,2)</f>
        <v>0</v>
      </c>
      <c r="BL143" s="18" t="s">
        <v>597</v>
      </c>
      <c r="BM143" s="18" t="s">
        <v>741</v>
      </c>
    </row>
    <row r="144" spans="2:47" s="1" customFormat="1" ht="12">
      <c r="B144" s="39"/>
      <c r="C144" s="40"/>
      <c r="D144" s="229" t="s">
        <v>213</v>
      </c>
      <c r="E144" s="40"/>
      <c r="F144" s="230" t="s">
        <v>402</v>
      </c>
      <c r="G144" s="40"/>
      <c r="H144" s="40"/>
      <c r="I144" s="144"/>
      <c r="J144" s="40"/>
      <c r="K144" s="40"/>
      <c r="L144" s="44"/>
      <c r="M144" s="231"/>
      <c r="N144" s="80"/>
      <c r="O144" s="80"/>
      <c r="P144" s="80"/>
      <c r="Q144" s="80"/>
      <c r="R144" s="80"/>
      <c r="S144" s="80"/>
      <c r="T144" s="81"/>
      <c r="AT144" s="18" t="s">
        <v>213</v>
      </c>
      <c r="AU144" s="18" t="s">
        <v>80</v>
      </c>
    </row>
    <row r="145" spans="2:65" s="1" customFormat="1" ht="33.75" customHeight="1">
      <c r="B145" s="39"/>
      <c r="C145" s="217" t="s">
        <v>292</v>
      </c>
      <c r="D145" s="217" t="s">
        <v>185</v>
      </c>
      <c r="E145" s="218" t="s">
        <v>609</v>
      </c>
      <c r="F145" s="219" t="s">
        <v>610</v>
      </c>
      <c r="G145" s="220" t="s">
        <v>198</v>
      </c>
      <c r="H145" s="221">
        <v>1</v>
      </c>
      <c r="I145" s="222"/>
      <c r="J145" s="223">
        <f>ROUND(I145*H145,2)</f>
        <v>0</v>
      </c>
      <c r="K145" s="219" t="s">
        <v>189</v>
      </c>
      <c r="L145" s="44"/>
      <c r="M145" s="224" t="s">
        <v>19</v>
      </c>
      <c r="N145" s="225" t="s">
        <v>44</v>
      </c>
      <c r="O145" s="80"/>
      <c r="P145" s="226">
        <f>O145*H145</f>
        <v>0</v>
      </c>
      <c r="Q145" s="226">
        <v>0</v>
      </c>
      <c r="R145" s="226">
        <f>Q145*H145</f>
        <v>0</v>
      </c>
      <c r="S145" s="226">
        <v>0</v>
      </c>
      <c r="T145" s="227">
        <f>S145*H145</f>
        <v>0</v>
      </c>
      <c r="AR145" s="18" t="s">
        <v>597</v>
      </c>
      <c r="AT145" s="18" t="s">
        <v>185</v>
      </c>
      <c r="AU145" s="18" t="s">
        <v>80</v>
      </c>
      <c r="AY145" s="18" t="s">
        <v>183</v>
      </c>
      <c r="BE145" s="228">
        <f>IF(N145="základní",J145,0)</f>
        <v>0</v>
      </c>
      <c r="BF145" s="228">
        <f>IF(N145="snížená",J145,0)</f>
        <v>0</v>
      </c>
      <c r="BG145" s="228">
        <f>IF(N145="zákl. přenesená",J145,0)</f>
        <v>0</v>
      </c>
      <c r="BH145" s="228">
        <f>IF(N145="sníž. přenesená",J145,0)</f>
        <v>0</v>
      </c>
      <c r="BI145" s="228">
        <f>IF(N145="nulová",J145,0)</f>
        <v>0</v>
      </c>
      <c r="BJ145" s="18" t="s">
        <v>80</v>
      </c>
      <c r="BK145" s="228">
        <f>ROUND(I145*H145,2)</f>
        <v>0</v>
      </c>
      <c r="BL145" s="18" t="s">
        <v>597</v>
      </c>
      <c r="BM145" s="18" t="s">
        <v>742</v>
      </c>
    </row>
    <row r="146" spans="2:47" s="1" customFormat="1" ht="12">
      <c r="B146" s="39"/>
      <c r="C146" s="40"/>
      <c r="D146" s="229" t="s">
        <v>213</v>
      </c>
      <c r="E146" s="40"/>
      <c r="F146" s="230" t="s">
        <v>429</v>
      </c>
      <c r="G146" s="40"/>
      <c r="H146" s="40"/>
      <c r="I146" s="144"/>
      <c r="J146" s="40"/>
      <c r="K146" s="40"/>
      <c r="L146" s="44"/>
      <c r="M146" s="231"/>
      <c r="N146" s="80"/>
      <c r="O146" s="80"/>
      <c r="P146" s="80"/>
      <c r="Q146" s="80"/>
      <c r="R146" s="80"/>
      <c r="S146" s="80"/>
      <c r="T146" s="81"/>
      <c r="AT146" s="18" t="s">
        <v>213</v>
      </c>
      <c r="AU146" s="18" t="s">
        <v>80</v>
      </c>
    </row>
    <row r="147" spans="2:51" s="13" customFormat="1" ht="12">
      <c r="B147" s="242"/>
      <c r="C147" s="243"/>
      <c r="D147" s="229" t="s">
        <v>193</v>
      </c>
      <c r="E147" s="244" t="s">
        <v>19</v>
      </c>
      <c r="F147" s="245" t="s">
        <v>612</v>
      </c>
      <c r="G147" s="243"/>
      <c r="H147" s="246">
        <v>1</v>
      </c>
      <c r="I147" s="247"/>
      <c r="J147" s="243"/>
      <c r="K147" s="243"/>
      <c r="L147" s="248"/>
      <c r="M147" s="249"/>
      <c r="N147" s="250"/>
      <c r="O147" s="250"/>
      <c r="P147" s="250"/>
      <c r="Q147" s="250"/>
      <c r="R147" s="250"/>
      <c r="S147" s="250"/>
      <c r="T147" s="251"/>
      <c r="AT147" s="252" t="s">
        <v>193</v>
      </c>
      <c r="AU147" s="252" t="s">
        <v>80</v>
      </c>
      <c r="AV147" s="13" t="s">
        <v>82</v>
      </c>
      <c r="AW147" s="13" t="s">
        <v>35</v>
      </c>
      <c r="AX147" s="13" t="s">
        <v>80</v>
      </c>
      <c r="AY147" s="252" t="s">
        <v>183</v>
      </c>
    </row>
    <row r="148" spans="2:65" s="1" customFormat="1" ht="33.75" customHeight="1">
      <c r="B148" s="39"/>
      <c r="C148" s="217" t="s">
        <v>296</v>
      </c>
      <c r="D148" s="217" t="s">
        <v>185</v>
      </c>
      <c r="E148" s="218" t="s">
        <v>411</v>
      </c>
      <c r="F148" s="219" t="s">
        <v>662</v>
      </c>
      <c r="G148" s="220" t="s">
        <v>208</v>
      </c>
      <c r="H148" s="221">
        <v>15.742</v>
      </c>
      <c r="I148" s="222"/>
      <c r="J148" s="223">
        <f>ROUND(I148*H148,2)</f>
        <v>0</v>
      </c>
      <c r="K148" s="219" t="s">
        <v>189</v>
      </c>
      <c r="L148" s="44"/>
      <c r="M148" s="224" t="s">
        <v>19</v>
      </c>
      <c r="N148" s="225" t="s">
        <v>44</v>
      </c>
      <c r="O148" s="80"/>
      <c r="P148" s="226">
        <f>O148*H148</f>
        <v>0</v>
      </c>
      <c r="Q148" s="226">
        <v>0</v>
      </c>
      <c r="R148" s="226">
        <f>Q148*H148</f>
        <v>0</v>
      </c>
      <c r="S148" s="226">
        <v>0</v>
      </c>
      <c r="T148" s="227">
        <f>S148*H148</f>
        <v>0</v>
      </c>
      <c r="AR148" s="18" t="s">
        <v>597</v>
      </c>
      <c r="AT148" s="18" t="s">
        <v>185</v>
      </c>
      <c r="AU148" s="18" t="s">
        <v>80</v>
      </c>
      <c r="AY148" s="18" t="s">
        <v>183</v>
      </c>
      <c r="BE148" s="228">
        <f>IF(N148="základní",J148,0)</f>
        <v>0</v>
      </c>
      <c r="BF148" s="228">
        <f>IF(N148="snížená",J148,0)</f>
        <v>0</v>
      </c>
      <c r="BG148" s="228">
        <f>IF(N148="zákl. přenesená",J148,0)</f>
        <v>0</v>
      </c>
      <c r="BH148" s="228">
        <f>IF(N148="sníž. přenesená",J148,0)</f>
        <v>0</v>
      </c>
      <c r="BI148" s="228">
        <f>IF(N148="nulová",J148,0)</f>
        <v>0</v>
      </c>
      <c r="BJ148" s="18" t="s">
        <v>80</v>
      </c>
      <c r="BK148" s="228">
        <f>ROUND(I148*H148,2)</f>
        <v>0</v>
      </c>
      <c r="BL148" s="18" t="s">
        <v>597</v>
      </c>
      <c r="BM148" s="18" t="s">
        <v>743</v>
      </c>
    </row>
    <row r="149" spans="2:47" s="1" customFormat="1" ht="12">
      <c r="B149" s="39"/>
      <c r="C149" s="40"/>
      <c r="D149" s="229" t="s">
        <v>213</v>
      </c>
      <c r="E149" s="40"/>
      <c r="F149" s="230" t="s">
        <v>424</v>
      </c>
      <c r="G149" s="40"/>
      <c r="H149" s="40"/>
      <c r="I149" s="144"/>
      <c r="J149" s="40"/>
      <c r="K149" s="40"/>
      <c r="L149" s="44"/>
      <c r="M149" s="231"/>
      <c r="N149" s="80"/>
      <c r="O149" s="80"/>
      <c r="P149" s="80"/>
      <c r="Q149" s="80"/>
      <c r="R149" s="80"/>
      <c r="S149" s="80"/>
      <c r="T149" s="81"/>
      <c r="AT149" s="18" t="s">
        <v>213</v>
      </c>
      <c r="AU149" s="18" t="s">
        <v>80</v>
      </c>
    </row>
    <row r="150" spans="2:51" s="13" customFormat="1" ht="12">
      <c r="B150" s="242"/>
      <c r="C150" s="243"/>
      <c r="D150" s="229" t="s">
        <v>193</v>
      </c>
      <c r="E150" s="244" t="s">
        <v>19</v>
      </c>
      <c r="F150" s="245" t="s">
        <v>735</v>
      </c>
      <c r="G150" s="243"/>
      <c r="H150" s="246">
        <v>15.742</v>
      </c>
      <c r="I150" s="247"/>
      <c r="J150" s="243"/>
      <c r="K150" s="243"/>
      <c r="L150" s="248"/>
      <c r="M150" s="274"/>
      <c r="N150" s="275"/>
      <c r="O150" s="275"/>
      <c r="P150" s="275"/>
      <c r="Q150" s="275"/>
      <c r="R150" s="275"/>
      <c r="S150" s="275"/>
      <c r="T150" s="276"/>
      <c r="AT150" s="252" t="s">
        <v>193</v>
      </c>
      <c r="AU150" s="252" t="s">
        <v>80</v>
      </c>
      <c r="AV150" s="13" t="s">
        <v>82</v>
      </c>
      <c r="AW150" s="13" t="s">
        <v>35</v>
      </c>
      <c r="AX150" s="13" t="s">
        <v>80</v>
      </c>
      <c r="AY150" s="252" t="s">
        <v>183</v>
      </c>
    </row>
    <row r="151" spans="2:12" s="1" customFormat="1" ht="6.95" customHeight="1">
      <c r="B151" s="58"/>
      <c r="C151" s="59"/>
      <c r="D151" s="59"/>
      <c r="E151" s="59"/>
      <c r="F151" s="59"/>
      <c r="G151" s="59"/>
      <c r="H151" s="59"/>
      <c r="I151" s="168"/>
      <c r="J151" s="59"/>
      <c r="K151" s="59"/>
      <c r="L151" s="44"/>
    </row>
  </sheetData>
  <sheetProtection password="CC35" sheet="1" objects="1" scenarios="1" formatColumns="0" formatRows="0" autoFilter="0"/>
  <autoFilter ref="C93:K150"/>
  <mergeCells count="15">
    <mergeCell ref="E7:H7"/>
    <mergeCell ref="E11:H11"/>
    <mergeCell ref="E9:H9"/>
    <mergeCell ref="E13:H13"/>
    <mergeCell ref="E22:H22"/>
    <mergeCell ref="E31:H31"/>
    <mergeCell ref="E52:H52"/>
    <mergeCell ref="E56:H56"/>
    <mergeCell ref="E54:H54"/>
    <mergeCell ref="E58:H58"/>
    <mergeCell ref="E80:H80"/>
    <mergeCell ref="E84:H84"/>
    <mergeCell ref="E82:H82"/>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10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106</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ht="12">
      <c r="B8" s="21"/>
      <c r="D8" s="142" t="s">
        <v>158</v>
      </c>
      <c r="L8" s="21"/>
    </row>
    <row r="9" spans="2:12" ht="16.5" customHeight="1">
      <c r="B9" s="21"/>
      <c r="E9" s="143" t="s">
        <v>159</v>
      </c>
      <c r="L9" s="21"/>
    </row>
    <row r="10" spans="2:12" ht="12" customHeight="1">
      <c r="B10" s="21"/>
      <c r="D10" s="142" t="s">
        <v>160</v>
      </c>
      <c r="L10" s="21"/>
    </row>
    <row r="11" spans="2:12" s="1" customFormat="1" ht="16.5" customHeight="1">
      <c r="B11" s="44"/>
      <c r="E11" s="142" t="s">
        <v>554</v>
      </c>
      <c r="F11" s="1"/>
      <c r="G11" s="1"/>
      <c r="H11" s="1"/>
      <c r="I11" s="144"/>
      <c r="L11" s="44"/>
    </row>
    <row r="12" spans="2:12" s="1" customFormat="1" ht="12" customHeight="1">
      <c r="B12" s="44"/>
      <c r="D12" s="142" t="s">
        <v>555</v>
      </c>
      <c r="I12" s="144"/>
      <c r="L12" s="44"/>
    </row>
    <row r="13" spans="2:12" s="1" customFormat="1" ht="36.95" customHeight="1">
      <c r="B13" s="44"/>
      <c r="E13" s="145" t="s">
        <v>744</v>
      </c>
      <c r="F13" s="1"/>
      <c r="G13" s="1"/>
      <c r="H13" s="1"/>
      <c r="I13" s="144"/>
      <c r="L13" s="44"/>
    </row>
    <row r="14" spans="2:12" s="1" customFormat="1" ht="12">
      <c r="B14" s="44"/>
      <c r="I14" s="144"/>
      <c r="L14" s="44"/>
    </row>
    <row r="15" spans="2:12" s="1" customFormat="1" ht="12" customHeight="1">
      <c r="B15" s="44"/>
      <c r="D15" s="142" t="s">
        <v>18</v>
      </c>
      <c r="F15" s="18" t="s">
        <v>19</v>
      </c>
      <c r="I15" s="146" t="s">
        <v>20</v>
      </c>
      <c r="J15" s="18" t="s">
        <v>19</v>
      </c>
      <c r="L15" s="44"/>
    </row>
    <row r="16" spans="2:12" s="1" customFormat="1" ht="12" customHeight="1">
      <c r="B16" s="44"/>
      <c r="D16" s="142" t="s">
        <v>21</v>
      </c>
      <c r="F16" s="18" t="s">
        <v>22</v>
      </c>
      <c r="I16" s="146" t="s">
        <v>23</v>
      </c>
      <c r="J16" s="147" t="str">
        <f>'Rekapitulace stavby'!AN8</f>
        <v>7. 6. 2019</v>
      </c>
      <c r="L16" s="44"/>
    </row>
    <row r="17" spans="2:12" s="1" customFormat="1" ht="10.8" customHeight="1">
      <c r="B17" s="44"/>
      <c r="I17" s="144"/>
      <c r="L17" s="44"/>
    </row>
    <row r="18" spans="2:12" s="1" customFormat="1" ht="12" customHeight="1">
      <c r="B18" s="44"/>
      <c r="D18" s="142" t="s">
        <v>25</v>
      </c>
      <c r="I18" s="146" t="s">
        <v>26</v>
      </c>
      <c r="J18" s="18" t="s">
        <v>27</v>
      </c>
      <c r="L18" s="44"/>
    </row>
    <row r="19" spans="2:12" s="1" customFormat="1" ht="18" customHeight="1">
      <c r="B19" s="44"/>
      <c r="E19" s="18" t="s">
        <v>28</v>
      </c>
      <c r="I19" s="146" t="s">
        <v>29</v>
      </c>
      <c r="J19" s="18" t="s">
        <v>30</v>
      </c>
      <c r="L19" s="44"/>
    </row>
    <row r="20" spans="2:12" s="1" customFormat="1" ht="6.95" customHeight="1">
      <c r="B20" s="44"/>
      <c r="I20" s="144"/>
      <c r="L20" s="44"/>
    </row>
    <row r="21" spans="2:12" s="1" customFormat="1" ht="12" customHeight="1">
      <c r="B21" s="44"/>
      <c r="D21" s="142" t="s">
        <v>31</v>
      </c>
      <c r="I21" s="146" t="s">
        <v>26</v>
      </c>
      <c r="J21" s="34" t="str">
        <f>'Rekapitulace stavby'!AN13</f>
        <v>Vyplň údaj</v>
      </c>
      <c r="L21" s="44"/>
    </row>
    <row r="22" spans="2:12" s="1" customFormat="1" ht="18" customHeight="1">
      <c r="B22" s="44"/>
      <c r="E22" s="34" t="str">
        <f>'Rekapitulace stavby'!E14</f>
        <v>Vyplň údaj</v>
      </c>
      <c r="F22" s="18"/>
      <c r="G22" s="18"/>
      <c r="H22" s="18"/>
      <c r="I22" s="146" t="s">
        <v>29</v>
      </c>
      <c r="J22" s="34" t="str">
        <f>'Rekapitulace stavby'!AN14</f>
        <v>Vyplň údaj</v>
      </c>
      <c r="L22" s="44"/>
    </row>
    <row r="23" spans="2:12" s="1" customFormat="1" ht="6.95" customHeight="1">
      <c r="B23" s="44"/>
      <c r="I23" s="144"/>
      <c r="L23" s="44"/>
    </row>
    <row r="24" spans="2:12" s="1" customFormat="1" ht="12" customHeight="1">
      <c r="B24" s="44"/>
      <c r="D24" s="142" t="s">
        <v>33</v>
      </c>
      <c r="I24" s="146" t="s">
        <v>26</v>
      </c>
      <c r="J24" s="18" t="s">
        <v>19</v>
      </c>
      <c r="L24" s="44"/>
    </row>
    <row r="25" spans="2:12" s="1" customFormat="1" ht="18" customHeight="1">
      <c r="B25" s="44"/>
      <c r="E25" s="18" t="s">
        <v>34</v>
      </c>
      <c r="I25" s="146" t="s">
        <v>29</v>
      </c>
      <c r="J25" s="18" t="s">
        <v>19</v>
      </c>
      <c r="L25" s="44"/>
    </row>
    <row r="26" spans="2:12" s="1" customFormat="1" ht="6.95" customHeight="1">
      <c r="B26" s="44"/>
      <c r="I26" s="144"/>
      <c r="L26" s="44"/>
    </row>
    <row r="27" spans="2:12" s="1" customFormat="1" ht="12" customHeight="1">
      <c r="B27" s="44"/>
      <c r="D27" s="142" t="s">
        <v>36</v>
      </c>
      <c r="I27" s="146" t="s">
        <v>26</v>
      </c>
      <c r="J27" s="18" t="s">
        <v>19</v>
      </c>
      <c r="L27" s="44"/>
    </row>
    <row r="28" spans="2:12" s="1" customFormat="1" ht="18" customHeight="1">
      <c r="B28" s="44"/>
      <c r="E28" s="18" t="s">
        <v>34</v>
      </c>
      <c r="I28" s="146" t="s">
        <v>29</v>
      </c>
      <c r="J28" s="18" t="s">
        <v>19</v>
      </c>
      <c r="L28" s="44"/>
    </row>
    <row r="29" spans="2:12" s="1" customFormat="1" ht="6.95" customHeight="1">
      <c r="B29" s="44"/>
      <c r="I29" s="144"/>
      <c r="L29" s="44"/>
    </row>
    <row r="30" spans="2:12" s="1" customFormat="1" ht="12" customHeight="1">
      <c r="B30" s="44"/>
      <c r="D30" s="142" t="s">
        <v>37</v>
      </c>
      <c r="I30" s="144"/>
      <c r="L30" s="44"/>
    </row>
    <row r="31" spans="2:12" s="7" customFormat="1" ht="45" customHeight="1">
      <c r="B31" s="148"/>
      <c r="E31" s="149" t="s">
        <v>38</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39</v>
      </c>
      <c r="I34" s="144"/>
      <c r="J34" s="153">
        <f>ROUND(J91,2)</f>
        <v>0</v>
      </c>
      <c r="L34" s="44"/>
    </row>
    <row r="35" spans="2:12" s="1" customFormat="1" ht="6.95" customHeight="1">
      <c r="B35" s="44"/>
      <c r="D35" s="72"/>
      <c r="E35" s="72"/>
      <c r="F35" s="72"/>
      <c r="G35" s="72"/>
      <c r="H35" s="72"/>
      <c r="I35" s="151"/>
      <c r="J35" s="72"/>
      <c r="K35" s="72"/>
      <c r="L35" s="44"/>
    </row>
    <row r="36" spans="2:12" s="1" customFormat="1" ht="14.4" customHeight="1">
      <c r="B36" s="44"/>
      <c r="F36" s="154" t="s">
        <v>41</v>
      </c>
      <c r="I36" s="155" t="s">
        <v>40</v>
      </c>
      <c r="J36" s="154" t="s">
        <v>42</v>
      </c>
      <c r="L36" s="44"/>
    </row>
    <row r="37" spans="2:12" s="1" customFormat="1" ht="14.4" customHeight="1">
      <c r="B37" s="44"/>
      <c r="D37" s="142" t="s">
        <v>43</v>
      </c>
      <c r="E37" s="142" t="s">
        <v>44</v>
      </c>
      <c r="F37" s="156">
        <f>ROUND((SUM(BE91:BE103)),2)</f>
        <v>0</v>
      </c>
      <c r="I37" s="157">
        <v>0.21</v>
      </c>
      <c r="J37" s="156">
        <f>ROUND(((SUM(BE91:BE103))*I37),2)</f>
        <v>0</v>
      </c>
      <c r="L37" s="44"/>
    </row>
    <row r="38" spans="2:12" s="1" customFormat="1" ht="14.4" customHeight="1">
      <c r="B38" s="44"/>
      <c r="E38" s="142" t="s">
        <v>45</v>
      </c>
      <c r="F38" s="156">
        <f>ROUND((SUM(BF91:BF103)),2)</f>
        <v>0</v>
      </c>
      <c r="I38" s="157">
        <v>0.15</v>
      </c>
      <c r="J38" s="156">
        <f>ROUND(((SUM(BF91:BF103))*I38),2)</f>
        <v>0</v>
      </c>
      <c r="L38" s="44"/>
    </row>
    <row r="39" spans="2:12" s="1" customFormat="1" ht="14.4" customHeight="1" hidden="1">
      <c r="B39" s="44"/>
      <c r="E39" s="142" t="s">
        <v>46</v>
      </c>
      <c r="F39" s="156">
        <f>ROUND((SUM(BG91:BG103)),2)</f>
        <v>0</v>
      </c>
      <c r="I39" s="157">
        <v>0.21</v>
      </c>
      <c r="J39" s="156">
        <f>0</f>
        <v>0</v>
      </c>
      <c r="L39" s="44"/>
    </row>
    <row r="40" spans="2:12" s="1" customFormat="1" ht="14.4" customHeight="1" hidden="1">
      <c r="B40" s="44"/>
      <c r="E40" s="142" t="s">
        <v>47</v>
      </c>
      <c r="F40" s="156">
        <f>ROUND((SUM(BH91:BH103)),2)</f>
        <v>0</v>
      </c>
      <c r="I40" s="157">
        <v>0.15</v>
      </c>
      <c r="J40" s="156">
        <f>0</f>
        <v>0</v>
      </c>
      <c r="L40" s="44"/>
    </row>
    <row r="41" spans="2:12" s="1" customFormat="1" ht="14.4" customHeight="1" hidden="1">
      <c r="B41" s="44"/>
      <c r="E41" s="142" t="s">
        <v>48</v>
      </c>
      <c r="F41" s="156">
        <f>ROUND((SUM(BI91:BI103)),2)</f>
        <v>0</v>
      </c>
      <c r="I41" s="157">
        <v>0</v>
      </c>
      <c r="J41" s="156">
        <f>0</f>
        <v>0</v>
      </c>
      <c r="L41" s="44"/>
    </row>
    <row r="42" spans="2:12" s="1" customFormat="1" ht="6.95" customHeight="1">
      <c r="B42" s="44"/>
      <c r="I42" s="144"/>
      <c r="L42" s="44"/>
    </row>
    <row r="43" spans="2:12" s="1" customFormat="1" ht="25.4" customHeight="1">
      <c r="B43" s="44"/>
      <c r="C43" s="158"/>
      <c r="D43" s="159" t="s">
        <v>49</v>
      </c>
      <c r="E43" s="160"/>
      <c r="F43" s="160"/>
      <c r="G43" s="161" t="s">
        <v>50</v>
      </c>
      <c r="H43" s="162" t="s">
        <v>51</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162</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Výměna pražců a kolejnic ve 2.TK v úseku V.Březno - Boletice n.L. v km 443,320 – 448,400_OPRAVA Č. 1</v>
      </c>
      <c r="F52" s="33"/>
      <c r="G52" s="33"/>
      <c r="H52" s="33"/>
      <c r="I52" s="144"/>
      <c r="J52" s="40"/>
      <c r="K52" s="40"/>
      <c r="L52" s="44"/>
    </row>
    <row r="53" spans="2:12" ht="12" customHeight="1">
      <c r="B53" s="22"/>
      <c r="C53" s="33" t="s">
        <v>158</v>
      </c>
      <c r="D53" s="23"/>
      <c r="E53" s="23"/>
      <c r="F53" s="23"/>
      <c r="G53" s="23"/>
      <c r="H53" s="23"/>
      <c r="I53" s="137"/>
      <c r="J53" s="23"/>
      <c r="K53" s="23"/>
      <c r="L53" s="21"/>
    </row>
    <row r="54" spans="2:12" ht="16.5" customHeight="1">
      <c r="B54" s="22"/>
      <c r="C54" s="23"/>
      <c r="D54" s="23"/>
      <c r="E54" s="172" t="s">
        <v>159</v>
      </c>
      <c r="F54" s="23"/>
      <c r="G54" s="23"/>
      <c r="H54" s="23"/>
      <c r="I54" s="137"/>
      <c r="J54" s="23"/>
      <c r="K54" s="23"/>
      <c r="L54" s="21"/>
    </row>
    <row r="55" spans="2:12" ht="12" customHeight="1">
      <c r="B55" s="22"/>
      <c r="C55" s="33" t="s">
        <v>160</v>
      </c>
      <c r="D55" s="23"/>
      <c r="E55" s="23"/>
      <c r="F55" s="23"/>
      <c r="G55" s="23"/>
      <c r="H55" s="23"/>
      <c r="I55" s="137"/>
      <c r="J55" s="23"/>
      <c r="K55" s="23"/>
      <c r="L55" s="21"/>
    </row>
    <row r="56" spans="2:12" s="1" customFormat="1" ht="16.5" customHeight="1">
      <c r="B56" s="39"/>
      <c r="C56" s="40"/>
      <c r="D56" s="40"/>
      <c r="E56" s="33" t="s">
        <v>554</v>
      </c>
      <c r="F56" s="40"/>
      <c r="G56" s="40"/>
      <c r="H56" s="40"/>
      <c r="I56" s="144"/>
      <c r="J56" s="40"/>
      <c r="K56" s="40"/>
      <c r="L56" s="44"/>
    </row>
    <row r="57" spans="2:12" s="1" customFormat="1" ht="12" customHeight="1">
      <c r="B57" s="39"/>
      <c r="C57" s="33" t="s">
        <v>555</v>
      </c>
      <c r="D57" s="40"/>
      <c r="E57" s="40"/>
      <c r="F57" s="40"/>
      <c r="G57" s="40"/>
      <c r="H57" s="40"/>
      <c r="I57" s="144"/>
      <c r="J57" s="40"/>
      <c r="K57" s="40"/>
      <c r="L57" s="44"/>
    </row>
    <row r="58" spans="2:12" s="1" customFormat="1" ht="16.5" customHeight="1">
      <c r="B58" s="39"/>
      <c r="C58" s="40"/>
      <c r="D58" s="40"/>
      <c r="E58" s="65" t="str">
        <f>E13</f>
        <v>5 - SO 03.5 - P2985 a P2986</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21</v>
      </c>
      <c r="D60" s="40"/>
      <c r="E60" s="40"/>
      <c r="F60" s="28" t="str">
        <f>F16</f>
        <v>trať 073</v>
      </c>
      <c r="G60" s="40"/>
      <c r="H60" s="40"/>
      <c r="I60" s="146" t="s">
        <v>23</v>
      </c>
      <c r="J60" s="68" t="str">
        <f>IF(J16="","",J16)</f>
        <v>7. 6. 2019</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25</v>
      </c>
      <c r="D62" s="40"/>
      <c r="E62" s="40"/>
      <c r="F62" s="28" t="str">
        <f>E19</f>
        <v>SŽDC s.o., OŘ Ústí n.L., ST Ústí n.L.</v>
      </c>
      <c r="G62" s="40"/>
      <c r="H62" s="40"/>
      <c r="I62" s="146" t="s">
        <v>33</v>
      </c>
      <c r="J62" s="37" t="str">
        <f>E25</f>
        <v xml:space="preserve"> </v>
      </c>
      <c r="K62" s="40"/>
      <c r="L62" s="44"/>
    </row>
    <row r="63" spans="2:12" s="1" customFormat="1" ht="13.65" customHeight="1">
      <c r="B63" s="39"/>
      <c r="C63" s="33" t="s">
        <v>31</v>
      </c>
      <c r="D63" s="40"/>
      <c r="E63" s="40"/>
      <c r="F63" s="28" t="str">
        <f>IF(E22="","",E22)</f>
        <v>Vyplň údaj</v>
      </c>
      <c r="G63" s="40"/>
      <c r="H63" s="40"/>
      <c r="I63" s="146" t="s">
        <v>36</v>
      </c>
      <c r="J63" s="37" t="str">
        <f>E28</f>
        <v xml:space="preserve"> </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163</v>
      </c>
      <c r="D65" s="174"/>
      <c r="E65" s="174"/>
      <c r="F65" s="174"/>
      <c r="G65" s="174"/>
      <c r="H65" s="174"/>
      <c r="I65" s="175"/>
      <c r="J65" s="176" t="s">
        <v>164</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71</v>
      </c>
      <c r="D67" s="40"/>
      <c r="E67" s="40"/>
      <c r="F67" s="40"/>
      <c r="G67" s="40"/>
      <c r="H67" s="40"/>
      <c r="I67" s="144"/>
      <c r="J67" s="98">
        <f>J91</f>
        <v>0</v>
      </c>
      <c r="K67" s="40"/>
      <c r="L67" s="44"/>
      <c r="AU67" s="18" t="s">
        <v>165</v>
      </c>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4" t="s">
        <v>168</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3" t="s">
        <v>16</v>
      </c>
      <c r="D76" s="40"/>
      <c r="E76" s="40"/>
      <c r="F76" s="40"/>
      <c r="G76" s="40"/>
      <c r="H76" s="40"/>
      <c r="I76" s="144"/>
      <c r="J76" s="40"/>
      <c r="K76" s="40"/>
      <c r="L76" s="44"/>
    </row>
    <row r="77" spans="2:12" s="1" customFormat="1" ht="16.5" customHeight="1">
      <c r="B77" s="39"/>
      <c r="C77" s="40"/>
      <c r="D77" s="40"/>
      <c r="E77" s="172" t="str">
        <f>E7</f>
        <v>Výměna pražců a kolejnic ve 2.TK v úseku V.Březno - Boletice n.L. v km 443,320 – 448,400_OPRAVA Č. 1</v>
      </c>
      <c r="F77" s="33"/>
      <c r="G77" s="33"/>
      <c r="H77" s="33"/>
      <c r="I77" s="144"/>
      <c r="J77" s="40"/>
      <c r="K77" s="40"/>
      <c r="L77" s="44"/>
    </row>
    <row r="78" spans="2:12" ht="12" customHeight="1">
      <c r="B78" s="22"/>
      <c r="C78" s="33" t="s">
        <v>158</v>
      </c>
      <c r="D78" s="23"/>
      <c r="E78" s="23"/>
      <c r="F78" s="23"/>
      <c r="G78" s="23"/>
      <c r="H78" s="23"/>
      <c r="I78" s="137"/>
      <c r="J78" s="23"/>
      <c r="K78" s="23"/>
      <c r="L78" s="21"/>
    </row>
    <row r="79" spans="2:12" ht="16.5" customHeight="1">
      <c r="B79" s="22"/>
      <c r="C79" s="23"/>
      <c r="D79" s="23"/>
      <c r="E79" s="172" t="s">
        <v>159</v>
      </c>
      <c r="F79" s="23"/>
      <c r="G79" s="23"/>
      <c r="H79" s="23"/>
      <c r="I79" s="137"/>
      <c r="J79" s="23"/>
      <c r="K79" s="23"/>
      <c r="L79" s="21"/>
    </row>
    <row r="80" spans="2:12" ht="12" customHeight="1">
      <c r="B80" s="22"/>
      <c r="C80" s="33" t="s">
        <v>160</v>
      </c>
      <c r="D80" s="23"/>
      <c r="E80" s="23"/>
      <c r="F80" s="23"/>
      <c r="G80" s="23"/>
      <c r="H80" s="23"/>
      <c r="I80" s="137"/>
      <c r="J80" s="23"/>
      <c r="K80" s="23"/>
      <c r="L80" s="21"/>
    </row>
    <row r="81" spans="2:12" s="1" customFormat="1" ht="16.5" customHeight="1">
      <c r="B81" s="39"/>
      <c r="C81" s="40"/>
      <c r="D81" s="40"/>
      <c r="E81" s="33" t="s">
        <v>554</v>
      </c>
      <c r="F81" s="40"/>
      <c r="G81" s="40"/>
      <c r="H81" s="40"/>
      <c r="I81" s="144"/>
      <c r="J81" s="40"/>
      <c r="K81" s="40"/>
      <c r="L81" s="44"/>
    </row>
    <row r="82" spans="2:12" s="1" customFormat="1" ht="12" customHeight="1">
      <c r="B82" s="39"/>
      <c r="C82" s="33" t="s">
        <v>555</v>
      </c>
      <c r="D82" s="40"/>
      <c r="E82" s="40"/>
      <c r="F82" s="40"/>
      <c r="G82" s="40"/>
      <c r="H82" s="40"/>
      <c r="I82" s="144"/>
      <c r="J82" s="40"/>
      <c r="K82" s="40"/>
      <c r="L82" s="44"/>
    </row>
    <row r="83" spans="2:12" s="1" customFormat="1" ht="16.5" customHeight="1">
      <c r="B83" s="39"/>
      <c r="C83" s="40"/>
      <c r="D83" s="40"/>
      <c r="E83" s="65" t="str">
        <f>E13</f>
        <v>5 - SO 03.5 - P2985 a P2986</v>
      </c>
      <c r="F83" s="40"/>
      <c r="G83" s="40"/>
      <c r="H83" s="40"/>
      <c r="I83" s="144"/>
      <c r="J83" s="40"/>
      <c r="K83" s="40"/>
      <c r="L83" s="44"/>
    </row>
    <row r="84" spans="2:12" s="1" customFormat="1" ht="6.95" customHeight="1">
      <c r="B84" s="39"/>
      <c r="C84" s="40"/>
      <c r="D84" s="40"/>
      <c r="E84" s="40"/>
      <c r="F84" s="40"/>
      <c r="G84" s="40"/>
      <c r="H84" s="40"/>
      <c r="I84" s="144"/>
      <c r="J84" s="40"/>
      <c r="K84" s="40"/>
      <c r="L84" s="44"/>
    </row>
    <row r="85" spans="2:12" s="1" customFormat="1" ht="12" customHeight="1">
      <c r="B85" s="39"/>
      <c r="C85" s="33" t="s">
        <v>21</v>
      </c>
      <c r="D85" s="40"/>
      <c r="E85" s="40"/>
      <c r="F85" s="28" t="str">
        <f>F16</f>
        <v>trať 073</v>
      </c>
      <c r="G85" s="40"/>
      <c r="H85" s="40"/>
      <c r="I85" s="146" t="s">
        <v>23</v>
      </c>
      <c r="J85" s="68" t="str">
        <f>IF(J16="","",J16)</f>
        <v>7. 6. 2019</v>
      </c>
      <c r="K85" s="40"/>
      <c r="L85" s="44"/>
    </row>
    <row r="86" spans="2:12" s="1" customFormat="1" ht="6.95" customHeight="1">
      <c r="B86" s="39"/>
      <c r="C86" s="40"/>
      <c r="D86" s="40"/>
      <c r="E86" s="40"/>
      <c r="F86" s="40"/>
      <c r="G86" s="40"/>
      <c r="H86" s="40"/>
      <c r="I86" s="144"/>
      <c r="J86" s="40"/>
      <c r="K86" s="40"/>
      <c r="L86" s="44"/>
    </row>
    <row r="87" spans="2:12" s="1" customFormat="1" ht="13.65" customHeight="1">
      <c r="B87" s="39"/>
      <c r="C87" s="33" t="s">
        <v>25</v>
      </c>
      <c r="D87" s="40"/>
      <c r="E87" s="40"/>
      <c r="F87" s="28" t="str">
        <f>E19</f>
        <v>SŽDC s.o., OŘ Ústí n.L., ST Ústí n.L.</v>
      </c>
      <c r="G87" s="40"/>
      <c r="H87" s="40"/>
      <c r="I87" s="146" t="s">
        <v>33</v>
      </c>
      <c r="J87" s="37" t="str">
        <f>E25</f>
        <v xml:space="preserve"> </v>
      </c>
      <c r="K87" s="40"/>
      <c r="L87" s="44"/>
    </row>
    <row r="88" spans="2:12" s="1" customFormat="1" ht="13.65" customHeight="1">
      <c r="B88" s="39"/>
      <c r="C88" s="33" t="s">
        <v>31</v>
      </c>
      <c r="D88" s="40"/>
      <c r="E88" s="40"/>
      <c r="F88" s="28" t="str">
        <f>IF(E22="","",E22)</f>
        <v>Vyplň údaj</v>
      </c>
      <c r="G88" s="40"/>
      <c r="H88" s="40"/>
      <c r="I88" s="146" t="s">
        <v>36</v>
      </c>
      <c r="J88" s="37" t="str">
        <f>E28</f>
        <v xml:space="preserve"> </v>
      </c>
      <c r="K88" s="40"/>
      <c r="L88" s="44"/>
    </row>
    <row r="89" spans="2:12" s="1" customFormat="1" ht="10.3" customHeight="1">
      <c r="B89" s="39"/>
      <c r="C89" s="40"/>
      <c r="D89" s="40"/>
      <c r="E89" s="40"/>
      <c r="F89" s="40"/>
      <c r="G89" s="40"/>
      <c r="H89" s="40"/>
      <c r="I89" s="144"/>
      <c r="J89" s="40"/>
      <c r="K89" s="40"/>
      <c r="L89" s="44"/>
    </row>
    <row r="90" spans="2:20" s="10" customFormat="1" ht="29.25" customHeight="1">
      <c r="B90" s="191"/>
      <c r="C90" s="192" t="s">
        <v>169</v>
      </c>
      <c r="D90" s="193" t="s">
        <v>58</v>
      </c>
      <c r="E90" s="193" t="s">
        <v>54</v>
      </c>
      <c r="F90" s="193" t="s">
        <v>55</v>
      </c>
      <c r="G90" s="193" t="s">
        <v>170</v>
      </c>
      <c r="H90" s="193" t="s">
        <v>171</v>
      </c>
      <c r="I90" s="194" t="s">
        <v>172</v>
      </c>
      <c r="J90" s="193" t="s">
        <v>164</v>
      </c>
      <c r="K90" s="195" t="s">
        <v>173</v>
      </c>
      <c r="L90" s="196"/>
      <c r="M90" s="88" t="s">
        <v>19</v>
      </c>
      <c r="N90" s="89" t="s">
        <v>43</v>
      </c>
      <c r="O90" s="89" t="s">
        <v>174</v>
      </c>
      <c r="P90" s="89" t="s">
        <v>175</v>
      </c>
      <c r="Q90" s="89" t="s">
        <v>176</v>
      </c>
      <c r="R90" s="89" t="s">
        <v>177</v>
      </c>
      <c r="S90" s="89" t="s">
        <v>178</v>
      </c>
      <c r="T90" s="90" t="s">
        <v>179</v>
      </c>
    </row>
    <row r="91" spans="2:63" s="1" customFormat="1" ht="22.8" customHeight="1">
      <c r="B91" s="39"/>
      <c r="C91" s="95" t="s">
        <v>180</v>
      </c>
      <c r="D91" s="40"/>
      <c r="E91" s="40"/>
      <c r="F91" s="40"/>
      <c r="G91" s="40"/>
      <c r="H91" s="40"/>
      <c r="I91" s="144"/>
      <c r="J91" s="197">
        <f>BK91</f>
        <v>0</v>
      </c>
      <c r="K91" s="40"/>
      <c r="L91" s="44"/>
      <c r="M91" s="91"/>
      <c r="N91" s="92"/>
      <c r="O91" s="92"/>
      <c r="P91" s="198">
        <f>SUM(P92:P103)</f>
        <v>0</v>
      </c>
      <c r="Q91" s="92"/>
      <c r="R91" s="198">
        <f>SUM(R92:R103)</f>
        <v>0</v>
      </c>
      <c r="S91" s="92"/>
      <c r="T91" s="199">
        <f>SUM(T92:T103)</f>
        <v>0</v>
      </c>
      <c r="AT91" s="18" t="s">
        <v>72</v>
      </c>
      <c r="AU91" s="18" t="s">
        <v>165</v>
      </c>
      <c r="BK91" s="200">
        <f>SUM(BK92:BK103)</f>
        <v>0</v>
      </c>
    </row>
    <row r="92" spans="2:65" s="1" customFormat="1" ht="22.5" customHeight="1">
      <c r="B92" s="39"/>
      <c r="C92" s="217" t="s">
        <v>80</v>
      </c>
      <c r="D92" s="217" t="s">
        <v>185</v>
      </c>
      <c r="E92" s="218" t="s">
        <v>745</v>
      </c>
      <c r="F92" s="219" t="s">
        <v>746</v>
      </c>
      <c r="G92" s="220" t="s">
        <v>188</v>
      </c>
      <c r="H92" s="221">
        <v>14.4</v>
      </c>
      <c r="I92" s="222"/>
      <c r="J92" s="223">
        <f>ROUND(I92*H92,2)</f>
        <v>0</v>
      </c>
      <c r="K92" s="219" t="s">
        <v>189</v>
      </c>
      <c r="L92" s="44"/>
      <c r="M92" s="224" t="s">
        <v>19</v>
      </c>
      <c r="N92" s="225" t="s">
        <v>44</v>
      </c>
      <c r="O92" s="80"/>
      <c r="P92" s="226">
        <f>O92*H92</f>
        <v>0</v>
      </c>
      <c r="Q92" s="226">
        <v>0</v>
      </c>
      <c r="R92" s="226">
        <f>Q92*H92</f>
        <v>0</v>
      </c>
      <c r="S92" s="226">
        <v>0</v>
      </c>
      <c r="T92" s="227">
        <f>S92*H92</f>
        <v>0</v>
      </c>
      <c r="AR92" s="18" t="s">
        <v>101</v>
      </c>
      <c r="AT92" s="18" t="s">
        <v>185</v>
      </c>
      <c r="AU92" s="18" t="s">
        <v>73</v>
      </c>
      <c r="AY92" s="18" t="s">
        <v>183</v>
      </c>
      <c r="BE92" s="228">
        <f>IF(N92="základní",J92,0)</f>
        <v>0</v>
      </c>
      <c r="BF92" s="228">
        <f>IF(N92="snížená",J92,0)</f>
        <v>0</v>
      </c>
      <c r="BG92" s="228">
        <f>IF(N92="zákl. přenesená",J92,0)</f>
        <v>0</v>
      </c>
      <c r="BH92" s="228">
        <f>IF(N92="sníž. přenesená",J92,0)</f>
        <v>0</v>
      </c>
      <c r="BI92" s="228">
        <f>IF(N92="nulová",J92,0)</f>
        <v>0</v>
      </c>
      <c r="BJ92" s="18" t="s">
        <v>80</v>
      </c>
      <c r="BK92" s="228">
        <f>ROUND(I92*H92,2)</f>
        <v>0</v>
      </c>
      <c r="BL92" s="18" t="s">
        <v>101</v>
      </c>
      <c r="BM92" s="18" t="s">
        <v>747</v>
      </c>
    </row>
    <row r="93" spans="2:51" s="12" customFormat="1" ht="12">
      <c r="B93" s="232"/>
      <c r="C93" s="233"/>
      <c r="D93" s="229" t="s">
        <v>193</v>
      </c>
      <c r="E93" s="234" t="s">
        <v>19</v>
      </c>
      <c r="F93" s="235" t="s">
        <v>748</v>
      </c>
      <c r="G93" s="233"/>
      <c r="H93" s="234" t="s">
        <v>19</v>
      </c>
      <c r="I93" s="236"/>
      <c r="J93" s="233"/>
      <c r="K93" s="233"/>
      <c r="L93" s="237"/>
      <c r="M93" s="238"/>
      <c r="N93" s="239"/>
      <c r="O93" s="239"/>
      <c r="P93" s="239"/>
      <c r="Q93" s="239"/>
      <c r="R93" s="239"/>
      <c r="S93" s="239"/>
      <c r="T93" s="240"/>
      <c r="AT93" s="241" t="s">
        <v>193</v>
      </c>
      <c r="AU93" s="241" t="s">
        <v>73</v>
      </c>
      <c r="AV93" s="12" t="s">
        <v>80</v>
      </c>
      <c r="AW93" s="12" t="s">
        <v>35</v>
      </c>
      <c r="AX93" s="12" t="s">
        <v>73</v>
      </c>
      <c r="AY93" s="241" t="s">
        <v>183</v>
      </c>
    </row>
    <row r="94" spans="2:51" s="13" customFormat="1" ht="12">
      <c r="B94" s="242"/>
      <c r="C94" s="243"/>
      <c r="D94" s="229" t="s">
        <v>193</v>
      </c>
      <c r="E94" s="244" t="s">
        <v>19</v>
      </c>
      <c r="F94" s="245" t="s">
        <v>216</v>
      </c>
      <c r="G94" s="243"/>
      <c r="H94" s="246">
        <v>6</v>
      </c>
      <c r="I94" s="247"/>
      <c r="J94" s="243"/>
      <c r="K94" s="243"/>
      <c r="L94" s="248"/>
      <c r="M94" s="249"/>
      <c r="N94" s="250"/>
      <c r="O94" s="250"/>
      <c r="P94" s="250"/>
      <c r="Q94" s="250"/>
      <c r="R94" s="250"/>
      <c r="S94" s="250"/>
      <c r="T94" s="251"/>
      <c r="AT94" s="252" t="s">
        <v>193</v>
      </c>
      <c r="AU94" s="252" t="s">
        <v>73</v>
      </c>
      <c r="AV94" s="13" t="s">
        <v>82</v>
      </c>
      <c r="AW94" s="13" t="s">
        <v>35</v>
      </c>
      <c r="AX94" s="13" t="s">
        <v>73</v>
      </c>
      <c r="AY94" s="252" t="s">
        <v>183</v>
      </c>
    </row>
    <row r="95" spans="2:51" s="12" customFormat="1" ht="12">
      <c r="B95" s="232"/>
      <c r="C95" s="233"/>
      <c r="D95" s="229" t="s">
        <v>193</v>
      </c>
      <c r="E95" s="234" t="s">
        <v>19</v>
      </c>
      <c r="F95" s="235" t="s">
        <v>749</v>
      </c>
      <c r="G95" s="233"/>
      <c r="H95" s="234" t="s">
        <v>19</v>
      </c>
      <c r="I95" s="236"/>
      <c r="J95" s="233"/>
      <c r="K95" s="233"/>
      <c r="L95" s="237"/>
      <c r="M95" s="238"/>
      <c r="N95" s="239"/>
      <c r="O95" s="239"/>
      <c r="P95" s="239"/>
      <c r="Q95" s="239"/>
      <c r="R95" s="239"/>
      <c r="S95" s="239"/>
      <c r="T95" s="240"/>
      <c r="AT95" s="241" t="s">
        <v>193</v>
      </c>
      <c r="AU95" s="241" t="s">
        <v>73</v>
      </c>
      <c r="AV95" s="12" t="s">
        <v>80</v>
      </c>
      <c r="AW95" s="12" t="s">
        <v>35</v>
      </c>
      <c r="AX95" s="12" t="s">
        <v>73</v>
      </c>
      <c r="AY95" s="241" t="s">
        <v>183</v>
      </c>
    </row>
    <row r="96" spans="2:51" s="13" customFormat="1" ht="12">
      <c r="B96" s="242"/>
      <c r="C96" s="243"/>
      <c r="D96" s="229" t="s">
        <v>193</v>
      </c>
      <c r="E96" s="244" t="s">
        <v>19</v>
      </c>
      <c r="F96" s="245" t="s">
        <v>750</v>
      </c>
      <c r="G96" s="243"/>
      <c r="H96" s="246">
        <v>8.4</v>
      </c>
      <c r="I96" s="247"/>
      <c r="J96" s="243"/>
      <c r="K96" s="243"/>
      <c r="L96" s="248"/>
      <c r="M96" s="249"/>
      <c r="N96" s="250"/>
      <c r="O96" s="250"/>
      <c r="P96" s="250"/>
      <c r="Q96" s="250"/>
      <c r="R96" s="250"/>
      <c r="S96" s="250"/>
      <c r="T96" s="251"/>
      <c r="AT96" s="252" t="s">
        <v>193</v>
      </c>
      <c r="AU96" s="252" t="s">
        <v>73</v>
      </c>
      <c r="AV96" s="13" t="s">
        <v>82</v>
      </c>
      <c r="AW96" s="13" t="s">
        <v>35</v>
      </c>
      <c r="AX96" s="13" t="s">
        <v>73</v>
      </c>
      <c r="AY96" s="252" t="s">
        <v>183</v>
      </c>
    </row>
    <row r="97" spans="2:51" s="14" customFormat="1" ht="12">
      <c r="B97" s="253"/>
      <c r="C97" s="254"/>
      <c r="D97" s="229" t="s">
        <v>193</v>
      </c>
      <c r="E97" s="255" t="s">
        <v>19</v>
      </c>
      <c r="F97" s="256" t="s">
        <v>231</v>
      </c>
      <c r="G97" s="254"/>
      <c r="H97" s="257">
        <v>14.4</v>
      </c>
      <c r="I97" s="258"/>
      <c r="J97" s="254"/>
      <c r="K97" s="254"/>
      <c r="L97" s="259"/>
      <c r="M97" s="260"/>
      <c r="N97" s="261"/>
      <c r="O97" s="261"/>
      <c r="P97" s="261"/>
      <c r="Q97" s="261"/>
      <c r="R97" s="261"/>
      <c r="S97" s="261"/>
      <c r="T97" s="262"/>
      <c r="AT97" s="263" t="s">
        <v>193</v>
      </c>
      <c r="AU97" s="263" t="s">
        <v>73</v>
      </c>
      <c r="AV97" s="14" t="s">
        <v>101</v>
      </c>
      <c r="AW97" s="14" t="s">
        <v>35</v>
      </c>
      <c r="AX97" s="14" t="s">
        <v>80</v>
      </c>
      <c r="AY97" s="263" t="s">
        <v>183</v>
      </c>
    </row>
    <row r="98" spans="2:65" s="1" customFormat="1" ht="22.5" customHeight="1">
      <c r="B98" s="39"/>
      <c r="C98" s="217" t="s">
        <v>82</v>
      </c>
      <c r="D98" s="217" t="s">
        <v>185</v>
      </c>
      <c r="E98" s="218" t="s">
        <v>751</v>
      </c>
      <c r="F98" s="219" t="s">
        <v>752</v>
      </c>
      <c r="G98" s="220" t="s">
        <v>188</v>
      </c>
      <c r="H98" s="221">
        <v>14.4</v>
      </c>
      <c r="I98" s="222"/>
      <c r="J98" s="223">
        <f>ROUND(I98*H98,2)</f>
        <v>0</v>
      </c>
      <c r="K98" s="219" t="s">
        <v>189</v>
      </c>
      <c r="L98" s="44"/>
      <c r="M98" s="224" t="s">
        <v>19</v>
      </c>
      <c r="N98" s="225" t="s">
        <v>44</v>
      </c>
      <c r="O98" s="80"/>
      <c r="P98" s="226">
        <f>O98*H98</f>
        <v>0</v>
      </c>
      <c r="Q98" s="226">
        <v>0</v>
      </c>
      <c r="R98" s="226">
        <f>Q98*H98</f>
        <v>0</v>
      </c>
      <c r="S98" s="226">
        <v>0</v>
      </c>
      <c r="T98" s="227">
        <f>S98*H98</f>
        <v>0</v>
      </c>
      <c r="AR98" s="18" t="s">
        <v>101</v>
      </c>
      <c r="AT98" s="18" t="s">
        <v>185</v>
      </c>
      <c r="AU98" s="18" t="s">
        <v>73</v>
      </c>
      <c r="AY98" s="18" t="s">
        <v>183</v>
      </c>
      <c r="BE98" s="228">
        <f>IF(N98="základní",J98,0)</f>
        <v>0</v>
      </c>
      <c r="BF98" s="228">
        <f>IF(N98="snížená",J98,0)</f>
        <v>0</v>
      </c>
      <c r="BG98" s="228">
        <f>IF(N98="zákl. přenesená",J98,0)</f>
        <v>0</v>
      </c>
      <c r="BH98" s="228">
        <f>IF(N98="sníž. přenesená",J98,0)</f>
        <v>0</v>
      </c>
      <c r="BI98" s="228">
        <f>IF(N98="nulová",J98,0)</f>
        <v>0</v>
      </c>
      <c r="BJ98" s="18" t="s">
        <v>80</v>
      </c>
      <c r="BK98" s="228">
        <f>ROUND(I98*H98,2)</f>
        <v>0</v>
      </c>
      <c r="BL98" s="18" t="s">
        <v>101</v>
      </c>
      <c r="BM98" s="18" t="s">
        <v>753</v>
      </c>
    </row>
    <row r="99" spans="2:51" s="12" customFormat="1" ht="12">
      <c r="B99" s="232"/>
      <c r="C99" s="233"/>
      <c r="D99" s="229" t="s">
        <v>193</v>
      </c>
      <c r="E99" s="234" t="s">
        <v>19</v>
      </c>
      <c r="F99" s="235" t="s">
        <v>748</v>
      </c>
      <c r="G99" s="233"/>
      <c r="H99" s="234" t="s">
        <v>19</v>
      </c>
      <c r="I99" s="236"/>
      <c r="J99" s="233"/>
      <c r="K99" s="233"/>
      <c r="L99" s="237"/>
      <c r="M99" s="238"/>
      <c r="N99" s="239"/>
      <c r="O99" s="239"/>
      <c r="P99" s="239"/>
      <c r="Q99" s="239"/>
      <c r="R99" s="239"/>
      <c r="S99" s="239"/>
      <c r="T99" s="240"/>
      <c r="AT99" s="241" t="s">
        <v>193</v>
      </c>
      <c r="AU99" s="241" t="s">
        <v>73</v>
      </c>
      <c r="AV99" s="12" t="s">
        <v>80</v>
      </c>
      <c r="AW99" s="12" t="s">
        <v>35</v>
      </c>
      <c r="AX99" s="12" t="s">
        <v>73</v>
      </c>
      <c r="AY99" s="241" t="s">
        <v>183</v>
      </c>
    </row>
    <row r="100" spans="2:51" s="13" customFormat="1" ht="12">
      <c r="B100" s="242"/>
      <c r="C100" s="243"/>
      <c r="D100" s="229" t="s">
        <v>193</v>
      </c>
      <c r="E100" s="244" t="s">
        <v>19</v>
      </c>
      <c r="F100" s="245" t="s">
        <v>216</v>
      </c>
      <c r="G100" s="243"/>
      <c r="H100" s="246">
        <v>6</v>
      </c>
      <c r="I100" s="247"/>
      <c r="J100" s="243"/>
      <c r="K100" s="243"/>
      <c r="L100" s="248"/>
      <c r="M100" s="249"/>
      <c r="N100" s="250"/>
      <c r="O100" s="250"/>
      <c r="P100" s="250"/>
      <c r="Q100" s="250"/>
      <c r="R100" s="250"/>
      <c r="S100" s="250"/>
      <c r="T100" s="251"/>
      <c r="AT100" s="252" t="s">
        <v>193</v>
      </c>
      <c r="AU100" s="252" t="s">
        <v>73</v>
      </c>
      <c r="AV100" s="13" t="s">
        <v>82</v>
      </c>
      <c r="AW100" s="13" t="s">
        <v>35</v>
      </c>
      <c r="AX100" s="13" t="s">
        <v>73</v>
      </c>
      <c r="AY100" s="252" t="s">
        <v>183</v>
      </c>
    </row>
    <row r="101" spans="2:51" s="12" customFormat="1" ht="12">
      <c r="B101" s="232"/>
      <c r="C101" s="233"/>
      <c r="D101" s="229" t="s">
        <v>193</v>
      </c>
      <c r="E101" s="234" t="s">
        <v>19</v>
      </c>
      <c r="F101" s="235" t="s">
        <v>749</v>
      </c>
      <c r="G101" s="233"/>
      <c r="H101" s="234" t="s">
        <v>19</v>
      </c>
      <c r="I101" s="236"/>
      <c r="J101" s="233"/>
      <c r="K101" s="233"/>
      <c r="L101" s="237"/>
      <c r="M101" s="238"/>
      <c r="N101" s="239"/>
      <c r="O101" s="239"/>
      <c r="P101" s="239"/>
      <c r="Q101" s="239"/>
      <c r="R101" s="239"/>
      <c r="S101" s="239"/>
      <c r="T101" s="240"/>
      <c r="AT101" s="241" t="s">
        <v>193</v>
      </c>
      <c r="AU101" s="241" t="s">
        <v>73</v>
      </c>
      <c r="AV101" s="12" t="s">
        <v>80</v>
      </c>
      <c r="AW101" s="12" t="s">
        <v>35</v>
      </c>
      <c r="AX101" s="12" t="s">
        <v>73</v>
      </c>
      <c r="AY101" s="241" t="s">
        <v>183</v>
      </c>
    </row>
    <row r="102" spans="2:51" s="13" customFormat="1" ht="12">
      <c r="B102" s="242"/>
      <c r="C102" s="243"/>
      <c r="D102" s="229" t="s">
        <v>193</v>
      </c>
      <c r="E102" s="244" t="s">
        <v>19</v>
      </c>
      <c r="F102" s="245" t="s">
        <v>750</v>
      </c>
      <c r="G102" s="243"/>
      <c r="H102" s="246">
        <v>8.4</v>
      </c>
      <c r="I102" s="247"/>
      <c r="J102" s="243"/>
      <c r="K102" s="243"/>
      <c r="L102" s="248"/>
      <c r="M102" s="249"/>
      <c r="N102" s="250"/>
      <c r="O102" s="250"/>
      <c r="P102" s="250"/>
      <c r="Q102" s="250"/>
      <c r="R102" s="250"/>
      <c r="S102" s="250"/>
      <c r="T102" s="251"/>
      <c r="AT102" s="252" t="s">
        <v>193</v>
      </c>
      <c r="AU102" s="252" t="s">
        <v>73</v>
      </c>
      <c r="AV102" s="13" t="s">
        <v>82</v>
      </c>
      <c r="AW102" s="13" t="s">
        <v>35</v>
      </c>
      <c r="AX102" s="13" t="s">
        <v>73</v>
      </c>
      <c r="AY102" s="252" t="s">
        <v>183</v>
      </c>
    </row>
    <row r="103" spans="2:51" s="14" customFormat="1" ht="12">
      <c r="B103" s="253"/>
      <c r="C103" s="254"/>
      <c r="D103" s="229" t="s">
        <v>193</v>
      </c>
      <c r="E103" s="255" t="s">
        <v>19</v>
      </c>
      <c r="F103" s="256" t="s">
        <v>231</v>
      </c>
      <c r="G103" s="254"/>
      <c r="H103" s="257">
        <v>14.4</v>
      </c>
      <c r="I103" s="258"/>
      <c r="J103" s="254"/>
      <c r="K103" s="254"/>
      <c r="L103" s="259"/>
      <c r="M103" s="277"/>
      <c r="N103" s="278"/>
      <c r="O103" s="278"/>
      <c r="P103" s="278"/>
      <c r="Q103" s="278"/>
      <c r="R103" s="278"/>
      <c r="S103" s="278"/>
      <c r="T103" s="279"/>
      <c r="AT103" s="263" t="s">
        <v>193</v>
      </c>
      <c r="AU103" s="263" t="s">
        <v>73</v>
      </c>
      <c r="AV103" s="14" t="s">
        <v>101</v>
      </c>
      <c r="AW103" s="14" t="s">
        <v>35</v>
      </c>
      <c r="AX103" s="14" t="s">
        <v>80</v>
      </c>
      <c r="AY103" s="263" t="s">
        <v>183</v>
      </c>
    </row>
    <row r="104" spans="2:12" s="1" customFormat="1" ht="6.95" customHeight="1">
      <c r="B104" s="58"/>
      <c r="C104" s="59"/>
      <c r="D104" s="59"/>
      <c r="E104" s="59"/>
      <c r="F104" s="59"/>
      <c r="G104" s="59"/>
      <c r="H104" s="59"/>
      <c r="I104" s="168"/>
      <c r="J104" s="59"/>
      <c r="K104" s="59"/>
      <c r="L104" s="44"/>
    </row>
  </sheetData>
  <sheetProtection password="CC35" sheet="1" objects="1" scenarios="1" formatColumns="0" formatRows="0" autoFilter="0"/>
  <autoFilter ref="C90:K103"/>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BM13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109</v>
      </c>
    </row>
    <row r="3" spans="2:46" ht="6.95" customHeight="1">
      <c r="B3" s="138"/>
      <c r="C3" s="139"/>
      <c r="D3" s="139"/>
      <c r="E3" s="139"/>
      <c r="F3" s="139"/>
      <c r="G3" s="139"/>
      <c r="H3" s="139"/>
      <c r="I3" s="140"/>
      <c r="J3" s="139"/>
      <c r="K3" s="139"/>
      <c r="L3" s="21"/>
      <c r="AT3" s="18" t="s">
        <v>82</v>
      </c>
    </row>
    <row r="4" spans="2:46" ht="24.95" customHeight="1">
      <c r="B4" s="21"/>
      <c r="D4" s="141" t="s">
        <v>157</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Výměna pražců a kolejnic ve 2.TK v úseku V.Březno - Boletice n.L. v km 443,320 – 448,400_OPRAVA Č. 1</v>
      </c>
      <c r="F7" s="142"/>
      <c r="G7" s="142"/>
      <c r="H7" s="142"/>
      <c r="L7" s="21"/>
    </row>
    <row r="8" spans="2:12" ht="12" customHeight="1">
      <c r="B8" s="21"/>
      <c r="D8" s="142" t="s">
        <v>158</v>
      </c>
      <c r="L8" s="21"/>
    </row>
    <row r="9" spans="2:12" s="1" customFormat="1" ht="16.5" customHeight="1">
      <c r="B9" s="44"/>
      <c r="E9" s="143" t="s">
        <v>159</v>
      </c>
      <c r="F9" s="1"/>
      <c r="G9" s="1"/>
      <c r="H9" s="1"/>
      <c r="I9" s="144"/>
      <c r="L9" s="44"/>
    </row>
    <row r="10" spans="2:12" s="1" customFormat="1" ht="12" customHeight="1">
      <c r="B10" s="44"/>
      <c r="D10" s="142" t="s">
        <v>160</v>
      </c>
      <c r="I10" s="144"/>
      <c r="L10" s="44"/>
    </row>
    <row r="11" spans="2:12" s="1" customFormat="1" ht="36.95" customHeight="1">
      <c r="B11" s="44"/>
      <c r="E11" s="145" t="s">
        <v>754</v>
      </c>
      <c r="F11" s="1"/>
      <c r="G11" s="1"/>
      <c r="H11" s="1"/>
      <c r="I11" s="144"/>
      <c r="L11" s="44"/>
    </row>
    <row r="12" spans="2:12" s="1" customFormat="1" ht="12">
      <c r="B12" s="44"/>
      <c r="I12" s="144"/>
      <c r="L12" s="44"/>
    </row>
    <row r="13" spans="2:12" s="1" customFormat="1" ht="12" customHeight="1">
      <c r="B13" s="44"/>
      <c r="D13" s="142" t="s">
        <v>18</v>
      </c>
      <c r="F13" s="18" t="s">
        <v>19</v>
      </c>
      <c r="I13" s="146" t="s">
        <v>20</v>
      </c>
      <c r="J13" s="18" t="s">
        <v>19</v>
      </c>
      <c r="L13" s="44"/>
    </row>
    <row r="14" spans="2:12" s="1" customFormat="1" ht="12" customHeight="1">
      <c r="B14" s="44"/>
      <c r="D14" s="142" t="s">
        <v>21</v>
      </c>
      <c r="F14" s="18" t="s">
        <v>22</v>
      </c>
      <c r="I14" s="146" t="s">
        <v>23</v>
      </c>
      <c r="J14" s="147" t="str">
        <f>'Rekapitulace stavby'!AN8</f>
        <v>7. 6. 2019</v>
      </c>
      <c r="L14" s="44"/>
    </row>
    <row r="15" spans="2:12" s="1" customFormat="1" ht="10.8" customHeight="1">
      <c r="B15" s="44"/>
      <c r="I15" s="144"/>
      <c r="L15" s="44"/>
    </row>
    <row r="16" spans="2:12" s="1" customFormat="1" ht="12" customHeight="1">
      <c r="B16" s="44"/>
      <c r="D16" s="142" t="s">
        <v>25</v>
      </c>
      <c r="I16" s="146" t="s">
        <v>26</v>
      </c>
      <c r="J16" s="18" t="s">
        <v>27</v>
      </c>
      <c r="L16" s="44"/>
    </row>
    <row r="17" spans="2:12" s="1" customFormat="1" ht="18" customHeight="1">
      <c r="B17" s="44"/>
      <c r="E17" s="18" t="s">
        <v>28</v>
      </c>
      <c r="I17" s="146" t="s">
        <v>29</v>
      </c>
      <c r="J17" s="18" t="s">
        <v>30</v>
      </c>
      <c r="L17" s="44"/>
    </row>
    <row r="18" spans="2:12" s="1" customFormat="1" ht="6.95" customHeight="1">
      <c r="B18" s="44"/>
      <c r="I18" s="144"/>
      <c r="L18" s="44"/>
    </row>
    <row r="19" spans="2:12" s="1" customFormat="1" ht="12" customHeight="1">
      <c r="B19" s="44"/>
      <c r="D19" s="142" t="s">
        <v>31</v>
      </c>
      <c r="I19" s="146" t="s">
        <v>26</v>
      </c>
      <c r="J19" s="34" t="str">
        <f>'Rekapitulace stavby'!AN13</f>
        <v>Vyplň údaj</v>
      </c>
      <c r="L19" s="44"/>
    </row>
    <row r="20" spans="2:12" s="1" customFormat="1" ht="18" customHeight="1">
      <c r="B20" s="44"/>
      <c r="E20" s="34" t="str">
        <f>'Rekapitulace stavby'!E14</f>
        <v>Vyplň údaj</v>
      </c>
      <c r="F20" s="18"/>
      <c r="G20" s="18"/>
      <c r="H20" s="18"/>
      <c r="I20" s="146" t="s">
        <v>29</v>
      </c>
      <c r="J20" s="34" t="str">
        <f>'Rekapitulace stavby'!AN14</f>
        <v>Vyplň údaj</v>
      </c>
      <c r="L20" s="44"/>
    </row>
    <row r="21" spans="2:12" s="1" customFormat="1" ht="6.95" customHeight="1">
      <c r="B21" s="44"/>
      <c r="I21" s="144"/>
      <c r="L21" s="44"/>
    </row>
    <row r="22" spans="2:12" s="1" customFormat="1" ht="12" customHeight="1">
      <c r="B22" s="44"/>
      <c r="D22" s="142" t="s">
        <v>33</v>
      </c>
      <c r="I22" s="146" t="s">
        <v>26</v>
      </c>
      <c r="J22" s="18" t="s">
        <v>19</v>
      </c>
      <c r="L22" s="44"/>
    </row>
    <row r="23" spans="2:12" s="1" customFormat="1" ht="18" customHeight="1">
      <c r="B23" s="44"/>
      <c r="E23" s="18" t="s">
        <v>34</v>
      </c>
      <c r="I23" s="146" t="s">
        <v>29</v>
      </c>
      <c r="J23" s="18" t="s">
        <v>19</v>
      </c>
      <c r="L23" s="44"/>
    </row>
    <row r="24" spans="2:12" s="1" customFormat="1" ht="6.95" customHeight="1">
      <c r="B24" s="44"/>
      <c r="I24" s="144"/>
      <c r="L24" s="44"/>
    </row>
    <row r="25" spans="2:12" s="1" customFormat="1" ht="12" customHeight="1">
      <c r="B25" s="44"/>
      <c r="D25" s="142" t="s">
        <v>36</v>
      </c>
      <c r="I25" s="146" t="s">
        <v>26</v>
      </c>
      <c r="J25" s="18" t="s">
        <v>19</v>
      </c>
      <c r="L25" s="44"/>
    </row>
    <row r="26" spans="2:12" s="1" customFormat="1" ht="18" customHeight="1">
      <c r="B26" s="44"/>
      <c r="E26" s="18" t="s">
        <v>34</v>
      </c>
      <c r="I26" s="146" t="s">
        <v>29</v>
      </c>
      <c r="J26" s="18" t="s">
        <v>19</v>
      </c>
      <c r="L26" s="44"/>
    </row>
    <row r="27" spans="2:12" s="1" customFormat="1" ht="6.95" customHeight="1">
      <c r="B27" s="44"/>
      <c r="I27" s="144"/>
      <c r="L27" s="44"/>
    </row>
    <row r="28" spans="2:12" s="1" customFormat="1" ht="12" customHeight="1">
      <c r="B28" s="44"/>
      <c r="D28" s="142" t="s">
        <v>37</v>
      </c>
      <c r="I28" s="144"/>
      <c r="L28" s="44"/>
    </row>
    <row r="29" spans="2:12" s="7" customFormat="1" ht="45" customHeight="1">
      <c r="B29" s="148"/>
      <c r="E29" s="149" t="s">
        <v>38</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39</v>
      </c>
      <c r="I32" s="144"/>
      <c r="J32" s="153">
        <f>ROUND(J85,2)</f>
        <v>0</v>
      </c>
      <c r="L32" s="44"/>
    </row>
    <row r="33" spans="2:12" s="1" customFormat="1" ht="6.95" customHeight="1">
      <c r="B33" s="44"/>
      <c r="D33" s="72"/>
      <c r="E33" s="72"/>
      <c r="F33" s="72"/>
      <c r="G33" s="72"/>
      <c r="H33" s="72"/>
      <c r="I33" s="151"/>
      <c r="J33" s="72"/>
      <c r="K33" s="72"/>
      <c r="L33" s="44"/>
    </row>
    <row r="34" spans="2:12" s="1" customFormat="1" ht="14.4" customHeight="1">
      <c r="B34" s="44"/>
      <c r="F34" s="154" t="s">
        <v>41</v>
      </c>
      <c r="I34" s="155" t="s">
        <v>40</v>
      </c>
      <c r="J34" s="154" t="s">
        <v>42</v>
      </c>
      <c r="L34" s="44"/>
    </row>
    <row r="35" spans="2:12" s="1" customFormat="1" ht="14.4" customHeight="1">
      <c r="B35" s="44"/>
      <c r="D35" s="142" t="s">
        <v>43</v>
      </c>
      <c r="E35" s="142" t="s">
        <v>44</v>
      </c>
      <c r="F35" s="156">
        <f>ROUND((SUM(BE85:BE136)),2)</f>
        <v>0</v>
      </c>
      <c r="I35" s="157">
        <v>0.21</v>
      </c>
      <c r="J35" s="156">
        <f>ROUND(((SUM(BE85:BE136))*I35),2)</f>
        <v>0</v>
      </c>
      <c r="L35" s="44"/>
    </row>
    <row r="36" spans="2:12" s="1" customFormat="1" ht="14.4" customHeight="1">
      <c r="B36" s="44"/>
      <c r="E36" s="142" t="s">
        <v>45</v>
      </c>
      <c r="F36" s="156">
        <f>ROUND((SUM(BF85:BF136)),2)</f>
        <v>0</v>
      </c>
      <c r="I36" s="157">
        <v>0.15</v>
      </c>
      <c r="J36" s="156">
        <f>ROUND(((SUM(BF85:BF136))*I36),2)</f>
        <v>0</v>
      </c>
      <c r="L36" s="44"/>
    </row>
    <row r="37" spans="2:12" s="1" customFormat="1" ht="14.4" customHeight="1" hidden="1">
      <c r="B37" s="44"/>
      <c r="E37" s="142" t="s">
        <v>46</v>
      </c>
      <c r="F37" s="156">
        <f>ROUND((SUM(BG85:BG136)),2)</f>
        <v>0</v>
      </c>
      <c r="I37" s="157">
        <v>0.21</v>
      </c>
      <c r="J37" s="156">
        <f>0</f>
        <v>0</v>
      </c>
      <c r="L37" s="44"/>
    </row>
    <row r="38" spans="2:12" s="1" customFormat="1" ht="14.4" customHeight="1" hidden="1">
      <c r="B38" s="44"/>
      <c r="E38" s="142" t="s">
        <v>47</v>
      </c>
      <c r="F38" s="156">
        <f>ROUND((SUM(BH85:BH136)),2)</f>
        <v>0</v>
      </c>
      <c r="I38" s="157">
        <v>0.15</v>
      </c>
      <c r="J38" s="156">
        <f>0</f>
        <v>0</v>
      </c>
      <c r="L38" s="44"/>
    </row>
    <row r="39" spans="2:12" s="1" customFormat="1" ht="14.4" customHeight="1" hidden="1">
      <c r="B39" s="44"/>
      <c r="E39" s="142" t="s">
        <v>48</v>
      </c>
      <c r="F39" s="156">
        <f>ROUND((SUM(BI85:BI136)),2)</f>
        <v>0</v>
      </c>
      <c r="I39" s="157">
        <v>0</v>
      </c>
      <c r="J39" s="156">
        <f>0</f>
        <v>0</v>
      </c>
      <c r="L39" s="44"/>
    </row>
    <row r="40" spans="2:12" s="1" customFormat="1" ht="6.95" customHeight="1">
      <c r="B40" s="44"/>
      <c r="I40" s="144"/>
      <c r="L40" s="44"/>
    </row>
    <row r="41" spans="2:12" s="1" customFormat="1" ht="25.4" customHeight="1">
      <c r="B41" s="44"/>
      <c r="C41" s="158"/>
      <c r="D41" s="159" t="s">
        <v>49</v>
      </c>
      <c r="E41" s="160"/>
      <c r="F41" s="160"/>
      <c r="G41" s="161" t="s">
        <v>50</v>
      </c>
      <c r="H41" s="162" t="s">
        <v>51</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4" t="s">
        <v>162</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3" t="s">
        <v>16</v>
      </c>
      <c r="D49" s="40"/>
      <c r="E49" s="40"/>
      <c r="F49" s="40"/>
      <c r="G49" s="40"/>
      <c r="H49" s="40"/>
      <c r="I49" s="144"/>
      <c r="J49" s="40"/>
      <c r="K49" s="40"/>
      <c r="L49" s="44"/>
    </row>
    <row r="50" spans="2:12" s="1" customFormat="1" ht="16.5" customHeight="1">
      <c r="B50" s="39"/>
      <c r="C50" s="40"/>
      <c r="D50" s="40"/>
      <c r="E50" s="172" t="str">
        <f>E7</f>
        <v>Výměna pražců a kolejnic ve 2.TK v úseku V.Březno - Boletice n.L. v km 443,320 – 448,400_OPRAVA Č. 1</v>
      </c>
      <c r="F50" s="33"/>
      <c r="G50" s="33"/>
      <c r="H50" s="33"/>
      <c r="I50" s="144"/>
      <c r="J50" s="40"/>
      <c r="K50" s="40"/>
      <c r="L50" s="44"/>
    </row>
    <row r="51" spans="2:12" ht="12" customHeight="1">
      <c r="B51" s="22"/>
      <c r="C51" s="33" t="s">
        <v>158</v>
      </c>
      <c r="D51" s="23"/>
      <c r="E51" s="23"/>
      <c r="F51" s="23"/>
      <c r="G51" s="23"/>
      <c r="H51" s="23"/>
      <c r="I51" s="137"/>
      <c r="J51" s="23"/>
      <c r="K51" s="23"/>
      <c r="L51" s="21"/>
    </row>
    <row r="52" spans="2:12" s="1" customFormat="1" ht="16.5" customHeight="1">
      <c r="B52" s="39"/>
      <c r="C52" s="40"/>
      <c r="D52" s="40"/>
      <c r="E52" s="172" t="s">
        <v>159</v>
      </c>
      <c r="F52" s="40"/>
      <c r="G52" s="40"/>
      <c r="H52" s="40"/>
      <c r="I52" s="144"/>
      <c r="J52" s="40"/>
      <c r="K52" s="40"/>
      <c r="L52" s="44"/>
    </row>
    <row r="53" spans="2:12" s="1" customFormat="1" ht="12" customHeight="1">
      <c r="B53" s="39"/>
      <c r="C53" s="33" t="s">
        <v>160</v>
      </c>
      <c r="D53" s="40"/>
      <c r="E53" s="40"/>
      <c r="F53" s="40"/>
      <c r="G53" s="40"/>
      <c r="H53" s="40"/>
      <c r="I53" s="144"/>
      <c r="J53" s="40"/>
      <c r="K53" s="40"/>
      <c r="L53" s="44"/>
    </row>
    <row r="54" spans="2:12" s="1" customFormat="1" ht="16.5" customHeight="1">
      <c r="B54" s="39"/>
      <c r="C54" s="40"/>
      <c r="D54" s="40"/>
      <c r="E54" s="65" t="str">
        <f>E11</f>
        <v>SO 04 - SO 04 - Následné propracování</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3" t="s">
        <v>21</v>
      </c>
      <c r="D56" s="40"/>
      <c r="E56" s="40"/>
      <c r="F56" s="28" t="str">
        <f>F14</f>
        <v>trať 073</v>
      </c>
      <c r="G56" s="40"/>
      <c r="H56" s="40"/>
      <c r="I56" s="146" t="s">
        <v>23</v>
      </c>
      <c r="J56" s="68" t="str">
        <f>IF(J14="","",J14)</f>
        <v>7. 6. 2019</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3" t="s">
        <v>25</v>
      </c>
      <c r="D58" s="40"/>
      <c r="E58" s="40"/>
      <c r="F58" s="28" t="str">
        <f>E17</f>
        <v>SŽDC s.o., OŘ Ústí n.L., ST Ústí n.L.</v>
      </c>
      <c r="G58" s="40"/>
      <c r="H58" s="40"/>
      <c r="I58" s="146" t="s">
        <v>33</v>
      </c>
      <c r="J58" s="37" t="str">
        <f>E23</f>
        <v xml:space="preserve"> </v>
      </c>
      <c r="K58" s="40"/>
      <c r="L58" s="44"/>
    </row>
    <row r="59" spans="2:12" s="1" customFormat="1" ht="13.65" customHeight="1">
      <c r="B59" s="39"/>
      <c r="C59" s="33" t="s">
        <v>31</v>
      </c>
      <c r="D59" s="40"/>
      <c r="E59" s="40"/>
      <c r="F59" s="28" t="str">
        <f>IF(E20="","",E20)</f>
        <v>Vyplň údaj</v>
      </c>
      <c r="G59" s="40"/>
      <c r="H59" s="40"/>
      <c r="I59" s="146" t="s">
        <v>36</v>
      </c>
      <c r="J59" s="37" t="str">
        <f>E26</f>
        <v xml:space="preserve"> </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163</v>
      </c>
      <c r="D61" s="174"/>
      <c r="E61" s="174"/>
      <c r="F61" s="174"/>
      <c r="G61" s="174"/>
      <c r="H61" s="174"/>
      <c r="I61" s="175"/>
      <c r="J61" s="176" t="s">
        <v>164</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71</v>
      </c>
      <c r="D63" s="40"/>
      <c r="E63" s="40"/>
      <c r="F63" s="40"/>
      <c r="G63" s="40"/>
      <c r="H63" s="40"/>
      <c r="I63" s="144"/>
      <c r="J63" s="98">
        <f>J85</f>
        <v>0</v>
      </c>
      <c r="K63" s="40"/>
      <c r="L63" s="44"/>
      <c r="AU63" s="18" t="s">
        <v>165</v>
      </c>
    </row>
    <row r="64" spans="2:12" s="1" customFormat="1" ht="21.8" customHeight="1">
      <c r="B64" s="39"/>
      <c r="C64" s="40"/>
      <c r="D64" s="40"/>
      <c r="E64" s="40"/>
      <c r="F64" s="40"/>
      <c r="G64" s="40"/>
      <c r="H64" s="40"/>
      <c r="I64" s="144"/>
      <c r="J64" s="40"/>
      <c r="K64" s="40"/>
      <c r="L64" s="44"/>
    </row>
    <row r="65" spans="2:12" s="1" customFormat="1" ht="6.95" customHeight="1">
      <c r="B65" s="58"/>
      <c r="C65" s="59"/>
      <c r="D65" s="59"/>
      <c r="E65" s="59"/>
      <c r="F65" s="59"/>
      <c r="G65" s="59"/>
      <c r="H65" s="59"/>
      <c r="I65" s="168"/>
      <c r="J65" s="59"/>
      <c r="K65" s="59"/>
      <c r="L65" s="44"/>
    </row>
    <row r="69" spans="2:12" s="1" customFormat="1" ht="6.95" customHeight="1">
      <c r="B69" s="60"/>
      <c r="C69" s="61"/>
      <c r="D69" s="61"/>
      <c r="E69" s="61"/>
      <c r="F69" s="61"/>
      <c r="G69" s="61"/>
      <c r="H69" s="61"/>
      <c r="I69" s="171"/>
      <c r="J69" s="61"/>
      <c r="K69" s="61"/>
      <c r="L69" s="44"/>
    </row>
    <row r="70" spans="2:12" s="1" customFormat="1" ht="24.95" customHeight="1">
      <c r="B70" s="39"/>
      <c r="C70" s="24" t="s">
        <v>168</v>
      </c>
      <c r="D70" s="40"/>
      <c r="E70" s="40"/>
      <c r="F70" s="40"/>
      <c r="G70" s="40"/>
      <c r="H70" s="40"/>
      <c r="I70" s="144"/>
      <c r="J70" s="40"/>
      <c r="K70" s="40"/>
      <c r="L70" s="44"/>
    </row>
    <row r="71" spans="2:12" s="1" customFormat="1" ht="6.95" customHeight="1">
      <c r="B71" s="39"/>
      <c r="C71" s="40"/>
      <c r="D71" s="40"/>
      <c r="E71" s="40"/>
      <c r="F71" s="40"/>
      <c r="G71" s="40"/>
      <c r="H71" s="40"/>
      <c r="I71" s="144"/>
      <c r="J71" s="40"/>
      <c r="K71" s="40"/>
      <c r="L71" s="44"/>
    </row>
    <row r="72" spans="2:12" s="1" customFormat="1" ht="12" customHeight="1">
      <c r="B72" s="39"/>
      <c r="C72" s="33" t="s">
        <v>16</v>
      </c>
      <c r="D72" s="40"/>
      <c r="E72" s="40"/>
      <c r="F72" s="40"/>
      <c r="G72" s="40"/>
      <c r="H72" s="40"/>
      <c r="I72" s="144"/>
      <c r="J72" s="40"/>
      <c r="K72" s="40"/>
      <c r="L72" s="44"/>
    </row>
    <row r="73" spans="2:12" s="1" customFormat="1" ht="16.5" customHeight="1">
      <c r="B73" s="39"/>
      <c r="C73" s="40"/>
      <c r="D73" s="40"/>
      <c r="E73" s="172" t="str">
        <f>E7</f>
        <v>Výměna pražců a kolejnic ve 2.TK v úseku V.Březno - Boletice n.L. v km 443,320 – 448,400_OPRAVA Č. 1</v>
      </c>
      <c r="F73" s="33"/>
      <c r="G73" s="33"/>
      <c r="H73" s="33"/>
      <c r="I73" s="144"/>
      <c r="J73" s="40"/>
      <c r="K73" s="40"/>
      <c r="L73" s="44"/>
    </row>
    <row r="74" spans="2:12" ht="12" customHeight="1">
      <c r="B74" s="22"/>
      <c r="C74" s="33" t="s">
        <v>158</v>
      </c>
      <c r="D74" s="23"/>
      <c r="E74" s="23"/>
      <c r="F74" s="23"/>
      <c r="G74" s="23"/>
      <c r="H74" s="23"/>
      <c r="I74" s="137"/>
      <c r="J74" s="23"/>
      <c r="K74" s="23"/>
      <c r="L74" s="21"/>
    </row>
    <row r="75" spans="2:12" s="1" customFormat="1" ht="16.5" customHeight="1">
      <c r="B75" s="39"/>
      <c r="C75" s="40"/>
      <c r="D75" s="40"/>
      <c r="E75" s="172" t="s">
        <v>159</v>
      </c>
      <c r="F75" s="40"/>
      <c r="G75" s="40"/>
      <c r="H75" s="40"/>
      <c r="I75" s="144"/>
      <c r="J75" s="40"/>
      <c r="K75" s="40"/>
      <c r="L75" s="44"/>
    </row>
    <row r="76" spans="2:12" s="1" customFormat="1" ht="12" customHeight="1">
      <c r="B76" s="39"/>
      <c r="C76" s="33" t="s">
        <v>160</v>
      </c>
      <c r="D76" s="40"/>
      <c r="E76" s="40"/>
      <c r="F76" s="40"/>
      <c r="G76" s="40"/>
      <c r="H76" s="40"/>
      <c r="I76" s="144"/>
      <c r="J76" s="40"/>
      <c r="K76" s="40"/>
      <c r="L76" s="44"/>
    </row>
    <row r="77" spans="2:12" s="1" customFormat="1" ht="16.5" customHeight="1">
      <c r="B77" s="39"/>
      <c r="C77" s="40"/>
      <c r="D77" s="40"/>
      <c r="E77" s="65" t="str">
        <f>E11</f>
        <v>SO 04 - SO 04 - Následné propracování</v>
      </c>
      <c r="F77" s="40"/>
      <c r="G77" s="40"/>
      <c r="H77" s="40"/>
      <c r="I77" s="144"/>
      <c r="J77" s="40"/>
      <c r="K77" s="40"/>
      <c r="L77" s="44"/>
    </row>
    <row r="78" spans="2:12" s="1" customFormat="1" ht="6.95" customHeight="1">
      <c r="B78" s="39"/>
      <c r="C78" s="40"/>
      <c r="D78" s="40"/>
      <c r="E78" s="40"/>
      <c r="F78" s="40"/>
      <c r="G78" s="40"/>
      <c r="H78" s="40"/>
      <c r="I78" s="144"/>
      <c r="J78" s="40"/>
      <c r="K78" s="40"/>
      <c r="L78" s="44"/>
    </row>
    <row r="79" spans="2:12" s="1" customFormat="1" ht="12" customHeight="1">
      <c r="B79" s="39"/>
      <c r="C79" s="33" t="s">
        <v>21</v>
      </c>
      <c r="D79" s="40"/>
      <c r="E79" s="40"/>
      <c r="F79" s="28" t="str">
        <f>F14</f>
        <v>trať 073</v>
      </c>
      <c r="G79" s="40"/>
      <c r="H79" s="40"/>
      <c r="I79" s="146" t="s">
        <v>23</v>
      </c>
      <c r="J79" s="68" t="str">
        <f>IF(J14="","",J14)</f>
        <v>7. 6. 2019</v>
      </c>
      <c r="K79" s="40"/>
      <c r="L79" s="44"/>
    </row>
    <row r="80" spans="2:12" s="1" customFormat="1" ht="6.95" customHeight="1">
      <c r="B80" s="39"/>
      <c r="C80" s="40"/>
      <c r="D80" s="40"/>
      <c r="E80" s="40"/>
      <c r="F80" s="40"/>
      <c r="G80" s="40"/>
      <c r="H80" s="40"/>
      <c r="I80" s="144"/>
      <c r="J80" s="40"/>
      <c r="K80" s="40"/>
      <c r="L80" s="44"/>
    </row>
    <row r="81" spans="2:12" s="1" customFormat="1" ht="13.65" customHeight="1">
      <c r="B81" s="39"/>
      <c r="C81" s="33" t="s">
        <v>25</v>
      </c>
      <c r="D81" s="40"/>
      <c r="E81" s="40"/>
      <c r="F81" s="28" t="str">
        <f>E17</f>
        <v>SŽDC s.o., OŘ Ústí n.L., ST Ústí n.L.</v>
      </c>
      <c r="G81" s="40"/>
      <c r="H81" s="40"/>
      <c r="I81" s="146" t="s">
        <v>33</v>
      </c>
      <c r="J81" s="37" t="str">
        <f>E23</f>
        <v xml:space="preserve"> </v>
      </c>
      <c r="K81" s="40"/>
      <c r="L81" s="44"/>
    </row>
    <row r="82" spans="2:12" s="1" customFormat="1" ht="13.65" customHeight="1">
      <c r="B82" s="39"/>
      <c r="C82" s="33" t="s">
        <v>31</v>
      </c>
      <c r="D82" s="40"/>
      <c r="E82" s="40"/>
      <c r="F82" s="28" t="str">
        <f>IF(E20="","",E20)</f>
        <v>Vyplň údaj</v>
      </c>
      <c r="G82" s="40"/>
      <c r="H82" s="40"/>
      <c r="I82" s="146" t="s">
        <v>36</v>
      </c>
      <c r="J82" s="37" t="str">
        <f>E26</f>
        <v xml:space="preserve"> </v>
      </c>
      <c r="K82" s="40"/>
      <c r="L82" s="44"/>
    </row>
    <row r="83" spans="2:12" s="1" customFormat="1" ht="10.3" customHeight="1">
      <c r="B83" s="39"/>
      <c r="C83" s="40"/>
      <c r="D83" s="40"/>
      <c r="E83" s="40"/>
      <c r="F83" s="40"/>
      <c r="G83" s="40"/>
      <c r="H83" s="40"/>
      <c r="I83" s="144"/>
      <c r="J83" s="40"/>
      <c r="K83" s="40"/>
      <c r="L83" s="44"/>
    </row>
    <row r="84" spans="2:20" s="10" customFormat="1" ht="29.25" customHeight="1">
      <c r="B84" s="191"/>
      <c r="C84" s="192" t="s">
        <v>169</v>
      </c>
      <c r="D84" s="193" t="s">
        <v>58</v>
      </c>
      <c r="E84" s="193" t="s">
        <v>54</v>
      </c>
      <c r="F84" s="193" t="s">
        <v>55</v>
      </c>
      <c r="G84" s="193" t="s">
        <v>170</v>
      </c>
      <c r="H84" s="193" t="s">
        <v>171</v>
      </c>
      <c r="I84" s="194" t="s">
        <v>172</v>
      </c>
      <c r="J84" s="193" t="s">
        <v>164</v>
      </c>
      <c r="K84" s="195" t="s">
        <v>173</v>
      </c>
      <c r="L84" s="196"/>
      <c r="M84" s="88" t="s">
        <v>19</v>
      </c>
      <c r="N84" s="89" t="s">
        <v>43</v>
      </c>
      <c r="O84" s="89" t="s">
        <v>174</v>
      </c>
      <c r="P84" s="89" t="s">
        <v>175</v>
      </c>
      <c r="Q84" s="89" t="s">
        <v>176</v>
      </c>
      <c r="R84" s="89" t="s">
        <v>177</v>
      </c>
      <c r="S84" s="89" t="s">
        <v>178</v>
      </c>
      <c r="T84" s="90" t="s">
        <v>179</v>
      </c>
    </row>
    <row r="85" spans="2:63" s="1" customFormat="1" ht="22.8" customHeight="1">
      <c r="B85" s="39"/>
      <c r="C85" s="95" t="s">
        <v>180</v>
      </c>
      <c r="D85" s="40"/>
      <c r="E85" s="40"/>
      <c r="F85" s="40"/>
      <c r="G85" s="40"/>
      <c r="H85" s="40"/>
      <c r="I85" s="144"/>
      <c r="J85" s="197">
        <f>BK85</f>
        <v>0</v>
      </c>
      <c r="K85" s="40"/>
      <c r="L85" s="44"/>
      <c r="M85" s="91"/>
      <c r="N85" s="92"/>
      <c r="O85" s="92"/>
      <c r="P85" s="198">
        <f>SUM(P86:P136)</f>
        <v>0</v>
      </c>
      <c r="Q85" s="92"/>
      <c r="R85" s="198">
        <f>SUM(R86:R136)</f>
        <v>891</v>
      </c>
      <c r="S85" s="92"/>
      <c r="T85" s="199">
        <f>SUM(T86:T136)</f>
        <v>0</v>
      </c>
      <c r="AT85" s="18" t="s">
        <v>72</v>
      </c>
      <c r="AU85" s="18" t="s">
        <v>165</v>
      </c>
      <c r="BK85" s="200">
        <f>SUM(BK86:BK136)</f>
        <v>0</v>
      </c>
    </row>
    <row r="86" spans="2:65" s="1" customFormat="1" ht="56.25" customHeight="1">
      <c r="B86" s="39"/>
      <c r="C86" s="217" t="s">
        <v>80</v>
      </c>
      <c r="D86" s="217" t="s">
        <v>185</v>
      </c>
      <c r="E86" s="218" t="s">
        <v>755</v>
      </c>
      <c r="F86" s="219" t="s">
        <v>756</v>
      </c>
      <c r="G86" s="220" t="s">
        <v>219</v>
      </c>
      <c r="H86" s="221">
        <v>5.3</v>
      </c>
      <c r="I86" s="222"/>
      <c r="J86" s="223">
        <f>ROUND(I86*H86,2)</f>
        <v>0</v>
      </c>
      <c r="K86" s="219" t="s">
        <v>189</v>
      </c>
      <c r="L86" s="44"/>
      <c r="M86" s="224" t="s">
        <v>19</v>
      </c>
      <c r="N86" s="225" t="s">
        <v>44</v>
      </c>
      <c r="O86" s="80"/>
      <c r="P86" s="226">
        <f>O86*H86</f>
        <v>0</v>
      </c>
      <c r="Q86" s="226">
        <v>0</v>
      </c>
      <c r="R86" s="226">
        <f>Q86*H86</f>
        <v>0</v>
      </c>
      <c r="S86" s="226">
        <v>0</v>
      </c>
      <c r="T86" s="227">
        <f>S86*H86</f>
        <v>0</v>
      </c>
      <c r="AR86" s="18" t="s">
        <v>101</v>
      </c>
      <c r="AT86" s="18" t="s">
        <v>185</v>
      </c>
      <c r="AU86" s="18" t="s">
        <v>73</v>
      </c>
      <c r="AY86" s="18" t="s">
        <v>183</v>
      </c>
      <c r="BE86" s="228">
        <f>IF(N86="základní",J86,0)</f>
        <v>0</v>
      </c>
      <c r="BF86" s="228">
        <f>IF(N86="snížená",J86,0)</f>
        <v>0</v>
      </c>
      <c r="BG86" s="228">
        <f>IF(N86="zákl. přenesená",J86,0)</f>
        <v>0</v>
      </c>
      <c r="BH86" s="228">
        <f>IF(N86="sníž. přenesená",J86,0)</f>
        <v>0</v>
      </c>
      <c r="BI86" s="228">
        <f>IF(N86="nulová",J86,0)</f>
        <v>0</v>
      </c>
      <c r="BJ86" s="18" t="s">
        <v>80</v>
      </c>
      <c r="BK86" s="228">
        <f>ROUND(I86*H86,2)</f>
        <v>0</v>
      </c>
      <c r="BL86" s="18" t="s">
        <v>101</v>
      </c>
      <c r="BM86" s="18" t="s">
        <v>757</v>
      </c>
    </row>
    <row r="87" spans="2:47" s="1" customFormat="1" ht="12">
      <c r="B87" s="39"/>
      <c r="C87" s="40"/>
      <c r="D87" s="229" t="s">
        <v>191</v>
      </c>
      <c r="E87" s="40"/>
      <c r="F87" s="230" t="s">
        <v>336</v>
      </c>
      <c r="G87" s="40"/>
      <c r="H87" s="40"/>
      <c r="I87" s="144"/>
      <c r="J87" s="40"/>
      <c r="K87" s="40"/>
      <c r="L87" s="44"/>
      <c r="M87" s="231"/>
      <c r="N87" s="80"/>
      <c r="O87" s="80"/>
      <c r="P87" s="80"/>
      <c r="Q87" s="80"/>
      <c r="R87" s="80"/>
      <c r="S87" s="80"/>
      <c r="T87" s="81"/>
      <c r="AT87" s="18" t="s">
        <v>191</v>
      </c>
      <c r="AU87" s="18" t="s">
        <v>73</v>
      </c>
    </row>
    <row r="88" spans="2:51" s="13" customFormat="1" ht="12">
      <c r="B88" s="242"/>
      <c r="C88" s="243"/>
      <c r="D88" s="229" t="s">
        <v>193</v>
      </c>
      <c r="E88" s="244" t="s">
        <v>19</v>
      </c>
      <c r="F88" s="245" t="s">
        <v>758</v>
      </c>
      <c r="G88" s="243"/>
      <c r="H88" s="246">
        <v>5.3</v>
      </c>
      <c r="I88" s="247"/>
      <c r="J88" s="243"/>
      <c r="K88" s="243"/>
      <c r="L88" s="248"/>
      <c r="M88" s="249"/>
      <c r="N88" s="250"/>
      <c r="O88" s="250"/>
      <c r="P88" s="250"/>
      <c r="Q88" s="250"/>
      <c r="R88" s="250"/>
      <c r="S88" s="250"/>
      <c r="T88" s="251"/>
      <c r="AT88" s="252" t="s">
        <v>193</v>
      </c>
      <c r="AU88" s="252" t="s">
        <v>73</v>
      </c>
      <c r="AV88" s="13" t="s">
        <v>82</v>
      </c>
      <c r="AW88" s="13" t="s">
        <v>35</v>
      </c>
      <c r="AX88" s="13" t="s">
        <v>80</v>
      </c>
      <c r="AY88" s="252" t="s">
        <v>183</v>
      </c>
    </row>
    <row r="89" spans="2:65" s="1" customFormat="1" ht="33.75" customHeight="1">
      <c r="B89" s="39"/>
      <c r="C89" s="217" t="s">
        <v>82</v>
      </c>
      <c r="D89" s="217" t="s">
        <v>185</v>
      </c>
      <c r="E89" s="218" t="s">
        <v>338</v>
      </c>
      <c r="F89" s="219" t="s">
        <v>339</v>
      </c>
      <c r="G89" s="220" t="s">
        <v>219</v>
      </c>
      <c r="H89" s="221">
        <v>5.3</v>
      </c>
      <c r="I89" s="222"/>
      <c r="J89" s="223">
        <f>ROUND(I89*H89,2)</f>
        <v>0</v>
      </c>
      <c r="K89" s="219" t="s">
        <v>189</v>
      </c>
      <c r="L89" s="44"/>
      <c r="M89" s="224" t="s">
        <v>19</v>
      </c>
      <c r="N89" s="225" t="s">
        <v>44</v>
      </c>
      <c r="O89" s="80"/>
      <c r="P89" s="226">
        <f>O89*H89</f>
        <v>0</v>
      </c>
      <c r="Q89" s="226">
        <v>0</v>
      </c>
      <c r="R89" s="226">
        <f>Q89*H89</f>
        <v>0</v>
      </c>
      <c r="S89" s="226">
        <v>0</v>
      </c>
      <c r="T89" s="227">
        <f>S89*H89</f>
        <v>0</v>
      </c>
      <c r="AR89" s="18" t="s">
        <v>101</v>
      </c>
      <c r="AT89" s="18" t="s">
        <v>185</v>
      </c>
      <c r="AU89" s="18" t="s">
        <v>73</v>
      </c>
      <c r="AY89" s="18" t="s">
        <v>183</v>
      </c>
      <c r="BE89" s="228">
        <f>IF(N89="základní",J89,0)</f>
        <v>0</v>
      </c>
      <c r="BF89" s="228">
        <f>IF(N89="snížená",J89,0)</f>
        <v>0</v>
      </c>
      <c r="BG89" s="228">
        <f>IF(N89="zákl. přenesená",J89,0)</f>
        <v>0</v>
      </c>
      <c r="BH89" s="228">
        <f>IF(N89="sníž. přenesená",J89,0)</f>
        <v>0</v>
      </c>
      <c r="BI89" s="228">
        <f>IF(N89="nulová",J89,0)</f>
        <v>0</v>
      </c>
      <c r="BJ89" s="18" t="s">
        <v>80</v>
      </c>
      <c r="BK89" s="228">
        <f>ROUND(I89*H89,2)</f>
        <v>0</v>
      </c>
      <c r="BL89" s="18" t="s">
        <v>101</v>
      </c>
      <c r="BM89" s="18" t="s">
        <v>759</v>
      </c>
    </row>
    <row r="90" spans="2:47" s="1" customFormat="1" ht="12">
      <c r="B90" s="39"/>
      <c r="C90" s="40"/>
      <c r="D90" s="229" t="s">
        <v>191</v>
      </c>
      <c r="E90" s="40"/>
      <c r="F90" s="230" t="s">
        <v>336</v>
      </c>
      <c r="G90" s="40"/>
      <c r="H90" s="40"/>
      <c r="I90" s="144"/>
      <c r="J90" s="40"/>
      <c r="K90" s="40"/>
      <c r="L90" s="44"/>
      <c r="M90" s="231"/>
      <c r="N90" s="80"/>
      <c r="O90" s="80"/>
      <c r="P90" s="80"/>
      <c r="Q90" s="80"/>
      <c r="R90" s="80"/>
      <c r="S90" s="80"/>
      <c r="T90" s="81"/>
      <c r="AT90" s="18" t="s">
        <v>191</v>
      </c>
      <c r="AU90" s="18" t="s">
        <v>73</v>
      </c>
    </row>
    <row r="91" spans="2:51" s="13" customFormat="1" ht="12">
      <c r="B91" s="242"/>
      <c r="C91" s="243"/>
      <c r="D91" s="229" t="s">
        <v>193</v>
      </c>
      <c r="E91" s="244" t="s">
        <v>19</v>
      </c>
      <c r="F91" s="245" t="s">
        <v>758</v>
      </c>
      <c r="G91" s="243"/>
      <c r="H91" s="246">
        <v>5.3</v>
      </c>
      <c r="I91" s="247"/>
      <c r="J91" s="243"/>
      <c r="K91" s="243"/>
      <c r="L91" s="248"/>
      <c r="M91" s="249"/>
      <c r="N91" s="250"/>
      <c r="O91" s="250"/>
      <c r="P91" s="250"/>
      <c r="Q91" s="250"/>
      <c r="R91" s="250"/>
      <c r="S91" s="250"/>
      <c r="T91" s="251"/>
      <c r="AT91" s="252" t="s">
        <v>193</v>
      </c>
      <c r="AU91" s="252" t="s">
        <v>73</v>
      </c>
      <c r="AV91" s="13" t="s">
        <v>82</v>
      </c>
      <c r="AW91" s="13" t="s">
        <v>35</v>
      </c>
      <c r="AX91" s="13" t="s">
        <v>80</v>
      </c>
      <c r="AY91" s="252" t="s">
        <v>183</v>
      </c>
    </row>
    <row r="92" spans="2:65" s="1" customFormat="1" ht="33.75" customHeight="1">
      <c r="B92" s="39"/>
      <c r="C92" s="217" t="s">
        <v>95</v>
      </c>
      <c r="D92" s="217" t="s">
        <v>185</v>
      </c>
      <c r="E92" s="218" t="s">
        <v>223</v>
      </c>
      <c r="F92" s="219" t="s">
        <v>224</v>
      </c>
      <c r="G92" s="220" t="s">
        <v>225</v>
      </c>
      <c r="H92" s="221">
        <v>594</v>
      </c>
      <c r="I92" s="222"/>
      <c r="J92" s="223">
        <f>ROUND(I92*H92,2)</f>
        <v>0</v>
      </c>
      <c r="K92" s="219" t="s">
        <v>189</v>
      </c>
      <c r="L92" s="44"/>
      <c r="M92" s="224" t="s">
        <v>19</v>
      </c>
      <c r="N92" s="225" t="s">
        <v>44</v>
      </c>
      <c r="O92" s="80"/>
      <c r="P92" s="226">
        <f>O92*H92</f>
        <v>0</v>
      </c>
      <c r="Q92" s="226">
        <v>0</v>
      </c>
      <c r="R92" s="226">
        <f>Q92*H92</f>
        <v>0</v>
      </c>
      <c r="S92" s="226">
        <v>0</v>
      </c>
      <c r="T92" s="227">
        <f>S92*H92</f>
        <v>0</v>
      </c>
      <c r="AR92" s="18" t="s">
        <v>101</v>
      </c>
      <c r="AT92" s="18" t="s">
        <v>185</v>
      </c>
      <c r="AU92" s="18" t="s">
        <v>73</v>
      </c>
      <c r="AY92" s="18" t="s">
        <v>183</v>
      </c>
      <c r="BE92" s="228">
        <f>IF(N92="základní",J92,0)</f>
        <v>0</v>
      </c>
      <c r="BF92" s="228">
        <f>IF(N92="snížená",J92,0)</f>
        <v>0</v>
      </c>
      <c r="BG92" s="228">
        <f>IF(N92="zákl. přenesená",J92,0)</f>
        <v>0</v>
      </c>
      <c r="BH92" s="228">
        <f>IF(N92="sníž. přenesená",J92,0)</f>
        <v>0</v>
      </c>
      <c r="BI92" s="228">
        <f>IF(N92="nulová",J92,0)</f>
        <v>0</v>
      </c>
      <c r="BJ92" s="18" t="s">
        <v>80</v>
      </c>
      <c r="BK92" s="228">
        <f>ROUND(I92*H92,2)</f>
        <v>0</v>
      </c>
      <c r="BL92" s="18" t="s">
        <v>101</v>
      </c>
      <c r="BM92" s="18" t="s">
        <v>760</v>
      </c>
    </row>
    <row r="93" spans="2:51" s="13" customFormat="1" ht="12">
      <c r="B93" s="242"/>
      <c r="C93" s="243"/>
      <c r="D93" s="229" t="s">
        <v>193</v>
      </c>
      <c r="E93" s="244" t="s">
        <v>19</v>
      </c>
      <c r="F93" s="245" t="s">
        <v>761</v>
      </c>
      <c r="G93" s="243"/>
      <c r="H93" s="246">
        <v>594</v>
      </c>
      <c r="I93" s="247"/>
      <c r="J93" s="243"/>
      <c r="K93" s="243"/>
      <c r="L93" s="248"/>
      <c r="M93" s="249"/>
      <c r="N93" s="250"/>
      <c r="O93" s="250"/>
      <c r="P93" s="250"/>
      <c r="Q93" s="250"/>
      <c r="R93" s="250"/>
      <c r="S93" s="250"/>
      <c r="T93" s="251"/>
      <c r="AT93" s="252" t="s">
        <v>193</v>
      </c>
      <c r="AU93" s="252" t="s">
        <v>73</v>
      </c>
      <c r="AV93" s="13" t="s">
        <v>82</v>
      </c>
      <c r="AW93" s="13" t="s">
        <v>35</v>
      </c>
      <c r="AX93" s="13" t="s">
        <v>80</v>
      </c>
      <c r="AY93" s="252" t="s">
        <v>183</v>
      </c>
    </row>
    <row r="94" spans="2:65" s="1" customFormat="1" ht="22.5" customHeight="1">
      <c r="B94" s="39"/>
      <c r="C94" s="264" t="s">
        <v>101</v>
      </c>
      <c r="D94" s="264" t="s">
        <v>233</v>
      </c>
      <c r="E94" s="265" t="s">
        <v>234</v>
      </c>
      <c r="F94" s="266" t="s">
        <v>235</v>
      </c>
      <c r="G94" s="267" t="s">
        <v>208</v>
      </c>
      <c r="H94" s="268">
        <v>891</v>
      </c>
      <c r="I94" s="269"/>
      <c r="J94" s="270">
        <f>ROUND(I94*H94,2)</f>
        <v>0</v>
      </c>
      <c r="K94" s="266" t="s">
        <v>189</v>
      </c>
      <c r="L94" s="271"/>
      <c r="M94" s="272" t="s">
        <v>19</v>
      </c>
      <c r="N94" s="273" t="s">
        <v>44</v>
      </c>
      <c r="O94" s="80"/>
      <c r="P94" s="226">
        <f>O94*H94</f>
        <v>0</v>
      </c>
      <c r="Q94" s="226">
        <v>1</v>
      </c>
      <c r="R94" s="226">
        <f>Q94*H94</f>
        <v>891</v>
      </c>
      <c r="S94" s="226">
        <v>0</v>
      </c>
      <c r="T94" s="227">
        <f>S94*H94</f>
        <v>0</v>
      </c>
      <c r="AR94" s="18" t="s">
        <v>232</v>
      </c>
      <c r="AT94" s="18" t="s">
        <v>233</v>
      </c>
      <c r="AU94" s="18" t="s">
        <v>73</v>
      </c>
      <c r="AY94" s="18" t="s">
        <v>183</v>
      </c>
      <c r="BE94" s="228">
        <f>IF(N94="základní",J94,0)</f>
        <v>0</v>
      </c>
      <c r="BF94" s="228">
        <f>IF(N94="snížená",J94,0)</f>
        <v>0</v>
      </c>
      <c r="BG94" s="228">
        <f>IF(N94="zákl. přenesená",J94,0)</f>
        <v>0</v>
      </c>
      <c r="BH94" s="228">
        <f>IF(N94="sníž. přenesená",J94,0)</f>
        <v>0</v>
      </c>
      <c r="BI94" s="228">
        <f>IF(N94="nulová",J94,0)</f>
        <v>0</v>
      </c>
      <c r="BJ94" s="18" t="s">
        <v>80</v>
      </c>
      <c r="BK94" s="228">
        <f>ROUND(I94*H94,2)</f>
        <v>0</v>
      </c>
      <c r="BL94" s="18" t="s">
        <v>101</v>
      </c>
      <c r="BM94" s="18" t="s">
        <v>762</v>
      </c>
    </row>
    <row r="95" spans="2:51" s="13" customFormat="1" ht="12">
      <c r="B95" s="242"/>
      <c r="C95" s="243"/>
      <c r="D95" s="229" t="s">
        <v>193</v>
      </c>
      <c r="E95" s="244" t="s">
        <v>19</v>
      </c>
      <c r="F95" s="245" t="s">
        <v>763</v>
      </c>
      <c r="G95" s="243"/>
      <c r="H95" s="246">
        <v>891</v>
      </c>
      <c r="I95" s="247"/>
      <c r="J95" s="243"/>
      <c r="K95" s="243"/>
      <c r="L95" s="248"/>
      <c r="M95" s="249"/>
      <c r="N95" s="250"/>
      <c r="O95" s="250"/>
      <c r="P95" s="250"/>
      <c r="Q95" s="250"/>
      <c r="R95" s="250"/>
      <c r="S95" s="250"/>
      <c r="T95" s="251"/>
      <c r="AT95" s="252" t="s">
        <v>193</v>
      </c>
      <c r="AU95" s="252" t="s">
        <v>73</v>
      </c>
      <c r="AV95" s="13" t="s">
        <v>82</v>
      </c>
      <c r="AW95" s="13" t="s">
        <v>35</v>
      </c>
      <c r="AX95" s="13" t="s">
        <v>80</v>
      </c>
      <c r="AY95" s="252" t="s">
        <v>183</v>
      </c>
    </row>
    <row r="96" spans="2:65" s="1" customFormat="1" ht="78.75" customHeight="1">
      <c r="B96" s="39"/>
      <c r="C96" s="217" t="s">
        <v>104</v>
      </c>
      <c r="D96" s="217" t="s">
        <v>185</v>
      </c>
      <c r="E96" s="218" t="s">
        <v>239</v>
      </c>
      <c r="F96" s="219" t="s">
        <v>240</v>
      </c>
      <c r="G96" s="220" t="s">
        <v>208</v>
      </c>
      <c r="H96" s="221">
        <v>891</v>
      </c>
      <c r="I96" s="222"/>
      <c r="J96" s="223">
        <f>ROUND(I96*H96,2)</f>
        <v>0</v>
      </c>
      <c r="K96" s="219" t="s">
        <v>189</v>
      </c>
      <c r="L96" s="44"/>
      <c r="M96" s="224" t="s">
        <v>19</v>
      </c>
      <c r="N96" s="225" t="s">
        <v>44</v>
      </c>
      <c r="O96" s="80"/>
      <c r="P96" s="226">
        <f>O96*H96</f>
        <v>0</v>
      </c>
      <c r="Q96" s="226">
        <v>0</v>
      </c>
      <c r="R96" s="226">
        <f>Q96*H96</f>
        <v>0</v>
      </c>
      <c r="S96" s="226">
        <v>0</v>
      </c>
      <c r="T96" s="227">
        <f>S96*H96</f>
        <v>0</v>
      </c>
      <c r="AR96" s="18" t="s">
        <v>101</v>
      </c>
      <c r="AT96" s="18" t="s">
        <v>185</v>
      </c>
      <c r="AU96" s="18" t="s">
        <v>73</v>
      </c>
      <c r="AY96" s="18" t="s">
        <v>183</v>
      </c>
      <c r="BE96" s="228">
        <f>IF(N96="základní",J96,0)</f>
        <v>0</v>
      </c>
      <c r="BF96" s="228">
        <f>IF(N96="snížená",J96,0)</f>
        <v>0</v>
      </c>
      <c r="BG96" s="228">
        <f>IF(N96="zákl. přenesená",J96,0)</f>
        <v>0</v>
      </c>
      <c r="BH96" s="228">
        <f>IF(N96="sníž. přenesená",J96,0)</f>
        <v>0</v>
      </c>
      <c r="BI96" s="228">
        <f>IF(N96="nulová",J96,0)</f>
        <v>0</v>
      </c>
      <c r="BJ96" s="18" t="s">
        <v>80</v>
      </c>
      <c r="BK96" s="228">
        <f>ROUND(I96*H96,2)</f>
        <v>0</v>
      </c>
      <c r="BL96" s="18" t="s">
        <v>101</v>
      </c>
      <c r="BM96" s="18" t="s">
        <v>764</v>
      </c>
    </row>
    <row r="97" spans="2:47" s="1" customFormat="1" ht="12">
      <c r="B97" s="39"/>
      <c r="C97" s="40"/>
      <c r="D97" s="229" t="s">
        <v>191</v>
      </c>
      <c r="E97" s="40"/>
      <c r="F97" s="230" t="s">
        <v>242</v>
      </c>
      <c r="G97" s="40"/>
      <c r="H97" s="40"/>
      <c r="I97" s="144"/>
      <c r="J97" s="40"/>
      <c r="K97" s="40"/>
      <c r="L97" s="44"/>
      <c r="M97" s="231"/>
      <c r="N97" s="80"/>
      <c r="O97" s="80"/>
      <c r="P97" s="80"/>
      <c r="Q97" s="80"/>
      <c r="R97" s="80"/>
      <c r="S97" s="80"/>
      <c r="T97" s="81"/>
      <c r="AT97" s="18" t="s">
        <v>191</v>
      </c>
      <c r="AU97" s="18" t="s">
        <v>73</v>
      </c>
    </row>
    <row r="98" spans="2:51" s="13" customFormat="1" ht="12">
      <c r="B98" s="242"/>
      <c r="C98" s="243"/>
      <c r="D98" s="229" t="s">
        <v>193</v>
      </c>
      <c r="E98" s="244" t="s">
        <v>19</v>
      </c>
      <c r="F98" s="245" t="s">
        <v>765</v>
      </c>
      <c r="G98" s="243"/>
      <c r="H98" s="246">
        <v>891</v>
      </c>
      <c r="I98" s="247"/>
      <c r="J98" s="243"/>
      <c r="K98" s="243"/>
      <c r="L98" s="248"/>
      <c r="M98" s="249"/>
      <c r="N98" s="250"/>
      <c r="O98" s="250"/>
      <c r="P98" s="250"/>
      <c r="Q98" s="250"/>
      <c r="R98" s="250"/>
      <c r="S98" s="250"/>
      <c r="T98" s="251"/>
      <c r="AT98" s="252" t="s">
        <v>193</v>
      </c>
      <c r="AU98" s="252" t="s">
        <v>73</v>
      </c>
      <c r="AV98" s="13" t="s">
        <v>82</v>
      </c>
      <c r="AW98" s="13" t="s">
        <v>35</v>
      </c>
      <c r="AX98" s="13" t="s">
        <v>80</v>
      </c>
      <c r="AY98" s="252" t="s">
        <v>183</v>
      </c>
    </row>
    <row r="99" spans="2:65" s="1" customFormat="1" ht="22.5" customHeight="1">
      <c r="B99" s="39"/>
      <c r="C99" s="217" t="s">
        <v>216</v>
      </c>
      <c r="D99" s="217" t="s">
        <v>185</v>
      </c>
      <c r="E99" s="218" t="s">
        <v>745</v>
      </c>
      <c r="F99" s="219" t="s">
        <v>746</v>
      </c>
      <c r="G99" s="220" t="s">
        <v>188</v>
      </c>
      <c r="H99" s="221">
        <v>38.4</v>
      </c>
      <c r="I99" s="222"/>
      <c r="J99" s="223">
        <f>ROUND(I99*H99,2)</f>
        <v>0</v>
      </c>
      <c r="K99" s="219" t="s">
        <v>189</v>
      </c>
      <c r="L99" s="44"/>
      <c r="M99" s="224" t="s">
        <v>19</v>
      </c>
      <c r="N99" s="225" t="s">
        <v>44</v>
      </c>
      <c r="O99" s="80"/>
      <c r="P99" s="226">
        <f>O99*H99</f>
        <v>0</v>
      </c>
      <c r="Q99" s="226">
        <v>0</v>
      </c>
      <c r="R99" s="226">
        <f>Q99*H99</f>
        <v>0</v>
      </c>
      <c r="S99" s="226">
        <v>0</v>
      </c>
      <c r="T99" s="227">
        <f>S99*H99</f>
        <v>0</v>
      </c>
      <c r="AR99" s="18" t="s">
        <v>101</v>
      </c>
      <c r="AT99" s="18" t="s">
        <v>185</v>
      </c>
      <c r="AU99" s="18" t="s">
        <v>73</v>
      </c>
      <c r="AY99" s="18" t="s">
        <v>183</v>
      </c>
      <c r="BE99" s="228">
        <f>IF(N99="základní",J99,0)</f>
        <v>0</v>
      </c>
      <c r="BF99" s="228">
        <f>IF(N99="snížená",J99,0)</f>
        <v>0</v>
      </c>
      <c r="BG99" s="228">
        <f>IF(N99="zákl. přenesená",J99,0)</f>
        <v>0</v>
      </c>
      <c r="BH99" s="228">
        <f>IF(N99="sníž. přenesená",J99,0)</f>
        <v>0</v>
      </c>
      <c r="BI99" s="228">
        <f>IF(N99="nulová",J99,0)</f>
        <v>0</v>
      </c>
      <c r="BJ99" s="18" t="s">
        <v>80</v>
      </c>
      <c r="BK99" s="228">
        <f>ROUND(I99*H99,2)</f>
        <v>0</v>
      </c>
      <c r="BL99" s="18" t="s">
        <v>101</v>
      </c>
      <c r="BM99" s="18" t="s">
        <v>766</v>
      </c>
    </row>
    <row r="100" spans="2:51" s="12" customFormat="1" ht="12">
      <c r="B100" s="232"/>
      <c r="C100" s="233"/>
      <c r="D100" s="229" t="s">
        <v>193</v>
      </c>
      <c r="E100" s="234" t="s">
        <v>19</v>
      </c>
      <c r="F100" s="235" t="s">
        <v>767</v>
      </c>
      <c r="G100" s="233"/>
      <c r="H100" s="234" t="s">
        <v>19</v>
      </c>
      <c r="I100" s="236"/>
      <c r="J100" s="233"/>
      <c r="K100" s="233"/>
      <c r="L100" s="237"/>
      <c r="M100" s="238"/>
      <c r="N100" s="239"/>
      <c r="O100" s="239"/>
      <c r="P100" s="239"/>
      <c r="Q100" s="239"/>
      <c r="R100" s="239"/>
      <c r="S100" s="239"/>
      <c r="T100" s="240"/>
      <c r="AT100" s="241" t="s">
        <v>193</v>
      </c>
      <c r="AU100" s="241" t="s">
        <v>73</v>
      </c>
      <c r="AV100" s="12" t="s">
        <v>80</v>
      </c>
      <c r="AW100" s="12" t="s">
        <v>35</v>
      </c>
      <c r="AX100" s="12" t="s">
        <v>73</v>
      </c>
      <c r="AY100" s="241" t="s">
        <v>183</v>
      </c>
    </row>
    <row r="101" spans="2:51" s="13" customFormat="1" ht="12">
      <c r="B101" s="242"/>
      <c r="C101" s="243"/>
      <c r="D101" s="229" t="s">
        <v>193</v>
      </c>
      <c r="E101" s="244" t="s">
        <v>19</v>
      </c>
      <c r="F101" s="245" t="s">
        <v>768</v>
      </c>
      <c r="G101" s="243"/>
      <c r="H101" s="246">
        <v>2.4</v>
      </c>
      <c r="I101" s="247"/>
      <c r="J101" s="243"/>
      <c r="K101" s="243"/>
      <c r="L101" s="248"/>
      <c r="M101" s="249"/>
      <c r="N101" s="250"/>
      <c r="O101" s="250"/>
      <c r="P101" s="250"/>
      <c r="Q101" s="250"/>
      <c r="R101" s="250"/>
      <c r="S101" s="250"/>
      <c r="T101" s="251"/>
      <c r="AT101" s="252" t="s">
        <v>193</v>
      </c>
      <c r="AU101" s="252" t="s">
        <v>73</v>
      </c>
      <c r="AV101" s="13" t="s">
        <v>82</v>
      </c>
      <c r="AW101" s="13" t="s">
        <v>35</v>
      </c>
      <c r="AX101" s="13" t="s">
        <v>73</v>
      </c>
      <c r="AY101" s="252" t="s">
        <v>183</v>
      </c>
    </row>
    <row r="102" spans="2:51" s="12" customFormat="1" ht="12">
      <c r="B102" s="232"/>
      <c r="C102" s="233"/>
      <c r="D102" s="229" t="s">
        <v>193</v>
      </c>
      <c r="E102" s="234" t="s">
        <v>19</v>
      </c>
      <c r="F102" s="235" t="s">
        <v>769</v>
      </c>
      <c r="G102" s="233"/>
      <c r="H102" s="234" t="s">
        <v>19</v>
      </c>
      <c r="I102" s="236"/>
      <c r="J102" s="233"/>
      <c r="K102" s="233"/>
      <c r="L102" s="237"/>
      <c r="M102" s="238"/>
      <c r="N102" s="239"/>
      <c r="O102" s="239"/>
      <c r="P102" s="239"/>
      <c r="Q102" s="239"/>
      <c r="R102" s="239"/>
      <c r="S102" s="239"/>
      <c r="T102" s="240"/>
      <c r="AT102" s="241" t="s">
        <v>193</v>
      </c>
      <c r="AU102" s="241" t="s">
        <v>73</v>
      </c>
      <c r="AV102" s="12" t="s">
        <v>80</v>
      </c>
      <c r="AW102" s="12" t="s">
        <v>35</v>
      </c>
      <c r="AX102" s="12" t="s">
        <v>73</v>
      </c>
      <c r="AY102" s="241" t="s">
        <v>183</v>
      </c>
    </row>
    <row r="103" spans="2:51" s="13" customFormat="1" ht="12">
      <c r="B103" s="242"/>
      <c r="C103" s="243"/>
      <c r="D103" s="229" t="s">
        <v>193</v>
      </c>
      <c r="E103" s="244" t="s">
        <v>19</v>
      </c>
      <c r="F103" s="245" t="s">
        <v>216</v>
      </c>
      <c r="G103" s="243"/>
      <c r="H103" s="246">
        <v>6</v>
      </c>
      <c r="I103" s="247"/>
      <c r="J103" s="243"/>
      <c r="K103" s="243"/>
      <c r="L103" s="248"/>
      <c r="M103" s="249"/>
      <c r="N103" s="250"/>
      <c r="O103" s="250"/>
      <c r="P103" s="250"/>
      <c r="Q103" s="250"/>
      <c r="R103" s="250"/>
      <c r="S103" s="250"/>
      <c r="T103" s="251"/>
      <c r="AT103" s="252" t="s">
        <v>193</v>
      </c>
      <c r="AU103" s="252" t="s">
        <v>73</v>
      </c>
      <c r="AV103" s="13" t="s">
        <v>82</v>
      </c>
      <c r="AW103" s="13" t="s">
        <v>35</v>
      </c>
      <c r="AX103" s="13" t="s">
        <v>73</v>
      </c>
      <c r="AY103" s="252" t="s">
        <v>183</v>
      </c>
    </row>
    <row r="104" spans="2:51" s="12" customFormat="1" ht="12">
      <c r="B104" s="232"/>
      <c r="C104" s="233"/>
      <c r="D104" s="229" t="s">
        <v>193</v>
      </c>
      <c r="E104" s="234" t="s">
        <v>19</v>
      </c>
      <c r="F104" s="235" t="s">
        <v>770</v>
      </c>
      <c r="G104" s="233"/>
      <c r="H104" s="234" t="s">
        <v>19</v>
      </c>
      <c r="I104" s="236"/>
      <c r="J104" s="233"/>
      <c r="K104" s="233"/>
      <c r="L104" s="237"/>
      <c r="M104" s="238"/>
      <c r="N104" s="239"/>
      <c r="O104" s="239"/>
      <c r="P104" s="239"/>
      <c r="Q104" s="239"/>
      <c r="R104" s="239"/>
      <c r="S104" s="239"/>
      <c r="T104" s="240"/>
      <c r="AT104" s="241" t="s">
        <v>193</v>
      </c>
      <c r="AU104" s="241" t="s">
        <v>73</v>
      </c>
      <c r="AV104" s="12" t="s">
        <v>80</v>
      </c>
      <c r="AW104" s="12" t="s">
        <v>35</v>
      </c>
      <c r="AX104" s="12" t="s">
        <v>73</v>
      </c>
      <c r="AY104" s="241" t="s">
        <v>183</v>
      </c>
    </row>
    <row r="105" spans="2:51" s="13" customFormat="1" ht="12">
      <c r="B105" s="242"/>
      <c r="C105" s="243"/>
      <c r="D105" s="229" t="s">
        <v>193</v>
      </c>
      <c r="E105" s="244" t="s">
        <v>19</v>
      </c>
      <c r="F105" s="245" t="s">
        <v>771</v>
      </c>
      <c r="G105" s="243"/>
      <c r="H105" s="246">
        <v>7.2</v>
      </c>
      <c r="I105" s="247"/>
      <c r="J105" s="243"/>
      <c r="K105" s="243"/>
      <c r="L105" s="248"/>
      <c r="M105" s="249"/>
      <c r="N105" s="250"/>
      <c r="O105" s="250"/>
      <c r="P105" s="250"/>
      <c r="Q105" s="250"/>
      <c r="R105" s="250"/>
      <c r="S105" s="250"/>
      <c r="T105" s="251"/>
      <c r="AT105" s="252" t="s">
        <v>193</v>
      </c>
      <c r="AU105" s="252" t="s">
        <v>73</v>
      </c>
      <c r="AV105" s="13" t="s">
        <v>82</v>
      </c>
      <c r="AW105" s="13" t="s">
        <v>35</v>
      </c>
      <c r="AX105" s="13" t="s">
        <v>73</v>
      </c>
      <c r="AY105" s="252" t="s">
        <v>183</v>
      </c>
    </row>
    <row r="106" spans="2:51" s="12" customFormat="1" ht="12">
      <c r="B106" s="232"/>
      <c r="C106" s="233"/>
      <c r="D106" s="229" t="s">
        <v>193</v>
      </c>
      <c r="E106" s="234" t="s">
        <v>19</v>
      </c>
      <c r="F106" s="235" t="s">
        <v>772</v>
      </c>
      <c r="G106" s="233"/>
      <c r="H106" s="234" t="s">
        <v>19</v>
      </c>
      <c r="I106" s="236"/>
      <c r="J106" s="233"/>
      <c r="K106" s="233"/>
      <c r="L106" s="237"/>
      <c r="M106" s="238"/>
      <c r="N106" s="239"/>
      <c r="O106" s="239"/>
      <c r="P106" s="239"/>
      <c r="Q106" s="239"/>
      <c r="R106" s="239"/>
      <c r="S106" s="239"/>
      <c r="T106" s="240"/>
      <c r="AT106" s="241" t="s">
        <v>193</v>
      </c>
      <c r="AU106" s="241" t="s">
        <v>73</v>
      </c>
      <c r="AV106" s="12" t="s">
        <v>80</v>
      </c>
      <c r="AW106" s="12" t="s">
        <v>35</v>
      </c>
      <c r="AX106" s="12" t="s">
        <v>73</v>
      </c>
      <c r="AY106" s="241" t="s">
        <v>183</v>
      </c>
    </row>
    <row r="107" spans="2:51" s="13" customFormat="1" ht="12">
      <c r="B107" s="242"/>
      <c r="C107" s="243"/>
      <c r="D107" s="229" t="s">
        <v>193</v>
      </c>
      <c r="E107" s="244" t="s">
        <v>19</v>
      </c>
      <c r="F107" s="245" t="s">
        <v>750</v>
      </c>
      <c r="G107" s="243"/>
      <c r="H107" s="246">
        <v>8.4</v>
      </c>
      <c r="I107" s="247"/>
      <c r="J107" s="243"/>
      <c r="K107" s="243"/>
      <c r="L107" s="248"/>
      <c r="M107" s="249"/>
      <c r="N107" s="250"/>
      <c r="O107" s="250"/>
      <c r="P107" s="250"/>
      <c r="Q107" s="250"/>
      <c r="R107" s="250"/>
      <c r="S107" s="250"/>
      <c r="T107" s="251"/>
      <c r="AT107" s="252" t="s">
        <v>193</v>
      </c>
      <c r="AU107" s="252" t="s">
        <v>73</v>
      </c>
      <c r="AV107" s="13" t="s">
        <v>82</v>
      </c>
      <c r="AW107" s="13" t="s">
        <v>35</v>
      </c>
      <c r="AX107" s="13" t="s">
        <v>73</v>
      </c>
      <c r="AY107" s="252" t="s">
        <v>183</v>
      </c>
    </row>
    <row r="108" spans="2:51" s="12" customFormat="1" ht="12">
      <c r="B108" s="232"/>
      <c r="C108" s="233"/>
      <c r="D108" s="229" t="s">
        <v>193</v>
      </c>
      <c r="E108" s="234" t="s">
        <v>19</v>
      </c>
      <c r="F108" s="235" t="s">
        <v>748</v>
      </c>
      <c r="G108" s="233"/>
      <c r="H108" s="234" t="s">
        <v>19</v>
      </c>
      <c r="I108" s="236"/>
      <c r="J108" s="233"/>
      <c r="K108" s="233"/>
      <c r="L108" s="237"/>
      <c r="M108" s="238"/>
      <c r="N108" s="239"/>
      <c r="O108" s="239"/>
      <c r="P108" s="239"/>
      <c r="Q108" s="239"/>
      <c r="R108" s="239"/>
      <c r="S108" s="239"/>
      <c r="T108" s="240"/>
      <c r="AT108" s="241" t="s">
        <v>193</v>
      </c>
      <c r="AU108" s="241" t="s">
        <v>73</v>
      </c>
      <c r="AV108" s="12" t="s">
        <v>80</v>
      </c>
      <c r="AW108" s="12" t="s">
        <v>35</v>
      </c>
      <c r="AX108" s="12" t="s">
        <v>73</v>
      </c>
      <c r="AY108" s="241" t="s">
        <v>183</v>
      </c>
    </row>
    <row r="109" spans="2:51" s="13" customFormat="1" ht="12">
      <c r="B109" s="242"/>
      <c r="C109" s="243"/>
      <c r="D109" s="229" t="s">
        <v>193</v>
      </c>
      <c r="E109" s="244" t="s">
        <v>19</v>
      </c>
      <c r="F109" s="245" t="s">
        <v>216</v>
      </c>
      <c r="G109" s="243"/>
      <c r="H109" s="246">
        <v>6</v>
      </c>
      <c r="I109" s="247"/>
      <c r="J109" s="243"/>
      <c r="K109" s="243"/>
      <c r="L109" s="248"/>
      <c r="M109" s="249"/>
      <c r="N109" s="250"/>
      <c r="O109" s="250"/>
      <c r="P109" s="250"/>
      <c r="Q109" s="250"/>
      <c r="R109" s="250"/>
      <c r="S109" s="250"/>
      <c r="T109" s="251"/>
      <c r="AT109" s="252" t="s">
        <v>193</v>
      </c>
      <c r="AU109" s="252" t="s">
        <v>73</v>
      </c>
      <c r="AV109" s="13" t="s">
        <v>82</v>
      </c>
      <c r="AW109" s="13" t="s">
        <v>35</v>
      </c>
      <c r="AX109" s="13" t="s">
        <v>73</v>
      </c>
      <c r="AY109" s="252" t="s">
        <v>183</v>
      </c>
    </row>
    <row r="110" spans="2:51" s="12" customFormat="1" ht="12">
      <c r="B110" s="232"/>
      <c r="C110" s="233"/>
      <c r="D110" s="229" t="s">
        <v>193</v>
      </c>
      <c r="E110" s="234" t="s">
        <v>19</v>
      </c>
      <c r="F110" s="235" t="s">
        <v>749</v>
      </c>
      <c r="G110" s="233"/>
      <c r="H110" s="234" t="s">
        <v>19</v>
      </c>
      <c r="I110" s="236"/>
      <c r="J110" s="233"/>
      <c r="K110" s="233"/>
      <c r="L110" s="237"/>
      <c r="M110" s="238"/>
      <c r="N110" s="239"/>
      <c r="O110" s="239"/>
      <c r="P110" s="239"/>
      <c r="Q110" s="239"/>
      <c r="R110" s="239"/>
      <c r="S110" s="239"/>
      <c r="T110" s="240"/>
      <c r="AT110" s="241" t="s">
        <v>193</v>
      </c>
      <c r="AU110" s="241" t="s">
        <v>73</v>
      </c>
      <c r="AV110" s="12" t="s">
        <v>80</v>
      </c>
      <c r="AW110" s="12" t="s">
        <v>35</v>
      </c>
      <c r="AX110" s="12" t="s">
        <v>73</v>
      </c>
      <c r="AY110" s="241" t="s">
        <v>183</v>
      </c>
    </row>
    <row r="111" spans="2:51" s="13" customFormat="1" ht="12">
      <c r="B111" s="242"/>
      <c r="C111" s="243"/>
      <c r="D111" s="229" t="s">
        <v>193</v>
      </c>
      <c r="E111" s="244" t="s">
        <v>19</v>
      </c>
      <c r="F111" s="245" t="s">
        <v>750</v>
      </c>
      <c r="G111" s="243"/>
      <c r="H111" s="246">
        <v>8.4</v>
      </c>
      <c r="I111" s="247"/>
      <c r="J111" s="243"/>
      <c r="K111" s="243"/>
      <c r="L111" s="248"/>
      <c r="M111" s="249"/>
      <c r="N111" s="250"/>
      <c r="O111" s="250"/>
      <c r="P111" s="250"/>
      <c r="Q111" s="250"/>
      <c r="R111" s="250"/>
      <c r="S111" s="250"/>
      <c r="T111" s="251"/>
      <c r="AT111" s="252" t="s">
        <v>193</v>
      </c>
      <c r="AU111" s="252" t="s">
        <v>73</v>
      </c>
      <c r="AV111" s="13" t="s">
        <v>82</v>
      </c>
      <c r="AW111" s="13" t="s">
        <v>35</v>
      </c>
      <c r="AX111" s="13" t="s">
        <v>73</v>
      </c>
      <c r="AY111" s="252" t="s">
        <v>183</v>
      </c>
    </row>
    <row r="112" spans="2:51" s="14" customFormat="1" ht="12">
      <c r="B112" s="253"/>
      <c r="C112" s="254"/>
      <c r="D112" s="229" t="s">
        <v>193</v>
      </c>
      <c r="E112" s="255" t="s">
        <v>19</v>
      </c>
      <c r="F112" s="256" t="s">
        <v>231</v>
      </c>
      <c r="G112" s="254"/>
      <c r="H112" s="257">
        <v>38.4</v>
      </c>
      <c r="I112" s="258"/>
      <c r="J112" s="254"/>
      <c r="K112" s="254"/>
      <c r="L112" s="259"/>
      <c r="M112" s="260"/>
      <c r="N112" s="261"/>
      <c r="O112" s="261"/>
      <c r="P112" s="261"/>
      <c r="Q112" s="261"/>
      <c r="R112" s="261"/>
      <c r="S112" s="261"/>
      <c r="T112" s="262"/>
      <c r="AT112" s="263" t="s">
        <v>193</v>
      </c>
      <c r="AU112" s="263" t="s">
        <v>73</v>
      </c>
      <c r="AV112" s="14" t="s">
        <v>101</v>
      </c>
      <c r="AW112" s="14" t="s">
        <v>35</v>
      </c>
      <c r="AX112" s="14" t="s">
        <v>80</v>
      </c>
      <c r="AY112" s="263" t="s">
        <v>183</v>
      </c>
    </row>
    <row r="113" spans="2:65" s="1" customFormat="1" ht="22.5" customHeight="1">
      <c r="B113" s="39"/>
      <c r="C113" s="217" t="s">
        <v>222</v>
      </c>
      <c r="D113" s="217" t="s">
        <v>185</v>
      </c>
      <c r="E113" s="218" t="s">
        <v>751</v>
      </c>
      <c r="F113" s="219" t="s">
        <v>752</v>
      </c>
      <c r="G113" s="220" t="s">
        <v>188</v>
      </c>
      <c r="H113" s="221">
        <v>38.4</v>
      </c>
      <c r="I113" s="222"/>
      <c r="J113" s="223">
        <f>ROUND(I113*H113,2)</f>
        <v>0</v>
      </c>
      <c r="K113" s="219" t="s">
        <v>189</v>
      </c>
      <c r="L113" s="44"/>
      <c r="M113" s="224" t="s">
        <v>19</v>
      </c>
      <c r="N113" s="225" t="s">
        <v>44</v>
      </c>
      <c r="O113" s="80"/>
      <c r="P113" s="226">
        <f>O113*H113</f>
        <v>0</v>
      </c>
      <c r="Q113" s="226">
        <v>0</v>
      </c>
      <c r="R113" s="226">
        <f>Q113*H113</f>
        <v>0</v>
      </c>
      <c r="S113" s="226">
        <v>0</v>
      </c>
      <c r="T113" s="227">
        <f>S113*H113</f>
        <v>0</v>
      </c>
      <c r="AR113" s="18" t="s">
        <v>101</v>
      </c>
      <c r="AT113" s="18" t="s">
        <v>185</v>
      </c>
      <c r="AU113" s="18" t="s">
        <v>73</v>
      </c>
      <c r="AY113" s="18" t="s">
        <v>183</v>
      </c>
      <c r="BE113" s="228">
        <f>IF(N113="základní",J113,0)</f>
        <v>0</v>
      </c>
      <c r="BF113" s="228">
        <f>IF(N113="snížená",J113,0)</f>
        <v>0</v>
      </c>
      <c r="BG113" s="228">
        <f>IF(N113="zákl. přenesená",J113,0)</f>
        <v>0</v>
      </c>
      <c r="BH113" s="228">
        <f>IF(N113="sníž. přenesená",J113,0)</f>
        <v>0</v>
      </c>
      <c r="BI113" s="228">
        <f>IF(N113="nulová",J113,0)</f>
        <v>0</v>
      </c>
      <c r="BJ113" s="18" t="s">
        <v>80</v>
      </c>
      <c r="BK113" s="228">
        <f>ROUND(I113*H113,2)</f>
        <v>0</v>
      </c>
      <c r="BL113" s="18" t="s">
        <v>101</v>
      </c>
      <c r="BM113" s="18" t="s">
        <v>773</v>
      </c>
    </row>
    <row r="114" spans="2:51" s="12" customFormat="1" ht="12">
      <c r="B114" s="232"/>
      <c r="C114" s="233"/>
      <c r="D114" s="229" t="s">
        <v>193</v>
      </c>
      <c r="E114" s="234" t="s">
        <v>19</v>
      </c>
      <c r="F114" s="235" t="s">
        <v>767</v>
      </c>
      <c r="G114" s="233"/>
      <c r="H114" s="234" t="s">
        <v>19</v>
      </c>
      <c r="I114" s="236"/>
      <c r="J114" s="233"/>
      <c r="K114" s="233"/>
      <c r="L114" s="237"/>
      <c r="M114" s="238"/>
      <c r="N114" s="239"/>
      <c r="O114" s="239"/>
      <c r="P114" s="239"/>
      <c r="Q114" s="239"/>
      <c r="R114" s="239"/>
      <c r="S114" s="239"/>
      <c r="T114" s="240"/>
      <c r="AT114" s="241" t="s">
        <v>193</v>
      </c>
      <c r="AU114" s="241" t="s">
        <v>73</v>
      </c>
      <c r="AV114" s="12" t="s">
        <v>80</v>
      </c>
      <c r="AW114" s="12" t="s">
        <v>35</v>
      </c>
      <c r="AX114" s="12" t="s">
        <v>73</v>
      </c>
      <c r="AY114" s="241" t="s">
        <v>183</v>
      </c>
    </row>
    <row r="115" spans="2:51" s="13" customFormat="1" ht="12">
      <c r="B115" s="242"/>
      <c r="C115" s="243"/>
      <c r="D115" s="229" t="s">
        <v>193</v>
      </c>
      <c r="E115" s="244" t="s">
        <v>19</v>
      </c>
      <c r="F115" s="245" t="s">
        <v>768</v>
      </c>
      <c r="G115" s="243"/>
      <c r="H115" s="246">
        <v>2.4</v>
      </c>
      <c r="I115" s="247"/>
      <c r="J115" s="243"/>
      <c r="K115" s="243"/>
      <c r="L115" s="248"/>
      <c r="M115" s="249"/>
      <c r="N115" s="250"/>
      <c r="O115" s="250"/>
      <c r="P115" s="250"/>
      <c r="Q115" s="250"/>
      <c r="R115" s="250"/>
      <c r="S115" s="250"/>
      <c r="T115" s="251"/>
      <c r="AT115" s="252" t="s">
        <v>193</v>
      </c>
      <c r="AU115" s="252" t="s">
        <v>73</v>
      </c>
      <c r="AV115" s="13" t="s">
        <v>82</v>
      </c>
      <c r="AW115" s="13" t="s">
        <v>35</v>
      </c>
      <c r="AX115" s="13" t="s">
        <v>73</v>
      </c>
      <c r="AY115" s="252" t="s">
        <v>183</v>
      </c>
    </row>
    <row r="116" spans="2:51" s="12" customFormat="1" ht="12">
      <c r="B116" s="232"/>
      <c r="C116" s="233"/>
      <c r="D116" s="229" t="s">
        <v>193</v>
      </c>
      <c r="E116" s="234" t="s">
        <v>19</v>
      </c>
      <c r="F116" s="235" t="s">
        <v>769</v>
      </c>
      <c r="G116" s="233"/>
      <c r="H116" s="234" t="s">
        <v>19</v>
      </c>
      <c r="I116" s="236"/>
      <c r="J116" s="233"/>
      <c r="K116" s="233"/>
      <c r="L116" s="237"/>
      <c r="M116" s="238"/>
      <c r="N116" s="239"/>
      <c r="O116" s="239"/>
      <c r="P116" s="239"/>
      <c r="Q116" s="239"/>
      <c r="R116" s="239"/>
      <c r="S116" s="239"/>
      <c r="T116" s="240"/>
      <c r="AT116" s="241" t="s">
        <v>193</v>
      </c>
      <c r="AU116" s="241" t="s">
        <v>73</v>
      </c>
      <c r="AV116" s="12" t="s">
        <v>80</v>
      </c>
      <c r="AW116" s="12" t="s">
        <v>35</v>
      </c>
      <c r="AX116" s="12" t="s">
        <v>73</v>
      </c>
      <c r="AY116" s="241" t="s">
        <v>183</v>
      </c>
    </row>
    <row r="117" spans="2:51" s="13" customFormat="1" ht="12">
      <c r="B117" s="242"/>
      <c r="C117" s="243"/>
      <c r="D117" s="229" t="s">
        <v>193</v>
      </c>
      <c r="E117" s="244" t="s">
        <v>19</v>
      </c>
      <c r="F117" s="245" t="s">
        <v>216</v>
      </c>
      <c r="G117" s="243"/>
      <c r="H117" s="246">
        <v>6</v>
      </c>
      <c r="I117" s="247"/>
      <c r="J117" s="243"/>
      <c r="K117" s="243"/>
      <c r="L117" s="248"/>
      <c r="M117" s="249"/>
      <c r="N117" s="250"/>
      <c r="O117" s="250"/>
      <c r="P117" s="250"/>
      <c r="Q117" s="250"/>
      <c r="R117" s="250"/>
      <c r="S117" s="250"/>
      <c r="T117" s="251"/>
      <c r="AT117" s="252" t="s">
        <v>193</v>
      </c>
      <c r="AU117" s="252" t="s">
        <v>73</v>
      </c>
      <c r="AV117" s="13" t="s">
        <v>82</v>
      </c>
      <c r="AW117" s="13" t="s">
        <v>35</v>
      </c>
      <c r="AX117" s="13" t="s">
        <v>73</v>
      </c>
      <c r="AY117" s="252" t="s">
        <v>183</v>
      </c>
    </row>
    <row r="118" spans="2:51" s="12" customFormat="1" ht="12">
      <c r="B118" s="232"/>
      <c r="C118" s="233"/>
      <c r="D118" s="229" t="s">
        <v>193</v>
      </c>
      <c r="E118" s="234" t="s">
        <v>19</v>
      </c>
      <c r="F118" s="235" t="s">
        <v>770</v>
      </c>
      <c r="G118" s="233"/>
      <c r="H118" s="234" t="s">
        <v>19</v>
      </c>
      <c r="I118" s="236"/>
      <c r="J118" s="233"/>
      <c r="K118" s="233"/>
      <c r="L118" s="237"/>
      <c r="M118" s="238"/>
      <c r="N118" s="239"/>
      <c r="O118" s="239"/>
      <c r="P118" s="239"/>
      <c r="Q118" s="239"/>
      <c r="R118" s="239"/>
      <c r="S118" s="239"/>
      <c r="T118" s="240"/>
      <c r="AT118" s="241" t="s">
        <v>193</v>
      </c>
      <c r="AU118" s="241" t="s">
        <v>73</v>
      </c>
      <c r="AV118" s="12" t="s">
        <v>80</v>
      </c>
      <c r="AW118" s="12" t="s">
        <v>35</v>
      </c>
      <c r="AX118" s="12" t="s">
        <v>73</v>
      </c>
      <c r="AY118" s="241" t="s">
        <v>183</v>
      </c>
    </row>
    <row r="119" spans="2:51" s="13" customFormat="1" ht="12">
      <c r="B119" s="242"/>
      <c r="C119" s="243"/>
      <c r="D119" s="229" t="s">
        <v>193</v>
      </c>
      <c r="E119" s="244" t="s">
        <v>19</v>
      </c>
      <c r="F119" s="245" t="s">
        <v>771</v>
      </c>
      <c r="G119" s="243"/>
      <c r="H119" s="246">
        <v>7.2</v>
      </c>
      <c r="I119" s="247"/>
      <c r="J119" s="243"/>
      <c r="K119" s="243"/>
      <c r="L119" s="248"/>
      <c r="M119" s="249"/>
      <c r="N119" s="250"/>
      <c r="O119" s="250"/>
      <c r="P119" s="250"/>
      <c r="Q119" s="250"/>
      <c r="R119" s="250"/>
      <c r="S119" s="250"/>
      <c r="T119" s="251"/>
      <c r="AT119" s="252" t="s">
        <v>193</v>
      </c>
      <c r="AU119" s="252" t="s">
        <v>73</v>
      </c>
      <c r="AV119" s="13" t="s">
        <v>82</v>
      </c>
      <c r="AW119" s="13" t="s">
        <v>35</v>
      </c>
      <c r="AX119" s="13" t="s">
        <v>73</v>
      </c>
      <c r="AY119" s="252" t="s">
        <v>183</v>
      </c>
    </row>
    <row r="120" spans="2:51" s="12" customFormat="1" ht="12">
      <c r="B120" s="232"/>
      <c r="C120" s="233"/>
      <c r="D120" s="229" t="s">
        <v>193</v>
      </c>
      <c r="E120" s="234" t="s">
        <v>19</v>
      </c>
      <c r="F120" s="235" t="s">
        <v>772</v>
      </c>
      <c r="G120" s="233"/>
      <c r="H120" s="234" t="s">
        <v>19</v>
      </c>
      <c r="I120" s="236"/>
      <c r="J120" s="233"/>
      <c r="K120" s="233"/>
      <c r="L120" s="237"/>
      <c r="M120" s="238"/>
      <c r="N120" s="239"/>
      <c r="O120" s="239"/>
      <c r="P120" s="239"/>
      <c r="Q120" s="239"/>
      <c r="R120" s="239"/>
      <c r="S120" s="239"/>
      <c r="T120" s="240"/>
      <c r="AT120" s="241" t="s">
        <v>193</v>
      </c>
      <c r="AU120" s="241" t="s">
        <v>73</v>
      </c>
      <c r="AV120" s="12" t="s">
        <v>80</v>
      </c>
      <c r="AW120" s="12" t="s">
        <v>35</v>
      </c>
      <c r="AX120" s="12" t="s">
        <v>73</v>
      </c>
      <c r="AY120" s="241" t="s">
        <v>183</v>
      </c>
    </row>
    <row r="121" spans="2:51" s="13" customFormat="1" ht="12">
      <c r="B121" s="242"/>
      <c r="C121" s="243"/>
      <c r="D121" s="229" t="s">
        <v>193</v>
      </c>
      <c r="E121" s="244" t="s">
        <v>19</v>
      </c>
      <c r="F121" s="245" t="s">
        <v>750</v>
      </c>
      <c r="G121" s="243"/>
      <c r="H121" s="246">
        <v>8.4</v>
      </c>
      <c r="I121" s="247"/>
      <c r="J121" s="243"/>
      <c r="K121" s="243"/>
      <c r="L121" s="248"/>
      <c r="M121" s="249"/>
      <c r="N121" s="250"/>
      <c r="O121" s="250"/>
      <c r="P121" s="250"/>
      <c r="Q121" s="250"/>
      <c r="R121" s="250"/>
      <c r="S121" s="250"/>
      <c r="T121" s="251"/>
      <c r="AT121" s="252" t="s">
        <v>193</v>
      </c>
      <c r="AU121" s="252" t="s">
        <v>73</v>
      </c>
      <c r="AV121" s="13" t="s">
        <v>82</v>
      </c>
      <c r="AW121" s="13" t="s">
        <v>35</v>
      </c>
      <c r="AX121" s="13" t="s">
        <v>73</v>
      </c>
      <c r="AY121" s="252" t="s">
        <v>183</v>
      </c>
    </row>
    <row r="122" spans="2:51" s="12" customFormat="1" ht="12">
      <c r="B122" s="232"/>
      <c r="C122" s="233"/>
      <c r="D122" s="229" t="s">
        <v>193</v>
      </c>
      <c r="E122" s="234" t="s">
        <v>19</v>
      </c>
      <c r="F122" s="235" t="s">
        <v>748</v>
      </c>
      <c r="G122" s="233"/>
      <c r="H122" s="234" t="s">
        <v>19</v>
      </c>
      <c r="I122" s="236"/>
      <c r="J122" s="233"/>
      <c r="K122" s="233"/>
      <c r="L122" s="237"/>
      <c r="M122" s="238"/>
      <c r="N122" s="239"/>
      <c r="O122" s="239"/>
      <c r="P122" s="239"/>
      <c r="Q122" s="239"/>
      <c r="R122" s="239"/>
      <c r="S122" s="239"/>
      <c r="T122" s="240"/>
      <c r="AT122" s="241" t="s">
        <v>193</v>
      </c>
      <c r="AU122" s="241" t="s">
        <v>73</v>
      </c>
      <c r="AV122" s="12" t="s">
        <v>80</v>
      </c>
      <c r="AW122" s="12" t="s">
        <v>35</v>
      </c>
      <c r="AX122" s="12" t="s">
        <v>73</v>
      </c>
      <c r="AY122" s="241" t="s">
        <v>183</v>
      </c>
    </row>
    <row r="123" spans="2:51" s="13" customFormat="1" ht="12">
      <c r="B123" s="242"/>
      <c r="C123" s="243"/>
      <c r="D123" s="229" t="s">
        <v>193</v>
      </c>
      <c r="E123" s="244" t="s">
        <v>19</v>
      </c>
      <c r="F123" s="245" t="s">
        <v>216</v>
      </c>
      <c r="G123" s="243"/>
      <c r="H123" s="246">
        <v>6</v>
      </c>
      <c r="I123" s="247"/>
      <c r="J123" s="243"/>
      <c r="K123" s="243"/>
      <c r="L123" s="248"/>
      <c r="M123" s="249"/>
      <c r="N123" s="250"/>
      <c r="O123" s="250"/>
      <c r="P123" s="250"/>
      <c r="Q123" s="250"/>
      <c r="R123" s="250"/>
      <c r="S123" s="250"/>
      <c r="T123" s="251"/>
      <c r="AT123" s="252" t="s">
        <v>193</v>
      </c>
      <c r="AU123" s="252" t="s">
        <v>73</v>
      </c>
      <c r="AV123" s="13" t="s">
        <v>82</v>
      </c>
      <c r="AW123" s="13" t="s">
        <v>35</v>
      </c>
      <c r="AX123" s="13" t="s">
        <v>73</v>
      </c>
      <c r="AY123" s="252" t="s">
        <v>183</v>
      </c>
    </row>
    <row r="124" spans="2:51" s="12" customFormat="1" ht="12">
      <c r="B124" s="232"/>
      <c r="C124" s="233"/>
      <c r="D124" s="229" t="s">
        <v>193</v>
      </c>
      <c r="E124" s="234" t="s">
        <v>19</v>
      </c>
      <c r="F124" s="235" t="s">
        <v>749</v>
      </c>
      <c r="G124" s="233"/>
      <c r="H124" s="234" t="s">
        <v>19</v>
      </c>
      <c r="I124" s="236"/>
      <c r="J124" s="233"/>
      <c r="K124" s="233"/>
      <c r="L124" s="237"/>
      <c r="M124" s="238"/>
      <c r="N124" s="239"/>
      <c r="O124" s="239"/>
      <c r="P124" s="239"/>
      <c r="Q124" s="239"/>
      <c r="R124" s="239"/>
      <c r="S124" s="239"/>
      <c r="T124" s="240"/>
      <c r="AT124" s="241" t="s">
        <v>193</v>
      </c>
      <c r="AU124" s="241" t="s">
        <v>73</v>
      </c>
      <c r="AV124" s="12" t="s">
        <v>80</v>
      </c>
      <c r="AW124" s="12" t="s">
        <v>35</v>
      </c>
      <c r="AX124" s="12" t="s">
        <v>73</v>
      </c>
      <c r="AY124" s="241" t="s">
        <v>183</v>
      </c>
    </row>
    <row r="125" spans="2:51" s="13" customFormat="1" ht="12">
      <c r="B125" s="242"/>
      <c r="C125" s="243"/>
      <c r="D125" s="229" t="s">
        <v>193</v>
      </c>
      <c r="E125" s="244" t="s">
        <v>19</v>
      </c>
      <c r="F125" s="245" t="s">
        <v>750</v>
      </c>
      <c r="G125" s="243"/>
      <c r="H125" s="246">
        <v>8.4</v>
      </c>
      <c r="I125" s="247"/>
      <c r="J125" s="243"/>
      <c r="K125" s="243"/>
      <c r="L125" s="248"/>
      <c r="M125" s="249"/>
      <c r="N125" s="250"/>
      <c r="O125" s="250"/>
      <c r="P125" s="250"/>
      <c r="Q125" s="250"/>
      <c r="R125" s="250"/>
      <c r="S125" s="250"/>
      <c r="T125" s="251"/>
      <c r="AT125" s="252" t="s">
        <v>193</v>
      </c>
      <c r="AU125" s="252" t="s">
        <v>73</v>
      </c>
      <c r="AV125" s="13" t="s">
        <v>82</v>
      </c>
      <c r="AW125" s="13" t="s">
        <v>35</v>
      </c>
      <c r="AX125" s="13" t="s">
        <v>73</v>
      </c>
      <c r="AY125" s="252" t="s">
        <v>183</v>
      </c>
    </row>
    <row r="126" spans="2:51" s="14" customFormat="1" ht="12">
      <c r="B126" s="253"/>
      <c r="C126" s="254"/>
      <c r="D126" s="229" t="s">
        <v>193</v>
      </c>
      <c r="E126" s="255" t="s">
        <v>19</v>
      </c>
      <c r="F126" s="256" t="s">
        <v>231</v>
      </c>
      <c r="G126" s="254"/>
      <c r="H126" s="257">
        <v>38.4</v>
      </c>
      <c r="I126" s="258"/>
      <c r="J126" s="254"/>
      <c r="K126" s="254"/>
      <c r="L126" s="259"/>
      <c r="M126" s="260"/>
      <c r="N126" s="261"/>
      <c r="O126" s="261"/>
      <c r="P126" s="261"/>
      <c r="Q126" s="261"/>
      <c r="R126" s="261"/>
      <c r="S126" s="261"/>
      <c r="T126" s="262"/>
      <c r="AT126" s="263" t="s">
        <v>193</v>
      </c>
      <c r="AU126" s="263" t="s">
        <v>73</v>
      </c>
      <c r="AV126" s="14" t="s">
        <v>101</v>
      </c>
      <c r="AW126" s="14" t="s">
        <v>35</v>
      </c>
      <c r="AX126" s="14" t="s">
        <v>80</v>
      </c>
      <c r="AY126" s="263" t="s">
        <v>183</v>
      </c>
    </row>
    <row r="127" spans="2:65" s="1" customFormat="1" ht="67.5" customHeight="1">
      <c r="B127" s="39"/>
      <c r="C127" s="217" t="s">
        <v>232</v>
      </c>
      <c r="D127" s="217" t="s">
        <v>185</v>
      </c>
      <c r="E127" s="218" t="s">
        <v>774</v>
      </c>
      <c r="F127" s="219" t="s">
        <v>775</v>
      </c>
      <c r="G127" s="220" t="s">
        <v>188</v>
      </c>
      <c r="H127" s="221">
        <v>9990</v>
      </c>
      <c r="I127" s="222"/>
      <c r="J127" s="223">
        <f>ROUND(I127*H127,2)</f>
        <v>0</v>
      </c>
      <c r="K127" s="219" t="s">
        <v>189</v>
      </c>
      <c r="L127" s="44"/>
      <c r="M127" s="224" t="s">
        <v>19</v>
      </c>
      <c r="N127" s="225" t="s">
        <v>44</v>
      </c>
      <c r="O127" s="80"/>
      <c r="P127" s="226">
        <f>O127*H127</f>
        <v>0</v>
      </c>
      <c r="Q127" s="226">
        <v>0</v>
      </c>
      <c r="R127" s="226">
        <f>Q127*H127</f>
        <v>0</v>
      </c>
      <c r="S127" s="226">
        <v>0</v>
      </c>
      <c r="T127" s="227">
        <f>S127*H127</f>
        <v>0</v>
      </c>
      <c r="AR127" s="18" t="s">
        <v>101</v>
      </c>
      <c r="AT127" s="18" t="s">
        <v>185</v>
      </c>
      <c r="AU127" s="18" t="s">
        <v>73</v>
      </c>
      <c r="AY127" s="18" t="s">
        <v>183</v>
      </c>
      <c r="BE127" s="228">
        <f>IF(N127="základní",J127,0)</f>
        <v>0</v>
      </c>
      <c r="BF127" s="228">
        <f>IF(N127="snížená",J127,0)</f>
        <v>0</v>
      </c>
      <c r="BG127" s="228">
        <f>IF(N127="zákl. přenesená",J127,0)</f>
        <v>0</v>
      </c>
      <c r="BH127" s="228">
        <f>IF(N127="sníž. přenesená",J127,0)</f>
        <v>0</v>
      </c>
      <c r="BI127" s="228">
        <f>IF(N127="nulová",J127,0)</f>
        <v>0</v>
      </c>
      <c r="BJ127" s="18" t="s">
        <v>80</v>
      </c>
      <c r="BK127" s="228">
        <f>ROUND(I127*H127,2)</f>
        <v>0</v>
      </c>
      <c r="BL127" s="18" t="s">
        <v>101</v>
      </c>
      <c r="BM127" s="18" t="s">
        <v>776</v>
      </c>
    </row>
    <row r="128" spans="2:47" s="1" customFormat="1" ht="12">
      <c r="B128" s="39"/>
      <c r="C128" s="40"/>
      <c r="D128" s="229" t="s">
        <v>191</v>
      </c>
      <c r="E128" s="40"/>
      <c r="F128" s="230" t="s">
        <v>192</v>
      </c>
      <c r="G128" s="40"/>
      <c r="H128" s="40"/>
      <c r="I128" s="144"/>
      <c r="J128" s="40"/>
      <c r="K128" s="40"/>
      <c r="L128" s="44"/>
      <c r="M128" s="231"/>
      <c r="N128" s="80"/>
      <c r="O128" s="80"/>
      <c r="P128" s="80"/>
      <c r="Q128" s="80"/>
      <c r="R128" s="80"/>
      <c r="S128" s="80"/>
      <c r="T128" s="81"/>
      <c r="AT128" s="18" t="s">
        <v>191</v>
      </c>
      <c r="AU128" s="18" t="s">
        <v>73</v>
      </c>
    </row>
    <row r="129" spans="2:51" s="12" customFormat="1" ht="12">
      <c r="B129" s="232"/>
      <c r="C129" s="233"/>
      <c r="D129" s="229" t="s">
        <v>193</v>
      </c>
      <c r="E129" s="234" t="s">
        <v>19</v>
      </c>
      <c r="F129" s="235" t="s">
        <v>194</v>
      </c>
      <c r="G129" s="233"/>
      <c r="H129" s="234" t="s">
        <v>19</v>
      </c>
      <c r="I129" s="236"/>
      <c r="J129" s="233"/>
      <c r="K129" s="233"/>
      <c r="L129" s="237"/>
      <c r="M129" s="238"/>
      <c r="N129" s="239"/>
      <c r="O129" s="239"/>
      <c r="P129" s="239"/>
      <c r="Q129" s="239"/>
      <c r="R129" s="239"/>
      <c r="S129" s="239"/>
      <c r="T129" s="240"/>
      <c r="AT129" s="241" t="s">
        <v>193</v>
      </c>
      <c r="AU129" s="241" t="s">
        <v>73</v>
      </c>
      <c r="AV129" s="12" t="s">
        <v>80</v>
      </c>
      <c r="AW129" s="12" t="s">
        <v>35</v>
      </c>
      <c r="AX129" s="12" t="s">
        <v>73</v>
      </c>
      <c r="AY129" s="241" t="s">
        <v>183</v>
      </c>
    </row>
    <row r="130" spans="2:51" s="13" customFormat="1" ht="12">
      <c r="B130" s="242"/>
      <c r="C130" s="243"/>
      <c r="D130" s="229" t="s">
        <v>193</v>
      </c>
      <c r="E130" s="244" t="s">
        <v>19</v>
      </c>
      <c r="F130" s="245" t="s">
        <v>195</v>
      </c>
      <c r="G130" s="243"/>
      <c r="H130" s="246">
        <v>9990</v>
      </c>
      <c r="I130" s="247"/>
      <c r="J130" s="243"/>
      <c r="K130" s="243"/>
      <c r="L130" s="248"/>
      <c r="M130" s="249"/>
      <c r="N130" s="250"/>
      <c r="O130" s="250"/>
      <c r="P130" s="250"/>
      <c r="Q130" s="250"/>
      <c r="R130" s="250"/>
      <c r="S130" s="250"/>
      <c r="T130" s="251"/>
      <c r="AT130" s="252" t="s">
        <v>193</v>
      </c>
      <c r="AU130" s="252" t="s">
        <v>73</v>
      </c>
      <c r="AV130" s="13" t="s">
        <v>82</v>
      </c>
      <c r="AW130" s="13" t="s">
        <v>35</v>
      </c>
      <c r="AX130" s="13" t="s">
        <v>80</v>
      </c>
      <c r="AY130" s="252" t="s">
        <v>183</v>
      </c>
    </row>
    <row r="131" spans="2:65" s="1" customFormat="1" ht="22.5" customHeight="1">
      <c r="B131" s="39"/>
      <c r="C131" s="217" t="s">
        <v>238</v>
      </c>
      <c r="D131" s="217" t="s">
        <v>185</v>
      </c>
      <c r="E131" s="218" t="s">
        <v>342</v>
      </c>
      <c r="F131" s="219" t="s">
        <v>343</v>
      </c>
      <c r="G131" s="220" t="s">
        <v>198</v>
      </c>
      <c r="H131" s="221">
        <v>116</v>
      </c>
      <c r="I131" s="222"/>
      <c r="J131" s="223">
        <f>ROUND(I131*H131,2)</f>
        <v>0</v>
      </c>
      <c r="K131" s="219" t="s">
        <v>189</v>
      </c>
      <c r="L131" s="44"/>
      <c r="M131" s="224" t="s">
        <v>19</v>
      </c>
      <c r="N131" s="225" t="s">
        <v>44</v>
      </c>
      <c r="O131" s="80"/>
      <c r="P131" s="226">
        <f>O131*H131</f>
        <v>0</v>
      </c>
      <c r="Q131" s="226">
        <v>0</v>
      </c>
      <c r="R131" s="226">
        <f>Q131*H131</f>
        <v>0</v>
      </c>
      <c r="S131" s="226">
        <v>0</v>
      </c>
      <c r="T131" s="227">
        <f>S131*H131</f>
        <v>0</v>
      </c>
      <c r="AR131" s="18" t="s">
        <v>101</v>
      </c>
      <c r="AT131" s="18" t="s">
        <v>185</v>
      </c>
      <c r="AU131" s="18" t="s">
        <v>73</v>
      </c>
      <c r="AY131" s="18" t="s">
        <v>183</v>
      </c>
      <c r="BE131" s="228">
        <f>IF(N131="základní",J131,0)</f>
        <v>0</v>
      </c>
      <c r="BF131" s="228">
        <f>IF(N131="snížená",J131,0)</f>
        <v>0</v>
      </c>
      <c r="BG131" s="228">
        <f>IF(N131="zákl. přenesená",J131,0)</f>
        <v>0</v>
      </c>
      <c r="BH131" s="228">
        <f>IF(N131="sníž. přenesená",J131,0)</f>
        <v>0</v>
      </c>
      <c r="BI131" s="228">
        <f>IF(N131="nulová",J131,0)</f>
        <v>0</v>
      </c>
      <c r="BJ131" s="18" t="s">
        <v>80</v>
      </c>
      <c r="BK131" s="228">
        <f>ROUND(I131*H131,2)</f>
        <v>0</v>
      </c>
      <c r="BL131" s="18" t="s">
        <v>101</v>
      </c>
      <c r="BM131" s="18" t="s">
        <v>777</v>
      </c>
    </row>
    <row r="132" spans="2:65" s="1" customFormat="1" ht="22.5" customHeight="1">
      <c r="B132" s="39"/>
      <c r="C132" s="217" t="s">
        <v>247</v>
      </c>
      <c r="D132" s="217" t="s">
        <v>185</v>
      </c>
      <c r="E132" s="218" t="s">
        <v>346</v>
      </c>
      <c r="F132" s="219" t="s">
        <v>347</v>
      </c>
      <c r="G132" s="220" t="s">
        <v>198</v>
      </c>
      <c r="H132" s="221">
        <v>116</v>
      </c>
      <c r="I132" s="222"/>
      <c r="J132" s="223">
        <f>ROUND(I132*H132,2)</f>
        <v>0</v>
      </c>
      <c r="K132" s="219" t="s">
        <v>189</v>
      </c>
      <c r="L132" s="44"/>
      <c r="M132" s="224" t="s">
        <v>19</v>
      </c>
      <c r="N132" s="225" t="s">
        <v>44</v>
      </c>
      <c r="O132" s="80"/>
      <c r="P132" s="226">
        <f>O132*H132</f>
        <v>0</v>
      </c>
      <c r="Q132" s="226">
        <v>0</v>
      </c>
      <c r="R132" s="226">
        <f>Q132*H132</f>
        <v>0</v>
      </c>
      <c r="S132" s="226">
        <v>0</v>
      </c>
      <c r="T132" s="227">
        <f>S132*H132</f>
        <v>0</v>
      </c>
      <c r="AR132" s="18" t="s">
        <v>101</v>
      </c>
      <c r="AT132" s="18" t="s">
        <v>185</v>
      </c>
      <c r="AU132" s="18" t="s">
        <v>73</v>
      </c>
      <c r="AY132" s="18" t="s">
        <v>183</v>
      </c>
      <c r="BE132" s="228">
        <f>IF(N132="základní",J132,0)</f>
        <v>0</v>
      </c>
      <c r="BF132" s="228">
        <f>IF(N132="snížená",J132,0)</f>
        <v>0</v>
      </c>
      <c r="BG132" s="228">
        <f>IF(N132="zákl. přenesená",J132,0)</f>
        <v>0</v>
      </c>
      <c r="BH132" s="228">
        <f>IF(N132="sníž. přenesená",J132,0)</f>
        <v>0</v>
      </c>
      <c r="BI132" s="228">
        <f>IF(N132="nulová",J132,0)</f>
        <v>0</v>
      </c>
      <c r="BJ132" s="18" t="s">
        <v>80</v>
      </c>
      <c r="BK132" s="228">
        <f>ROUND(I132*H132,2)</f>
        <v>0</v>
      </c>
      <c r="BL132" s="18" t="s">
        <v>101</v>
      </c>
      <c r="BM132" s="18" t="s">
        <v>778</v>
      </c>
    </row>
    <row r="133" spans="2:65" s="1" customFormat="1" ht="33.75" customHeight="1">
      <c r="B133" s="39"/>
      <c r="C133" s="217" t="s">
        <v>253</v>
      </c>
      <c r="D133" s="217" t="s">
        <v>185</v>
      </c>
      <c r="E133" s="218" t="s">
        <v>426</v>
      </c>
      <c r="F133" s="219" t="s">
        <v>427</v>
      </c>
      <c r="G133" s="220" t="s">
        <v>198</v>
      </c>
      <c r="H133" s="221">
        <v>3</v>
      </c>
      <c r="I133" s="222"/>
      <c r="J133" s="223">
        <f>ROUND(I133*H133,2)</f>
        <v>0</v>
      </c>
      <c r="K133" s="219" t="s">
        <v>189</v>
      </c>
      <c r="L133" s="44"/>
      <c r="M133" s="224" t="s">
        <v>19</v>
      </c>
      <c r="N133" s="225" t="s">
        <v>44</v>
      </c>
      <c r="O133" s="80"/>
      <c r="P133" s="226">
        <f>O133*H133</f>
        <v>0</v>
      </c>
      <c r="Q133" s="226">
        <v>0</v>
      </c>
      <c r="R133" s="226">
        <f>Q133*H133</f>
        <v>0</v>
      </c>
      <c r="S133" s="226">
        <v>0</v>
      </c>
      <c r="T133" s="227">
        <f>S133*H133</f>
        <v>0</v>
      </c>
      <c r="AR133" s="18" t="s">
        <v>101</v>
      </c>
      <c r="AT133" s="18" t="s">
        <v>185</v>
      </c>
      <c r="AU133" s="18" t="s">
        <v>73</v>
      </c>
      <c r="AY133" s="18" t="s">
        <v>183</v>
      </c>
      <c r="BE133" s="228">
        <f>IF(N133="základní",J133,0)</f>
        <v>0</v>
      </c>
      <c r="BF133" s="228">
        <f>IF(N133="snížená",J133,0)</f>
        <v>0</v>
      </c>
      <c r="BG133" s="228">
        <f>IF(N133="zákl. přenesená",J133,0)</f>
        <v>0</v>
      </c>
      <c r="BH133" s="228">
        <f>IF(N133="sníž. přenesená",J133,0)</f>
        <v>0</v>
      </c>
      <c r="BI133" s="228">
        <f>IF(N133="nulová",J133,0)</f>
        <v>0</v>
      </c>
      <c r="BJ133" s="18" t="s">
        <v>80</v>
      </c>
      <c r="BK133" s="228">
        <f>ROUND(I133*H133,2)</f>
        <v>0</v>
      </c>
      <c r="BL133" s="18" t="s">
        <v>101</v>
      </c>
      <c r="BM133" s="18" t="s">
        <v>779</v>
      </c>
    </row>
    <row r="134" spans="2:47" s="1" customFormat="1" ht="12">
      <c r="B134" s="39"/>
      <c r="C134" s="40"/>
      <c r="D134" s="229" t="s">
        <v>213</v>
      </c>
      <c r="E134" s="40"/>
      <c r="F134" s="230" t="s">
        <v>429</v>
      </c>
      <c r="G134" s="40"/>
      <c r="H134" s="40"/>
      <c r="I134" s="144"/>
      <c r="J134" s="40"/>
      <c r="K134" s="40"/>
      <c r="L134" s="44"/>
      <c r="M134" s="231"/>
      <c r="N134" s="80"/>
      <c r="O134" s="80"/>
      <c r="P134" s="80"/>
      <c r="Q134" s="80"/>
      <c r="R134" s="80"/>
      <c r="S134" s="80"/>
      <c r="T134" s="81"/>
      <c r="AT134" s="18" t="s">
        <v>213</v>
      </c>
      <c r="AU134" s="18" t="s">
        <v>73</v>
      </c>
    </row>
    <row r="135" spans="2:51" s="12" customFormat="1" ht="12">
      <c r="B135" s="232"/>
      <c r="C135" s="233"/>
      <c r="D135" s="229" t="s">
        <v>193</v>
      </c>
      <c r="E135" s="234" t="s">
        <v>19</v>
      </c>
      <c r="F135" s="235" t="s">
        <v>780</v>
      </c>
      <c r="G135" s="233"/>
      <c r="H135" s="234" t="s">
        <v>19</v>
      </c>
      <c r="I135" s="236"/>
      <c r="J135" s="233"/>
      <c r="K135" s="233"/>
      <c r="L135" s="237"/>
      <c r="M135" s="238"/>
      <c r="N135" s="239"/>
      <c r="O135" s="239"/>
      <c r="P135" s="239"/>
      <c r="Q135" s="239"/>
      <c r="R135" s="239"/>
      <c r="S135" s="239"/>
      <c r="T135" s="240"/>
      <c r="AT135" s="241" t="s">
        <v>193</v>
      </c>
      <c r="AU135" s="241" t="s">
        <v>73</v>
      </c>
      <c r="AV135" s="12" t="s">
        <v>80</v>
      </c>
      <c r="AW135" s="12" t="s">
        <v>35</v>
      </c>
      <c r="AX135" s="12" t="s">
        <v>73</v>
      </c>
      <c r="AY135" s="241" t="s">
        <v>183</v>
      </c>
    </row>
    <row r="136" spans="2:51" s="13" customFormat="1" ht="12">
      <c r="B136" s="242"/>
      <c r="C136" s="243"/>
      <c r="D136" s="229" t="s">
        <v>193</v>
      </c>
      <c r="E136" s="244" t="s">
        <v>19</v>
      </c>
      <c r="F136" s="245" t="s">
        <v>95</v>
      </c>
      <c r="G136" s="243"/>
      <c r="H136" s="246">
        <v>3</v>
      </c>
      <c r="I136" s="247"/>
      <c r="J136" s="243"/>
      <c r="K136" s="243"/>
      <c r="L136" s="248"/>
      <c r="M136" s="274"/>
      <c r="N136" s="275"/>
      <c r="O136" s="275"/>
      <c r="P136" s="275"/>
      <c r="Q136" s="275"/>
      <c r="R136" s="275"/>
      <c r="S136" s="275"/>
      <c r="T136" s="276"/>
      <c r="AT136" s="252" t="s">
        <v>193</v>
      </c>
      <c r="AU136" s="252" t="s">
        <v>73</v>
      </c>
      <c r="AV136" s="13" t="s">
        <v>82</v>
      </c>
      <c r="AW136" s="13" t="s">
        <v>35</v>
      </c>
      <c r="AX136" s="13" t="s">
        <v>80</v>
      </c>
      <c r="AY136" s="252" t="s">
        <v>183</v>
      </c>
    </row>
    <row r="137" spans="2:12" s="1" customFormat="1" ht="6.95" customHeight="1">
      <c r="B137" s="58"/>
      <c r="C137" s="59"/>
      <c r="D137" s="59"/>
      <c r="E137" s="59"/>
      <c r="F137" s="59"/>
      <c r="G137" s="59"/>
      <c r="H137" s="59"/>
      <c r="I137" s="168"/>
      <c r="J137" s="59"/>
      <c r="K137" s="59"/>
      <c r="L137" s="44"/>
    </row>
  </sheetData>
  <sheetProtection password="CC35" sheet="1" objects="1" scenarios="1" formatColumns="0" formatRows="0" autoFilter="0"/>
  <autoFilter ref="C84:K136"/>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Helcl Tomáš, DiS.</dc:creator>
  <cp:keywords/>
  <dc:description/>
  <cp:lastModifiedBy>Helcl Tomáš, DiS.</cp:lastModifiedBy>
  <dcterms:created xsi:type="dcterms:W3CDTF">2019-06-18T08:52:23Z</dcterms:created>
  <dcterms:modified xsi:type="dcterms:W3CDTF">2019-06-18T08:52:42Z</dcterms:modified>
  <cp:category/>
  <cp:version/>
  <cp:contentType/>
  <cp:contentStatus/>
</cp:coreProperties>
</file>