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SO 01-10-01 - Domoušice -..." sheetId="2" r:id="rId2"/>
    <sheet name="SO 01-11-01 - Domoušice -..." sheetId="3" r:id="rId3"/>
    <sheet name="SO 01-13-01 - Železniční ..." sheetId="4" r:id="rId4"/>
    <sheet name="SO 01-13-02 - Železniční ..." sheetId="5" r:id="rId5"/>
    <sheet name="SO 01-13-03 - Železniční ..." sheetId="6" r:id="rId6"/>
    <sheet name="SO 01-13-04 - Železniční ..." sheetId="7" r:id="rId7"/>
    <sheet name="SO 01-13-05 - Železniční ..." sheetId="8" r:id="rId8"/>
    <sheet name="SO 01-14-01 - Domoušice -..." sheetId="9" r:id="rId9"/>
    <sheet name="SO 01-12-01 - Zast. Solop..." sheetId="10" r:id="rId10"/>
    <sheet name="SO 01-12-02 - Zast. Konět..." sheetId="11" r:id="rId11"/>
    <sheet name="SO 01-55-01_S - Stavební ..." sheetId="12" r:id="rId12"/>
    <sheet name="SO 01-55-01_T - Technolog..." sheetId="13" r:id="rId13"/>
    <sheet name="SO 9898 - VRN" sheetId="14" r:id="rId14"/>
    <sheet name="Č81 - !!NEOCEŇOVAT!!Mater..." sheetId="15" r:id="rId15"/>
    <sheet name="Pokyny pro vyplnění" sheetId="16" r:id="rId16"/>
  </sheets>
  <definedNames>
    <definedName name="_xlnm.Print_Area" localSheetId="0">'Rekapitulace zakázky'!$D$4:$AO$36,'Rekapitulace zakázky'!$C$42:$AQ$77</definedName>
    <definedName name="_xlnm.Print_Titles" localSheetId="0">'Rekapitulace zakázky'!$52:$52</definedName>
    <definedName name="_xlnm._FilterDatabase" localSheetId="1" hidden="1">'SO 01-10-01 - Domoušice -...'!$C$86:$L$392</definedName>
    <definedName name="_xlnm.Print_Area" localSheetId="1">'SO 01-10-01 - Domoušice -...'!$C$4:$K$43,'SO 01-10-01 - Domoušice -...'!$C$49:$K$66,'SO 01-10-01 - Domoušice -...'!$C$72:$Y$392</definedName>
    <definedName name="_xlnm.Print_Titles" localSheetId="1">'SO 01-10-01 - Domoušice -...'!$86:$86</definedName>
    <definedName name="_xlnm._FilterDatabase" localSheetId="2" hidden="1">'SO 01-11-01 - Domoušice -...'!$C$86:$L$161</definedName>
    <definedName name="_xlnm.Print_Area" localSheetId="2">'SO 01-11-01 - Domoušice -...'!$C$4:$K$43,'SO 01-11-01 - Domoušice -...'!$C$49:$K$66,'SO 01-11-01 - Domoušice -...'!$C$72:$Y$161</definedName>
    <definedName name="_xlnm.Print_Titles" localSheetId="2">'SO 01-11-01 - Domoušice -...'!$86:$86</definedName>
    <definedName name="_xlnm._FilterDatabase" localSheetId="3" hidden="1">'SO 01-13-01 - Železniční ...'!$C$86:$L$180</definedName>
    <definedName name="_xlnm.Print_Area" localSheetId="3">'SO 01-13-01 - Železniční ...'!$C$4:$K$43,'SO 01-13-01 - Železniční ...'!$C$49:$K$66,'SO 01-13-01 - Železniční ...'!$C$72:$Y$180</definedName>
    <definedName name="_xlnm.Print_Titles" localSheetId="3">'SO 01-13-01 - Železniční ...'!$86:$86</definedName>
    <definedName name="_xlnm._FilterDatabase" localSheetId="4" hidden="1">'SO 01-13-02 - Železniční ...'!$C$86:$L$167</definedName>
    <definedName name="_xlnm.Print_Area" localSheetId="4">'SO 01-13-02 - Železniční ...'!$C$4:$K$43,'SO 01-13-02 - Železniční ...'!$C$49:$K$66,'SO 01-13-02 - Železniční ...'!$C$72:$Y$167</definedName>
    <definedName name="_xlnm.Print_Titles" localSheetId="4">'SO 01-13-02 - Železniční ...'!$86:$86</definedName>
    <definedName name="_xlnm._FilterDatabase" localSheetId="5" hidden="1">'SO 01-13-03 - Železniční ...'!$C$86:$L$163</definedName>
    <definedName name="_xlnm.Print_Area" localSheetId="5">'SO 01-13-03 - Železniční ...'!$C$4:$K$43,'SO 01-13-03 - Železniční ...'!$C$49:$K$66,'SO 01-13-03 - Železniční ...'!$C$72:$Y$163</definedName>
    <definedName name="_xlnm.Print_Titles" localSheetId="5">'SO 01-13-03 - Železniční ...'!$86:$86</definedName>
    <definedName name="_xlnm._FilterDatabase" localSheetId="6" hidden="1">'SO 01-13-04 - Železniční ...'!$C$86:$L$186</definedName>
    <definedName name="_xlnm.Print_Area" localSheetId="6">'SO 01-13-04 - Železniční ...'!$C$4:$K$43,'SO 01-13-04 - Železniční ...'!$C$49:$K$66,'SO 01-13-04 - Železniční ...'!$C$72:$Y$186</definedName>
    <definedName name="_xlnm.Print_Titles" localSheetId="6">'SO 01-13-04 - Železniční ...'!$86:$86</definedName>
    <definedName name="_xlnm._FilterDatabase" localSheetId="7" hidden="1">'SO 01-13-05 - Železniční ...'!$C$86:$L$172</definedName>
    <definedName name="_xlnm.Print_Area" localSheetId="7">'SO 01-13-05 - Železniční ...'!$C$4:$K$43,'SO 01-13-05 - Železniční ...'!$C$49:$K$66,'SO 01-13-05 - Železniční ...'!$C$72:$Y$172</definedName>
    <definedName name="_xlnm.Print_Titles" localSheetId="7">'SO 01-13-05 - Železniční ...'!$86:$86</definedName>
    <definedName name="_xlnm._FilterDatabase" localSheetId="8" hidden="1">'SO 01-14-01 - Domoušice -...'!$C$86:$L$157</definedName>
    <definedName name="_xlnm.Print_Area" localSheetId="8">'SO 01-14-01 - Domoušice -...'!$C$4:$K$43,'SO 01-14-01 - Domoušice -...'!$C$49:$K$66,'SO 01-14-01 - Domoušice -...'!$C$72:$Y$157</definedName>
    <definedName name="_xlnm.Print_Titles" localSheetId="8">'SO 01-14-01 - Domoušice -...'!$86:$86</definedName>
    <definedName name="_xlnm._FilterDatabase" localSheetId="9" hidden="1">'SO 01-12-01 - Zast. Solop...'!$C$86:$L$114</definedName>
    <definedName name="_xlnm.Print_Area" localSheetId="9">'SO 01-12-01 - Zast. Solop...'!$C$4:$K$43,'SO 01-12-01 - Zast. Solop...'!$C$49:$K$66,'SO 01-12-01 - Zast. Solop...'!$C$72:$Y$114</definedName>
    <definedName name="_xlnm.Print_Titles" localSheetId="9">'SO 01-12-01 - Zast. Solop...'!$86:$86</definedName>
    <definedName name="_xlnm._FilterDatabase" localSheetId="10" hidden="1">'SO 01-12-02 - Zast. Konět...'!$C$86:$L$114</definedName>
    <definedName name="_xlnm.Print_Area" localSheetId="10">'SO 01-12-02 - Zast. Konět...'!$C$4:$K$43,'SO 01-12-02 - Zast. Konět...'!$C$49:$K$66,'SO 01-12-02 - Zast. Konět...'!$C$72:$Y$114</definedName>
    <definedName name="_xlnm.Print_Titles" localSheetId="10">'SO 01-12-02 - Zast. Konět...'!$86:$86</definedName>
    <definedName name="_xlnm._FilterDatabase" localSheetId="11" hidden="1">'SO 01-55-01_S - Stavební ...'!$C$90:$L$127</definedName>
    <definedName name="_xlnm.Print_Area" localSheetId="11">'SO 01-55-01_S - Stavební ...'!$C$4:$K$43,'SO 01-55-01_S - Stavební ...'!$C$49:$K$70,'SO 01-55-01_S - Stavební ...'!$C$76:$Y$127</definedName>
    <definedName name="_xlnm.Print_Titles" localSheetId="11">'SO 01-55-01_S - Stavební ...'!$90:$90</definedName>
    <definedName name="_xlnm._FilterDatabase" localSheetId="12" hidden="1">'SO 01-55-01_T - Technolog...'!$C$90:$L$149</definedName>
    <definedName name="_xlnm.Print_Area" localSheetId="12">'SO 01-55-01_T - Technolog...'!$C$4:$K$43,'SO 01-55-01_T - Technolog...'!$C$49:$K$70,'SO 01-55-01_T - Technolog...'!$C$76:$Y$149</definedName>
    <definedName name="_xlnm.Print_Titles" localSheetId="12">'SO 01-55-01_T - Technolog...'!$90:$90</definedName>
    <definedName name="_xlnm._FilterDatabase" localSheetId="13" hidden="1">'SO 9898 - VRN'!$C$87:$L$135</definedName>
    <definedName name="_xlnm.Print_Area" localSheetId="13">'SO 9898 - VRN'!$C$4:$K$43,'SO 9898 - VRN'!$C$49:$K$67,'SO 9898 - VRN'!$C$73:$Y$135</definedName>
    <definedName name="_xlnm.Print_Titles" localSheetId="13">'SO 9898 - VRN'!$87:$87</definedName>
    <definedName name="_xlnm._FilterDatabase" localSheetId="14" hidden="1">'Č81 - !!NEOCEŇOVAT!!Mater...'!$C$88:$L$115</definedName>
    <definedName name="_xlnm.Print_Area" localSheetId="14">'Č81 - !!NEOCEŇOVAT!!Mater...'!$C$4:$K$43,'Č81 - !!NEOCEŇOVAT!!Mater...'!$C$49:$K$68,'Č81 - !!NEOCEŇOVAT!!Mater...'!$C$74:$Y$115</definedName>
    <definedName name="_xlnm.Print_Titles" localSheetId="14">'Č81 - !!NEOCEŇOVAT!!Mater...'!$88:$88</definedName>
  </definedNames>
  <calcPr/>
</workbook>
</file>

<file path=xl/calcChain.xml><?xml version="1.0" encoding="utf-8"?>
<calcChain xmlns="http://schemas.openxmlformats.org/spreadsheetml/2006/main">
  <c i="15" r="K41"/>
  <c r="K40"/>
  <c i="1" r="BA76"/>
  <c i="15" r="K39"/>
  <c i="1" r="AZ76"/>
  <c i="15" r="BI113"/>
  <c r="BH113"/>
  <c r="BF113"/>
  <c r="BE113"/>
  <c r="R113"/>
  <c r="Q113"/>
  <c r="X113"/>
  <c r="V113"/>
  <c r="T113"/>
  <c r="P113"/>
  <c r="BK113"/>
  <c r="K113"/>
  <c r="BG113"/>
  <c r="BI110"/>
  <c r="BH110"/>
  <c r="BF110"/>
  <c r="BE110"/>
  <c r="R110"/>
  <c r="Q110"/>
  <c r="X110"/>
  <c r="V110"/>
  <c r="T110"/>
  <c r="P110"/>
  <c r="BK110"/>
  <c r="K110"/>
  <c r="BG110"/>
  <c r="BI107"/>
  <c r="BH107"/>
  <c r="BF107"/>
  <c r="BE107"/>
  <c r="R107"/>
  <c r="Q107"/>
  <c r="X107"/>
  <c r="V107"/>
  <c r="T107"/>
  <c r="P107"/>
  <c r="BK107"/>
  <c r="K107"/>
  <c r="BG107"/>
  <c r="BI104"/>
  <c r="BH104"/>
  <c r="BF104"/>
  <c r="BE104"/>
  <c r="R104"/>
  <c r="Q104"/>
  <c r="X104"/>
  <c r="V104"/>
  <c r="T104"/>
  <c r="P104"/>
  <c r="BK104"/>
  <c r="K104"/>
  <c r="BG104"/>
  <c r="BI101"/>
  <c r="BH101"/>
  <c r="BF101"/>
  <c r="BE101"/>
  <c r="R101"/>
  <c r="Q101"/>
  <c r="X101"/>
  <c r="V101"/>
  <c r="T101"/>
  <c r="P101"/>
  <c r="BK101"/>
  <c r="K101"/>
  <c r="BG101"/>
  <c r="BI92"/>
  <c r="F41"/>
  <c i="1" r="BF76"/>
  <c i="15" r="BH92"/>
  <c r="F40"/>
  <c i="1" r="BE76"/>
  <c i="15" r="BF92"/>
  <c r="K38"/>
  <c i="1" r="AY76"/>
  <c i="15" r="F38"/>
  <c i="1" r="BC76"/>
  <c i="15" r="BE92"/>
  <c r="K37"/>
  <c i="1" r="AX76"/>
  <c i="15" r="F37"/>
  <c i="1" r="BB76"/>
  <c i="15" r="R92"/>
  <c r="R91"/>
  <c r="R90"/>
  <c r="R89"/>
  <c r="J65"/>
  <c r="Q92"/>
  <c r="Q91"/>
  <c r="Q90"/>
  <c r="Q89"/>
  <c r="I65"/>
  <c r="X92"/>
  <c r="X91"/>
  <c r="X90"/>
  <c r="X89"/>
  <c r="V92"/>
  <c r="V91"/>
  <c r="V90"/>
  <c r="V89"/>
  <c r="T92"/>
  <c r="T91"/>
  <c r="T90"/>
  <c r="T89"/>
  <c i="1" r="AW76"/>
  <c i="15" r="P92"/>
  <c r="BK92"/>
  <c r="BK91"/>
  <c r="K91"/>
  <c r="BK90"/>
  <c r="K90"/>
  <c r="BK89"/>
  <c r="K89"/>
  <c r="K65"/>
  <c r="K34"/>
  <c i="1" r="AG76"/>
  <c i="15" r="K92"/>
  <c r="BG92"/>
  <c r="F39"/>
  <c i="1" r="BD76"/>
  <c i="15" r="K67"/>
  <c r="J67"/>
  <c r="I67"/>
  <c r="K66"/>
  <c r="J66"/>
  <c r="I66"/>
  <c r="J86"/>
  <c r="F85"/>
  <c r="F83"/>
  <c r="E81"/>
  <c r="K33"/>
  <c i="1" r="AT76"/>
  <c i="15" r="K32"/>
  <c i="1" r="AS76"/>
  <c i="15" r="J61"/>
  <c r="F60"/>
  <c r="F58"/>
  <c r="E56"/>
  <c r="K43"/>
  <c r="J23"/>
  <c r="E23"/>
  <c r="J85"/>
  <c r="J60"/>
  <c r="J22"/>
  <c r="J20"/>
  <c r="E20"/>
  <c r="F86"/>
  <c r="F61"/>
  <c r="J19"/>
  <c r="J14"/>
  <c r="J83"/>
  <c r="J58"/>
  <c r="E7"/>
  <c r="E77"/>
  <c r="E52"/>
  <c i="14" r="K41"/>
  <c r="K40"/>
  <c i="1" r="BA74"/>
  <c i="14" r="K39"/>
  <c i="1" r="AZ74"/>
  <c i="14" r="BI133"/>
  <c r="BH133"/>
  <c r="BF133"/>
  <c r="BE133"/>
  <c r="R133"/>
  <c r="Q133"/>
  <c r="X133"/>
  <c r="V133"/>
  <c r="T133"/>
  <c r="P133"/>
  <c r="BK133"/>
  <c r="K133"/>
  <c r="BG133"/>
  <c r="BI130"/>
  <c r="BH130"/>
  <c r="BF130"/>
  <c r="BE130"/>
  <c r="R130"/>
  <c r="Q130"/>
  <c r="X130"/>
  <c r="V130"/>
  <c r="T130"/>
  <c r="P130"/>
  <c r="BK130"/>
  <c r="K130"/>
  <c r="BG130"/>
  <c r="BI126"/>
  <c r="BH126"/>
  <c r="BF126"/>
  <c r="BE126"/>
  <c r="R126"/>
  <c r="Q126"/>
  <c r="X126"/>
  <c r="V126"/>
  <c r="T126"/>
  <c r="P126"/>
  <c r="BK126"/>
  <c r="K126"/>
  <c r="BG126"/>
  <c r="BI123"/>
  <c r="BH123"/>
  <c r="BF123"/>
  <c r="BE123"/>
  <c r="R123"/>
  <c r="Q123"/>
  <c r="X123"/>
  <c r="V123"/>
  <c r="T123"/>
  <c r="P123"/>
  <c r="BK123"/>
  <c r="K123"/>
  <c r="BG123"/>
  <c r="BI120"/>
  <c r="BH120"/>
  <c r="BF120"/>
  <c r="BE120"/>
  <c r="R120"/>
  <c r="Q120"/>
  <c r="X120"/>
  <c r="V120"/>
  <c r="T120"/>
  <c r="P120"/>
  <c r="BK120"/>
  <c r="K120"/>
  <c r="BG120"/>
  <c r="BI116"/>
  <c r="BH116"/>
  <c r="BF116"/>
  <c r="BE116"/>
  <c r="R116"/>
  <c r="Q116"/>
  <c r="X116"/>
  <c r="V116"/>
  <c r="T116"/>
  <c r="P116"/>
  <c r="BK116"/>
  <c r="K116"/>
  <c r="BG116"/>
  <c r="BI113"/>
  <c r="BH113"/>
  <c r="BF113"/>
  <c r="BE113"/>
  <c r="R113"/>
  <c r="Q113"/>
  <c r="X113"/>
  <c r="V113"/>
  <c r="T113"/>
  <c r="P113"/>
  <c r="BK113"/>
  <c r="K113"/>
  <c r="BG113"/>
  <c r="BI109"/>
  <c r="BH109"/>
  <c r="BF109"/>
  <c r="BE109"/>
  <c r="R109"/>
  <c r="Q109"/>
  <c r="X109"/>
  <c r="V109"/>
  <c r="T109"/>
  <c r="P109"/>
  <c r="BK109"/>
  <c r="K109"/>
  <c r="BG109"/>
  <c r="BI107"/>
  <c r="BH107"/>
  <c r="BF107"/>
  <c r="BE107"/>
  <c r="R107"/>
  <c r="Q107"/>
  <c r="X107"/>
  <c r="V107"/>
  <c r="T107"/>
  <c r="P107"/>
  <c r="BK107"/>
  <c r="K107"/>
  <c r="BG107"/>
  <c r="BI104"/>
  <c r="BH104"/>
  <c r="BF104"/>
  <c r="BE104"/>
  <c r="R104"/>
  <c r="Q104"/>
  <c r="X104"/>
  <c r="V104"/>
  <c r="T104"/>
  <c r="P104"/>
  <c r="BK104"/>
  <c r="K104"/>
  <c r="BG104"/>
  <c r="BI99"/>
  <c r="BH99"/>
  <c r="BF99"/>
  <c r="BE99"/>
  <c r="R99"/>
  <c r="Q99"/>
  <c r="X99"/>
  <c r="V99"/>
  <c r="T99"/>
  <c r="P99"/>
  <c r="BK99"/>
  <c r="K99"/>
  <c r="BG99"/>
  <c r="BI97"/>
  <c r="BH97"/>
  <c r="BF97"/>
  <c r="BE97"/>
  <c r="R97"/>
  <c r="Q97"/>
  <c r="X97"/>
  <c r="V97"/>
  <c r="T97"/>
  <c r="P97"/>
  <c r="BK97"/>
  <c r="K97"/>
  <c r="BG97"/>
  <c r="BI95"/>
  <c r="BH95"/>
  <c r="BF95"/>
  <c r="BE95"/>
  <c r="R95"/>
  <c r="Q95"/>
  <c r="X95"/>
  <c r="V95"/>
  <c r="T95"/>
  <c r="P95"/>
  <c r="BK95"/>
  <c r="K95"/>
  <c r="BG95"/>
  <c r="BI92"/>
  <c r="BH92"/>
  <c r="BF92"/>
  <c r="BE92"/>
  <c r="R92"/>
  <c r="Q92"/>
  <c r="X92"/>
  <c r="V92"/>
  <c r="T92"/>
  <c r="P92"/>
  <c r="BK92"/>
  <c r="K92"/>
  <c r="BG92"/>
  <c r="BI90"/>
  <c r="F41"/>
  <c i="1" r="BF74"/>
  <c i="14" r="BH90"/>
  <c r="F40"/>
  <c i="1" r="BE74"/>
  <c i="14" r="BF90"/>
  <c r="K38"/>
  <c i="1" r="AY74"/>
  <c i="14" r="F38"/>
  <c i="1" r="BC74"/>
  <c i="14" r="BE90"/>
  <c r="K37"/>
  <c i="1" r="AX74"/>
  <c i="14" r="F37"/>
  <c i="1" r="BB74"/>
  <c i="14" r="R90"/>
  <c r="R89"/>
  <c r="R88"/>
  <c r="J65"/>
  <c r="Q90"/>
  <c r="Q89"/>
  <c r="Q88"/>
  <c r="I65"/>
  <c r="X90"/>
  <c r="X89"/>
  <c r="X88"/>
  <c r="V90"/>
  <c r="V89"/>
  <c r="V88"/>
  <c r="T90"/>
  <c r="T89"/>
  <c r="T88"/>
  <c i="1" r="AW74"/>
  <c i="14" r="P90"/>
  <c r="BK90"/>
  <c r="BK89"/>
  <c r="K89"/>
  <c r="BK88"/>
  <c r="K88"/>
  <c r="K65"/>
  <c r="K34"/>
  <c i="1" r="AG74"/>
  <c i="14" r="K90"/>
  <c r="BG90"/>
  <c r="F39"/>
  <c i="1" r="BD74"/>
  <c i="14" r="K66"/>
  <c r="J66"/>
  <c r="I66"/>
  <c r="F84"/>
  <c r="F82"/>
  <c r="E80"/>
  <c r="K33"/>
  <c i="1" r="AT74"/>
  <c i="14" r="K32"/>
  <c i="1" r="AS74"/>
  <c i="14" r="F60"/>
  <c r="F58"/>
  <c r="E56"/>
  <c r="K43"/>
  <c r="J26"/>
  <c r="E26"/>
  <c r="J85"/>
  <c r="J61"/>
  <c r="J25"/>
  <c r="J23"/>
  <c r="E23"/>
  <c r="J84"/>
  <c r="J60"/>
  <c r="J22"/>
  <c r="J20"/>
  <c r="E20"/>
  <c r="F85"/>
  <c r="F61"/>
  <c r="J19"/>
  <c r="J14"/>
  <c r="J82"/>
  <c r="J58"/>
  <c r="E7"/>
  <c r="E76"/>
  <c r="E52"/>
  <c i="13" r="K41"/>
  <c r="K40"/>
  <c i="1" r="BA72"/>
  <c i="13" r="K39"/>
  <c i="1" r="AZ72"/>
  <c i="13" r="BI148"/>
  <c r="BH148"/>
  <c r="BF148"/>
  <c r="BE148"/>
  <c r="R148"/>
  <c r="R147"/>
  <c r="Q148"/>
  <c r="Q147"/>
  <c r="X148"/>
  <c r="X147"/>
  <c r="V148"/>
  <c r="V147"/>
  <c r="T148"/>
  <c r="T147"/>
  <c r="P148"/>
  <c r="BK148"/>
  <c r="BK147"/>
  <c r="K147"/>
  <c r="K148"/>
  <c r="BG148"/>
  <c r="K69"/>
  <c r="J69"/>
  <c r="I69"/>
  <c r="BI145"/>
  <c r="BH145"/>
  <c r="BF145"/>
  <c r="BE145"/>
  <c r="R145"/>
  <c r="Q145"/>
  <c r="X145"/>
  <c r="V145"/>
  <c r="T145"/>
  <c r="P145"/>
  <c r="BK145"/>
  <c r="K145"/>
  <c r="BG145"/>
  <c r="BI143"/>
  <c r="BH143"/>
  <c r="BF143"/>
  <c r="BE143"/>
  <c r="R143"/>
  <c r="R142"/>
  <c r="Q143"/>
  <c r="Q142"/>
  <c r="X143"/>
  <c r="X142"/>
  <c r="V143"/>
  <c r="V142"/>
  <c r="T143"/>
  <c r="T142"/>
  <c r="P143"/>
  <c r="BK143"/>
  <c r="BK142"/>
  <c r="K142"/>
  <c r="K143"/>
  <c r="BG143"/>
  <c r="K68"/>
  <c r="J68"/>
  <c r="I68"/>
  <c r="BI140"/>
  <c r="BH140"/>
  <c r="BF140"/>
  <c r="BE140"/>
  <c r="R140"/>
  <c r="R139"/>
  <c r="Q140"/>
  <c r="Q139"/>
  <c r="X140"/>
  <c r="X139"/>
  <c r="V140"/>
  <c r="V139"/>
  <c r="T140"/>
  <c r="T139"/>
  <c r="P140"/>
  <c r="BK140"/>
  <c r="BK139"/>
  <c r="K139"/>
  <c r="K140"/>
  <c r="BG140"/>
  <c r="K67"/>
  <c r="J67"/>
  <c r="I67"/>
  <c r="BI137"/>
  <c r="BH137"/>
  <c r="BF137"/>
  <c r="BE137"/>
  <c r="R137"/>
  <c r="Q137"/>
  <c r="X137"/>
  <c r="V137"/>
  <c r="T137"/>
  <c r="P137"/>
  <c r="BK137"/>
  <c r="K137"/>
  <c r="BG137"/>
  <c r="BI135"/>
  <c r="BH135"/>
  <c r="BF135"/>
  <c r="BE135"/>
  <c r="R135"/>
  <c r="Q135"/>
  <c r="X135"/>
  <c r="V135"/>
  <c r="T135"/>
  <c r="P135"/>
  <c r="BK135"/>
  <c r="K135"/>
  <c r="BG135"/>
  <c r="BI133"/>
  <c r="BH133"/>
  <c r="BF133"/>
  <c r="BE133"/>
  <c r="R133"/>
  <c r="Q133"/>
  <c r="X133"/>
  <c r="V133"/>
  <c r="T133"/>
  <c r="P133"/>
  <c r="BK133"/>
  <c r="K133"/>
  <c r="BG133"/>
  <c r="BI131"/>
  <c r="BH131"/>
  <c r="BF131"/>
  <c r="BE131"/>
  <c r="R131"/>
  <c r="Q131"/>
  <c r="X131"/>
  <c r="V131"/>
  <c r="T131"/>
  <c r="P131"/>
  <c r="BK131"/>
  <c r="K131"/>
  <c r="BG131"/>
  <c r="BI129"/>
  <c r="BH129"/>
  <c r="BF129"/>
  <c r="BE129"/>
  <c r="R129"/>
  <c r="Q129"/>
  <c r="X129"/>
  <c r="V129"/>
  <c r="T129"/>
  <c r="P129"/>
  <c r="BK129"/>
  <c r="K129"/>
  <c r="BG129"/>
  <c r="BI127"/>
  <c r="BH127"/>
  <c r="BF127"/>
  <c r="BE127"/>
  <c r="R127"/>
  <c r="Q127"/>
  <c r="X127"/>
  <c r="V127"/>
  <c r="T127"/>
  <c r="P127"/>
  <c r="BK127"/>
  <c r="K127"/>
  <c r="BG127"/>
  <c r="BI125"/>
  <c r="BH125"/>
  <c r="BF125"/>
  <c r="BE125"/>
  <c r="R125"/>
  <c r="Q125"/>
  <c r="X125"/>
  <c r="V125"/>
  <c r="T125"/>
  <c r="P125"/>
  <c r="BK125"/>
  <c r="K125"/>
  <c r="BG125"/>
  <c r="BI123"/>
  <c r="BH123"/>
  <c r="BF123"/>
  <c r="BE123"/>
  <c r="R123"/>
  <c r="Q123"/>
  <c r="X123"/>
  <c r="V123"/>
  <c r="T123"/>
  <c r="P123"/>
  <c r="BK123"/>
  <c r="K123"/>
  <c r="BG123"/>
  <c r="BI121"/>
  <c r="BH121"/>
  <c r="BF121"/>
  <c r="BE121"/>
  <c r="R121"/>
  <c r="Q121"/>
  <c r="X121"/>
  <c r="V121"/>
  <c r="T121"/>
  <c r="P121"/>
  <c r="BK121"/>
  <c r="K121"/>
  <c r="BG121"/>
  <c r="BI119"/>
  <c r="BH119"/>
  <c r="BF119"/>
  <c r="BE119"/>
  <c r="R119"/>
  <c r="Q119"/>
  <c r="X119"/>
  <c r="V119"/>
  <c r="T119"/>
  <c r="P119"/>
  <c r="BK119"/>
  <c r="K119"/>
  <c r="BG119"/>
  <c r="BI117"/>
  <c r="BH117"/>
  <c r="BF117"/>
  <c r="BE117"/>
  <c r="R117"/>
  <c r="Q117"/>
  <c r="X117"/>
  <c r="V117"/>
  <c r="T117"/>
  <c r="P117"/>
  <c r="BK117"/>
  <c r="K117"/>
  <c r="BG117"/>
  <c r="BI115"/>
  <c r="BH115"/>
  <c r="BF115"/>
  <c r="BE115"/>
  <c r="R115"/>
  <c r="Q115"/>
  <c r="X115"/>
  <c r="V115"/>
  <c r="T115"/>
  <c r="P115"/>
  <c r="BK115"/>
  <c r="K115"/>
  <c r="BG115"/>
  <c r="BI113"/>
  <c r="BH113"/>
  <c r="BF113"/>
  <c r="BE113"/>
  <c r="R113"/>
  <c r="Q113"/>
  <c r="X113"/>
  <c r="V113"/>
  <c r="T113"/>
  <c r="P113"/>
  <c r="BK113"/>
  <c r="K113"/>
  <c r="BG113"/>
  <c r="BI111"/>
  <c r="BH111"/>
  <c r="BF111"/>
  <c r="BE111"/>
  <c r="R111"/>
  <c r="Q111"/>
  <c r="X111"/>
  <c r="V111"/>
  <c r="T111"/>
  <c r="P111"/>
  <c r="BK111"/>
  <c r="K111"/>
  <c r="BG111"/>
  <c r="BI109"/>
  <c r="BH109"/>
  <c r="BF109"/>
  <c r="BE109"/>
  <c r="R109"/>
  <c r="Q109"/>
  <c r="X109"/>
  <c r="V109"/>
  <c r="T109"/>
  <c r="P109"/>
  <c r="BK109"/>
  <c r="K109"/>
  <c r="BG109"/>
  <c r="BI107"/>
  <c r="BH107"/>
  <c r="BF107"/>
  <c r="BE107"/>
  <c r="R107"/>
  <c r="Q107"/>
  <c r="X107"/>
  <c r="V107"/>
  <c r="T107"/>
  <c r="P107"/>
  <c r="BK107"/>
  <c r="K107"/>
  <c r="BG107"/>
  <c r="BI105"/>
  <c r="BH105"/>
  <c r="BF105"/>
  <c r="BE105"/>
  <c r="R105"/>
  <c r="Q105"/>
  <c r="X105"/>
  <c r="V105"/>
  <c r="T105"/>
  <c r="P105"/>
  <c r="BK105"/>
  <c r="K105"/>
  <c r="BG105"/>
  <c r="BI103"/>
  <c r="BH103"/>
  <c r="BF103"/>
  <c r="BE103"/>
  <c r="R103"/>
  <c r="Q103"/>
  <c r="X103"/>
  <c r="V103"/>
  <c r="T103"/>
  <c r="P103"/>
  <c r="BK103"/>
  <c r="K103"/>
  <c r="BG103"/>
  <c r="BI101"/>
  <c r="BH101"/>
  <c r="BF101"/>
  <c r="BE101"/>
  <c r="R101"/>
  <c r="Q101"/>
  <c r="X101"/>
  <c r="V101"/>
  <c r="T101"/>
  <c r="P101"/>
  <c r="BK101"/>
  <c r="K101"/>
  <c r="BG101"/>
  <c r="BI99"/>
  <c r="BH99"/>
  <c r="BF99"/>
  <c r="BE99"/>
  <c r="R99"/>
  <c r="Q99"/>
  <c r="X99"/>
  <c r="V99"/>
  <c r="T99"/>
  <c r="P99"/>
  <c r="BK99"/>
  <c r="K99"/>
  <c r="BG99"/>
  <c r="BI97"/>
  <c r="BH97"/>
  <c r="BF97"/>
  <c r="BE97"/>
  <c r="R97"/>
  <c r="Q97"/>
  <c r="X97"/>
  <c r="V97"/>
  <c r="T97"/>
  <c r="P97"/>
  <c r="BK97"/>
  <c r="K97"/>
  <c r="BG97"/>
  <c r="BI95"/>
  <c r="BH95"/>
  <c r="BF95"/>
  <c r="BE95"/>
  <c r="R95"/>
  <c r="Q95"/>
  <c r="X95"/>
  <c r="V95"/>
  <c r="T95"/>
  <c r="P95"/>
  <c r="BK95"/>
  <c r="K95"/>
  <c r="BG95"/>
  <c r="BI93"/>
  <c r="F41"/>
  <c i="1" r="BF72"/>
  <c i="13" r="BH93"/>
  <c r="F40"/>
  <c i="1" r="BE72"/>
  <c i="13" r="BF93"/>
  <c r="K38"/>
  <c i="1" r="AY72"/>
  <c i="13" r="F38"/>
  <c i="1" r="BC72"/>
  <c i="13" r="BE93"/>
  <c r="K37"/>
  <c i="1" r="AX72"/>
  <c i="13" r="F37"/>
  <c i="1" r="BB72"/>
  <c i="13" r="R93"/>
  <c r="R92"/>
  <c r="R91"/>
  <c r="J65"/>
  <c r="Q93"/>
  <c r="Q92"/>
  <c r="Q91"/>
  <c r="I65"/>
  <c r="X93"/>
  <c r="X92"/>
  <c r="X91"/>
  <c r="V93"/>
  <c r="V92"/>
  <c r="V91"/>
  <c r="T93"/>
  <c r="T92"/>
  <c r="T91"/>
  <c i="1" r="AW72"/>
  <c i="13" r="P93"/>
  <c r="BK93"/>
  <c r="BK92"/>
  <c r="K92"/>
  <c r="BK91"/>
  <c r="K91"/>
  <c r="K65"/>
  <c r="K34"/>
  <c i="1" r="AG72"/>
  <c i="13" r="K93"/>
  <c r="BG93"/>
  <c r="F39"/>
  <c i="1" r="BD72"/>
  <c i="13" r="K66"/>
  <c r="J66"/>
  <c r="I66"/>
  <c r="J88"/>
  <c r="J87"/>
  <c r="F87"/>
  <c r="F85"/>
  <c r="E83"/>
  <c r="K33"/>
  <c i="1" r="AT72"/>
  <c i="13" r="K32"/>
  <c i="1" r="AS72"/>
  <c i="13" r="J61"/>
  <c r="J60"/>
  <c r="F60"/>
  <c r="F58"/>
  <c r="E56"/>
  <c r="K43"/>
  <c r="J20"/>
  <c r="E20"/>
  <c r="F88"/>
  <c r="F61"/>
  <c r="J19"/>
  <c r="J14"/>
  <c r="J85"/>
  <c r="J58"/>
  <c r="E7"/>
  <c r="E79"/>
  <c r="E52"/>
  <c i="12" r="K92"/>
  <c r="K41"/>
  <c r="K40"/>
  <c i="1" r="BA71"/>
  <c i="12" r="K39"/>
  <c i="1" r="AZ71"/>
  <c i="12" r="BI126"/>
  <c r="BH126"/>
  <c r="BF126"/>
  <c r="BE126"/>
  <c r="R126"/>
  <c r="Q126"/>
  <c r="X126"/>
  <c r="V126"/>
  <c r="T126"/>
  <c r="P126"/>
  <c r="BK126"/>
  <c r="K126"/>
  <c r="BG126"/>
  <c r="BI124"/>
  <c r="BH124"/>
  <c r="BF124"/>
  <c r="BE124"/>
  <c r="R124"/>
  <c r="Q124"/>
  <c r="X124"/>
  <c r="V124"/>
  <c r="T124"/>
  <c r="P124"/>
  <c r="BK124"/>
  <c r="K124"/>
  <c r="BG124"/>
  <c r="BI122"/>
  <c r="BH122"/>
  <c r="BF122"/>
  <c r="BE122"/>
  <c r="R122"/>
  <c r="Q122"/>
  <c r="X122"/>
  <c r="V122"/>
  <c r="T122"/>
  <c r="P122"/>
  <c r="BK122"/>
  <c r="K122"/>
  <c r="BG122"/>
  <c r="BI120"/>
  <c r="BH120"/>
  <c r="BF120"/>
  <c r="BE120"/>
  <c r="R120"/>
  <c r="R119"/>
  <c r="Q120"/>
  <c r="Q119"/>
  <c r="X120"/>
  <c r="X119"/>
  <c r="V120"/>
  <c r="V119"/>
  <c r="T120"/>
  <c r="T119"/>
  <c r="P120"/>
  <c r="BK120"/>
  <c r="BK119"/>
  <c r="K119"/>
  <c r="K120"/>
  <c r="BG120"/>
  <c r="K69"/>
  <c r="J69"/>
  <c r="I69"/>
  <c r="BI117"/>
  <c r="BH117"/>
  <c r="BF117"/>
  <c r="BE117"/>
  <c r="R117"/>
  <c r="Q117"/>
  <c r="X117"/>
  <c r="V117"/>
  <c r="T117"/>
  <c r="P117"/>
  <c r="BK117"/>
  <c r="K117"/>
  <c r="BG117"/>
  <c r="BI115"/>
  <c r="BH115"/>
  <c r="BF115"/>
  <c r="BE115"/>
  <c r="R115"/>
  <c r="Q115"/>
  <c r="X115"/>
  <c r="V115"/>
  <c r="T115"/>
  <c r="P115"/>
  <c r="BK115"/>
  <c r="K115"/>
  <c r="BG115"/>
  <c r="BI112"/>
  <c r="BH112"/>
  <c r="BF112"/>
  <c r="BE112"/>
  <c r="R112"/>
  <c r="Q112"/>
  <c r="X112"/>
  <c r="V112"/>
  <c r="T112"/>
  <c r="P112"/>
  <c r="BK112"/>
  <c r="K112"/>
  <c r="BG112"/>
  <c r="BI109"/>
  <c r="BH109"/>
  <c r="BF109"/>
  <c r="BE109"/>
  <c r="R109"/>
  <c r="Q109"/>
  <c r="X109"/>
  <c r="V109"/>
  <c r="T109"/>
  <c r="P109"/>
  <c r="BK109"/>
  <c r="K109"/>
  <c r="BG109"/>
  <c r="BI107"/>
  <c r="BH107"/>
  <c r="BF107"/>
  <c r="BE107"/>
  <c r="R107"/>
  <c r="Q107"/>
  <c r="X107"/>
  <c r="V107"/>
  <c r="T107"/>
  <c r="P107"/>
  <c r="BK107"/>
  <c r="K107"/>
  <c r="BG107"/>
  <c r="BI104"/>
  <c r="BH104"/>
  <c r="BF104"/>
  <c r="BE104"/>
  <c r="R104"/>
  <c r="Q104"/>
  <c r="X104"/>
  <c r="V104"/>
  <c r="T104"/>
  <c r="P104"/>
  <c r="BK104"/>
  <c r="K104"/>
  <c r="BG104"/>
  <c r="BI101"/>
  <c r="BH101"/>
  <c r="BF101"/>
  <c r="BE101"/>
  <c r="R101"/>
  <c r="Q101"/>
  <c r="X101"/>
  <c r="V101"/>
  <c r="T101"/>
  <c r="P101"/>
  <c r="BK101"/>
  <c r="K101"/>
  <c r="BG101"/>
  <c r="BI98"/>
  <c r="BH98"/>
  <c r="BF98"/>
  <c r="BE98"/>
  <c r="R98"/>
  <c r="Q98"/>
  <c r="X98"/>
  <c r="V98"/>
  <c r="T98"/>
  <c r="P98"/>
  <c r="BK98"/>
  <c r="K98"/>
  <c r="BG98"/>
  <c r="BI95"/>
  <c r="F41"/>
  <c i="1" r="BF71"/>
  <c i="12" r="BH95"/>
  <c r="F40"/>
  <c i="1" r="BE71"/>
  <c i="12" r="BF95"/>
  <c r="K38"/>
  <c i="1" r="AY71"/>
  <c i="12" r="F38"/>
  <c i="1" r="BC71"/>
  <c i="12" r="BE95"/>
  <c r="K37"/>
  <c i="1" r="AX71"/>
  <c i="12" r="F37"/>
  <c i="1" r="BB71"/>
  <c i="12" r="R95"/>
  <c r="R94"/>
  <c r="R93"/>
  <c r="R91"/>
  <c r="J65"/>
  <c r="Q95"/>
  <c r="Q94"/>
  <c r="Q93"/>
  <c r="Q91"/>
  <c r="I65"/>
  <c r="X95"/>
  <c r="X94"/>
  <c r="X93"/>
  <c r="X91"/>
  <c r="V95"/>
  <c r="V94"/>
  <c r="V93"/>
  <c r="V91"/>
  <c r="T95"/>
  <c r="T94"/>
  <c r="T93"/>
  <c r="T91"/>
  <c i="1" r="AW71"/>
  <c i="12" r="P95"/>
  <c r="BK95"/>
  <c r="BK94"/>
  <c r="K94"/>
  <c r="BK93"/>
  <c r="K93"/>
  <c r="BK91"/>
  <c r="K91"/>
  <c r="K65"/>
  <c r="K34"/>
  <c i="1" r="AG71"/>
  <c i="12" r="K95"/>
  <c r="BG95"/>
  <c r="F39"/>
  <c i="1" r="BD71"/>
  <c i="12" r="K68"/>
  <c r="J68"/>
  <c r="I68"/>
  <c r="K67"/>
  <c r="J67"/>
  <c r="I67"/>
  <c r="K66"/>
  <c r="J66"/>
  <c r="I66"/>
  <c r="J88"/>
  <c r="J87"/>
  <c r="F87"/>
  <c r="F85"/>
  <c r="E83"/>
  <c r="K33"/>
  <c i="1" r="AT71"/>
  <c i="12" r="K32"/>
  <c i="1" r="AS71"/>
  <c i="12" r="J61"/>
  <c r="J60"/>
  <c r="F60"/>
  <c r="F58"/>
  <c r="E56"/>
  <c r="K43"/>
  <c r="J20"/>
  <c r="E20"/>
  <c r="F88"/>
  <c r="F61"/>
  <c r="J19"/>
  <c r="J14"/>
  <c r="J85"/>
  <c r="J58"/>
  <c r="E7"/>
  <c r="E79"/>
  <c r="E52"/>
  <c i="11" r="K41"/>
  <c r="K40"/>
  <c i="1" r="BA69"/>
  <c i="11" r="K39"/>
  <c i="1" r="AZ69"/>
  <c i="11" r="BI113"/>
  <c r="BH113"/>
  <c r="BF113"/>
  <c r="BE113"/>
  <c r="R113"/>
  <c r="Q113"/>
  <c r="X113"/>
  <c r="V113"/>
  <c r="T113"/>
  <c r="P113"/>
  <c r="BK113"/>
  <c r="K113"/>
  <c r="BG113"/>
  <c r="BI111"/>
  <c r="BH111"/>
  <c r="BF111"/>
  <c r="BE111"/>
  <c r="R111"/>
  <c r="Q111"/>
  <c r="X111"/>
  <c r="V111"/>
  <c r="T111"/>
  <c r="P111"/>
  <c r="BK111"/>
  <c r="K111"/>
  <c r="BG111"/>
  <c r="BI108"/>
  <c r="BH108"/>
  <c r="BF108"/>
  <c r="BE108"/>
  <c r="R108"/>
  <c r="Q108"/>
  <c r="X108"/>
  <c r="V108"/>
  <c r="T108"/>
  <c r="P108"/>
  <c r="BK108"/>
  <c r="K108"/>
  <c r="BG108"/>
  <c r="BI106"/>
  <c r="BH106"/>
  <c r="BF106"/>
  <c r="BE106"/>
  <c r="R106"/>
  <c r="Q106"/>
  <c r="X106"/>
  <c r="V106"/>
  <c r="T106"/>
  <c r="P106"/>
  <c r="BK106"/>
  <c r="K106"/>
  <c r="BG106"/>
  <c r="BI103"/>
  <c r="BH103"/>
  <c r="BF103"/>
  <c r="BE103"/>
  <c r="R103"/>
  <c r="Q103"/>
  <c r="X103"/>
  <c r="V103"/>
  <c r="T103"/>
  <c r="P103"/>
  <c r="BK103"/>
  <c r="K103"/>
  <c r="BG103"/>
  <c r="BI100"/>
  <c r="BH100"/>
  <c r="BF100"/>
  <c r="BE100"/>
  <c r="R100"/>
  <c r="Q100"/>
  <c r="X100"/>
  <c r="V100"/>
  <c r="T100"/>
  <c r="P100"/>
  <c r="BK100"/>
  <c r="K100"/>
  <c r="BG100"/>
  <c r="BI97"/>
  <c r="BH97"/>
  <c r="BF97"/>
  <c r="BE97"/>
  <c r="R97"/>
  <c r="Q97"/>
  <c r="X97"/>
  <c r="V97"/>
  <c r="T97"/>
  <c r="P97"/>
  <c r="BK97"/>
  <c r="K97"/>
  <c r="BG97"/>
  <c r="BI94"/>
  <c r="BH94"/>
  <c r="BF94"/>
  <c r="BE94"/>
  <c r="R94"/>
  <c r="Q94"/>
  <c r="X94"/>
  <c r="V94"/>
  <c r="T94"/>
  <c r="P94"/>
  <c r="BK94"/>
  <c r="K94"/>
  <c r="BG94"/>
  <c r="BI92"/>
  <c r="BH92"/>
  <c r="BF92"/>
  <c r="BE92"/>
  <c r="R92"/>
  <c r="Q92"/>
  <c r="X92"/>
  <c r="V92"/>
  <c r="T92"/>
  <c r="P92"/>
  <c r="BK92"/>
  <c r="K92"/>
  <c r="BG92"/>
  <c r="BI90"/>
  <c r="BH90"/>
  <c r="BF90"/>
  <c r="BE90"/>
  <c r="R90"/>
  <c r="Q90"/>
  <c r="X90"/>
  <c r="V90"/>
  <c r="T90"/>
  <c r="P90"/>
  <c r="BK90"/>
  <c r="K90"/>
  <c r="BG90"/>
  <c r="BI88"/>
  <c r="F41"/>
  <c i="1" r="BF69"/>
  <c i="11" r="BH88"/>
  <c r="F40"/>
  <c i="1" r="BE69"/>
  <c i="11" r="BF88"/>
  <c r="K38"/>
  <c i="1" r="AY69"/>
  <c i="11" r="F38"/>
  <c i="1" r="BC69"/>
  <c i="11" r="BE88"/>
  <c r="K37"/>
  <c i="1" r="AX69"/>
  <c i="11" r="F37"/>
  <c i="1" r="BB69"/>
  <c i="11" r="R88"/>
  <c r="R87"/>
  <c r="J65"/>
  <c r="Q88"/>
  <c r="Q87"/>
  <c r="I65"/>
  <c r="X88"/>
  <c r="X87"/>
  <c r="V88"/>
  <c r="V87"/>
  <c r="T88"/>
  <c r="T87"/>
  <c i="1" r="AW69"/>
  <c i="11" r="P88"/>
  <c r="BK88"/>
  <c r="BK87"/>
  <c r="K87"/>
  <c r="K65"/>
  <c r="K34"/>
  <c i="1" r="AG69"/>
  <c i="11" r="K88"/>
  <c r="BG88"/>
  <c r="F39"/>
  <c i="1" r="BD69"/>
  <c i="11" r="F83"/>
  <c r="F81"/>
  <c r="E79"/>
  <c r="K33"/>
  <c i="1" r="AT69"/>
  <c i="11" r="K32"/>
  <c i="1" r="AS69"/>
  <c i="11" r="F60"/>
  <c r="F58"/>
  <c r="E56"/>
  <c r="K43"/>
  <c r="J26"/>
  <c r="E26"/>
  <c r="J84"/>
  <c r="J61"/>
  <c r="J25"/>
  <c r="J23"/>
  <c r="E23"/>
  <c r="J83"/>
  <c r="J60"/>
  <c r="J22"/>
  <c r="J20"/>
  <c r="E20"/>
  <c r="F84"/>
  <c r="F61"/>
  <c r="J19"/>
  <c r="J14"/>
  <c r="J81"/>
  <c r="J58"/>
  <c r="E7"/>
  <c r="E75"/>
  <c r="E52"/>
  <c i="10" r="K41"/>
  <c r="K40"/>
  <c i="1" r="BA68"/>
  <c i="10" r="K39"/>
  <c i="1" r="AZ68"/>
  <c i="10" r="BI113"/>
  <c r="BH113"/>
  <c r="BF113"/>
  <c r="BE113"/>
  <c r="R113"/>
  <c r="Q113"/>
  <c r="X113"/>
  <c r="V113"/>
  <c r="T113"/>
  <c r="P113"/>
  <c r="BK113"/>
  <c r="K113"/>
  <c r="BG113"/>
  <c r="BI111"/>
  <c r="BH111"/>
  <c r="BF111"/>
  <c r="BE111"/>
  <c r="R111"/>
  <c r="Q111"/>
  <c r="X111"/>
  <c r="V111"/>
  <c r="T111"/>
  <c r="P111"/>
  <c r="BK111"/>
  <c r="K111"/>
  <c r="BG111"/>
  <c r="BI108"/>
  <c r="BH108"/>
  <c r="BF108"/>
  <c r="BE108"/>
  <c r="R108"/>
  <c r="Q108"/>
  <c r="X108"/>
  <c r="V108"/>
  <c r="T108"/>
  <c r="P108"/>
  <c r="BK108"/>
  <c r="K108"/>
  <c r="BG108"/>
  <c r="BI106"/>
  <c r="BH106"/>
  <c r="BF106"/>
  <c r="BE106"/>
  <c r="R106"/>
  <c r="Q106"/>
  <c r="X106"/>
  <c r="V106"/>
  <c r="T106"/>
  <c r="P106"/>
  <c r="BK106"/>
  <c r="K106"/>
  <c r="BG106"/>
  <c r="BI103"/>
  <c r="BH103"/>
  <c r="BF103"/>
  <c r="BE103"/>
  <c r="R103"/>
  <c r="Q103"/>
  <c r="X103"/>
  <c r="V103"/>
  <c r="T103"/>
  <c r="P103"/>
  <c r="BK103"/>
  <c r="K103"/>
  <c r="BG103"/>
  <c r="BI100"/>
  <c r="BH100"/>
  <c r="BF100"/>
  <c r="BE100"/>
  <c r="R100"/>
  <c r="Q100"/>
  <c r="X100"/>
  <c r="V100"/>
  <c r="T100"/>
  <c r="P100"/>
  <c r="BK100"/>
  <c r="K100"/>
  <c r="BG100"/>
  <c r="BI97"/>
  <c r="BH97"/>
  <c r="BF97"/>
  <c r="BE97"/>
  <c r="R97"/>
  <c r="Q97"/>
  <c r="X97"/>
  <c r="V97"/>
  <c r="T97"/>
  <c r="P97"/>
  <c r="BK97"/>
  <c r="K97"/>
  <c r="BG97"/>
  <c r="BI95"/>
  <c r="BH95"/>
  <c r="BF95"/>
  <c r="BE95"/>
  <c r="R95"/>
  <c r="Q95"/>
  <c r="X95"/>
  <c r="V95"/>
  <c r="T95"/>
  <c r="P95"/>
  <c r="BK95"/>
  <c r="K95"/>
  <c r="BG95"/>
  <c r="BI92"/>
  <c r="BH92"/>
  <c r="BF92"/>
  <c r="BE92"/>
  <c r="R92"/>
  <c r="Q92"/>
  <c r="X92"/>
  <c r="V92"/>
  <c r="T92"/>
  <c r="P92"/>
  <c r="BK92"/>
  <c r="K92"/>
  <c r="BG92"/>
  <c r="BI90"/>
  <c r="BH90"/>
  <c r="BF90"/>
  <c r="BE90"/>
  <c r="R90"/>
  <c r="Q90"/>
  <c r="X90"/>
  <c r="V90"/>
  <c r="T90"/>
  <c r="P90"/>
  <c r="BK90"/>
  <c r="K90"/>
  <c r="BG90"/>
  <c r="BI88"/>
  <c r="F41"/>
  <c i="1" r="BF68"/>
  <c i="10" r="BH88"/>
  <c r="F40"/>
  <c i="1" r="BE68"/>
  <c i="10" r="BF88"/>
  <c r="K38"/>
  <c i="1" r="AY68"/>
  <c i="10" r="F38"/>
  <c i="1" r="BC68"/>
  <c i="10" r="BE88"/>
  <c r="K37"/>
  <c i="1" r="AX68"/>
  <c i="10" r="F37"/>
  <c i="1" r="BB68"/>
  <c i="10" r="R88"/>
  <c r="R87"/>
  <c r="J65"/>
  <c r="Q88"/>
  <c r="Q87"/>
  <c r="I65"/>
  <c r="X88"/>
  <c r="X87"/>
  <c r="V88"/>
  <c r="V87"/>
  <c r="T88"/>
  <c r="T87"/>
  <c i="1" r="AW68"/>
  <c i="10" r="P88"/>
  <c r="BK88"/>
  <c r="BK87"/>
  <c r="K87"/>
  <c r="K65"/>
  <c r="K34"/>
  <c i="1" r="AG68"/>
  <c i="10" r="K88"/>
  <c r="BG88"/>
  <c r="F39"/>
  <c i="1" r="BD68"/>
  <c i="10" r="F83"/>
  <c r="F81"/>
  <c r="E79"/>
  <c r="K33"/>
  <c i="1" r="AT68"/>
  <c i="10" r="K32"/>
  <c i="1" r="AS68"/>
  <c i="10" r="F60"/>
  <c r="F58"/>
  <c r="E56"/>
  <c r="K43"/>
  <c r="J26"/>
  <c r="E26"/>
  <c r="J84"/>
  <c r="J61"/>
  <c r="J25"/>
  <c r="J23"/>
  <c r="E23"/>
  <c r="J83"/>
  <c r="J60"/>
  <c r="J22"/>
  <c r="J20"/>
  <c r="E20"/>
  <c r="F84"/>
  <c r="F61"/>
  <c r="J19"/>
  <c r="J14"/>
  <c r="J81"/>
  <c r="J58"/>
  <c r="E7"/>
  <c r="E75"/>
  <c r="E52"/>
  <c i="9" r="K41"/>
  <c r="K40"/>
  <c i="1" r="BA66"/>
  <c i="9" r="K39"/>
  <c i="1" r="AZ66"/>
  <c i="9" r="BI155"/>
  <c r="BH155"/>
  <c r="BF155"/>
  <c r="BE155"/>
  <c r="R155"/>
  <c r="Q155"/>
  <c r="X155"/>
  <c r="V155"/>
  <c r="T155"/>
  <c r="P155"/>
  <c r="BK155"/>
  <c r="K155"/>
  <c r="BG155"/>
  <c r="BI153"/>
  <c r="BH153"/>
  <c r="BF153"/>
  <c r="BE153"/>
  <c r="R153"/>
  <c r="Q153"/>
  <c r="X153"/>
  <c r="V153"/>
  <c r="T153"/>
  <c r="P153"/>
  <c r="BK153"/>
  <c r="K153"/>
  <c r="BG153"/>
  <c r="BI151"/>
  <c r="BH151"/>
  <c r="BF151"/>
  <c r="BE151"/>
  <c r="R151"/>
  <c r="Q151"/>
  <c r="X151"/>
  <c r="V151"/>
  <c r="T151"/>
  <c r="P151"/>
  <c r="BK151"/>
  <c r="K151"/>
  <c r="BG151"/>
  <c r="BI148"/>
  <c r="BH148"/>
  <c r="BF148"/>
  <c r="BE148"/>
  <c r="R148"/>
  <c r="Q148"/>
  <c r="X148"/>
  <c r="V148"/>
  <c r="T148"/>
  <c r="P148"/>
  <c r="BK148"/>
  <c r="K148"/>
  <c r="BG148"/>
  <c r="BI145"/>
  <c r="BH145"/>
  <c r="BF145"/>
  <c r="BE145"/>
  <c r="R145"/>
  <c r="Q145"/>
  <c r="X145"/>
  <c r="V145"/>
  <c r="T145"/>
  <c r="P145"/>
  <c r="BK145"/>
  <c r="K145"/>
  <c r="BG145"/>
  <c r="BI143"/>
  <c r="BH143"/>
  <c r="BF143"/>
  <c r="BE143"/>
  <c r="R143"/>
  <c r="Q143"/>
  <c r="X143"/>
  <c r="V143"/>
  <c r="T143"/>
  <c r="P143"/>
  <c r="BK143"/>
  <c r="K143"/>
  <c r="BG143"/>
  <c r="BI140"/>
  <c r="BH140"/>
  <c r="BF140"/>
  <c r="BE140"/>
  <c r="R140"/>
  <c r="Q140"/>
  <c r="X140"/>
  <c r="V140"/>
  <c r="T140"/>
  <c r="P140"/>
  <c r="BK140"/>
  <c r="K140"/>
  <c r="BG140"/>
  <c r="BI138"/>
  <c r="BH138"/>
  <c r="BF138"/>
  <c r="BE138"/>
  <c r="R138"/>
  <c r="Q138"/>
  <c r="X138"/>
  <c r="V138"/>
  <c r="T138"/>
  <c r="P138"/>
  <c r="BK138"/>
  <c r="K138"/>
  <c r="BG138"/>
  <c r="BI135"/>
  <c r="BH135"/>
  <c r="BF135"/>
  <c r="BE135"/>
  <c r="R135"/>
  <c r="Q135"/>
  <c r="X135"/>
  <c r="V135"/>
  <c r="T135"/>
  <c r="P135"/>
  <c r="BK135"/>
  <c r="K135"/>
  <c r="BG135"/>
  <c r="BI133"/>
  <c r="BH133"/>
  <c r="BF133"/>
  <c r="BE133"/>
  <c r="R133"/>
  <c r="Q133"/>
  <c r="X133"/>
  <c r="V133"/>
  <c r="T133"/>
  <c r="P133"/>
  <c r="BK133"/>
  <c r="K133"/>
  <c r="BG133"/>
  <c r="BI131"/>
  <c r="BH131"/>
  <c r="BF131"/>
  <c r="BE131"/>
  <c r="R131"/>
  <c r="Q131"/>
  <c r="X131"/>
  <c r="V131"/>
  <c r="T131"/>
  <c r="P131"/>
  <c r="BK131"/>
  <c r="K131"/>
  <c r="BG131"/>
  <c r="BI129"/>
  <c r="BH129"/>
  <c r="BF129"/>
  <c r="BE129"/>
  <c r="R129"/>
  <c r="Q129"/>
  <c r="X129"/>
  <c r="V129"/>
  <c r="T129"/>
  <c r="P129"/>
  <c r="BK129"/>
  <c r="K129"/>
  <c r="BG129"/>
  <c r="BI127"/>
  <c r="BH127"/>
  <c r="BF127"/>
  <c r="BE127"/>
  <c r="R127"/>
  <c r="Q127"/>
  <c r="X127"/>
  <c r="V127"/>
  <c r="T127"/>
  <c r="P127"/>
  <c r="BK127"/>
  <c r="K127"/>
  <c r="BG127"/>
  <c r="BI125"/>
  <c r="BH125"/>
  <c r="BF125"/>
  <c r="BE125"/>
  <c r="R125"/>
  <c r="Q125"/>
  <c r="X125"/>
  <c r="V125"/>
  <c r="T125"/>
  <c r="P125"/>
  <c r="BK125"/>
  <c r="K125"/>
  <c r="BG125"/>
  <c r="BI122"/>
  <c r="BH122"/>
  <c r="BF122"/>
  <c r="BE122"/>
  <c r="R122"/>
  <c r="Q122"/>
  <c r="X122"/>
  <c r="V122"/>
  <c r="T122"/>
  <c r="P122"/>
  <c r="BK122"/>
  <c r="K122"/>
  <c r="BG122"/>
  <c r="BI120"/>
  <c r="BH120"/>
  <c r="BF120"/>
  <c r="BE120"/>
  <c r="R120"/>
  <c r="Q120"/>
  <c r="X120"/>
  <c r="V120"/>
  <c r="T120"/>
  <c r="P120"/>
  <c r="BK120"/>
  <c r="K120"/>
  <c r="BG120"/>
  <c r="BI117"/>
  <c r="BH117"/>
  <c r="BF117"/>
  <c r="BE117"/>
  <c r="R117"/>
  <c r="Q117"/>
  <c r="X117"/>
  <c r="V117"/>
  <c r="T117"/>
  <c r="P117"/>
  <c r="BK117"/>
  <c r="K117"/>
  <c r="BG117"/>
  <c r="BI114"/>
  <c r="BH114"/>
  <c r="BF114"/>
  <c r="BE114"/>
  <c r="R114"/>
  <c r="Q114"/>
  <c r="X114"/>
  <c r="V114"/>
  <c r="T114"/>
  <c r="P114"/>
  <c r="BK114"/>
  <c r="K114"/>
  <c r="BG114"/>
  <c r="BI112"/>
  <c r="BH112"/>
  <c r="BF112"/>
  <c r="BE112"/>
  <c r="R112"/>
  <c r="Q112"/>
  <c r="X112"/>
  <c r="V112"/>
  <c r="T112"/>
  <c r="P112"/>
  <c r="BK112"/>
  <c r="K112"/>
  <c r="BG112"/>
  <c r="BI110"/>
  <c r="BH110"/>
  <c r="BF110"/>
  <c r="BE110"/>
  <c r="R110"/>
  <c r="Q110"/>
  <c r="X110"/>
  <c r="V110"/>
  <c r="T110"/>
  <c r="P110"/>
  <c r="BK110"/>
  <c r="K110"/>
  <c r="BG110"/>
  <c r="BI108"/>
  <c r="BH108"/>
  <c r="BF108"/>
  <c r="BE108"/>
  <c r="R108"/>
  <c r="Q108"/>
  <c r="X108"/>
  <c r="V108"/>
  <c r="T108"/>
  <c r="P108"/>
  <c r="BK108"/>
  <c r="K108"/>
  <c r="BG108"/>
  <c r="BI106"/>
  <c r="BH106"/>
  <c r="BF106"/>
  <c r="BE106"/>
  <c r="R106"/>
  <c r="Q106"/>
  <c r="X106"/>
  <c r="V106"/>
  <c r="T106"/>
  <c r="P106"/>
  <c r="BK106"/>
  <c r="K106"/>
  <c r="BG106"/>
  <c r="BI104"/>
  <c r="BH104"/>
  <c r="BF104"/>
  <c r="BE104"/>
  <c r="R104"/>
  <c r="Q104"/>
  <c r="X104"/>
  <c r="V104"/>
  <c r="T104"/>
  <c r="P104"/>
  <c r="BK104"/>
  <c r="K104"/>
  <c r="BG104"/>
  <c r="BI102"/>
  <c r="BH102"/>
  <c r="BF102"/>
  <c r="BE102"/>
  <c r="R102"/>
  <c r="Q102"/>
  <c r="X102"/>
  <c r="V102"/>
  <c r="T102"/>
  <c r="P102"/>
  <c r="BK102"/>
  <c r="K102"/>
  <c r="BG102"/>
  <c r="BI100"/>
  <c r="BH100"/>
  <c r="BF100"/>
  <c r="BE100"/>
  <c r="R100"/>
  <c r="Q100"/>
  <c r="X100"/>
  <c r="V100"/>
  <c r="T100"/>
  <c r="P100"/>
  <c r="BK100"/>
  <c r="K100"/>
  <c r="BG100"/>
  <c r="BI98"/>
  <c r="BH98"/>
  <c r="BF98"/>
  <c r="BE98"/>
  <c r="R98"/>
  <c r="Q98"/>
  <c r="X98"/>
  <c r="V98"/>
  <c r="T98"/>
  <c r="P98"/>
  <c r="BK98"/>
  <c r="K98"/>
  <c r="BG98"/>
  <c r="BI96"/>
  <c r="BH96"/>
  <c r="BF96"/>
  <c r="BE96"/>
  <c r="R96"/>
  <c r="Q96"/>
  <c r="X96"/>
  <c r="V96"/>
  <c r="T96"/>
  <c r="P96"/>
  <c r="BK96"/>
  <c r="K96"/>
  <c r="BG96"/>
  <c r="BI94"/>
  <c r="BH94"/>
  <c r="BF94"/>
  <c r="BE94"/>
  <c r="R94"/>
  <c r="Q94"/>
  <c r="X94"/>
  <c r="V94"/>
  <c r="T94"/>
  <c r="P94"/>
  <c r="BK94"/>
  <c r="K94"/>
  <c r="BG94"/>
  <c r="BI92"/>
  <c r="BH92"/>
  <c r="BF92"/>
  <c r="BE92"/>
  <c r="R92"/>
  <c r="Q92"/>
  <c r="X92"/>
  <c r="V92"/>
  <c r="T92"/>
  <c r="P92"/>
  <c r="BK92"/>
  <c r="K92"/>
  <c r="BG92"/>
  <c r="BI90"/>
  <c r="BH90"/>
  <c r="BF90"/>
  <c r="BE90"/>
  <c r="R90"/>
  <c r="Q90"/>
  <c r="X90"/>
  <c r="V90"/>
  <c r="T90"/>
  <c r="P90"/>
  <c r="BK90"/>
  <c r="K90"/>
  <c r="BG90"/>
  <c r="BI88"/>
  <c r="F41"/>
  <c i="1" r="BF66"/>
  <c i="9" r="BH88"/>
  <c r="F40"/>
  <c i="1" r="BE66"/>
  <c i="9" r="BF88"/>
  <c r="K38"/>
  <c i="1" r="AY66"/>
  <c i="9" r="F38"/>
  <c i="1" r="BC66"/>
  <c i="9" r="BE88"/>
  <c r="K37"/>
  <c i="1" r="AX66"/>
  <c i="9" r="F37"/>
  <c i="1" r="BB66"/>
  <c i="9" r="R88"/>
  <c r="R87"/>
  <c r="J65"/>
  <c r="Q88"/>
  <c r="Q87"/>
  <c r="I65"/>
  <c r="X88"/>
  <c r="X87"/>
  <c r="V88"/>
  <c r="V87"/>
  <c r="T88"/>
  <c r="T87"/>
  <c i="1" r="AW66"/>
  <c i="9" r="P88"/>
  <c r="BK88"/>
  <c r="BK87"/>
  <c r="K87"/>
  <c r="K65"/>
  <c r="K34"/>
  <c i="1" r="AG66"/>
  <c i="9" r="K88"/>
  <c r="BG88"/>
  <c r="F39"/>
  <c i="1" r="BD66"/>
  <c i="9" r="F83"/>
  <c r="F81"/>
  <c r="E79"/>
  <c r="K33"/>
  <c i="1" r="AT66"/>
  <c i="9" r="K32"/>
  <c i="1" r="AS66"/>
  <c i="9" r="F60"/>
  <c r="F58"/>
  <c r="E56"/>
  <c r="K43"/>
  <c r="J26"/>
  <c r="E26"/>
  <c r="J84"/>
  <c r="J61"/>
  <c r="J25"/>
  <c r="J23"/>
  <c r="E23"/>
  <c r="J83"/>
  <c r="J60"/>
  <c r="J22"/>
  <c r="J20"/>
  <c r="E20"/>
  <c r="F84"/>
  <c r="F61"/>
  <c r="J19"/>
  <c r="J14"/>
  <c r="J81"/>
  <c r="J58"/>
  <c r="E7"/>
  <c r="E75"/>
  <c r="E52"/>
  <c i="8" r="K41"/>
  <c r="K40"/>
  <c i="1" r="BA64"/>
  <c i="8" r="K39"/>
  <c i="1" r="AZ64"/>
  <c i="8" r="BI170"/>
  <c r="BH170"/>
  <c r="BF170"/>
  <c r="BE170"/>
  <c r="R170"/>
  <c r="Q170"/>
  <c r="X170"/>
  <c r="V170"/>
  <c r="T170"/>
  <c r="P170"/>
  <c r="BK170"/>
  <c r="K170"/>
  <c r="BG170"/>
  <c r="BI167"/>
  <c r="BH167"/>
  <c r="BF167"/>
  <c r="BE167"/>
  <c r="R167"/>
  <c r="Q167"/>
  <c r="X167"/>
  <c r="V167"/>
  <c r="T167"/>
  <c r="P167"/>
  <c r="BK167"/>
  <c r="K167"/>
  <c r="BG167"/>
  <c r="BI165"/>
  <c r="BH165"/>
  <c r="BF165"/>
  <c r="BE165"/>
  <c r="R165"/>
  <c r="Q165"/>
  <c r="X165"/>
  <c r="V165"/>
  <c r="T165"/>
  <c r="P165"/>
  <c r="BK165"/>
  <c r="K165"/>
  <c r="BG165"/>
  <c r="BI163"/>
  <c r="BH163"/>
  <c r="BF163"/>
  <c r="BE163"/>
  <c r="R163"/>
  <c r="Q163"/>
  <c r="X163"/>
  <c r="V163"/>
  <c r="T163"/>
  <c r="P163"/>
  <c r="BK163"/>
  <c r="K163"/>
  <c r="BG163"/>
  <c r="BI160"/>
  <c r="BH160"/>
  <c r="BF160"/>
  <c r="BE160"/>
  <c r="R160"/>
  <c r="Q160"/>
  <c r="X160"/>
  <c r="V160"/>
  <c r="T160"/>
  <c r="P160"/>
  <c r="BK160"/>
  <c r="K160"/>
  <c r="BG160"/>
  <c r="BI157"/>
  <c r="BH157"/>
  <c r="BF157"/>
  <c r="BE157"/>
  <c r="R157"/>
  <c r="Q157"/>
  <c r="X157"/>
  <c r="V157"/>
  <c r="T157"/>
  <c r="P157"/>
  <c r="BK157"/>
  <c r="K157"/>
  <c r="BG157"/>
  <c r="BI154"/>
  <c r="BH154"/>
  <c r="BF154"/>
  <c r="BE154"/>
  <c r="R154"/>
  <c r="Q154"/>
  <c r="X154"/>
  <c r="V154"/>
  <c r="T154"/>
  <c r="P154"/>
  <c r="BK154"/>
  <c r="K154"/>
  <c r="BG154"/>
  <c r="BI151"/>
  <c r="BH151"/>
  <c r="BF151"/>
  <c r="BE151"/>
  <c r="R151"/>
  <c r="Q151"/>
  <c r="X151"/>
  <c r="V151"/>
  <c r="T151"/>
  <c r="P151"/>
  <c r="BK151"/>
  <c r="K151"/>
  <c r="BG151"/>
  <c r="BI149"/>
  <c r="BH149"/>
  <c r="BF149"/>
  <c r="BE149"/>
  <c r="R149"/>
  <c r="Q149"/>
  <c r="X149"/>
  <c r="V149"/>
  <c r="T149"/>
  <c r="P149"/>
  <c r="BK149"/>
  <c r="K149"/>
  <c r="BG149"/>
  <c r="BI146"/>
  <c r="BH146"/>
  <c r="BF146"/>
  <c r="BE146"/>
  <c r="R146"/>
  <c r="Q146"/>
  <c r="X146"/>
  <c r="V146"/>
  <c r="T146"/>
  <c r="P146"/>
  <c r="BK146"/>
  <c r="K146"/>
  <c r="BG146"/>
  <c r="BI144"/>
  <c r="BH144"/>
  <c r="BF144"/>
  <c r="BE144"/>
  <c r="R144"/>
  <c r="Q144"/>
  <c r="X144"/>
  <c r="V144"/>
  <c r="T144"/>
  <c r="P144"/>
  <c r="BK144"/>
  <c r="K144"/>
  <c r="BG144"/>
  <c r="BI142"/>
  <c r="BH142"/>
  <c r="BF142"/>
  <c r="BE142"/>
  <c r="R142"/>
  <c r="Q142"/>
  <c r="X142"/>
  <c r="V142"/>
  <c r="T142"/>
  <c r="P142"/>
  <c r="BK142"/>
  <c r="K142"/>
  <c r="BG142"/>
  <c r="BI139"/>
  <c r="BH139"/>
  <c r="BF139"/>
  <c r="BE139"/>
  <c r="R139"/>
  <c r="Q139"/>
  <c r="X139"/>
  <c r="V139"/>
  <c r="T139"/>
  <c r="P139"/>
  <c r="BK139"/>
  <c r="K139"/>
  <c r="BG139"/>
  <c r="BI136"/>
  <c r="BH136"/>
  <c r="BF136"/>
  <c r="BE136"/>
  <c r="R136"/>
  <c r="Q136"/>
  <c r="X136"/>
  <c r="V136"/>
  <c r="T136"/>
  <c r="P136"/>
  <c r="BK136"/>
  <c r="K136"/>
  <c r="BG136"/>
  <c r="BI133"/>
  <c r="BH133"/>
  <c r="BF133"/>
  <c r="BE133"/>
  <c r="R133"/>
  <c r="Q133"/>
  <c r="X133"/>
  <c r="V133"/>
  <c r="T133"/>
  <c r="P133"/>
  <c r="BK133"/>
  <c r="K133"/>
  <c r="BG133"/>
  <c r="BI130"/>
  <c r="BH130"/>
  <c r="BF130"/>
  <c r="BE130"/>
  <c r="R130"/>
  <c r="Q130"/>
  <c r="X130"/>
  <c r="V130"/>
  <c r="T130"/>
  <c r="P130"/>
  <c r="BK130"/>
  <c r="K130"/>
  <c r="BG130"/>
  <c r="BI127"/>
  <c r="BH127"/>
  <c r="BF127"/>
  <c r="BE127"/>
  <c r="R127"/>
  <c r="Q127"/>
  <c r="X127"/>
  <c r="V127"/>
  <c r="T127"/>
  <c r="P127"/>
  <c r="BK127"/>
  <c r="K127"/>
  <c r="BG127"/>
  <c r="BI124"/>
  <c r="BH124"/>
  <c r="BF124"/>
  <c r="BE124"/>
  <c r="R124"/>
  <c r="Q124"/>
  <c r="X124"/>
  <c r="V124"/>
  <c r="T124"/>
  <c r="P124"/>
  <c r="BK124"/>
  <c r="K124"/>
  <c r="BG124"/>
  <c r="BI121"/>
  <c r="BH121"/>
  <c r="BF121"/>
  <c r="BE121"/>
  <c r="R121"/>
  <c r="Q121"/>
  <c r="X121"/>
  <c r="V121"/>
  <c r="T121"/>
  <c r="P121"/>
  <c r="BK121"/>
  <c r="K121"/>
  <c r="BG121"/>
  <c r="BI118"/>
  <c r="BH118"/>
  <c r="BF118"/>
  <c r="BE118"/>
  <c r="R118"/>
  <c r="Q118"/>
  <c r="X118"/>
  <c r="V118"/>
  <c r="T118"/>
  <c r="P118"/>
  <c r="BK118"/>
  <c r="K118"/>
  <c r="BG118"/>
  <c r="BI115"/>
  <c r="BH115"/>
  <c r="BF115"/>
  <c r="BE115"/>
  <c r="R115"/>
  <c r="Q115"/>
  <c r="X115"/>
  <c r="V115"/>
  <c r="T115"/>
  <c r="P115"/>
  <c r="BK115"/>
  <c r="K115"/>
  <c r="BG115"/>
  <c r="BI112"/>
  <c r="BH112"/>
  <c r="BF112"/>
  <c r="BE112"/>
  <c r="R112"/>
  <c r="Q112"/>
  <c r="X112"/>
  <c r="V112"/>
  <c r="T112"/>
  <c r="P112"/>
  <c r="BK112"/>
  <c r="K112"/>
  <c r="BG112"/>
  <c r="BI109"/>
  <c r="BH109"/>
  <c r="BF109"/>
  <c r="BE109"/>
  <c r="R109"/>
  <c r="Q109"/>
  <c r="X109"/>
  <c r="V109"/>
  <c r="T109"/>
  <c r="P109"/>
  <c r="BK109"/>
  <c r="K109"/>
  <c r="BG109"/>
  <c r="BI106"/>
  <c r="BH106"/>
  <c r="BF106"/>
  <c r="BE106"/>
  <c r="R106"/>
  <c r="Q106"/>
  <c r="X106"/>
  <c r="V106"/>
  <c r="T106"/>
  <c r="P106"/>
  <c r="BK106"/>
  <c r="K106"/>
  <c r="BG106"/>
  <c r="BI103"/>
  <c r="BH103"/>
  <c r="BF103"/>
  <c r="BE103"/>
  <c r="R103"/>
  <c r="Q103"/>
  <c r="X103"/>
  <c r="V103"/>
  <c r="T103"/>
  <c r="P103"/>
  <c r="BK103"/>
  <c r="K103"/>
  <c r="BG103"/>
  <c r="BI100"/>
  <c r="BH100"/>
  <c r="BF100"/>
  <c r="BE100"/>
  <c r="R100"/>
  <c r="Q100"/>
  <c r="X100"/>
  <c r="V100"/>
  <c r="T100"/>
  <c r="P100"/>
  <c r="BK100"/>
  <c r="K100"/>
  <c r="BG100"/>
  <c r="BI97"/>
  <c r="BH97"/>
  <c r="BF97"/>
  <c r="BE97"/>
  <c r="R97"/>
  <c r="Q97"/>
  <c r="X97"/>
  <c r="V97"/>
  <c r="T97"/>
  <c r="P97"/>
  <c r="BK97"/>
  <c r="K97"/>
  <c r="BG97"/>
  <c r="BI94"/>
  <c r="BH94"/>
  <c r="BF94"/>
  <c r="BE94"/>
  <c r="R94"/>
  <c r="Q94"/>
  <c r="X94"/>
  <c r="V94"/>
  <c r="T94"/>
  <c r="P94"/>
  <c r="BK94"/>
  <c r="K94"/>
  <c r="BG94"/>
  <c r="BI91"/>
  <c r="BH91"/>
  <c r="BF91"/>
  <c r="BE91"/>
  <c r="R91"/>
  <c r="Q91"/>
  <c r="X91"/>
  <c r="V91"/>
  <c r="T91"/>
  <c r="P91"/>
  <c r="BK91"/>
  <c r="K91"/>
  <c r="BG91"/>
  <c r="BI88"/>
  <c r="F41"/>
  <c i="1" r="BF64"/>
  <c i="8" r="BH88"/>
  <c r="F40"/>
  <c i="1" r="BE64"/>
  <c i="8" r="BF88"/>
  <c r="K38"/>
  <c i="1" r="AY64"/>
  <c i="8" r="F38"/>
  <c i="1" r="BC64"/>
  <c i="8" r="BE88"/>
  <c r="K37"/>
  <c i="1" r="AX64"/>
  <c i="8" r="F37"/>
  <c i="1" r="BB64"/>
  <c i="8" r="R88"/>
  <c r="R87"/>
  <c r="J65"/>
  <c r="Q88"/>
  <c r="Q87"/>
  <c r="I65"/>
  <c r="X88"/>
  <c r="X87"/>
  <c r="V88"/>
  <c r="V87"/>
  <c r="T88"/>
  <c r="T87"/>
  <c i="1" r="AW64"/>
  <c i="8" r="P88"/>
  <c r="BK88"/>
  <c r="BK87"/>
  <c r="K87"/>
  <c r="K65"/>
  <c r="K34"/>
  <c i="1" r="AG64"/>
  <c i="8" r="K88"/>
  <c r="BG88"/>
  <c r="F39"/>
  <c i="1" r="BD64"/>
  <c i="8" r="F83"/>
  <c r="F81"/>
  <c r="E79"/>
  <c r="K33"/>
  <c i="1" r="AT64"/>
  <c i="8" r="K32"/>
  <c i="1" r="AS64"/>
  <c i="8" r="F60"/>
  <c r="F58"/>
  <c r="E56"/>
  <c r="K43"/>
  <c r="J26"/>
  <c r="E26"/>
  <c r="J84"/>
  <c r="J61"/>
  <c r="J25"/>
  <c r="J23"/>
  <c r="E23"/>
  <c r="J83"/>
  <c r="J60"/>
  <c r="J22"/>
  <c r="J20"/>
  <c r="E20"/>
  <c r="F84"/>
  <c r="F61"/>
  <c r="J19"/>
  <c r="J14"/>
  <c r="J81"/>
  <c r="J58"/>
  <c r="E7"/>
  <c r="E75"/>
  <c r="E52"/>
  <c i="7" r="K41"/>
  <c r="K40"/>
  <c i="1" r="BA63"/>
  <c i="7" r="K39"/>
  <c i="1" r="AZ63"/>
  <c i="7" r="BI184"/>
  <c r="BH184"/>
  <c r="BF184"/>
  <c r="BE184"/>
  <c r="R184"/>
  <c r="Q184"/>
  <c r="X184"/>
  <c r="V184"/>
  <c r="T184"/>
  <c r="P184"/>
  <c r="BK184"/>
  <c r="K184"/>
  <c r="BG184"/>
  <c r="BI181"/>
  <c r="BH181"/>
  <c r="BF181"/>
  <c r="BE181"/>
  <c r="R181"/>
  <c r="Q181"/>
  <c r="X181"/>
  <c r="V181"/>
  <c r="T181"/>
  <c r="P181"/>
  <c r="BK181"/>
  <c r="K181"/>
  <c r="BG181"/>
  <c r="BI178"/>
  <c r="BH178"/>
  <c r="BF178"/>
  <c r="BE178"/>
  <c r="R178"/>
  <c r="Q178"/>
  <c r="X178"/>
  <c r="V178"/>
  <c r="T178"/>
  <c r="P178"/>
  <c r="BK178"/>
  <c r="K178"/>
  <c r="BG178"/>
  <c r="BI176"/>
  <c r="BH176"/>
  <c r="BF176"/>
  <c r="BE176"/>
  <c r="R176"/>
  <c r="Q176"/>
  <c r="X176"/>
  <c r="V176"/>
  <c r="T176"/>
  <c r="P176"/>
  <c r="BK176"/>
  <c r="K176"/>
  <c r="BG176"/>
  <c r="BI174"/>
  <c r="BH174"/>
  <c r="BF174"/>
  <c r="BE174"/>
  <c r="R174"/>
  <c r="Q174"/>
  <c r="X174"/>
  <c r="V174"/>
  <c r="T174"/>
  <c r="P174"/>
  <c r="BK174"/>
  <c r="K174"/>
  <c r="BG174"/>
  <c r="BI171"/>
  <c r="BH171"/>
  <c r="BF171"/>
  <c r="BE171"/>
  <c r="R171"/>
  <c r="Q171"/>
  <c r="X171"/>
  <c r="V171"/>
  <c r="T171"/>
  <c r="P171"/>
  <c r="BK171"/>
  <c r="K171"/>
  <c r="BG171"/>
  <c r="BI168"/>
  <c r="BH168"/>
  <c r="BF168"/>
  <c r="BE168"/>
  <c r="R168"/>
  <c r="Q168"/>
  <c r="X168"/>
  <c r="V168"/>
  <c r="T168"/>
  <c r="P168"/>
  <c r="BK168"/>
  <c r="K168"/>
  <c r="BG168"/>
  <c r="BI165"/>
  <c r="BH165"/>
  <c r="BF165"/>
  <c r="BE165"/>
  <c r="R165"/>
  <c r="Q165"/>
  <c r="X165"/>
  <c r="V165"/>
  <c r="T165"/>
  <c r="P165"/>
  <c r="BK165"/>
  <c r="K165"/>
  <c r="BG165"/>
  <c r="BI162"/>
  <c r="BH162"/>
  <c r="BF162"/>
  <c r="BE162"/>
  <c r="R162"/>
  <c r="Q162"/>
  <c r="X162"/>
  <c r="V162"/>
  <c r="T162"/>
  <c r="P162"/>
  <c r="BK162"/>
  <c r="K162"/>
  <c r="BG162"/>
  <c r="BI160"/>
  <c r="BH160"/>
  <c r="BF160"/>
  <c r="BE160"/>
  <c r="R160"/>
  <c r="Q160"/>
  <c r="X160"/>
  <c r="V160"/>
  <c r="T160"/>
  <c r="P160"/>
  <c r="BK160"/>
  <c r="K160"/>
  <c r="BG160"/>
  <c r="BI158"/>
  <c r="BH158"/>
  <c r="BF158"/>
  <c r="BE158"/>
  <c r="R158"/>
  <c r="Q158"/>
  <c r="X158"/>
  <c r="V158"/>
  <c r="T158"/>
  <c r="P158"/>
  <c r="BK158"/>
  <c r="K158"/>
  <c r="BG158"/>
  <c r="BI155"/>
  <c r="BH155"/>
  <c r="BF155"/>
  <c r="BE155"/>
  <c r="R155"/>
  <c r="Q155"/>
  <c r="X155"/>
  <c r="V155"/>
  <c r="T155"/>
  <c r="P155"/>
  <c r="BK155"/>
  <c r="K155"/>
  <c r="BG155"/>
  <c r="BI153"/>
  <c r="BH153"/>
  <c r="BF153"/>
  <c r="BE153"/>
  <c r="R153"/>
  <c r="Q153"/>
  <c r="X153"/>
  <c r="V153"/>
  <c r="T153"/>
  <c r="P153"/>
  <c r="BK153"/>
  <c r="K153"/>
  <c r="BG153"/>
  <c r="BI151"/>
  <c r="BH151"/>
  <c r="BF151"/>
  <c r="BE151"/>
  <c r="R151"/>
  <c r="Q151"/>
  <c r="X151"/>
  <c r="V151"/>
  <c r="T151"/>
  <c r="P151"/>
  <c r="BK151"/>
  <c r="K151"/>
  <c r="BG151"/>
  <c r="BI148"/>
  <c r="BH148"/>
  <c r="BF148"/>
  <c r="BE148"/>
  <c r="R148"/>
  <c r="Q148"/>
  <c r="X148"/>
  <c r="V148"/>
  <c r="T148"/>
  <c r="P148"/>
  <c r="BK148"/>
  <c r="K148"/>
  <c r="BG148"/>
  <c r="BI145"/>
  <c r="BH145"/>
  <c r="BF145"/>
  <c r="BE145"/>
  <c r="R145"/>
  <c r="Q145"/>
  <c r="X145"/>
  <c r="V145"/>
  <c r="T145"/>
  <c r="P145"/>
  <c r="BK145"/>
  <c r="K145"/>
  <c r="BG145"/>
  <c r="BI142"/>
  <c r="BH142"/>
  <c r="BF142"/>
  <c r="BE142"/>
  <c r="R142"/>
  <c r="Q142"/>
  <c r="X142"/>
  <c r="V142"/>
  <c r="T142"/>
  <c r="P142"/>
  <c r="BK142"/>
  <c r="K142"/>
  <c r="BG142"/>
  <c r="BI139"/>
  <c r="BH139"/>
  <c r="BF139"/>
  <c r="BE139"/>
  <c r="R139"/>
  <c r="Q139"/>
  <c r="X139"/>
  <c r="V139"/>
  <c r="T139"/>
  <c r="P139"/>
  <c r="BK139"/>
  <c r="K139"/>
  <c r="BG139"/>
  <c r="BI136"/>
  <c r="BH136"/>
  <c r="BF136"/>
  <c r="BE136"/>
  <c r="R136"/>
  <c r="Q136"/>
  <c r="X136"/>
  <c r="V136"/>
  <c r="T136"/>
  <c r="P136"/>
  <c r="BK136"/>
  <c r="K136"/>
  <c r="BG136"/>
  <c r="BI133"/>
  <c r="BH133"/>
  <c r="BF133"/>
  <c r="BE133"/>
  <c r="R133"/>
  <c r="Q133"/>
  <c r="X133"/>
  <c r="V133"/>
  <c r="T133"/>
  <c r="P133"/>
  <c r="BK133"/>
  <c r="K133"/>
  <c r="BG133"/>
  <c r="BI130"/>
  <c r="BH130"/>
  <c r="BF130"/>
  <c r="BE130"/>
  <c r="R130"/>
  <c r="Q130"/>
  <c r="X130"/>
  <c r="V130"/>
  <c r="T130"/>
  <c r="P130"/>
  <c r="BK130"/>
  <c r="K130"/>
  <c r="BG130"/>
  <c r="BI127"/>
  <c r="BH127"/>
  <c r="BF127"/>
  <c r="BE127"/>
  <c r="R127"/>
  <c r="Q127"/>
  <c r="X127"/>
  <c r="V127"/>
  <c r="T127"/>
  <c r="P127"/>
  <c r="BK127"/>
  <c r="K127"/>
  <c r="BG127"/>
  <c r="BI124"/>
  <c r="BH124"/>
  <c r="BF124"/>
  <c r="BE124"/>
  <c r="R124"/>
  <c r="Q124"/>
  <c r="X124"/>
  <c r="V124"/>
  <c r="T124"/>
  <c r="P124"/>
  <c r="BK124"/>
  <c r="K124"/>
  <c r="BG124"/>
  <c r="BI121"/>
  <c r="BH121"/>
  <c r="BF121"/>
  <c r="BE121"/>
  <c r="R121"/>
  <c r="Q121"/>
  <c r="X121"/>
  <c r="V121"/>
  <c r="T121"/>
  <c r="P121"/>
  <c r="BK121"/>
  <c r="K121"/>
  <c r="BG121"/>
  <c r="BI118"/>
  <c r="BH118"/>
  <c r="BF118"/>
  <c r="BE118"/>
  <c r="R118"/>
  <c r="Q118"/>
  <c r="X118"/>
  <c r="V118"/>
  <c r="T118"/>
  <c r="P118"/>
  <c r="BK118"/>
  <c r="K118"/>
  <c r="BG118"/>
  <c r="BI115"/>
  <c r="BH115"/>
  <c r="BF115"/>
  <c r="BE115"/>
  <c r="R115"/>
  <c r="Q115"/>
  <c r="X115"/>
  <c r="V115"/>
  <c r="T115"/>
  <c r="P115"/>
  <c r="BK115"/>
  <c r="K115"/>
  <c r="BG115"/>
  <c r="BI112"/>
  <c r="BH112"/>
  <c r="BF112"/>
  <c r="BE112"/>
  <c r="R112"/>
  <c r="Q112"/>
  <c r="X112"/>
  <c r="V112"/>
  <c r="T112"/>
  <c r="P112"/>
  <c r="BK112"/>
  <c r="K112"/>
  <c r="BG112"/>
  <c r="BI109"/>
  <c r="BH109"/>
  <c r="BF109"/>
  <c r="BE109"/>
  <c r="R109"/>
  <c r="Q109"/>
  <c r="X109"/>
  <c r="V109"/>
  <c r="T109"/>
  <c r="P109"/>
  <c r="BK109"/>
  <c r="K109"/>
  <c r="BG109"/>
  <c r="BI106"/>
  <c r="BH106"/>
  <c r="BF106"/>
  <c r="BE106"/>
  <c r="R106"/>
  <c r="Q106"/>
  <c r="X106"/>
  <c r="V106"/>
  <c r="T106"/>
  <c r="P106"/>
  <c r="BK106"/>
  <c r="K106"/>
  <c r="BG106"/>
  <c r="BI103"/>
  <c r="BH103"/>
  <c r="BF103"/>
  <c r="BE103"/>
  <c r="R103"/>
  <c r="Q103"/>
  <c r="X103"/>
  <c r="V103"/>
  <c r="T103"/>
  <c r="P103"/>
  <c r="BK103"/>
  <c r="K103"/>
  <c r="BG103"/>
  <c r="BI100"/>
  <c r="BH100"/>
  <c r="BF100"/>
  <c r="BE100"/>
  <c r="R100"/>
  <c r="Q100"/>
  <c r="X100"/>
  <c r="V100"/>
  <c r="T100"/>
  <c r="P100"/>
  <c r="BK100"/>
  <c r="K100"/>
  <c r="BG100"/>
  <c r="BI97"/>
  <c r="BH97"/>
  <c r="BF97"/>
  <c r="BE97"/>
  <c r="R97"/>
  <c r="Q97"/>
  <c r="X97"/>
  <c r="V97"/>
  <c r="T97"/>
  <c r="P97"/>
  <c r="BK97"/>
  <c r="K97"/>
  <c r="BG97"/>
  <c r="BI94"/>
  <c r="BH94"/>
  <c r="BF94"/>
  <c r="BE94"/>
  <c r="R94"/>
  <c r="Q94"/>
  <c r="X94"/>
  <c r="V94"/>
  <c r="T94"/>
  <c r="P94"/>
  <c r="BK94"/>
  <c r="K94"/>
  <c r="BG94"/>
  <c r="BI91"/>
  <c r="BH91"/>
  <c r="BF91"/>
  <c r="BE91"/>
  <c r="R91"/>
  <c r="Q91"/>
  <c r="X91"/>
  <c r="V91"/>
  <c r="T91"/>
  <c r="P91"/>
  <c r="BK91"/>
  <c r="K91"/>
  <c r="BG91"/>
  <c r="BI88"/>
  <c r="F41"/>
  <c i="1" r="BF63"/>
  <c i="7" r="BH88"/>
  <c r="F40"/>
  <c i="1" r="BE63"/>
  <c i="7" r="BF88"/>
  <c r="K38"/>
  <c i="1" r="AY63"/>
  <c i="7" r="F38"/>
  <c i="1" r="BC63"/>
  <c i="7" r="BE88"/>
  <c r="K37"/>
  <c i="1" r="AX63"/>
  <c i="7" r="F37"/>
  <c i="1" r="BB63"/>
  <c i="7" r="R88"/>
  <c r="R87"/>
  <c r="J65"/>
  <c r="Q88"/>
  <c r="Q87"/>
  <c r="I65"/>
  <c r="X88"/>
  <c r="X87"/>
  <c r="V88"/>
  <c r="V87"/>
  <c r="T88"/>
  <c r="T87"/>
  <c i="1" r="AW63"/>
  <c i="7" r="P88"/>
  <c r="BK88"/>
  <c r="BK87"/>
  <c r="K87"/>
  <c r="K65"/>
  <c r="K34"/>
  <c i="1" r="AG63"/>
  <c i="7" r="K88"/>
  <c r="BG88"/>
  <c r="F39"/>
  <c i="1" r="BD63"/>
  <c i="7" r="F83"/>
  <c r="F81"/>
  <c r="E79"/>
  <c r="K33"/>
  <c i="1" r="AT63"/>
  <c i="7" r="K32"/>
  <c i="1" r="AS63"/>
  <c i="7" r="F60"/>
  <c r="F58"/>
  <c r="E56"/>
  <c r="K43"/>
  <c r="J26"/>
  <c r="E26"/>
  <c r="J84"/>
  <c r="J61"/>
  <c r="J25"/>
  <c r="J23"/>
  <c r="E23"/>
  <c r="J83"/>
  <c r="J60"/>
  <c r="J22"/>
  <c r="J20"/>
  <c r="E20"/>
  <c r="F84"/>
  <c r="F61"/>
  <c r="J19"/>
  <c r="J14"/>
  <c r="J81"/>
  <c r="J58"/>
  <c r="E7"/>
  <c r="E75"/>
  <c r="E52"/>
  <c i="6" r="K41"/>
  <c r="K40"/>
  <c i="1" r="BA62"/>
  <c i="6" r="K39"/>
  <c i="1" r="AZ62"/>
  <c i="6" r="BI161"/>
  <c r="BH161"/>
  <c r="BF161"/>
  <c r="BE161"/>
  <c r="R161"/>
  <c r="Q161"/>
  <c r="X161"/>
  <c r="V161"/>
  <c r="T161"/>
  <c r="P161"/>
  <c r="BK161"/>
  <c r="K161"/>
  <c r="BG161"/>
  <c r="BI158"/>
  <c r="BH158"/>
  <c r="BF158"/>
  <c r="BE158"/>
  <c r="R158"/>
  <c r="Q158"/>
  <c r="X158"/>
  <c r="V158"/>
  <c r="T158"/>
  <c r="P158"/>
  <c r="BK158"/>
  <c r="K158"/>
  <c r="BG158"/>
  <c r="BI155"/>
  <c r="BH155"/>
  <c r="BF155"/>
  <c r="BE155"/>
  <c r="R155"/>
  <c r="Q155"/>
  <c r="X155"/>
  <c r="V155"/>
  <c r="T155"/>
  <c r="P155"/>
  <c r="BK155"/>
  <c r="K155"/>
  <c r="BG155"/>
  <c r="BI153"/>
  <c r="BH153"/>
  <c r="BF153"/>
  <c r="BE153"/>
  <c r="R153"/>
  <c r="Q153"/>
  <c r="X153"/>
  <c r="V153"/>
  <c r="T153"/>
  <c r="P153"/>
  <c r="BK153"/>
  <c r="K153"/>
  <c r="BG153"/>
  <c r="BI151"/>
  <c r="BH151"/>
  <c r="BF151"/>
  <c r="BE151"/>
  <c r="R151"/>
  <c r="Q151"/>
  <c r="X151"/>
  <c r="V151"/>
  <c r="T151"/>
  <c r="P151"/>
  <c r="BK151"/>
  <c r="K151"/>
  <c r="BG151"/>
  <c r="BI149"/>
  <c r="BH149"/>
  <c r="BF149"/>
  <c r="BE149"/>
  <c r="R149"/>
  <c r="Q149"/>
  <c r="X149"/>
  <c r="V149"/>
  <c r="T149"/>
  <c r="P149"/>
  <c r="BK149"/>
  <c r="K149"/>
  <c r="BG149"/>
  <c r="BI147"/>
  <c r="BH147"/>
  <c r="BF147"/>
  <c r="BE147"/>
  <c r="R147"/>
  <c r="Q147"/>
  <c r="X147"/>
  <c r="V147"/>
  <c r="T147"/>
  <c r="P147"/>
  <c r="BK147"/>
  <c r="K147"/>
  <c r="BG147"/>
  <c r="BI144"/>
  <c r="BH144"/>
  <c r="BF144"/>
  <c r="BE144"/>
  <c r="R144"/>
  <c r="Q144"/>
  <c r="X144"/>
  <c r="V144"/>
  <c r="T144"/>
  <c r="P144"/>
  <c r="BK144"/>
  <c r="K144"/>
  <c r="BG144"/>
  <c r="BI141"/>
  <c r="BH141"/>
  <c r="BF141"/>
  <c r="BE141"/>
  <c r="R141"/>
  <c r="Q141"/>
  <c r="X141"/>
  <c r="V141"/>
  <c r="T141"/>
  <c r="P141"/>
  <c r="BK141"/>
  <c r="K141"/>
  <c r="BG141"/>
  <c r="BI138"/>
  <c r="BH138"/>
  <c r="BF138"/>
  <c r="BE138"/>
  <c r="R138"/>
  <c r="Q138"/>
  <c r="X138"/>
  <c r="V138"/>
  <c r="T138"/>
  <c r="P138"/>
  <c r="BK138"/>
  <c r="K138"/>
  <c r="BG138"/>
  <c r="BI135"/>
  <c r="BH135"/>
  <c r="BF135"/>
  <c r="BE135"/>
  <c r="R135"/>
  <c r="Q135"/>
  <c r="X135"/>
  <c r="V135"/>
  <c r="T135"/>
  <c r="P135"/>
  <c r="BK135"/>
  <c r="K135"/>
  <c r="BG135"/>
  <c r="BI132"/>
  <c r="BH132"/>
  <c r="BF132"/>
  <c r="BE132"/>
  <c r="R132"/>
  <c r="Q132"/>
  <c r="X132"/>
  <c r="V132"/>
  <c r="T132"/>
  <c r="P132"/>
  <c r="BK132"/>
  <c r="K132"/>
  <c r="BG132"/>
  <c r="BI129"/>
  <c r="BH129"/>
  <c r="BF129"/>
  <c r="BE129"/>
  <c r="R129"/>
  <c r="Q129"/>
  <c r="X129"/>
  <c r="V129"/>
  <c r="T129"/>
  <c r="P129"/>
  <c r="BK129"/>
  <c r="K129"/>
  <c r="BG129"/>
  <c r="BI126"/>
  <c r="BH126"/>
  <c r="BF126"/>
  <c r="BE126"/>
  <c r="R126"/>
  <c r="Q126"/>
  <c r="X126"/>
  <c r="V126"/>
  <c r="T126"/>
  <c r="P126"/>
  <c r="BK126"/>
  <c r="K126"/>
  <c r="BG126"/>
  <c r="BI123"/>
  <c r="BH123"/>
  <c r="BF123"/>
  <c r="BE123"/>
  <c r="R123"/>
  <c r="Q123"/>
  <c r="X123"/>
  <c r="V123"/>
  <c r="T123"/>
  <c r="P123"/>
  <c r="BK123"/>
  <c r="K123"/>
  <c r="BG123"/>
  <c r="BI120"/>
  <c r="BH120"/>
  <c r="BF120"/>
  <c r="BE120"/>
  <c r="R120"/>
  <c r="Q120"/>
  <c r="X120"/>
  <c r="V120"/>
  <c r="T120"/>
  <c r="P120"/>
  <c r="BK120"/>
  <c r="K120"/>
  <c r="BG120"/>
  <c r="BI117"/>
  <c r="BH117"/>
  <c r="BF117"/>
  <c r="BE117"/>
  <c r="R117"/>
  <c r="Q117"/>
  <c r="X117"/>
  <c r="V117"/>
  <c r="T117"/>
  <c r="P117"/>
  <c r="BK117"/>
  <c r="K117"/>
  <c r="BG117"/>
  <c r="BI114"/>
  <c r="BH114"/>
  <c r="BF114"/>
  <c r="BE114"/>
  <c r="R114"/>
  <c r="Q114"/>
  <c r="X114"/>
  <c r="V114"/>
  <c r="T114"/>
  <c r="P114"/>
  <c r="BK114"/>
  <c r="K114"/>
  <c r="BG114"/>
  <c r="BI111"/>
  <c r="BH111"/>
  <c r="BF111"/>
  <c r="BE111"/>
  <c r="R111"/>
  <c r="Q111"/>
  <c r="X111"/>
  <c r="V111"/>
  <c r="T111"/>
  <c r="P111"/>
  <c r="BK111"/>
  <c r="K111"/>
  <c r="BG111"/>
  <c r="BI108"/>
  <c r="BH108"/>
  <c r="BF108"/>
  <c r="BE108"/>
  <c r="R108"/>
  <c r="Q108"/>
  <c r="X108"/>
  <c r="V108"/>
  <c r="T108"/>
  <c r="P108"/>
  <c r="BK108"/>
  <c r="K108"/>
  <c r="BG108"/>
  <c r="BI105"/>
  <c r="BH105"/>
  <c r="BF105"/>
  <c r="BE105"/>
  <c r="R105"/>
  <c r="Q105"/>
  <c r="X105"/>
  <c r="V105"/>
  <c r="T105"/>
  <c r="P105"/>
  <c r="BK105"/>
  <c r="K105"/>
  <c r="BG105"/>
  <c r="BI103"/>
  <c r="BH103"/>
  <c r="BF103"/>
  <c r="BE103"/>
  <c r="R103"/>
  <c r="Q103"/>
  <c r="X103"/>
  <c r="V103"/>
  <c r="T103"/>
  <c r="P103"/>
  <c r="BK103"/>
  <c r="K103"/>
  <c r="BG103"/>
  <c r="BI100"/>
  <c r="BH100"/>
  <c r="BF100"/>
  <c r="BE100"/>
  <c r="R100"/>
  <c r="Q100"/>
  <c r="X100"/>
  <c r="V100"/>
  <c r="T100"/>
  <c r="P100"/>
  <c r="BK100"/>
  <c r="K100"/>
  <c r="BG100"/>
  <c r="BI97"/>
  <c r="BH97"/>
  <c r="BF97"/>
  <c r="BE97"/>
  <c r="R97"/>
  <c r="Q97"/>
  <c r="X97"/>
  <c r="V97"/>
  <c r="T97"/>
  <c r="P97"/>
  <c r="BK97"/>
  <c r="K97"/>
  <c r="BG97"/>
  <c r="BI94"/>
  <c r="BH94"/>
  <c r="BF94"/>
  <c r="BE94"/>
  <c r="R94"/>
  <c r="Q94"/>
  <c r="X94"/>
  <c r="V94"/>
  <c r="T94"/>
  <c r="P94"/>
  <c r="BK94"/>
  <c r="K94"/>
  <c r="BG94"/>
  <c r="BI91"/>
  <c r="BH91"/>
  <c r="BF91"/>
  <c r="BE91"/>
  <c r="R91"/>
  <c r="Q91"/>
  <c r="X91"/>
  <c r="V91"/>
  <c r="T91"/>
  <c r="P91"/>
  <c r="BK91"/>
  <c r="K91"/>
  <c r="BG91"/>
  <c r="BI88"/>
  <c r="F41"/>
  <c i="1" r="BF62"/>
  <c i="6" r="BH88"/>
  <c r="F40"/>
  <c i="1" r="BE62"/>
  <c i="6" r="BF88"/>
  <c r="K38"/>
  <c i="1" r="AY62"/>
  <c i="6" r="F38"/>
  <c i="1" r="BC62"/>
  <c i="6" r="BE88"/>
  <c r="K37"/>
  <c i="1" r="AX62"/>
  <c i="6" r="F37"/>
  <c i="1" r="BB62"/>
  <c i="6" r="R88"/>
  <c r="R87"/>
  <c r="J65"/>
  <c r="Q88"/>
  <c r="Q87"/>
  <c r="I65"/>
  <c r="X88"/>
  <c r="X87"/>
  <c r="V88"/>
  <c r="V87"/>
  <c r="T88"/>
  <c r="T87"/>
  <c i="1" r="AW62"/>
  <c i="6" r="P88"/>
  <c r="BK88"/>
  <c r="BK87"/>
  <c r="K87"/>
  <c r="K65"/>
  <c r="K34"/>
  <c i="1" r="AG62"/>
  <c i="6" r="K88"/>
  <c r="BG88"/>
  <c r="F39"/>
  <c i="1" r="BD62"/>
  <c i="6" r="F83"/>
  <c r="F81"/>
  <c r="E79"/>
  <c r="K33"/>
  <c i="1" r="AT62"/>
  <c i="6" r="K32"/>
  <c i="1" r="AS62"/>
  <c i="6" r="F60"/>
  <c r="F58"/>
  <c r="E56"/>
  <c r="K43"/>
  <c r="J26"/>
  <c r="E26"/>
  <c r="J84"/>
  <c r="J61"/>
  <c r="J25"/>
  <c r="J23"/>
  <c r="E23"/>
  <c r="J83"/>
  <c r="J60"/>
  <c r="J22"/>
  <c r="J20"/>
  <c r="E20"/>
  <c r="F84"/>
  <c r="F61"/>
  <c r="J19"/>
  <c r="J14"/>
  <c r="J81"/>
  <c r="J58"/>
  <c r="E7"/>
  <c r="E75"/>
  <c r="E52"/>
  <c i="5" r="K41"/>
  <c r="K40"/>
  <c i="1" r="BA61"/>
  <c i="5" r="K39"/>
  <c i="1" r="AZ61"/>
  <c i="5" r="BI165"/>
  <c r="BH165"/>
  <c r="BF165"/>
  <c r="BE165"/>
  <c r="R165"/>
  <c r="Q165"/>
  <c r="X165"/>
  <c r="V165"/>
  <c r="T165"/>
  <c r="P165"/>
  <c r="BK165"/>
  <c r="K165"/>
  <c r="BG165"/>
  <c r="BI162"/>
  <c r="BH162"/>
  <c r="BF162"/>
  <c r="BE162"/>
  <c r="R162"/>
  <c r="Q162"/>
  <c r="X162"/>
  <c r="V162"/>
  <c r="T162"/>
  <c r="P162"/>
  <c r="BK162"/>
  <c r="K162"/>
  <c r="BG162"/>
  <c r="BI159"/>
  <c r="BH159"/>
  <c r="BF159"/>
  <c r="BE159"/>
  <c r="R159"/>
  <c r="Q159"/>
  <c r="X159"/>
  <c r="V159"/>
  <c r="T159"/>
  <c r="P159"/>
  <c r="BK159"/>
  <c r="K159"/>
  <c r="BG159"/>
  <c r="BI157"/>
  <c r="BH157"/>
  <c r="BF157"/>
  <c r="BE157"/>
  <c r="R157"/>
  <c r="Q157"/>
  <c r="X157"/>
  <c r="V157"/>
  <c r="T157"/>
  <c r="P157"/>
  <c r="BK157"/>
  <c r="K157"/>
  <c r="BG157"/>
  <c r="BI155"/>
  <c r="BH155"/>
  <c r="BF155"/>
  <c r="BE155"/>
  <c r="R155"/>
  <c r="Q155"/>
  <c r="X155"/>
  <c r="V155"/>
  <c r="T155"/>
  <c r="P155"/>
  <c r="BK155"/>
  <c r="K155"/>
  <c r="BG155"/>
  <c r="BI152"/>
  <c r="BH152"/>
  <c r="BF152"/>
  <c r="BE152"/>
  <c r="R152"/>
  <c r="Q152"/>
  <c r="X152"/>
  <c r="V152"/>
  <c r="T152"/>
  <c r="P152"/>
  <c r="BK152"/>
  <c r="K152"/>
  <c r="BG152"/>
  <c r="BI150"/>
  <c r="BH150"/>
  <c r="BF150"/>
  <c r="BE150"/>
  <c r="R150"/>
  <c r="Q150"/>
  <c r="X150"/>
  <c r="V150"/>
  <c r="T150"/>
  <c r="P150"/>
  <c r="BK150"/>
  <c r="K150"/>
  <c r="BG150"/>
  <c r="BI148"/>
  <c r="BH148"/>
  <c r="BF148"/>
  <c r="BE148"/>
  <c r="R148"/>
  <c r="Q148"/>
  <c r="X148"/>
  <c r="V148"/>
  <c r="T148"/>
  <c r="P148"/>
  <c r="BK148"/>
  <c r="K148"/>
  <c r="BG148"/>
  <c r="BI145"/>
  <c r="BH145"/>
  <c r="BF145"/>
  <c r="BE145"/>
  <c r="R145"/>
  <c r="Q145"/>
  <c r="X145"/>
  <c r="V145"/>
  <c r="T145"/>
  <c r="P145"/>
  <c r="BK145"/>
  <c r="K145"/>
  <c r="BG145"/>
  <c r="BI142"/>
  <c r="BH142"/>
  <c r="BF142"/>
  <c r="BE142"/>
  <c r="R142"/>
  <c r="Q142"/>
  <c r="X142"/>
  <c r="V142"/>
  <c r="T142"/>
  <c r="P142"/>
  <c r="BK142"/>
  <c r="K142"/>
  <c r="BG142"/>
  <c r="BI139"/>
  <c r="BH139"/>
  <c r="BF139"/>
  <c r="BE139"/>
  <c r="R139"/>
  <c r="Q139"/>
  <c r="X139"/>
  <c r="V139"/>
  <c r="T139"/>
  <c r="P139"/>
  <c r="BK139"/>
  <c r="K139"/>
  <c r="BG139"/>
  <c r="BI136"/>
  <c r="BH136"/>
  <c r="BF136"/>
  <c r="BE136"/>
  <c r="R136"/>
  <c r="Q136"/>
  <c r="X136"/>
  <c r="V136"/>
  <c r="T136"/>
  <c r="P136"/>
  <c r="BK136"/>
  <c r="K136"/>
  <c r="BG136"/>
  <c r="BI133"/>
  <c r="BH133"/>
  <c r="BF133"/>
  <c r="BE133"/>
  <c r="R133"/>
  <c r="Q133"/>
  <c r="X133"/>
  <c r="V133"/>
  <c r="T133"/>
  <c r="P133"/>
  <c r="BK133"/>
  <c r="K133"/>
  <c r="BG133"/>
  <c r="BI130"/>
  <c r="BH130"/>
  <c r="BF130"/>
  <c r="BE130"/>
  <c r="R130"/>
  <c r="Q130"/>
  <c r="X130"/>
  <c r="V130"/>
  <c r="T130"/>
  <c r="P130"/>
  <c r="BK130"/>
  <c r="K130"/>
  <c r="BG130"/>
  <c r="BI127"/>
  <c r="BH127"/>
  <c r="BF127"/>
  <c r="BE127"/>
  <c r="R127"/>
  <c r="Q127"/>
  <c r="X127"/>
  <c r="V127"/>
  <c r="T127"/>
  <c r="P127"/>
  <c r="BK127"/>
  <c r="K127"/>
  <c r="BG127"/>
  <c r="BI124"/>
  <c r="BH124"/>
  <c r="BF124"/>
  <c r="BE124"/>
  <c r="R124"/>
  <c r="Q124"/>
  <c r="X124"/>
  <c r="V124"/>
  <c r="T124"/>
  <c r="P124"/>
  <c r="BK124"/>
  <c r="K124"/>
  <c r="BG124"/>
  <c r="BI121"/>
  <c r="BH121"/>
  <c r="BF121"/>
  <c r="BE121"/>
  <c r="R121"/>
  <c r="Q121"/>
  <c r="X121"/>
  <c r="V121"/>
  <c r="T121"/>
  <c r="P121"/>
  <c r="BK121"/>
  <c r="K121"/>
  <c r="BG121"/>
  <c r="BI118"/>
  <c r="BH118"/>
  <c r="BF118"/>
  <c r="BE118"/>
  <c r="R118"/>
  <c r="Q118"/>
  <c r="X118"/>
  <c r="V118"/>
  <c r="T118"/>
  <c r="P118"/>
  <c r="BK118"/>
  <c r="K118"/>
  <c r="BG118"/>
  <c r="BI115"/>
  <c r="BH115"/>
  <c r="BF115"/>
  <c r="BE115"/>
  <c r="R115"/>
  <c r="Q115"/>
  <c r="X115"/>
  <c r="V115"/>
  <c r="T115"/>
  <c r="P115"/>
  <c r="BK115"/>
  <c r="K115"/>
  <c r="BG115"/>
  <c r="BI112"/>
  <c r="BH112"/>
  <c r="BF112"/>
  <c r="BE112"/>
  <c r="R112"/>
  <c r="Q112"/>
  <c r="X112"/>
  <c r="V112"/>
  <c r="T112"/>
  <c r="P112"/>
  <c r="BK112"/>
  <c r="K112"/>
  <c r="BG112"/>
  <c r="BI109"/>
  <c r="BH109"/>
  <c r="BF109"/>
  <c r="BE109"/>
  <c r="R109"/>
  <c r="Q109"/>
  <c r="X109"/>
  <c r="V109"/>
  <c r="T109"/>
  <c r="P109"/>
  <c r="BK109"/>
  <c r="K109"/>
  <c r="BG109"/>
  <c r="BI106"/>
  <c r="BH106"/>
  <c r="BF106"/>
  <c r="BE106"/>
  <c r="R106"/>
  <c r="Q106"/>
  <c r="X106"/>
  <c r="V106"/>
  <c r="T106"/>
  <c r="P106"/>
  <c r="BK106"/>
  <c r="K106"/>
  <c r="BG106"/>
  <c r="BI103"/>
  <c r="BH103"/>
  <c r="BF103"/>
  <c r="BE103"/>
  <c r="R103"/>
  <c r="Q103"/>
  <c r="X103"/>
  <c r="V103"/>
  <c r="T103"/>
  <c r="P103"/>
  <c r="BK103"/>
  <c r="K103"/>
  <c r="BG103"/>
  <c r="BI100"/>
  <c r="BH100"/>
  <c r="BF100"/>
  <c r="BE100"/>
  <c r="R100"/>
  <c r="Q100"/>
  <c r="X100"/>
  <c r="V100"/>
  <c r="T100"/>
  <c r="P100"/>
  <c r="BK100"/>
  <c r="K100"/>
  <c r="BG100"/>
  <c r="BI97"/>
  <c r="BH97"/>
  <c r="BF97"/>
  <c r="BE97"/>
  <c r="R97"/>
  <c r="Q97"/>
  <c r="X97"/>
  <c r="V97"/>
  <c r="T97"/>
  <c r="P97"/>
  <c r="BK97"/>
  <c r="K97"/>
  <c r="BG97"/>
  <c r="BI94"/>
  <c r="BH94"/>
  <c r="BF94"/>
  <c r="BE94"/>
  <c r="R94"/>
  <c r="Q94"/>
  <c r="X94"/>
  <c r="V94"/>
  <c r="T94"/>
  <c r="P94"/>
  <c r="BK94"/>
  <c r="K94"/>
  <c r="BG94"/>
  <c r="BI91"/>
  <c r="BH91"/>
  <c r="BF91"/>
  <c r="BE91"/>
  <c r="R91"/>
  <c r="Q91"/>
  <c r="X91"/>
  <c r="V91"/>
  <c r="T91"/>
  <c r="P91"/>
  <c r="BK91"/>
  <c r="K91"/>
  <c r="BG91"/>
  <c r="BI88"/>
  <c r="F41"/>
  <c i="1" r="BF61"/>
  <c i="5" r="BH88"/>
  <c r="F40"/>
  <c i="1" r="BE61"/>
  <c i="5" r="BF88"/>
  <c r="K38"/>
  <c i="1" r="AY61"/>
  <c i="5" r="F38"/>
  <c i="1" r="BC61"/>
  <c i="5" r="BE88"/>
  <c r="K37"/>
  <c i="1" r="AX61"/>
  <c i="5" r="F37"/>
  <c i="1" r="BB61"/>
  <c i="5" r="R88"/>
  <c r="R87"/>
  <c r="J65"/>
  <c r="Q88"/>
  <c r="Q87"/>
  <c r="I65"/>
  <c r="X88"/>
  <c r="X87"/>
  <c r="V88"/>
  <c r="V87"/>
  <c r="T88"/>
  <c r="T87"/>
  <c i="1" r="AW61"/>
  <c i="5" r="P88"/>
  <c r="BK88"/>
  <c r="BK87"/>
  <c r="K87"/>
  <c r="K65"/>
  <c r="K34"/>
  <c i="1" r="AG61"/>
  <c i="5" r="K88"/>
  <c r="BG88"/>
  <c r="F39"/>
  <c i="1" r="BD61"/>
  <c i="5" r="F83"/>
  <c r="F81"/>
  <c r="E79"/>
  <c r="K33"/>
  <c i="1" r="AT61"/>
  <c i="5" r="K32"/>
  <c i="1" r="AS61"/>
  <c i="5" r="F60"/>
  <c r="F58"/>
  <c r="E56"/>
  <c r="K43"/>
  <c r="J26"/>
  <c r="E26"/>
  <c r="J84"/>
  <c r="J61"/>
  <c r="J25"/>
  <c r="J23"/>
  <c r="E23"/>
  <c r="J83"/>
  <c r="J60"/>
  <c r="J22"/>
  <c r="J20"/>
  <c r="E20"/>
  <c r="F84"/>
  <c r="F61"/>
  <c r="J19"/>
  <c r="J14"/>
  <c r="J81"/>
  <c r="J58"/>
  <c r="E7"/>
  <c r="E75"/>
  <c r="E52"/>
  <c i="4" r="K41"/>
  <c r="K40"/>
  <c i="1" r="BA60"/>
  <c i="4" r="K39"/>
  <c i="1" r="AZ60"/>
  <c i="4" r="BI179"/>
  <c r="BH179"/>
  <c r="BF179"/>
  <c r="BE179"/>
  <c r="R179"/>
  <c r="Q179"/>
  <c r="X179"/>
  <c r="V179"/>
  <c r="T179"/>
  <c r="P179"/>
  <c r="BK179"/>
  <c r="K179"/>
  <c r="BG179"/>
  <c r="BI177"/>
  <c r="BH177"/>
  <c r="BF177"/>
  <c r="BE177"/>
  <c r="R177"/>
  <c r="Q177"/>
  <c r="X177"/>
  <c r="V177"/>
  <c r="T177"/>
  <c r="P177"/>
  <c r="BK177"/>
  <c r="K177"/>
  <c r="BG177"/>
  <c r="BI175"/>
  <c r="BH175"/>
  <c r="BF175"/>
  <c r="BE175"/>
  <c r="R175"/>
  <c r="Q175"/>
  <c r="X175"/>
  <c r="V175"/>
  <c r="T175"/>
  <c r="P175"/>
  <c r="BK175"/>
  <c r="K175"/>
  <c r="BG175"/>
  <c r="BI173"/>
  <c r="BH173"/>
  <c r="BF173"/>
  <c r="BE173"/>
  <c r="R173"/>
  <c r="Q173"/>
  <c r="X173"/>
  <c r="V173"/>
  <c r="T173"/>
  <c r="P173"/>
  <c r="BK173"/>
  <c r="K173"/>
  <c r="BG173"/>
  <c r="BI171"/>
  <c r="BH171"/>
  <c r="BF171"/>
  <c r="BE171"/>
  <c r="R171"/>
  <c r="Q171"/>
  <c r="X171"/>
  <c r="V171"/>
  <c r="T171"/>
  <c r="P171"/>
  <c r="BK171"/>
  <c r="K171"/>
  <c r="BG171"/>
  <c r="BI169"/>
  <c r="BH169"/>
  <c r="BF169"/>
  <c r="BE169"/>
  <c r="R169"/>
  <c r="Q169"/>
  <c r="X169"/>
  <c r="V169"/>
  <c r="T169"/>
  <c r="P169"/>
  <c r="BK169"/>
  <c r="K169"/>
  <c r="BG169"/>
  <c r="BI166"/>
  <c r="BH166"/>
  <c r="BF166"/>
  <c r="BE166"/>
  <c r="R166"/>
  <c r="Q166"/>
  <c r="X166"/>
  <c r="V166"/>
  <c r="T166"/>
  <c r="P166"/>
  <c r="BK166"/>
  <c r="K166"/>
  <c r="BG166"/>
  <c r="BI163"/>
  <c r="BH163"/>
  <c r="BF163"/>
  <c r="BE163"/>
  <c r="R163"/>
  <c r="Q163"/>
  <c r="X163"/>
  <c r="V163"/>
  <c r="T163"/>
  <c r="P163"/>
  <c r="BK163"/>
  <c r="K163"/>
  <c r="BG163"/>
  <c r="BI160"/>
  <c r="BH160"/>
  <c r="BF160"/>
  <c r="BE160"/>
  <c r="R160"/>
  <c r="Q160"/>
  <c r="X160"/>
  <c r="V160"/>
  <c r="T160"/>
  <c r="P160"/>
  <c r="BK160"/>
  <c r="K160"/>
  <c r="BG160"/>
  <c r="BI157"/>
  <c r="BH157"/>
  <c r="BF157"/>
  <c r="BE157"/>
  <c r="R157"/>
  <c r="Q157"/>
  <c r="X157"/>
  <c r="V157"/>
  <c r="T157"/>
  <c r="P157"/>
  <c r="BK157"/>
  <c r="K157"/>
  <c r="BG157"/>
  <c r="BI155"/>
  <c r="BH155"/>
  <c r="BF155"/>
  <c r="BE155"/>
  <c r="R155"/>
  <c r="Q155"/>
  <c r="X155"/>
  <c r="V155"/>
  <c r="T155"/>
  <c r="P155"/>
  <c r="BK155"/>
  <c r="K155"/>
  <c r="BG155"/>
  <c r="BI152"/>
  <c r="BH152"/>
  <c r="BF152"/>
  <c r="BE152"/>
  <c r="R152"/>
  <c r="Q152"/>
  <c r="X152"/>
  <c r="V152"/>
  <c r="T152"/>
  <c r="P152"/>
  <c r="BK152"/>
  <c r="K152"/>
  <c r="BG152"/>
  <c r="BI150"/>
  <c r="BH150"/>
  <c r="BF150"/>
  <c r="BE150"/>
  <c r="R150"/>
  <c r="Q150"/>
  <c r="X150"/>
  <c r="V150"/>
  <c r="T150"/>
  <c r="P150"/>
  <c r="BK150"/>
  <c r="K150"/>
  <c r="BG150"/>
  <c r="BI148"/>
  <c r="BH148"/>
  <c r="BF148"/>
  <c r="BE148"/>
  <c r="R148"/>
  <c r="Q148"/>
  <c r="X148"/>
  <c r="V148"/>
  <c r="T148"/>
  <c r="P148"/>
  <c r="BK148"/>
  <c r="K148"/>
  <c r="BG148"/>
  <c r="BI145"/>
  <c r="BH145"/>
  <c r="BF145"/>
  <c r="BE145"/>
  <c r="R145"/>
  <c r="Q145"/>
  <c r="X145"/>
  <c r="V145"/>
  <c r="T145"/>
  <c r="P145"/>
  <c r="BK145"/>
  <c r="K145"/>
  <c r="BG145"/>
  <c r="BI142"/>
  <c r="BH142"/>
  <c r="BF142"/>
  <c r="BE142"/>
  <c r="R142"/>
  <c r="Q142"/>
  <c r="X142"/>
  <c r="V142"/>
  <c r="T142"/>
  <c r="P142"/>
  <c r="BK142"/>
  <c r="K142"/>
  <c r="BG142"/>
  <c r="BI139"/>
  <c r="BH139"/>
  <c r="BF139"/>
  <c r="BE139"/>
  <c r="R139"/>
  <c r="Q139"/>
  <c r="X139"/>
  <c r="V139"/>
  <c r="T139"/>
  <c r="P139"/>
  <c r="BK139"/>
  <c r="K139"/>
  <c r="BG139"/>
  <c r="BI136"/>
  <c r="BH136"/>
  <c r="BF136"/>
  <c r="BE136"/>
  <c r="R136"/>
  <c r="Q136"/>
  <c r="X136"/>
  <c r="V136"/>
  <c r="T136"/>
  <c r="P136"/>
  <c r="BK136"/>
  <c r="K136"/>
  <c r="BG136"/>
  <c r="BI133"/>
  <c r="BH133"/>
  <c r="BF133"/>
  <c r="BE133"/>
  <c r="R133"/>
  <c r="Q133"/>
  <c r="X133"/>
  <c r="V133"/>
  <c r="T133"/>
  <c r="P133"/>
  <c r="BK133"/>
  <c r="K133"/>
  <c r="BG133"/>
  <c r="BI130"/>
  <c r="BH130"/>
  <c r="BF130"/>
  <c r="BE130"/>
  <c r="R130"/>
  <c r="Q130"/>
  <c r="X130"/>
  <c r="V130"/>
  <c r="T130"/>
  <c r="P130"/>
  <c r="BK130"/>
  <c r="K130"/>
  <c r="BG130"/>
  <c r="BI127"/>
  <c r="BH127"/>
  <c r="BF127"/>
  <c r="BE127"/>
  <c r="R127"/>
  <c r="Q127"/>
  <c r="X127"/>
  <c r="V127"/>
  <c r="T127"/>
  <c r="P127"/>
  <c r="BK127"/>
  <c r="K127"/>
  <c r="BG127"/>
  <c r="BI124"/>
  <c r="BH124"/>
  <c r="BF124"/>
  <c r="BE124"/>
  <c r="R124"/>
  <c r="Q124"/>
  <c r="X124"/>
  <c r="V124"/>
  <c r="T124"/>
  <c r="P124"/>
  <c r="BK124"/>
  <c r="K124"/>
  <c r="BG124"/>
  <c r="BI121"/>
  <c r="BH121"/>
  <c r="BF121"/>
  <c r="BE121"/>
  <c r="R121"/>
  <c r="Q121"/>
  <c r="X121"/>
  <c r="V121"/>
  <c r="T121"/>
  <c r="P121"/>
  <c r="BK121"/>
  <c r="K121"/>
  <c r="BG121"/>
  <c r="BI118"/>
  <c r="BH118"/>
  <c r="BF118"/>
  <c r="BE118"/>
  <c r="R118"/>
  <c r="Q118"/>
  <c r="X118"/>
  <c r="V118"/>
  <c r="T118"/>
  <c r="P118"/>
  <c r="BK118"/>
  <c r="K118"/>
  <c r="BG118"/>
  <c r="BI115"/>
  <c r="BH115"/>
  <c r="BF115"/>
  <c r="BE115"/>
  <c r="R115"/>
  <c r="Q115"/>
  <c r="X115"/>
  <c r="V115"/>
  <c r="T115"/>
  <c r="P115"/>
  <c r="BK115"/>
  <c r="K115"/>
  <c r="BG115"/>
  <c r="BI112"/>
  <c r="BH112"/>
  <c r="BF112"/>
  <c r="BE112"/>
  <c r="R112"/>
  <c r="Q112"/>
  <c r="X112"/>
  <c r="V112"/>
  <c r="T112"/>
  <c r="P112"/>
  <c r="BK112"/>
  <c r="K112"/>
  <c r="BG112"/>
  <c r="BI109"/>
  <c r="BH109"/>
  <c r="BF109"/>
  <c r="BE109"/>
  <c r="R109"/>
  <c r="Q109"/>
  <c r="X109"/>
  <c r="V109"/>
  <c r="T109"/>
  <c r="P109"/>
  <c r="BK109"/>
  <c r="K109"/>
  <c r="BG109"/>
  <c r="BI106"/>
  <c r="BH106"/>
  <c r="BF106"/>
  <c r="BE106"/>
  <c r="R106"/>
  <c r="Q106"/>
  <c r="X106"/>
  <c r="V106"/>
  <c r="T106"/>
  <c r="P106"/>
  <c r="BK106"/>
  <c r="K106"/>
  <c r="BG106"/>
  <c r="BI103"/>
  <c r="BH103"/>
  <c r="BF103"/>
  <c r="BE103"/>
  <c r="R103"/>
  <c r="Q103"/>
  <c r="X103"/>
  <c r="V103"/>
  <c r="T103"/>
  <c r="P103"/>
  <c r="BK103"/>
  <c r="K103"/>
  <c r="BG103"/>
  <c r="BI101"/>
  <c r="BH101"/>
  <c r="BF101"/>
  <c r="BE101"/>
  <c r="R101"/>
  <c r="Q101"/>
  <c r="X101"/>
  <c r="V101"/>
  <c r="T101"/>
  <c r="P101"/>
  <c r="BK101"/>
  <c r="K101"/>
  <c r="BG101"/>
  <c r="BI99"/>
  <c r="BH99"/>
  <c r="BF99"/>
  <c r="BE99"/>
  <c r="R99"/>
  <c r="Q99"/>
  <c r="X99"/>
  <c r="V99"/>
  <c r="T99"/>
  <c r="P99"/>
  <c r="BK99"/>
  <c r="K99"/>
  <c r="BG99"/>
  <c r="BI96"/>
  <c r="BH96"/>
  <c r="BF96"/>
  <c r="BE96"/>
  <c r="R96"/>
  <c r="Q96"/>
  <c r="X96"/>
  <c r="V96"/>
  <c r="T96"/>
  <c r="P96"/>
  <c r="BK96"/>
  <c r="K96"/>
  <c r="BG96"/>
  <c r="BI94"/>
  <c r="BH94"/>
  <c r="BF94"/>
  <c r="BE94"/>
  <c r="R94"/>
  <c r="Q94"/>
  <c r="X94"/>
  <c r="V94"/>
  <c r="T94"/>
  <c r="P94"/>
  <c r="BK94"/>
  <c r="K94"/>
  <c r="BG94"/>
  <c r="BI91"/>
  <c r="BH91"/>
  <c r="BF91"/>
  <c r="BE91"/>
  <c r="R91"/>
  <c r="Q91"/>
  <c r="X91"/>
  <c r="V91"/>
  <c r="T91"/>
  <c r="P91"/>
  <c r="BK91"/>
  <c r="K91"/>
  <c r="BG91"/>
  <c r="BI88"/>
  <c r="F41"/>
  <c i="1" r="BF60"/>
  <c i="4" r="BH88"/>
  <c r="F40"/>
  <c i="1" r="BE60"/>
  <c i="4" r="BF88"/>
  <c r="K38"/>
  <c i="1" r="AY60"/>
  <c i="4" r="F38"/>
  <c i="1" r="BC60"/>
  <c i="4" r="BE88"/>
  <c r="K37"/>
  <c i="1" r="AX60"/>
  <c i="4" r="F37"/>
  <c i="1" r="BB60"/>
  <c i="4" r="R88"/>
  <c r="R87"/>
  <c r="J65"/>
  <c r="Q88"/>
  <c r="Q87"/>
  <c r="I65"/>
  <c r="X88"/>
  <c r="X87"/>
  <c r="V88"/>
  <c r="V87"/>
  <c r="T88"/>
  <c r="T87"/>
  <c i="1" r="AW60"/>
  <c i="4" r="P88"/>
  <c r="BK88"/>
  <c r="BK87"/>
  <c r="K87"/>
  <c r="K65"/>
  <c r="K34"/>
  <c i="1" r="AG60"/>
  <c i="4" r="K88"/>
  <c r="BG88"/>
  <c r="F39"/>
  <c i="1" r="BD60"/>
  <c i="4" r="F83"/>
  <c r="F81"/>
  <c r="E79"/>
  <c r="K33"/>
  <c i="1" r="AT60"/>
  <c i="4" r="K32"/>
  <c i="1" r="AS60"/>
  <c i="4" r="F60"/>
  <c r="F58"/>
  <c r="E56"/>
  <c r="K43"/>
  <c r="J26"/>
  <c r="E26"/>
  <c r="J84"/>
  <c r="J61"/>
  <c r="J25"/>
  <c r="J23"/>
  <c r="E23"/>
  <c r="J83"/>
  <c r="J60"/>
  <c r="J22"/>
  <c r="J20"/>
  <c r="E20"/>
  <c r="F84"/>
  <c r="F61"/>
  <c r="J19"/>
  <c r="J14"/>
  <c r="J81"/>
  <c r="J58"/>
  <c r="E7"/>
  <c r="E75"/>
  <c r="E52"/>
  <c i="3" r="K41"/>
  <c r="K40"/>
  <c i="1" r="BA58"/>
  <c i="3" r="K39"/>
  <c i="1" r="AZ58"/>
  <c i="3" r="BI159"/>
  <c r="BH159"/>
  <c r="BF159"/>
  <c r="BE159"/>
  <c r="R159"/>
  <c r="Q159"/>
  <c r="X159"/>
  <c r="V159"/>
  <c r="T159"/>
  <c r="P159"/>
  <c r="BK159"/>
  <c r="K159"/>
  <c r="BG159"/>
  <c r="BI154"/>
  <c r="BH154"/>
  <c r="BF154"/>
  <c r="BE154"/>
  <c r="R154"/>
  <c r="Q154"/>
  <c r="X154"/>
  <c r="V154"/>
  <c r="T154"/>
  <c r="P154"/>
  <c r="BK154"/>
  <c r="K154"/>
  <c r="BG154"/>
  <c r="BI151"/>
  <c r="BH151"/>
  <c r="BF151"/>
  <c r="BE151"/>
  <c r="R151"/>
  <c r="Q151"/>
  <c r="X151"/>
  <c r="V151"/>
  <c r="T151"/>
  <c r="P151"/>
  <c r="BK151"/>
  <c r="K151"/>
  <c r="BG151"/>
  <c r="BI148"/>
  <c r="BH148"/>
  <c r="BF148"/>
  <c r="BE148"/>
  <c r="R148"/>
  <c r="Q148"/>
  <c r="X148"/>
  <c r="V148"/>
  <c r="T148"/>
  <c r="P148"/>
  <c r="BK148"/>
  <c r="K148"/>
  <c r="BG148"/>
  <c r="BI146"/>
  <c r="BH146"/>
  <c r="BF146"/>
  <c r="BE146"/>
  <c r="R146"/>
  <c r="Q146"/>
  <c r="X146"/>
  <c r="V146"/>
  <c r="T146"/>
  <c r="P146"/>
  <c r="BK146"/>
  <c r="K146"/>
  <c r="BG146"/>
  <c r="BI144"/>
  <c r="BH144"/>
  <c r="BF144"/>
  <c r="BE144"/>
  <c r="R144"/>
  <c r="Q144"/>
  <c r="X144"/>
  <c r="V144"/>
  <c r="T144"/>
  <c r="P144"/>
  <c r="BK144"/>
  <c r="K144"/>
  <c r="BG144"/>
  <c r="BI142"/>
  <c r="BH142"/>
  <c r="BF142"/>
  <c r="BE142"/>
  <c r="R142"/>
  <c r="Q142"/>
  <c r="X142"/>
  <c r="V142"/>
  <c r="T142"/>
  <c r="P142"/>
  <c r="BK142"/>
  <c r="K142"/>
  <c r="BG142"/>
  <c r="BI140"/>
  <c r="BH140"/>
  <c r="BF140"/>
  <c r="BE140"/>
  <c r="R140"/>
  <c r="Q140"/>
  <c r="X140"/>
  <c r="V140"/>
  <c r="T140"/>
  <c r="P140"/>
  <c r="BK140"/>
  <c r="K140"/>
  <c r="BG140"/>
  <c r="BI138"/>
  <c r="BH138"/>
  <c r="BF138"/>
  <c r="BE138"/>
  <c r="R138"/>
  <c r="Q138"/>
  <c r="X138"/>
  <c r="V138"/>
  <c r="T138"/>
  <c r="P138"/>
  <c r="BK138"/>
  <c r="K138"/>
  <c r="BG138"/>
  <c r="BI136"/>
  <c r="BH136"/>
  <c r="BF136"/>
  <c r="BE136"/>
  <c r="R136"/>
  <c r="Q136"/>
  <c r="X136"/>
  <c r="V136"/>
  <c r="T136"/>
  <c r="P136"/>
  <c r="BK136"/>
  <c r="K136"/>
  <c r="BG136"/>
  <c r="BI134"/>
  <c r="BH134"/>
  <c r="BF134"/>
  <c r="BE134"/>
  <c r="R134"/>
  <c r="Q134"/>
  <c r="X134"/>
  <c r="V134"/>
  <c r="T134"/>
  <c r="P134"/>
  <c r="BK134"/>
  <c r="K134"/>
  <c r="BG134"/>
  <c r="BI131"/>
  <c r="BH131"/>
  <c r="BF131"/>
  <c r="BE131"/>
  <c r="R131"/>
  <c r="Q131"/>
  <c r="X131"/>
  <c r="V131"/>
  <c r="T131"/>
  <c r="P131"/>
  <c r="BK131"/>
  <c r="K131"/>
  <c r="BG131"/>
  <c r="BI129"/>
  <c r="BH129"/>
  <c r="BF129"/>
  <c r="BE129"/>
  <c r="R129"/>
  <c r="Q129"/>
  <c r="X129"/>
  <c r="V129"/>
  <c r="T129"/>
  <c r="P129"/>
  <c r="BK129"/>
  <c r="K129"/>
  <c r="BG129"/>
  <c r="BI127"/>
  <c r="BH127"/>
  <c r="BF127"/>
  <c r="BE127"/>
  <c r="R127"/>
  <c r="Q127"/>
  <c r="X127"/>
  <c r="V127"/>
  <c r="T127"/>
  <c r="P127"/>
  <c r="BK127"/>
  <c r="K127"/>
  <c r="BG127"/>
  <c r="BI122"/>
  <c r="BH122"/>
  <c r="BF122"/>
  <c r="BE122"/>
  <c r="R122"/>
  <c r="Q122"/>
  <c r="X122"/>
  <c r="V122"/>
  <c r="T122"/>
  <c r="P122"/>
  <c r="BK122"/>
  <c r="K122"/>
  <c r="BG122"/>
  <c r="BI118"/>
  <c r="BH118"/>
  <c r="BF118"/>
  <c r="BE118"/>
  <c r="R118"/>
  <c r="Q118"/>
  <c r="X118"/>
  <c r="V118"/>
  <c r="T118"/>
  <c r="P118"/>
  <c r="BK118"/>
  <c r="K118"/>
  <c r="BG118"/>
  <c r="BI116"/>
  <c r="BH116"/>
  <c r="BF116"/>
  <c r="BE116"/>
  <c r="R116"/>
  <c r="Q116"/>
  <c r="X116"/>
  <c r="V116"/>
  <c r="T116"/>
  <c r="P116"/>
  <c r="BK116"/>
  <c r="K116"/>
  <c r="BG116"/>
  <c r="BI114"/>
  <c r="BH114"/>
  <c r="BF114"/>
  <c r="BE114"/>
  <c r="R114"/>
  <c r="Q114"/>
  <c r="X114"/>
  <c r="V114"/>
  <c r="T114"/>
  <c r="P114"/>
  <c r="BK114"/>
  <c r="K114"/>
  <c r="BG114"/>
  <c r="BI111"/>
  <c r="BH111"/>
  <c r="BF111"/>
  <c r="BE111"/>
  <c r="R111"/>
  <c r="Q111"/>
  <c r="X111"/>
  <c r="V111"/>
  <c r="T111"/>
  <c r="P111"/>
  <c r="BK111"/>
  <c r="K111"/>
  <c r="BG111"/>
  <c r="BI109"/>
  <c r="BH109"/>
  <c r="BF109"/>
  <c r="BE109"/>
  <c r="R109"/>
  <c r="Q109"/>
  <c r="X109"/>
  <c r="V109"/>
  <c r="T109"/>
  <c r="P109"/>
  <c r="BK109"/>
  <c r="K109"/>
  <c r="BG109"/>
  <c r="BI106"/>
  <c r="BH106"/>
  <c r="BF106"/>
  <c r="BE106"/>
  <c r="R106"/>
  <c r="Q106"/>
  <c r="X106"/>
  <c r="V106"/>
  <c r="T106"/>
  <c r="P106"/>
  <c r="BK106"/>
  <c r="K106"/>
  <c r="BG106"/>
  <c r="BI101"/>
  <c r="BH101"/>
  <c r="BF101"/>
  <c r="BE101"/>
  <c r="R101"/>
  <c r="Q101"/>
  <c r="X101"/>
  <c r="V101"/>
  <c r="T101"/>
  <c r="P101"/>
  <c r="BK101"/>
  <c r="K101"/>
  <c r="BG101"/>
  <c r="BI96"/>
  <c r="BH96"/>
  <c r="BF96"/>
  <c r="BE96"/>
  <c r="R96"/>
  <c r="Q96"/>
  <c r="X96"/>
  <c r="V96"/>
  <c r="T96"/>
  <c r="P96"/>
  <c r="BK96"/>
  <c r="K96"/>
  <c r="BG96"/>
  <c r="BI93"/>
  <c r="BH93"/>
  <c r="BF93"/>
  <c r="BE93"/>
  <c r="R93"/>
  <c r="Q93"/>
  <c r="X93"/>
  <c r="V93"/>
  <c r="T93"/>
  <c r="P93"/>
  <c r="BK93"/>
  <c r="K93"/>
  <c r="BG93"/>
  <c r="BI91"/>
  <c r="BH91"/>
  <c r="BF91"/>
  <c r="BE91"/>
  <c r="R91"/>
  <c r="Q91"/>
  <c r="X91"/>
  <c r="V91"/>
  <c r="T91"/>
  <c r="P91"/>
  <c r="BK91"/>
  <c r="K91"/>
  <c r="BG91"/>
  <c r="BI88"/>
  <c r="F41"/>
  <c i="1" r="BF58"/>
  <c i="3" r="BH88"/>
  <c r="F40"/>
  <c i="1" r="BE58"/>
  <c i="3" r="BF88"/>
  <c r="K38"/>
  <c i="1" r="AY58"/>
  <c i="3" r="F38"/>
  <c i="1" r="BC58"/>
  <c i="3" r="BE88"/>
  <c r="K37"/>
  <c i="1" r="AX58"/>
  <c i="3" r="F37"/>
  <c i="1" r="BB58"/>
  <c i="3" r="R88"/>
  <c r="R87"/>
  <c r="J65"/>
  <c r="Q88"/>
  <c r="Q87"/>
  <c r="I65"/>
  <c r="X88"/>
  <c r="X87"/>
  <c r="V88"/>
  <c r="V87"/>
  <c r="T88"/>
  <c r="T87"/>
  <c i="1" r="AW58"/>
  <c i="3" r="P88"/>
  <c r="BK88"/>
  <c r="BK87"/>
  <c r="K87"/>
  <c r="K65"/>
  <c r="K34"/>
  <c i="1" r="AG58"/>
  <c i="3" r="K88"/>
  <c r="BG88"/>
  <c r="F39"/>
  <c i="1" r="BD58"/>
  <c i="3" r="F83"/>
  <c r="F81"/>
  <c r="E79"/>
  <c r="K33"/>
  <c i="1" r="AT58"/>
  <c i="3" r="K32"/>
  <c i="1" r="AS58"/>
  <c i="3" r="F60"/>
  <c r="F58"/>
  <c r="E56"/>
  <c r="K43"/>
  <c r="J26"/>
  <c r="E26"/>
  <c r="J84"/>
  <c r="J61"/>
  <c r="J25"/>
  <c r="J23"/>
  <c r="E23"/>
  <c r="J83"/>
  <c r="J60"/>
  <c r="J22"/>
  <c r="J20"/>
  <c r="E20"/>
  <c r="F84"/>
  <c r="F61"/>
  <c r="J19"/>
  <c r="J14"/>
  <c r="J81"/>
  <c r="J58"/>
  <c r="E7"/>
  <c r="E75"/>
  <c r="E52"/>
  <c i="2" r="K41"/>
  <c r="K40"/>
  <c i="1" r="BA56"/>
  <c i="2" r="K39"/>
  <c i="1" r="AZ56"/>
  <c i="2" r="BI388"/>
  <c r="BH388"/>
  <c r="BF388"/>
  <c r="BE388"/>
  <c r="R388"/>
  <c r="Q388"/>
  <c r="X388"/>
  <c r="V388"/>
  <c r="T388"/>
  <c r="P388"/>
  <c r="BK388"/>
  <c r="K388"/>
  <c r="BG388"/>
  <c r="BI383"/>
  <c r="BH383"/>
  <c r="BF383"/>
  <c r="BE383"/>
  <c r="R383"/>
  <c r="Q383"/>
  <c r="X383"/>
  <c r="V383"/>
  <c r="T383"/>
  <c r="P383"/>
  <c r="BK383"/>
  <c r="K383"/>
  <c r="BG383"/>
  <c r="BI377"/>
  <c r="BH377"/>
  <c r="BF377"/>
  <c r="BE377"/>
  <c r="R377"/>
  <c r="Q377"/>
  <c r="X377"/>
  <c r="V377"/>
  <c r="T377"/>
  <c r="P377"/>
  <c r="BK377"/>
  <c r="K377"/>
  <c r="BG377"/>
  <c r="BI371"/>
  <c r="BH371"/>
  <c r="BF371"/>
  <c r="BE371"/>
  <c r="R371"/>
  <c r="Q371"/>
  <c r="X371"/>
  <c r="V371"/>
  <c r="T371"/>
  <c r="P371"/>
  <c r="BK371"/>
  <c r="K371"/>
  <c r="BG371"/>
  <c r="BI365"/>
  <c r="BH365"/>
  <c r="BF365"/>
  <c r="BE365"/>
  <c r="R365"/>
  <c r="Q365"/>
  <c r="X365"/>
  <c r="V365"/>
  <c r="T365"/>
  <c r="P365"/>
  <c r="BK365"/>
  <c r="K365"/>
  <c r="BG365"/>
  <c r="BI359"/>
  <c r="BH359"/>
  <c r="BF359"/>
  <c r="BE359"/>
  <c r="R359"/>
  <c r="Q359"/>
  <c r="X359"/>
  <c r="V359"/>
  <c r="T359"/>
  <c r="P359"/>
  <c r="BK359"/>
  <c r="K359"/>
  <c r="BG359"/>
  <c r="BI355"/>
  <c r="BH355"/>
  <c r="BF355"/>
  <c r="BE355"/>
  <c r="R355"/>
  <c r="Q355"/>
  <c r="X355"/>
  <c r="V355"/>
  <c r="T355"/>
  <c r="P355"/>
  <c r="BK355"/>
  <c r="K355"/>
  <c r="BG355"/>
  <c r="BI350"/>
  <c r="BH350"/>
  <c r="BF350"/>
  <c r="BE350"/>
  <c r="R350"/>
  <c r="Q350"/>
  <c r="X350"/>
  <c r="V350"/>
  <c r="T350"/>
  <c r="P350"/>
  <c r="BK350"/>
  <c r="K350"/>
  <c r="BG350"/>
  <c r="BI342"/>
  <c r="BH342"/>
  <c r="BF342"/>
  <c r="BE342"/>
  <c r="R342"/>
  <c r="Q342"/>
  <c r="X342"/>
  <c r="V342"/>
  <c r="T342"/>
  <c r="P342"/>
  <c r="BK342"/>
  <c r="K342"/>
  <c r="BG342"/>
  <c r="BI338"/>
  <c r="BH338"/>
  <c r="BF338"/>
  <c r="BE338"/>
  <c r="R338"/>
  <c r="Q338"/>
  <c r="X338"/>
  <c r="V338"/>
  <c r="T338"/>
  <c r="P338"/>
  <c r="BK338"/>
  <c r="K338"/>
  <c r="BG338"/>
  <c r="BI332"/>
  <c r="BH332"/>
  <c r="BF332"/>
  <c r="BE332"/>
  <c r="R332"/>
  <c r="Q332"/>
  <c r="X332"/>
  <c r="V332"/>
  <c r="T332"/>
  <c r="P332"/>
  <c r="BK332"/>
  <c r="K332"/>
  <c r="BG332"/>
  <c r="BI326"/>
  <c r="BH326"/>
  <c r="BF326"/>
  <c r="BE326"/>
  <c r="R326"/>
  <c r="Q326"/>
  <c r="X326"/>
  <c r="V326"/>
  <c r="T326"/>
  <c r="P326"/>
  <c r="BK326"/>
  <c r="K326"/>
  <c r="BG326"/>
  <c r="BI321"/>
  <c r="BH321"/>
  <c r="BF321"/>
  <c r="BE321"/>
  <c r="R321"/>
  <c r="Q321"/>
  <c r="X321"/>
  <c r="V321"/>
  <c r="T321"/>
  <c r="P321"/>
  <c r="BK321"/>
  <c r="K321"/>
  <c r="BG321"/>
  <c r="BI316"/>
  <c r="BH316"/>
  <c r="BF316"/>
  <c r="BE316"/>
  <c r="R316"/>
  <c r="Q316"/>
  <c r="X316"/>
  <c r="V316"/>
  <c r="T316"/>
  <c r="P316"/>
  <c r="BK316"/>
  <c r="K316"/>
  <c r="BG316"/>
  <c r="BI311"/>
  <c r="BH311"/>
  <c r="BF311"/>
  <c r="BE311"/>
  <c r="R311"/>
  <c r="Q311"/>
  <c r="X311"/>
  <c r="V311"/>
  <c r="T311"/>
  <c r="P311"/>
  <c r="BK311"/>
  <c r="K311"/>
  <c r="BG311"/>
  <c r="BI308"/>
  <c r="BH308"/>
  <c r="BF308"/>
  <c r="BE308"/>
  <c r="R308"/>
  <c r="Q308"/>
  <c r="X308"/>
  <c r="V308"/>
  <c r="T308"/>
  <c r="P308"/>
  <c r="BK308"/>
  <c r="K308"/>
  <c r="BG308"/>
  <c r="BI305"/>
  <c r="BH305"/>
  <c r="BF305"/>
  <c r="BE305"/>
  <c r="R305"/>
  <c r="Q305"/>
  <c r="X305"/>
  <c r="V305"/>
  <c r="T305"/>
  <c r="P305"/>
  <c r="BK305"/>
  <c r="K305"/>
  <c r="BG305"/>
  <c r="BI301"/>
  <c r="BH301"/>
  <c r="BF301"/>
  <c r="BE301"/>
  <c r="R301"/>
  <c r="Q301"/>
  <c r="X301"/>
  <c r="V301"/>
  <c r="T301"/>
  <c r="P301"/>
  <c r="BK301"/>
  <c r="K301"/>
  <c r="BG301"/>
  <c r="BI297"/>
  <c r="BH297"/>
  <c r="BF297"/>
  <c r="BE297"/>
  <c r="R297"/>
  <c r="Q297"/>
  <c r="X297"/>
  <c r="V297"/>
  <c r="T297"/>
  <c r="P297"/>
  <c r="BK297"/>
  <c r="K297"/>
  <c r="BG297"/>
  <c r="BI294"/>
  <c r="BH294"/>
  <c r="BF294"/>
  <c r="BE294"/>
  <c r="R294"/>
  <c r="Q294"/>
  <c r="X294"/>
  <c r="V294"/>
  <c r="T294"/>
  <c r="P294"/>
  <c r="BK294"/>
  <c r="K294"/>
  <c r="BG294"/>
  <c r="BI289"/>
  <c r="BH289"/>
  <c r="BF289"/>
  <c r="BE289"/>
  <c r="R289"/>
  <c r="Q289"/>
  <c r="X289"/>
  <c r="V289"/>
  <c r="T289"/>
  <c r="P289"/>
  <c r="BK289"/>
  <c r="K289"/>
  <c r="BG289"/>
  <c r="BI284"/>
  <c r="BH284"/>
  <c r="BF284"/>
  <c r="BE284"/>
  <c r="R284"/>
  <c r="Q284"/>
  <c r="X284"/>
  <c r="V284"/>
  <c r="T284"/>
  <c r="P284"/>
  <c r="BK284"/>
  <c r="K284"/>
  <c r="BG284"/>
  <c r="BI279"/>
  <c r="BH279"/>
  <c r="BF279"/>
  <c r="BE279"/>
  <c r="R279"/>
  <c r="Q279"/>
  <c r="X279"/>
  <c r="V279"/>
  <c r="T279"/>
  <c r="P279"/>
  <c r="BK279"/>
  <c r="K279"/>
  <c r="BG279"/>
  <c r="BI274"/>
  <c r="BH274"/>
  <c r="BF274"/>
  <c r="BE274"/>
  <c r="R274"/>
  <c r="Q274"/>
  <c r="X274"/>
  <c r="V274"/>
  <c r="T274"/>
  <c r="P274"/>
  <c r="BK274"/>
  <c r="K274"/>
  <c r="BG274"/>
  <c r="BI266"/>
  <c r="BH266"/>
  <c r="BF266"/>
  <c r="BE266"/>
  <c r="R266"/>
  <c r="Q266"/>
  <c r="X266"/>
  <c r="V266"/>
  <c r="T266"/>
  <c r="P266"/>
  <c r="BK266"/>
  <c r="K266"/>
  <c r="BG266"/>
  <c r="BI260"/>
  <c r="BH260"/>
  <c r="BF260"/>
  <c r="BE260"/>
  <c r="R260"/>
  <c r="Q260"/>
  <c r="X260"/>
  <c r="V260"/>
  <c r="T260"/>
  <c r="P260"/>
  <c r="BK260"/>
  <c r="K260"/>
  <c r="BG260"/>
  <c r="BI246"/>
  <c r="BH246"/>
  <c r="BF246"/>
  <c r="BE246"/>
  <c r="R246"/>
  <c r="Q246"/>
  <c r="X246"/>
  <c r="V246"/>
  <c r="T246"/>
  <c r="P246"/>
  <c r="BK246"/>
  <c r="K246"/>
  <c r="BG246"/>
  <c r="BI244"/>
  <c r="BH244"/>
  <c r="BF244"/>
  <c r="BE244"/>
  <c r="R244"/>
  <c r="Q244"/>
  <c r="X244"/>
  <c r="V244"/>
  <c r="T244"/>
  <c r="P244"/>
  <c r="BK244"/>
  <c r="K244"/>
  <c r="BG244"/>
  <c r="BI242"/>
  <c r="BH242"/>
  <c r="BF242"/>
  <c r="BE242"/>
  <c r="R242"/>
  <c r="Q242"/>
  <c r="X242"/>
  <c r="V242"/>
  <c r="T242"/>
  <c r="P242"/>
  <c r="BK242"/>
  <c r="K242"/>
  <c r="BG242"/>
  <c r="BI240"/>
  <c r="BH240"/>
  <c r="BF240"/>
  <c r="BE240"/>
  <c r="R240"/>
  <c r="Q240"/>
  <c r="X240"/>
  <c r="V240"/>
  <c r="T240"/>
  <c r="P240"/>
  <c r="BK240"/>
  <c r="K240"/>
  <c r="BG240"/>
  <c r="BI236"/>
  <c r="BH236"/>
  <c r="BF236"/>
  <c r="BE236"/>
  <c r="R236"/>
  <c r="Q236"/>
  <c r="X236"/>
  <c r="V236"/>
  <c r="T236"/>
  <c r="P236"/>
  <c r="BK236"/>
  <c r="K236"/>
  <c r="BG236"/>
  <c r="BI232"/>
  <c r="BH232"/>
  <c r="BF232"/>
  <c r="BE232"/>
  <c r="R232"/>
  <c r="Q232"/>
  <c r="X232"/>
  <c r="V232"/>
  <c r="T232"/>
  <c r="P232"/>
  <c r="BK232"/>
  <c r="K232"/>
  <c r="BG232"/>
  <c r="BI228"/>
  <c r="BH228"/>
  <c r="BF228"/>
  <c r="BE228"/>
  <c r="R228"/>
  <c r="Q228"/>
  <c r="X228"/>
  <c r="V228"/>
  <c r="T228"/>
  <c r="P228"/>
  <c r="BK228"/>
  <c r="K228"/>
  <c r="BG228"/>
  <c r="BI226"/>
  <c r="BH226"/>
  <c r="BF226"/>
  <c r="BE226"/>
  <c r="R226"/>
  <c r="Q226"/>
  <c r="X226"/>
  <c r="V226"/>
  <c r="T226"/>
  <c r="P226"/>
  <c r="BK226"/>
  <c r="K226"/>
  <c r="BG226"/>
  <c r="BI221"/>
  <c r="BH221"/>
  <c r="BF221"/>
  <c r="BE221"/>
  <c r="R221"/>
  <c r="Q221"/>
  <c r="X221"/>
  <c r="V221"/>
  <c r="T221"/>
  <c r="P221"/>
  <c r="BK221"/>
  <c r="K221"/>
  <c r="BG221"/>
  <c r="BI216"/>
  <c r="BH216"/>
  <c r="BF216"/>
  <c r="BE216"/>
  <c r="R216"/>
  <c r="Q216"/>
  <c r="X216"/>
  <c r="V216"/>
  <c r="T216"/>
  <c r="P216"/>
  <c r="BK216"/>
  <c r="K216"/>
  <c r="BG216"/>
  <c r="BI210"/>
  <c r="BH210"/>
  <c r="BF210"/>
  <c r="BE210"/>
  <c r="R210"/>
  <c r="Q210"/>
  <c r="X210"/>
  <c r="V210"/>
  <c r="T210"/>
  <c r="P210"/>
  <c r="BK210"/>
  <c r="K210"/>
  <c r="BG210"/>
  <c r="BI204"/>
  <c r="BH204"/>
  <c r="BF204"/>
  <c r="BE204"/>
  <c r="R204"/>
  <c r="Q204"/>
  <c r="X204"/>
  <c r="V204"/>
  <c r="T204"/>
  <c r="P204"/>
  <c r="BK204"/>
  <c r="K204"/>
  <c r="BG204"/>
  <c r="BI189"/>
  <c r="BH189"/>
  <c r="BF189"/>
  <c r="BE189"/>
  <c r="R189"/>
  <c r="Q189"/>
  <c r="X189"/>
  <c r="V189"/>
  <c r="T189"/>
  <c r="P189"/>
  <c r="BK189"/>
  <c r="K189"/>
  <c r="BG189"/>
  <c r="BI183"/>
  <c r="BH183"/>
  <c r="BF183"/>
  <c r="BE183"/>
  <c r="R183"/>
  <c r="Q183"/>
  <c r="X183"/>
  <c r="V183"/>
  <c r="T183"/>
  <c r="P183"/>
  <c r="BK183"/>
  <c r="K183"/>
  <c r="BG183"/>
  <c r="BI178"/>
  <c r="BH178"/>
  <c r="BF178"/>
  <c r="BE178"/>
  <c r="R178"/>
  <c r="Q178"/>
  <c r="X178"/>
  <c r="V178"/>
  <c r="T178"/>
  <c r="P178"/>
  <c r="BK178"/>
  <c r="K178"/>
  <c r="BG178"/>
  <c r="BI165"/>
  <c r="BH165"/>
  <c r="BF165"/>
  <c r="BE165"/>
  <c r="R165"/>
  <c r="Q165"/>
  <c r="X165"/>
  <c r="V165"/>
  <c r="T165"/>
  <c r="P165"/>
  <c r="BK165"/>
  <c r="K165"/>
  <c r="BG165"/>
  <c r="BI154"/>
  <c r="BH154"/>
  <c r="BF154"/>
  <c r="BE154"/>
  <c r="R154"/>
  <c r="Q154"/>
  <c r="X154"/>
  <c r="V154"/>
  <c r="T154"/>
  <c r="P154"/>
  <c r="BK154"/>
  <c r="K154"/>
  <c r="BG154"/>
  <c r="BI148"/>
  <c r="BH148"/>
  <c r="BF148"/>
  <c r="BE148"/>
  <c r="R148"/>
  <c r="Q148"/>
  <c r="X148"/>
  <c r="V148"/>
  <c r="T148"/>
  <c r="P148"/>
  <c r="BK148"/>
  <c r="K148"/>
  <c r="BG148"/>
  <c r="BI142"/>
  <c r="BH142"/>
  <c r="BF142"/>
  <c r="BE142"/>
  <c r="R142"/>
  <c r="Q142"/>
  <c r="X142"/>
  <c r="V142"/>
  <c r="T142"/>
  <c r="P142"/>
  <c r="BK142"/>
  <c r="K142"/>
  <c r="BG142"/>
  <c r="BI136"/>
  <c r="BH136"/>
  <c r="BF136"/>
  <c r="BE136"/>
  <c r="R136"/>
  <c r="Q136"/>
  <c r="X136"/>
  <c r="V136"/>
  <c r="T136"/>
  <c r="P136"/>
  <c r="BK136"/>
  <c r="K136"/>
  <c r="BG136"/>
  <c r="BI130"/>
  <c r="BH130"/>
  <c r="BF130"/>
  <c r="BE130"/>
  <c r="R130"/>
  <c r="Q130"/>
  <c r="X130"/>
  <c r="V130"/>
  <c r="T130"/>
  <c r="P130"/>
  <c r="BK130"/>
  <c r="K130"/>
  <c r="BG130"/>
  <c r="BI124"/>
  <c r="BH124"/>
  <c r="BF124"/>
  <c r="BE124"/>
  <c r="R124"/>
  <c r="Q124"/>
  <c r="X124"/>
  <c r="V124"/>
  <c r="T124"/>
  <c r="P124"/>
  <c r="BK124"/>
  <c r="K124"/>
  <c r="BG124"/>
  <c r="BI117"/>
  <c r="BH117"/>
  <c r="BF117"/>
  <c r="BE117"/>
  <c r="R117"/>
  <c r="Q117"/>
  <c r="X117"/>
  <c r="V117"/>
  <c r="T117"/>
  <c r="P117"/>
  <c r="BK117"/>
  <c r="K117"/>
  <c r="BG117"/>
  <c r="BI114"/>
  <c r="BH114"/>
  <c r="BF114"/>
  <c r="BE114"/>
  <c r="R114"/>
  <c r="Q114"/>
  <c r="X114"/>
  <c r="V114"/>
  <c r="T114"/>
  <c r="P114"/>
  <c r="BK114"/>
  <c r="K114"/>
  <c r="BG114"/>
  <c r="BI109"/>
  <c r="BH109"/>
  <c r="BF109"/>
  <c r="BE109"/>
  <c r="R109"/>
  <c r="Q109"/>
  <c r="X109"/>
  <c r="V109"/>
  <c r="T109"/>
  <c r="P109"/>
  <c r="BK109"/>
  <c r="K109"/>
  <c r="BG109"/>
  <c r="BI103"/>
  <c r="BH103"/>
  <c r="BF103"/>
  <c r="BE103"/>
  <c r="R103"/>
  <c r="Q103"/>
  <c r="X103"/>
  <c r="V103"/>
  <c r="T103"/>
  <c r="P103"/>
  <c r="BK103"/>
  <c r="K103"/>
  <c r="BG103"/>
  <c r="BI88"/>
  <c r="F41"/>
  <c i="1" r="BF56"/>
  <c i="2" r="BH88"/>
  <c r="F40"/>
  <c i="1" r="BE56"/>
  <c i="2" r="BF88"/>
  <c r="K38"/>
  <c i="1" r="AY56"/>
  <c i="2" r="F38"/>
  <c i="1" r="BC56"/>
  <c i="2" r="BE88"/>
  <c r="K37"/>
  <c i="1" r="AX56"/>
  <c i="2" r="F37"/>
  <c i="1" r="BB56"/>
  <c i="2" r="R88"/>
  <c r="R87"/>
  <c r="J65"/>
  <c r="Q88"/>
  <c r="Q87"/>
  <c r="I65"/>
  <c r="X88"/>
  <c r="X87"/>
  <c r="V88"/>
  <c r="V87"/>
  <c r="T88"/>
  <c r="T87"/>
  <c i="1" r="AW56"/>
  <c i="2" r="P88"/>
  <c r="BK88"/>
  <c r="BK87"/>
  <c r="K87"/>
  <c r="K65"/>
  <c r="K34"/>
  <c i="1" r="AG56"/>
  <c i="2" r="K88"/>
  <c r="BG88"/>
  <c r="F39"/>
  <c i="1" r="BD56"/>
  <c i="2" r="F83"/>
  <c r="F81"/>
  <c r="E79"/>
  <c r="K33"/>
  <c i="1" r="AT56"/>
  <c i="2" r="K32"/>
  <c i="1" r="AS56"/>
  <c i="2" r="F60"/>
  <c r="F58"/>
  <c r="E56"/>
  <c r="K43"/>
  <c r="J26"/>
  <c r="E26"/>
  <c r="J84"/>
  <c r="J61"/>
  <c r="J25"/>
  <c r="J23"/>
  <c r="E23"/>
  <c r="J83"/>
  <c r="J60"/>
  <c r="J22"/>
  <c r="J20"/>
  <c r="E20"/>
  <c r="F84"/>
  <c r="F61"/>
  <c r="J19"/>
  <c r="J14"/>
  <c r="J81"/>
  <c r="J58"/>
  <c r="E7"/>
  <c r="E75"/>
  <c r="E52"/>
  <c i="1" r="BF75"/>
  <c r="BE75"/>
  <c r="BD75"/>
  <c r="BC75"/>
  <c r="BB75"/>
  <c r="BA75"/>
  <c r="AZ75"/>
  <c r="AY75"/>
  <c r="AX75"/>
  <c r="AW75"/>
  <c r="AV75"/>
  <c r="AU75"/>
  <c r="AT75"/>
  <c r="AS75"/>
  <c r="AG75"/>
  <c r="BF73"/>
  <c r="BE73"/>
  <c r="BD73"/>
  <c r="BC73"/>
  <c r="BB73"/>
  <c r="BA73"/>
  <c r="AZ73"/>
  <c r="AY73"/>
  <c r="AX73"/>
  <c r="AW73"/>
  <c r="AV73"/>
  <c r="AU73"/>
  <c r="AT73"/>
  <c r="AS73"/>
  <c r="AG73"/>
  <c r="BF70"/>
  <c r="BE70"/>
  <c r="BD70"/>
  <c r="BC70"/>
  <c r="BB70"/>
  <c r="BA70"/>
  <c r="AZ70"/>
  <c r="AY70"/>
  <c r="AX70"/>
  <c r="AW70"/>
  <c r="AV70"/>
  <c r="AU70"/>
  <c r="AT70"/>
  <c r="AS70"/>
  <c r="AG70"/>
  <c r="BF67"/>
  <c r="BE67"/>
  <c r="BD67"/>
  <c r="BC67"/>
  <c r="BB67"/>
  <c r="BA67"/>
  <c r="AZ67"/>
  <c r="AY67"/>
  <c r="AX67"/>
  <c r="AW67"/>
  <c r="AV67"/>
  <c r="AU67"/>
  <c r="AT67"/>
  <c r="AS67"/>
  <c r="AG67"/>
  <c r="BF65"/>
  <c r="BE65"/>
  <c r="BD65"/>
  <c r="BC65"/>
  <c r="BB65"/>
  <c r="BA65"/>
  <c r="AZ65"/>
  <c r="AY65"/>
  <c r="AX65"/>
  <c r="AW65"/>
  <c r="AV65"/>
  <c r="AU65"/>
  <c r="AT65"/>
  <c r="AS65"/>
  <c r="AG65"/>
  <c r="BF59"/>
  <c r="BE59"/>
  <c r="BD59"/>
  <c r="BC59"/>
  <c r="BB59"/>
  <c r="BA59"/>
  <c r="AZ59"/>
  <c r="AY59"/>
  <c r="AX59"/>
  <c r="AW59"/>
  <c r="AV59"/>
  <c r="AU59"/>
  <c r="AT59"/>
  <c r="AS59"/>
  <c r="AG59"/>
  <c r="BF57"/>
  <c r="BE57"/>
  <c r="BD57"/>
  <c r="BC57"/>
  <c r="BB57"/>
  <c r="BA57"/>
  <c r="AZ57"/>
  <c r="AY57"/>
  <c r="AX57"/>
  <c r="AW57"/>
  <c r="AV57"/>
  <c r="AU57"/>
  <c r="AT57"/>
  <c r="AS57"/>
  <c r="AG57"/>
  <c r="BF55"/>
  <c r="BE55"/>
  <c r="BD55"/>
  <c r="BC55"/>
  <c r="BB55"/>
  <c r="BA55"/>
  <c r="AZ55"/>
  <c r="AY55"/>
  <c r="AX55"/>
  <c r="AW55"/>
  <c r="AV55"/>
  <c r="AU55"/>
  <c r="AT55"/>
  <c r="AS55"/>
  <c r="AG55"/>
  <c r="BF54"/>
  <c r="W33"/>
  <c r="BE54"/>
  <c r="W32"/>
  <c r="BD54"/>
  <c r="W31"/>
  <c r="BC54"/>
  <c r="W30"/>
  <c r="BB54"/>
  <c r="W29"/>
  <c r="BA54"/>
  <c r="AZ54"/>
  <c r="AY54"/>
  <c r="AK30"/>
  <c r="AX54"/>
  <c r="AK29"/>
  <c r="AW54"/>
  <c r="AV54"/>
  <c r="AU54"/>
  <c r="AT54"/>
  <c r="AS54"/>
  <c r="AG54"/>
  <c r="AK26"/>
  <c r="AV76"/>
  <c r="AN76"/>
  <c r="AN75"/>
  <c r="AV74"/>
  <c r="AN74"/>
  <c r="AN73"/>
  <c r="AV72"/>
  <c r="AN72"/>
  <c r="AV71"/>
  <c r="AN71"/>
  <c r="AN70"/>
  <c r="AV69"/>
  <c r="AN69"/>
  <c r="AV68"/>
  <c r="AN68"/>
  <c r="AN67"/>
  <c r="AV66"/>
  <c r="AN66"/>
  <c r="AN65"/>
  <c r="AV64"/>
  <c r="AN64"/>
  <c r="AV63"/>
  <c r="AN63"/>
  <c r="AV62"/>
  <c r="AN62"/>
  <c r="AV61"/>
  <c r="AN61"/>
  <c r="AV60"/>
  <c r="AN60"/>
  <c r="AN59"/>
  <c r="AV58"/>
  <c r="AN58"/>
  <c r="AN57"/>
  <c r="AV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<sst xmlns="http://schemas.openxmlformats.org/spreadsheetml/2006/main">
  <si>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</si>
  <si>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</si>
  <si>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</si>
  <si>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</si>
  <si>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</si>
  <si>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True</t>
  </si>
  <si>
    <t>{3f75df14-f254-480a-8ecf-0679b8e66dda}</t>
  </si>
  <si>
    <t>0,01</t>
  </si>
  <si>
    <t>21</t>
  </si>
  <si>
    <t>15</t>
  </si>
  <si>
    <t>REKAPITULACE ZAKÁZKY</t>
  </si>
  <si>
    <t xml:space="preserve">v ---  níže se nacházejí doplnkové a pomocné údaje k sestavám  --- v</t>
  </si>
  <si>
    <t>Návod na vyplnění</t>
  </si>
  <si>
    <t>0,001</t>
  </si>
  <si>
    <t>Kód:</t>
  </si>
  <si>
    <t>65019124</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</si>
  <si>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</si>
  <si>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</si>
  <si>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traťového úseku Domoušice - Hřivice</t>
  </si>
  <si>
    <t>KSO:</t>
  </si>
  <si>
    <t>824 26</t>
  </si>
  <si>
    <t>CC-CZ:</t>
  </si>
  <si>
    <t>21212</t>
  </si>
  <si>
    <t>Místo:</t>
  </si>
  <si>
    <t>Domoušice - Hřivice</t>
  </si>
  <si>
    <t>Datum:</t>
  </si>
  <si>
    <t>17. 6. 2019</t>
  </si>
  <si>
    <t>CZ-CPV:</t>
  </si>
  <si>
    <t>44212000-9</t>
  </si>
  <si>
    <t>CZ-CPA:</t>
  </si>
  <si>
    <t>42.12.10</t>
  </si>
  <si>
    <t>Zadavatel:</t>
  </si>
  <si>
    <t>IČ:</t>
  </si>
  <si>
    <t>70994234</t>
  </si>
  <si>
    <t>SŽDC s.o., OŘ Ústí nad Labem</t>
  </si>
  <si>
    <t>DIČ:</t>
  </si>
  <si>
    <t>CZ70994234</t>
  </si>
  <si>
    <t>Uchazeč:</t>
  </si>
  <si>
    <t>Vyplň údaj</t>
  </si>
  <si>
    <t>Projektant:</t>
  </si>
  <si>
    <t/>
  </si>
  <si>
    <t xml:space="preserve"> </t>
  </si>
  <si>
    <t>Zpracovatel:</t>
  </si>
  <si>
    <t>Ing. Horák Jiří, horak@szdc.cz,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</si>
  <si>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</si>
  <si>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</si>
  <si>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</si>
  <si>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</si>
  <si>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</si>
  <si>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</si>
  <si>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</si>
  <si>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</si>
  <si>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</si>
  <si>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</si>
  <si>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</si>
  <si>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</si>
  <si>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</si>
  <si>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</si>
  <si>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</si>
  <si>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</si>
  <si>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</si>
  <si>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</si>
  <si>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</si>
  <si>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</si>
  <si>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</si>
  <si>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</si>
  <si>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</si>
  <si>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</si>
  <si>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</si>
  <si>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</si>
  <si>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</si>
  <si>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</si>
  <si>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</si>
  <si>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</si>
  <si>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</si>
  <si>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</si>
  <si>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</si>
  <si>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</si>
  <si>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</si>
  <si>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</si>
  <si>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</si>
  <si>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</si>
  <si>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</si>
  <si>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</si>
  <si>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</si>
  <si>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</si>
  <si>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</si>
  <si>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Železniční svršek</t>
  </si>
  <si>
    <t>STA</t>
  </si>
  <si>
    <t>1</t>
  </si>
  <si>
    <t>{05f29d82-70d7-424f-ab57-f2c747e82208}</t>
  </si>
  <si>
    <t>2</t>
  </si>
  <si>
    <t>/</t>
  </si>
  <si>
    <t>SO 01-10-01</t>
  </si>
  <si>
    <t>Domoušice - Hřivice, železniční svršek</t>
  </si>
  <si>
    <t>Soupis</t>
  </si>
  <si>
    <t>{e259a701-18b6-4d7e-a0bd-e6f36060b472}</t>
  </si>
  <si>
    <t>O2</t>
  </si>
  <si>
    <t>Železniční spodek</t>
  </si>
  <si>
    <t>{f553102f-5602-4d9e-8122-65360e54ffcc}</t>
  </si>
  <si>
    <t>SO 01-11-01</t>
  </si>
  <si>
    <t>Domoušice - Hřivice, železniční spodek</t>
  </si>
  <si>
    <t>{32bdf22c-2e50-4c36-8422-a26d4ff3c84c}</t>
  </si>
  <si>
    <t>O3</t>
  </si>
  <si>
    <t>Železniční přejezdy</t>
  </si>
  <si>
    <t>{b8d02f04-7563-456c-9b43-be2aa9e08f25}</t>
  </si>
  <si>
    <t>SO 01-13-01</t>
  </si>
  <si>
    <t>Železniční přejezd P2347 v km 27,004</t>
  </si>
  <si>
    <t>{f8e5f9a8-ebc8-469b-a415-8ccefd4c9e8c}</t>
  </si>
  <si>
    <t>SO 01-13-02</t>
  </si>
  <si>
    <t>Železniční přejezd P2348 v km 27,379</t>
  </si>
  <si>
    <t>{a083e6e7-4f7e-452d-b3ad-6f1f3e2c22f9}</t>
  </si>
  <si>
    <t>SO 01-13-03</t>
  </si>
  <si>
    <t>Železniční přejezd P2349 v km 30,210</t>
  </si>
  <si>
    <t>{447de6bc-0db1-42e0-8f0d-3abe6a617f81}</t>
  </si>
  <si>
    <t>SO 01-13-04</t>
  </si>
  <si>
    <t>Železniční přejezd P2350 v km 31,890</t>
  </si>
  <si>
    <t>{a8b84084-a6bd-4cf7-841d-7e7f5d19a35f}</t>
  </si>
  <si>
    <t>SO 01-13-05</t>
  </si>
  <si>
    <t>Železniční přejezd P2351 v km 34,357</t>
  </si>
  <si>
    <t>{f3447a7f-1556-427a-b1ae-cb31ad165643}</t>
  </si>
  <si>
    <t>O4</t>
  </si>
  <si>
    <t>Výstroj trati</t>
  </si>
  <si>
    <t>{53ea72cc-f255-452b-b88d-804dc2ced22b}</t>
  </si>
  <si>
    <t>SO 01-14-01</t>
  </si>
  <si>
    <t xml:space="preserve">Domoušice - Hřivice, výstroj trati </t>
  </si>
  <si>
    <t>{f7939fbf-3a48-4926-8193-cfc37899a913}</t>
  </si>
  <si>
    <t>O5</t>
  </si>
  <si>
    <t>Nástupiště</t>
  </si>
  <si>
    <t>{0faba000-12ac-4c8f-9a1c-5de55599f623}</t>
  </si>
  <si>
    <t>SO 01-12-01</t>
  </si>
  <si>
    <t>Zast. Solopysky, nástupiště</t>
  </si>
  <si>
    <t>{d3b5d5a6-fab6-4c04-93dd-38d87a805be0}</t>
  </si>
  <si>
    <t>SO 01-12-02</t>
  </si>
  <si>
    <t>Zast. Konětopy, nástupiště</t>
  </si>
  <si>
    <t>{7572d7d3-21e4-4442-bc34-7ce04748a90a}</t>
  </si>
  <si>
    <t>O6</t>
  </si>
  <si>
    <t>Ochrana a přeložka kabelů inženýrských sítí</t>
  </si>
  <si>
    <t>PRO</t>
  </si>
  <si>
    <t>{5eb8950d-4c10-4f6f-93d2-e24f51c2c96d}</t>
  </si>
  <si>
    <t>SO 01-55-01_S</t>
  </si>
  <si>
    <t>Stavební část</t>
  </si>
  <si>
    <t>{8e5ec451-71f2-4ff3-9bf8-e4313b70af56}</t>
  </si>
  <si>
    <t>SO 01-55-01_T</t>
  </si>
  <si>
    <t>Technologická část</t>
  </si>
  <si>
    <t>{7e8c7d95-6069-4526-8920-142ef582ce42}</t>
  </si>
  <si>
    <t>O7</t>
  </si>
  <si>
    <t>Vedlejší rozpočtové náklady</t>
  </si>
  <si>
    <t>{e09a7696-64a7-4390-9edc-782ccd58911e}</t>
  </si>
  <si>
    <t>SO 9898</t>
  </si>
  <si>
    <t>VRN</t>
  </si>
  <si>
    <t>{84f56b39-dbe4-446b-9e18-dc02b265c511}</t>
  </si>
  <si>
    <t>O8</t>
  </si>
  <si>
    <t>Materiál hrazený a dodávaný přímo SŽDC</t>
  </si>
  <si>
    <t>{7f5c6728-1ccb-40f3-a94e-6b336f4a384c}</t>
  </si>
  <si>
    <t>Č81</t>
  </si>
  <si>
    <t>!!NEOCEŇOVAT!!Materiál SŽDC</t>
  </si>
  <si>
    <t>{924db39f-3e0e-489c-abbf-5725ef48b8ea}</t>
  </si>
  <si>
    <t>Bet_pražce_nové_t</t>
  </si>
  <si>
    <t>Pražce B91S/2, B03, B03R</t>
  </si>
  <si>
    <t>t</t>
  </si>
  <si>
    <t>2827,608</t>
  </si>
  <si>
    <t>Délka_TK</t>
  </si>
  <si>
    <t>km</t>
  </si>
  <si>
    <t>8,928</t>
  </si>
  <si>
    <t>KRYCÍ LIST SOUPISU PRACÍ</t>
  </si>
  <si>
    <t>Doplnění_KL</t>
  </si>
  <si>
    <t>Doplnění štěrku</t>
  </si>
  <si>
    <t>m3</t>
  </si>
  <si>
    <t>13392</t>
  </si>
  <si>
    <t>Kol_pasy_S49_m</t>
  </si>
  <si>
    <t>Užité pasy zhotovené v Duchcově</t>
  </si>
  <si>
    <t>m</t>
  </si>
  <si>
    <t>17,856</t>
  </si>
  <si>
    <t>Kol_pasy_S49_t</t>
  </si>
  <si>
    <t>874,944</t>
  </si>
  <si>
    <t>Kolejnice_Boří_Les</t>
  </si>
  <si>
    <t>Kolejnice z Bořího Lesa</t>
  </si>
  <si>
    <t>421,4</t>
  </si>
  <si>
    <t>Objekt:</t>
  </si>
  <si>
    <t>Kolejnice_Lenešice</t>
  </si>
  <si>
    <t>Kolejnice z Lenešic</t>
  </si>
  <si>
    <t>389,207</t>
  </si>
  <si>
    <t>O1 - Železniční svršek</t>
  </si>
  <si>
    <t>Kolejnice_Louny</t>
  </si>
  <si>
    <t>Kolejnice z Loun</t>
  </si>
  <si>
    <t>269,892</t>
  </si>
  <si>
    <t>Soupis:</t>
  </si>
  <si>
    <t>Most_propustky</t>
  </si>
  <si>
    <t>Demontáž a montáž koleje v km 28,448, 31,887 a 31,896</t>
  </si>
  <si>
    <t>-0,119</t>
  </si>
  <si>
    <t>SO 01-10-01 - Domoušice - Hřivice, železniční svršek</t>
  </si>
  <si>
    <t>Pražce_dřevo</t>
  </si>
  <si>
    <t>Staré pražce dřevěné</t>
  </si>
  <si>
    <t>ks</t>
  </si>
  <si>
    <t>13571</t>
  </si>
  <si>
    <t>Pryž_PE_skládka</t>
  </si>
  <si>
    <t>Podložky na skládku</t>
  </si>
  <si>
    <t>6,243</t>
  </si>
  <si>
    <t>SB6_s_S4</t>
  </si>
  <si>
    <t>Pražce SB6 s namontovanou podkladnicí S4</t>
  </si>
  <si>
    <t>1082,683</t>
  </si>
  <si>
    <t>Zemina_Odpad</t>
  </si>
  <si>
    <t>Odpad ze strojního čištění</t>
  </si>
  <si>
    <t>8035,2</t>
  </si>
  <si>
    <t>Materiál</t>
  </si>
  <si>
    <t>Montáž</t>
  </si>
  <si>
    <t>REKAPITULACE ČLENĚNÍ SOUPISU PRACÍ</t>
  </si>
  <si>
    <t>Kód dílu - Popis</t>
  </si>
  <si>
    <t>Materiál [CZK]</t>
  </si>
  <si>
    <t>Montáž [CZK]</t>
  </si>
  <si>
    <t>Cena celkem [CZK]</t>
  </si>
  <si>
    <t>-1</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</si>
  <si>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</si>
  <si>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</si>
  <si>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</si>
  <si>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</si>
  <si>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</si>
  <si>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</si>
  <si>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</si>
  <si>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</si>
  <si>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</si>
  <si>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</si>
  <si>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</si>
  <si>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</si>
  <si>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</si>
  <si>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</si>
  <si>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</si>
  <si>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</si>
  <si>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Dodavatel</t>
  </si>
  <si>
    <t>Náklady soupisu celkem</t>
  </si>
  <si>
    <t>K</t>
  </si>
  <si>
    <t>5905085010</t>
  </si>
  <si>
    <t>Souvislé čištění KL strojně koleje pražce dřevěné rozdělení "c"</t>
  </si>
  <si>
    <t>Sborník UOŽI 01 2019</t>
  </si>
  <si>
    <t>4</t>
  </si>
  <si>
    <t>ROZPOCET</t>
  </si>
  <si>
    <t>PP</t>
  </si>
  <si>
    <t>Souvislé čištění KL strojně koleje pražce dřevěné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</si>
  <si>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PSC</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</si>
  <si>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</si>
  <si>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P</t>
  </si>
  <si>
    <t>Poznámka k položce:_x000d_
položka sloučena s p.č.4</t>
  </si>
  <si>
    <t>VV</t>
  </si>
  <si>
    <t>"km" (26,995 - 35,923)*-1</t>
  </si>
  <si>
    <t>Mezisoučet</t>
  </si>
  <si>
    <t>3</t>
  </si>
  <si>
    <t>"Odpočet na vytržené úseky mostů a přejezdy"</t>
  </si>
  <si>
    <t xml:space="preserve">"Most km 28,448                                                                                                      "-0,020</t>
  </si>
  <si>
    <t xml:space="preserve">"Propustek km 31,887, P2350 km 31,890 a propustek km 31,896          "-0,020</t>
  </si>
  <si>
    <t xml:space="preserve">"P2347 km 27,004 km 26,995 / km 27,014 "-0,019"      polní přejezd"</t>
  </si>
  <si>
    <t>"P2348 km 27,379 km 27,370 / km 27,391 "-0,021</t>
  </si>
  <si>
    <t>"P2349 km 30,199 km 30,190 / km 30,210 "-0,020</t>
  </si>
  <si>
    <t xml:space="preserve">"P2351 km 34,361 km 34,350 / km 34,369 "-0,019"      polní přejezd"</t>
  </si>
  <si>
    <t>Součet</t>
  </si>
  <si>
    <t>5915020010</t>
  </si>
  <si>
    <t>Povrchová úprava plochy železničního spodku</t>
  </si>
  <si>
    <t>m2</t>
  </si>
  <si>
    <t>6</t>
  </si>
  <si>
    <t>Povrchová úprava plochy železničního spodku. Poznámka: 1. V cenách jsou započteny náklady na urovnání a úpravu ploch nebo skládek výzisku kameniva a zeminy s jejich případnou rekultivací.</t>
  </si>
  <si>
    <t>Poznámka k souboru cen:_x000d_
1. V cenách jsou započteny náklady na urovnání a úpravu ploch nebo skládek výzisku kameniva a zeminy s jejich případnou rekultivací.</t>
  </si>
  <si>
    <t>Poznámka k položce:_x000d_
přejezdy a mosty</t>
  </si>
  <si>
    <t>-Most_propustky*1000*6</t>
  </si>
  <si>
    <t>5905105030</t>
  </si>
  <si>
    <t>Doplnění KL kamenivem souvisle strojně v koleji</t>
  </si>
  <si>
    <t>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</si>
  <si>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</si>
  <si>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</si>
  <si>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Délka_TK*1500 "m3/m"</t>
  </si>
  <si>
    <t>5905115010</t>
  </si>
  <si>
    <t>Příplatek za úpravu nadvýšení KL v oblouku o malém poloměru</t>
  </si>
  <si>
    <t>595011084</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</si>
  <si>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</si>
  <si>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</si>
  <si>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5</t>
  </si>
  <si>
    <t>9902100500</t>
  </si>
  <si>
    <t xml:space="preserve">Doprava dodávek zhotovitele, dodávek objednatele nebo výzisku mechanizací přes 3,5 t sypanin  do 60 km</t>
  </si>
  <si>
    <t>12</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</si>
  <si>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</si>
  <si>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</si>
  <si>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 Pozn. Předpoklad Bílina - Domoušice přes Most = 58 km"</t>
  </si>
  <si>
    <t>"Předpoklad Basalt střesený 1,606 t/m3"</t>
  </si>
  <si>
    <t>Doplnění_KL*1,606</t>
  </si>
  <si>
    <t>9902201200</t>
  </si>
  <si>
    <t>Doprava dodávek zhotovitele, dodávek objednatele nebo výzisku mechanizací přes 3,5 t objemnějšího kusového materiálu do 350 km</t>
  </si>
  <si>
    <t>14</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</si>
  <si>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</si>
  <si>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kolejnice-celkem 420 km Boří Les-Duchcov</t>
  </si>
  <si>
    <t xml:space="preserve">" Kolejnice k regeneraci 8,600 km z TK Boří les – Valtice                        " 8600*0,049</t>
  </si>
  <si>
    <t>7</t>
  </si>
  <si>
    <t>9902209100</t>
  </si>
  <si>
    <t>Doprava dodávek zhotovitele, dodávek objednatele nebo výzisku mechanizací přes 3,5 t objemnějšího kusového materiálu příplatek za každý další 1 km</t>
  </si>
  <si>
    <t>16</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</si>
  <si>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</si>
  <si>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Boří Les-Duchcov</t>
  </si>
  <si>
    <t>Kolejnice_Boří_Les*(450-350)</t>
  </si>
  <si>
    <t>9902200300</t>
  </si>
  <si>
    <t>Doprava dodávek zhotovitele, dodávek objednatele nebo výzisku mechanizací přes 3,5 t objemnějšího kusového materiálu do 30 km</t>
  </si>
  <si>
    <t>20</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</si>
  <si>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</si>
  <si>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30 km Lenešice - Duchcov</t>
  </si>
  <si>
    <t xml:space="preserve">" Kolejnice k regeneraci 7,943 km TK Louny - Koštice           "7943*0,049</t>
  </si>
  <si>
    <t>9</t>
  </si>
  <si>
    <t>9902200400</t>
  </si>
  <si>
    <t>Doprava dodávek zhotovitele, dodávek objednatele nebo výzisku mechanizací přes 3,5 t objemnějšího kusového materiálu do 40 km</t>
  </si>
  <si>
    <t>24</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</si>
  <si>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</si>
  <si>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35 km Louny - Duchcov</t>
  </si>
  <si>
    <t xml:space="preserve">" Kolejnice k regeneraci 5,508 km  TK Koštice – Libochovice" 5508*0,049</t>
  </si>
  <si>
    <t>10</t>
  </si>
  <si>
    <t>9902200500</t>
  </si>
  <si>
    <t>Doprava dodávek zhotovitele, dodávek objednatele nebo výzisku mechanizací přes 3,5 t objemnějšího kusového materiálu do 60 km</t>
  </si>
  <si>
    <t>28</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</si>
  <si>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</si>
  <si>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"55 km z Duchcova Hřivic"</t>
  </si>
  <si>
    <t>Délka_TK*2*0,049*1000</t>
  </si>
  <si>
    <t>11</t>
  </si>
  <si>
    <t>9902900200</t>
  </si>
  <si>
    <t xml:space="preserve">Naložení  objemnějšího kusového materiálu, vybouraných hmot</t>
  </si>
  <si>
    <t>26</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</si>
  <si>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</si>
  <si>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</si>
  <si>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Kol_pasy_S49_t  "  Duchcov "</t>
  </si>
  <si>
    <t xml:space="preserve">SB6_s_S4    " Lenešice"</t>
  </si>
  <si>
    <t>32</t>
  </si>
  <si>
    <t>"pražce betonové nové - 446 km Uherský Ostroh do Hřivic"</t>
  </si>
  <si>
    <t>B91S/2</t>
  </si>
  <si>
    <t>65*0,304</t>
  </si>
  <si>
    <t xml:space="preserve">B91S/2 +    2,5mm</t>
  </si>
  <si>
    <t>40*0,304</t>
  </si>
  <si>
    <t>B03</t>
  </si>
  <si>
    <t>7495*0,252</t>
  </si>
  <si>
    <t xml:space="preserve">B03 + 2,5    mm</t>
  </si>
  <si>
    <t>3599*0,252</t>
  </si>
  <si>
    <t>13</t>
  </si>
  <si>
    <t>34</t>
  </si>
  <si>
    <t>Bet_pražce_nové_t*(446-350)</t>
  </si>
  <si>
    <t>44</t>
  </si>
  <si>
    <t xml:space="preserve">"Pražce SB6 z Lenešic do Hřivic                      "</t>
  </si>
  <si>
    <t xml:space="preserve">"SB6 užitý s namontovanou podkladnicí S4               "3684*(272,000+17,040+4,128+0,72)/1000</t>
  </si>
  <si>
    <t>5906035120</t>
  </si>
  <si>
    <t>Souvislá výměna pražců současně s výměnou nebo čištěním KL pražce betonové příčné vystrojené</t>
  </si>
  <si>
    <t>kus</t>
  </si>
  <si>
    <t>48</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</si>
  <si>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</si>
  <si>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</si>
  <si>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65</t>
  </si>
  <si>
    <t>40</t>
  </si>
  <si>
    <t>7495</t>
  </si>
  <si>
    <t>3599</t>
  </si>
  <si>
    <t xml:space="preserve">"SB6 užitý s namontovanou podkladnicí S4               "3684</t>
  </si>
  <si>
    <t>9902200100</t>
  </si>
  <si>
    <t>Doprava dodávek zhotovitele, dodávek objednatele nebo výzisku mechanizací přes 3,5 t objemnějšího kusového materiálu do 10 km</t>
  </si>
  <si>
    <t>50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</si>
  <si>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</si>
  <si>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přeprava vyzískaných pražců do Loun předměstí</t>
  </si>
  <si>
    <t>"Asi 50% pražců bude demontováno v žst.Hřivice, Domoušice a zast. Solopysky, zbytek se doveze do Loun předměstí"</t>
  </si>
  <si>
    <t>Pražce_dřevo*0,080*0,5</t>
  </si>
  <si>
    <t>17</t>
  </si>
  <si>
    <t>5909050010</t>
  </si>
  <si>
    <t>Stabilizace kolejového lože koleje nově zřízeného nebo čistého</t>
  </si>
  <si>
    <t>52</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</si>
  <si>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</si>
  <si>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</si>
  <si>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Poznámka k položce:_x000d_
1 x 8,9 km</t>
  </si>
  <si>
    <t>18</t>
  </si>
  <si>
    <t>5907020110</t>
  </si>
  <si>
    <t>Souvislá výměna kolejnic současně s výměnou pražců tv. S49 rozdělení "c"</t>
  </si>
  <si>
    <t>54</t>
  </si>
  <si>
    <t>Souvislá výměna kolejnic současně s výměnou pražců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</si>
  <si>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</si>
  <si>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Délka_TK*2</t>
  </si>
  <si>
    <t>19</t>
  </si>
  <si>
    <t>M</t>
  </si>
  <si>
    <t>5955101000</t>
  </si>
  <si>
    <t>Kamenivo drcené štěrk frakce 31,5/63 třídy BI</t>
  </si>
  <si>
    <t>5955101025</t>
  </si>
  <si>
    <t>Kamenivo drcené drť frakce 4/8</t>
  </si>
  <si>
    <t>98</t>
  </si>
  <si>
    <t>5958158005</t>
  </si>
  <si>
    <t xml:space="preserve">Podložka pryžová pod patu kolejnice S49  183/126/6</t>
  </si>
  <si>
    <t>60</t>
  </si>
  <si>
    <t>"Na SB6 užité "3684*4</t>
  </si>
  <si>
    <t>22</t>
  </si>
  <si>
    <t>5958125000</t>
  </si>
  <si>
    <t>Komplety s antikorozní úpravou Skl 14 (svěrka Skl14, vrtule R1, podložka Uls7)</t>
  </si>
  <si>
    <t>-863002872</t>
  </si>
  <si>
    <t>" Na B91S/2 do přejezdů "105*4</t>
  </si>
  <si>
    <t>23</t>
  </si>
  <si>
    <t>5958128010</t>
  </si>
  <si>
    <t>Komplety ŽS 4 (šroub RS 1, matice M 24, podložka Fe6, svěrka ŽS4)</t>
  </si>
  <si>
    <t>62</t>
  </si>
  <si>
    <t>5960101000</t>
  </si>
  <si>
    <t>Pražcové kotvy TDHB pro pražec betonový B 91</t>
  </si>
  <si>
    <t>86</t>
  </si>
  <si>
    <t>25</t>
  </si>
  <si>
    <t>5960101030</t>
  </si>
  <si>
    <t>Pražcové kotvy TDHB pro pražec betonový B 03</t>
  </si>
  <si>
    <t>1443024562</t>
  </si>
  <si>
    <t>5957131007</t>
  </si>
  <si>
    <t>Lepený izolovaný styk tv. S49 délky 3,56 m</t>
  </si>
  <si>
    <t>72</t>
  </si>
  <si>
    <t>27</t>
  </si>
  <si>
    <t>9902100600.1</t>
  </si>
  <si>
    <t xml:space="preserve">Doprava dodávek zhotovitele, dodávek objednatele nebo výzisku mechanizací přes 3,5 t sypanin  do 80 km</t>
  </si>
  <si>
    <t>64</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</si>
  <si>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</si>
  <si>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pryž a ŽS4</t>
  </si>
  <si>
    <t>2,652</t>
  </si>
  <si>
    <t>0,441</t>
  </si>
  <si>
    <t>18,125</t>
  </si>
  <si>
    <t>Pražcové kotvy TDHB pro pražec betonový 12 ks B 91 a 1206 ks B03</t>
  </si>
  <si>
    <t>12,229</t>
  </si>
  <si>
    <t>8*0,2</t>
  </si>
  <si>
    <t>5907010090</t>
  </si>
  <si>
    <t>Výměna LISŮ tv. S49 rozdělení "u"</t>
  </si>
  <si>
    <t>70</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</si>
  <si>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</si>
  <si>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</si>
  <si>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Poznámka k položce:_x000d_
1 kus délka 3,56 m</t>
  </si>
  <si>
    <t>8*3,56</t>
  </si>
  <si>
    <t>29</t>
  </si>
  <si>
    <t>5910020030</t>
  </si>
  <si>
    <t>Svařování kolejnic termitem plný předehřev standardní spára svar sériový tv. S49</t>
  </si>
  <si>
    <t>svar</t>
  </si>
  <si>
    <t>76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</si>
  <si>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</si>
  <si>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</si>
  <si>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Poznámka k položce:_x000d_
počítána délka kolejnic 120 m</t>
  </si>
  <si>
    <t>Délka_TK*2/0,120</t>
  </si>
  <si>
    <t>"Přejezdy, mosty" 2*8</t>
  </si>
  <si>
    <t>"Zaokrouhlení"0,2</t>
  </si>
  <si>
    <t>30</t>
  </si>
  <si>
    <t>5910035030</t>
  </si>
  <si>
    <t>Dosažení dovolené upínací teploty v BK prodloužením kolejnicového pásu v koleji tv. S49</t>
  </si>
  <si>
    <t>78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</si>
  <si>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</si>
  <si>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</si>
  <si>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Poznámka k položce:_x000d_
závěrný svár</t>
  </si>
  <si>
    <t>Délka_TK/0,240*2+0,6</t>
  </si>
  <si>
    <t>31</t>
  </si>
  <si>
    <t>5910040230</t>
  </si>
  <si>
    <t>Umožnění volné dilatace kolejnice bez demontáže nebo montáže upevňovadel s osazením a odstraněním kluzných podložek rozdělení pražců "u"</t>
  </si>
  <si>
    <t>80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</si>
  <si>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</si>
  <si>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</si>
  <si>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Kol_pasy_S49_m*1000</t>
  </si>
  <si>
    <t>5901020010</t>
  </si>
  <si>
    <t>Nedestruktivní zkoušení kolejnic základní</t>
  </si>
  <si>
    <t>-99696528</t>
  </si>
  <si>
    <t>Nedestruktivní zkoušení kolejnic základní. Poznámka: 1. V cenách jsou započteny náklady na nedestruktivní zkoušení včetně vizuální prohlídky vad, svarů a návarů a předání tištěných výstupů.</t>
  </si>
  <si>
    <t>Poznámka k souboru cen:_x000d_
1. V cenách jsou započteny náklady na nedestruktivní zkoušení včetně vizuální prohlídky vad, svarů a návarů a předání tištěných výstupů.</t>
  </si>
  <si>
    <t>33</t>
  </si>
  <si>
    <t>5910010130</t>
  </si>
  <si>
    <t>Odtavovací stykové svařování kolejnic užitých ve stabilní svařovně vstupní délky přes 10 m tv. S49</t>
  </si>
  <si>
    <t>82</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</si>
  <si>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</si>
  <si>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dokumentace._x000d_
2. V cenách nejsou obsaženy náklady na kontrolu svaru ultrazvukem a dodávku kolejnic.</t>
  </si>
  <si>
    <t>5910136010</t>
  </si>
  <si>
    <t>Montáž pražcové kotvy v koleji</t>
  </si>
  <si>
    <t>84</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</si>
  <si>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</si>
  <si>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</si>
  <si>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35</t>
  </si>
  <si>
    <t>5909030020</t>
  </si>
  <si>
    <t>Následná úprava GPK koleje směrové a výškové uspořádání pražce betonové</t>
  </si>
  <si>
    <t>90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</si>
  <si>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</si>
  <si>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objednateli._x000d_
2. V cenách nejsou obsaženy náklady na zaměření APK, doplnění a dodávku kameniva a snížení KL pod patou kolejnice.</t>
  </si>
  <si>
    <t xml:space="preserve">Poznámka k položce:_x000d_
po konsolidaci vrstev  po 3- 6 měsících</t>
  </si>
  <si>
    <t>36</t>
  </si>
  <si>
    <t>92</t>
  </si>
  <si>
    <t>37</t>
  </si>
  <si>
    <t>5905023030</t>
  </si>
  <si>
    <t>Úprava povrchu stezky rozprostřením štěrkodrtě přes 5 do 10 cm</t>
  </si>
  <si>
    <t>94</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</si>
  <si>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</si>
  <si>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</si>
  <si>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38</t>
  </si>
  <si>
    <t>5905025110</t>
  </si>
  <si>
    <t>Doplnění stezky štěrkodrtí souvislé</t>
  </si>
  <si>
    <t>96</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</si>
  <si>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</si>
  <si>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vozů._x000d_
2. V cenách nejsou obsaženy náklady na dodávku kameniva.</t>
  </si>
  <si>
    <t>39</t>
  </si>
  <si>
    <t>9902100200</t>
  </si>
  <si>
    <t xml:space="preserve">Doprava dodávek zhotovitele, dodávek objednatele nebo výzisku mechanizací přes 3,5 t sypanin  do 20 km</t>
  </si>
  <si>
    <t>100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</si>
  <si>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</si>
  <si>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"Doprava drti ( předpoklad Chraberce )"9</t>
  </si>
  <si>
    <t>5906080130</t>
  </si>
  <si>
    <t>Vystrojení pražce betonového s bezpodkladnicovým upevněním "S" dvě vrtule</t>
  </si>
  <si>
    <t>úl.pl.</t>
  </si>
  <si>
    <t>104</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</si>
  <si>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</si>
  <si>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mazivem._x000d_
2. V cenách nejsou obsaženy náklady na vrtání dřevěných pražců a dodávku materiálu.</t>
  </si>
  <si>
    <t>" Na B91S/2 do přejezdů "105*2</t>
  </si>
  <si>
    <t>41</t>
  </si>
  <si>
    <t>5906105010</t>
  </si>
  <si>
    <t>Demontáž pražce dřevěný</t>
  </si>
  <si>
    <t>108</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</si>
  <si>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</si>
  <si>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</si>
  <si>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 xml:space="preserve">"S49 na dřevě, podkladnice S5, rozdělení c                                    "Délka_TK*1520+0,44</t>
  </si>
  <si>
    <t>42</t>
  </si>
  <si>
    <t>5999005010</t>
  </si>
  <si>
    <t>Třídění spojovacích a upevňovacích součástí</t>
  </si>
  <si>
    <t>110</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</si>
  <si>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</si>
  <si>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</si>
  <si>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Poznámka k položce:_x000d_
272,627 t</t>
  </si>
  <si>
    <t>Pražce_dřevo*0,025876</t>
  </si>
  <si>
    <t>43</t>
  </si>
  <si>
    <t>5999005020</t>
  </si>
  <si>
    <t>Třídění pražců a kolejnicových podpor</t>
  </si>
  <si>
    <t>112</t>
  </si>
  <si>
    <t>Třídění pražců a kolejnicových podpor. Poznámka: 1. V cenách jsou započteny náklady na manipulaci, vytřídění a uložení materiálu na úložiště nebo do skladu.</t>
  </si>
  <si>
    <t>Poznámka k položce:_x000d_
1090,509 t</t>
  </si>
  <si>
    <t>Pražce_dřevo*0,080</t>
  </si>
  <si>
    <t>5999005030</t>
  </si>
  <si>
    <t>Třídění kolejnic</t>
  </si>
  <si>
    <t>114</t>
  </si>
  <si>
    <t>Třídění kolejnic. Poznámka: 1. V cenách jsou započteny náklady na manipulaci, vytřídění a uložení materiálu na úložiště nebo do skladu.</t>
  </si>
  <si>
    <t>Poznámka k položce:_x000d_
878,864 t</t>
  </si>
  <si>
    <t>45</t>
  </si>
  <si>
    <t>9902100300</t>
  </si>
  <si>
    <t xml:space="preserve">Doprava dodávek zhotovitele, dodávek objednatele nebo výzisku mechanizací přes 3,5 t sypanin  do 30 km</t>
  </si>
  <si>
    <t>116</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</si>
  <si>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</si>
  <si>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 xml:space="preserve">" Pražec dřevěný, tl.lože cca 0,25 m  pod pražec ( sokdy K1-5), cca 2000 m3/m</t>
  </si>
  <si>
    <t>" Odhad znečištění dle průzkumu 20-30% ( uvažováno 25%)"</t>
  </si>
  <si>
    <t>" Měrná hmotnost podsítného odhad 1,8 m3"</t>
  </si>
  <si>
    <t xml:space="preserve">"Odpad ze strojního čištění na skládku          "Délka_TK*2000*0,25*1,8</t>
  </si>
  <si>
    <t>46</t>
  </si>
  <si>
    <t>118</t>
  </si>
  <si>
    <t xml:space="preserve">"Polyetylenové a pryžové podložky na skládku                       "Pražce_dřevo*2*(0,150+0,080)/1000</t>
  </si>
  <si>
    <t>47</t>
  </si>
  <si>
    <t>9909000400</t>
  </si>
  <si>
    <t>Poplatek za likvidaci plastových součástí</t>
  </si>
  <si>
    <t>122</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</si>
  <si>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</si>
  <si>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</si>
  <si>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9909000100</t>
  </si>
  <si>
    <t>Poplatek za uložení suti nebo hmot na oficiální skládku</t>
  </si>
  <si>
    <t>126</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</si>
  <si>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</si>
  <si>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položce:_x000d_
Výzisk z SČ</t>
  </si>
  <si>
    <t>"Předpoklad skládka Pískovna Selibice " Zemina_Odpad</t>
  </si>
  <si>
    <t>49</t>
  </si>
  <si>
    <t>9902900100</t>
  </si>
  <si>
    <t xml:space="preserve">Naložení  sypanin, drobného kusového materiálu, suti</t>
  </si>
  <si>
    <t>128</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</si>
  <si>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</si>
  <si>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položce:_x000d_
naložení výzisku z SČ</t>
  </si>
  <si>
    <t>5906140070</t>
  </si>
  <si>
    <t>Demontáž kolejového roštu koleje v ose koleje pražce dřevěné tv. S49 rozdělení "c"</t>
  </si>
  <si>
    <t>130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</si>
  <si>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</si>
  <si>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</si>
  <si>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 xml:space="preserve">Poznámka k položce:_x000d_
Mosty a propustky  40m</t>
  </si>
  <si>
    <t>-Most_propustky</t>
  </si>
  <si>
    <t>51</t>
  </si>
  <si>
    <t>5906130400</t>
  </si>
  <si>
    <t>Montáž kolejového roštu v ose koleje pražce betonové vystrojené tv. S49 rozdělení "u"</t>
  </si>
  <si>
    <t>132</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</si>
  <si>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</si>
  <si>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KR._x000d_
2. V cenách nejsou obsaženy náklady na dodávku materiálu.</t>
  </si>
  <si>
    <t>5905055010</t>
  </si>
  <si>
    <t>Odstranění stávajícího kolejového lože odtěžením v koleji</t>
  </si>
  <si>
    <t>134</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</si>
  <si>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</si>
  <si>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prostředek._x000d_
2. Položka se použije v případech, kdy se nové KL nezřizuje.</t>
  </si>
  <si>
    <t>Poznámka k položce:_x000d_
Mosty a přejezdy</t>
  </si>
  <si>
    <t>-Most_propustky*2500</t>
  </si>
  <si>
    <t>53</t>
  </si>
  <si>
    <t>5905105010</t>
  </si>
  <si>
    <t>Doplnění KL kamenivem ojediněle ručně v koleji</t>
  </si>
  <si>
    <t>136</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</si>
  <si>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</si>
  <si>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Poznámka k položce:_x000d_
Mosty</t>
  </si>
  <si>
    <t>Na_skládku</t>
  </si>
  <si>
    <t>Odvoz zeminy na skládku</t>
  </si>
  <si>
    <t>28720,59</t>
  </si>
  <si>
    <t>Šachy_koncové</t>
  </si>
  <si>
    <t>Šachty trativodu koncové</t>
  </si>
  <si>
    <t>Těžení_zeminy</t>
  </si>
  <si>
    <t>Odtěžení zeminy</t>
  </si>
  <si>
    <t>16316,1</t>
  </si>
  <si>
    <t>O2 - Železniční spodek</t>
  </si>
  <si>
    <t>SO 01-11-01 - Domoušice - Hřivice, železniční spodek</t>
  </si>
  <si>
    <t>5964102021</t>
  </si>
  <si>
    <t>Gabionový koš kompletní s vázanými oky 100x50 mm 1,00x0,50x0,50 m (0,250m3) (VČ.LOM.KAMENIVA)</t>
  </si>
  <si>
    <t>Poznámka k položce:_x000d_
101,25m3/0,25m3</t>
  </si>
  <si>
    <t>5914001020</t>
  </si>
  <si>
    <t>Zřízení gabionu vázaného s oky 100x50 mm o rozměru 1,0x0,5x0,5 m (0,250 m3). Poznámka: 1. V cenách jsou započteny náklady na přípravu gabionové drážky, montáž koše, vyskládání pohledových stran a vyplnění koše kamenivem. 2. V cenách nejsou započteny nákla</t>
  </si>
  <si>
    <t>Zřízení gabionu vázaného s oky 100x50 mm o rozměru 1,0x0,5x0,5 m (0,250 m3). Poznámka: 1. V cenách jsou započteny náklady na přípravu gabionové drážky, montáž koše, vyskládání pohledových stran a vyplnění koše kamenivem. 2. V cenách nejsou započteny náklady na zemní práce a na dodávku materiálu.</t>
  </si>
  <si>
    <t>5914005040</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</si>
  <si>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</si>
  <si>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</si>
  <si>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Poznámka k položce:_x000d_
120,4m3/0,32</t>
  </si>
  <si>
    <t>465511521</t>
  </si>
  <si>
    <t>Dlažba z lomového kamene do malty s vyplněním spár maltou a vyspárováním plocha nad 20 m2 tl 200 mm</t>
  </si>
  <si>
    <t>Poznámka k položce:_x000d_
22,8m3/0,2m</t>
  </si>
  <si>
    <t>1,5*1,3*Šachy_koncové</t>
  </si>
  <si>
    <t>Dlažba_trativod</t>
  </si>
  <si>
    <t>5955101045</t>
  </si>
  <si>
    <t>Lomový kámen tříděný pro rovnaniny</t>
  </si>
  <si>
    <t>Poznámka k položce:_x000d_
22,8m3*2</t>
  </si>
  <si>
    <t>22,8*2</t>
  </si>
  <si>
    <t>Lom_kámen_t</t>
  </si>
  <si>
    <t>451315115</t>
  </si>
  <si>
    <t>Podkladní nebo výplňová vrstva z betonu C 16/20 tl do 100 mm</t>
  </si>
  <si>
    <t>-960885185</t>
  </si>
  <si>
    <t>Poznámka k položce:_x000d_
74,4/0,1</t>
  </si>
  <si>
    <t>174101101</t>
  </si>
  <si>
    <t>Zásyp jam, šachet rýh nebo kolem objektů sypaninou se zhutněním</t>
  </si>
  <si>
    <t>1200375718</t>
  </si>
  <si>
    <t>5955101030</t>
  </si>
  <si>
    <t>Kamenivo drcené drť frakce 8/16</t>
  </si>
  <si>
    <t>Poznámka k položce:_x000d_
272,8*2</t>
  </si>
  <si>
    <t xml:space="preserve">Doprava dodávek zhotovitele, dodávek objednatele nebo , výzisku mechanizací přes 3,5 t sypanin  do 20 km</t>
  </si>
  <si>
    <t>Doprava dodávek zhotovitele, dodávek objednatele nebo , výzisku mechanizací přes 3,5 t sypanin do 20 km</t>
  </si>
  <si>
    <t>122102504</t>
  </si>
  <si>
    <t>Odkopávky a prokopávky nezapažené pro spodní stavbu železnic přes 5000 m3 v hornině tř. 1 a 2</t>
  </si>
  <si>
    <t xml:space="preserve">"Kubatura dle E.1.1.1.1 Technická zpráva, Přiloha 3,Výpočet těžení zemniho tělesa     "16316,100 "bez trativodů"</t>
  </si>
  <si>
    <t>Těžení_zeminy*1,9</t>
  </si>
  <si>
    <t xml:space="preserve">" Využije se k zásypům  "-2280</t>
  </si>
  <si>
    <t>171101121</t>
  </si>
  <si>
    <t>Uložení sypaniny z hornin nesoudržných kamenitých do násypů zhutněných</t>
  </si>
  <si>
    <t>66</t>
  </si>
  <si>
    <t>181301101</t>
  </si>
  <si>
    <t>Rozprostření ornice tl vrstvy do 100 mm pl do 500 m2 v rovině nebo ve svahu do 1:5</t>
  </si>
  <si>
    <t>68</t>
  </si>
  <si>
    <t>10364101</t>
  </si>
  <si>
    <t xml:space="preserve">Zemina pro terénní úpravy -  ornice</t>
  </si>
  <si>
    <t>Poznámka k položce:_x000d_
5500*0,1*1,3</t>
  </si>
  <si>
    <t>183405211</t>
  </si>
  <si>
    <t>Výsev trávníku hydroosevem na ornici</t>
  </si>
  <si>
    <t>74</t>
  </si>
  <si>
    <t>185804312</t>
  </si>
  <si>
    <t>Zalití rostlin vodou plocha přes 20 m2</t>
  </si>
  <si>
    <t>R92211131</t>
  </si>
  <si>
    <t>Pražcové podloží vyrovnávací vrstva z drceného kameniva (KONSTRUKČNÍ VRSTVA ŽEL.SPODKU, NOVÝ MATERIÁL)</t>
  </si>
  <si>
    <t>5913270010</t>
  </si>
  <si>
    <t>Vložení výztužné vložky textilní nebo geosyntetické. Poznámka: 1. V cenách jsou započteny náklady na vložení vložky pro zvýšení soudržnosti vrstev asfaltobetonu . 2. V cenách nejsou obsaženy náklady na dodávku materiálu.</t>
  </si>
  <si>
    <t>5964135000</t>
  </si>
  <si>
    <t>Geomříže výztužné</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</si>
  <si>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</si>
  <si>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t>
  </si>
  <si>
    <t>88</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</si>
  <si>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</si>
  <si>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5964119010</t>
  </si>
  <si>
    <t>Příkopová tvárnice</t>
  </si>
  <si>
    <t>Poznámka k položce:_x000d_
102m/0,3m</t>
  </si>
  <si>
    <t>182111111</t>
  </si>
  <si>
    <t>Zpevnění svahu jutovou, kokosovou nebo plastovou rohoží do 1:1</t>
  </si>
  <si>
    <t>Poznámka k položce:_x000d_
102mx1m</t>
  </si>
  <si>
    <t>Poplatek za uložení suti nebo hmot na oficiální skládku , Poznámka: V cenách jsou započteny náklady na uložení , stavebního odpadu na oficiální skládku.Je třeba zohlednit , regionální rozdíly v cenách poplatků za uložení suti a , odpadů. Tyto se mohou výr</t>
  </si>
  <si>
    <t>Poplatek za uložení suti nebo hmot na oficiální skládku , Poznámka: V cenách jsou započteny náklady na uložení , stavebního odpadu na oficiální skládku.Je třeba zohlednit , regionální rozdíly v cenách poplatků za uložení suti a , odpadů. Tyto se mohou výrazně lišit s ohledem nejen na , region, ale také na množství a druh ukládaného odpadu.</t>
  </si>
  <si>
    <t>Poznámka k položce:_x000d_
"Předpoklad skládka Pískovna Selibice " _x000d_
Z polatků odečteno 2280 tun</t>
  </si>
  <si>
    <t>5914005010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</si>
  <si>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</si>
  <si>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</si>
  <si>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 xml:space="preserve">Poznámka k položce:_x000d_
materiál využit z odtěžených svahů  2280 tun</t>
  </si>
  <si>
    <t>O3 - Železniční přejezdy</t>
  </si>
  <si>
    <t>SO 01-13-01 - Železniční přejezd P2347 v km 27,004</t>
  </si>
  <si>
    <t>5913070010</t>
  </si>
  <si>
    <t>Demontáž betonové přejezdové konstrukce část vnější a vnitřní bez závěrných zídek</t>
  </si>
  <si>
    <t>Poznámka k položce:_x000d_
2x4,0 m vč.provizorního</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</si>
  <si>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</si>
  <si>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</si>
  <si>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Poznámka k položce:_x000d_
výzisk bet.přejezd</t>
  </si>
  <si>
    <t>5915005010</t>
  </si>
  <si>
    <t>Hloubení rýh nebo jam na železničním spodku I. třídy</t>
  </si>
  <si>
    <t>Poznámka k položce:_x000d_
31m3x1,808 výzisk zemina</t>
  </si>
  <si>
    <t>7592817010</t>
  </si>
  <si>
    <t>Demontáž výstražníku</t>
  </si>
  <si>
    <t>7592815010</t>
  </si>
  <si>
    <t>Montáž výstražníku VÚD s jednou skříní - smontování kompletního výstražníku, označení označovacími štítky, postavení výstražníku včetně transformátorové skříně na základ, montáž transformátorů do skříně a propojení, zatažení kabelu bez zhotovení a zapojen</t>
  </si>
  <si>
    <t>Montáž výstražníku VÚD s jednou skříní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</si>
  <si>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5913075030</t>
  </si>
  <si>
    <t>Montáž betonové přejezdové konstrukce část vnější a vnitřní včetně závěrných zídek. Poznámka: 1. V cenách jsou započteny náklady na montáž konstrukce. 2. V cenách nejsou obsaženy náklady na dodávku materiálu.</t>
  </si>
  <si>
    <t xml:space="preserve">Poznámka k položce:_x000d_
4,8 m přesah ZZ +0,6 m  na obě strany</t>
  </si>
  <si>
    <t>5963104035</t>
  </si>
  <si>
    <t>Přejezd železobetonový kompletní sestava</t>
  </si>
  <si>
    <t>9902101100</t>
  </si>
  <si>
    <t xml:space="preserve">Doprava dodávek zhotovitele, dodávek objednatele nebo výzisku mechanizací přes 3,5 t sypanin  do 300 km</t>
  </si>
  <si>
    <t>Doprava dodávek zhotovitele, dodávek objednatele nebo výzisku mechanizací přes 3,5 t sypanin do 300 km</t>
  </si>
  <si>
    <t>Poznámka k položce:_x000d_
5 přejezd konstrukce</t>
  </si>
  <si>
    <t>5913110010</t>
  </si>
  <si>
    <t>Montáž zádlažbové přejezdové konstrukce část vnější a vnitřní bez závěrných zídek. Poznámka: 1. V cenách jsou započteny náklady na montáž konstrukce. 2. V cenách nejsou obsaženy náklady na dodávku materiálu.</t>
  </si>
  <si>
    <t>Poznámka k položce:_x000d_
4,0 m proviz.přejezd</t>
  </si>
  <si>
    <t>5964161030</t>
  </si>
  <si>
    <t>Beton lehce zhutnitelný C 25/30;XF1 vyhovuje i XD1-2,XA1,XC3 F5 2 470 2 989</t>
  </si>
  <si>
    <t>Poznámka k položce:_x000d_
4,0 m3</t>
  </si>
  <si>
    <t>Poznámka k položce:_x000d_
4*2,5 beton</t>
  </si>
  <si>
    <t>5914035130</t>
  </si>
  <si>
    <t>Zřízení otevřených odvodňovacích zařízení příkopové zídky z lomového kamene</t>
  </si>
  <si>
    <t>Poznámka k položce:_x000d_
odhad 1,2 m okamenování pod TZZ</t>
  </si>
  <si>
    <t>5914075020</t>
  </si>
  <si>
    <t>Zřízení konstrukční vrstvy pražcového podloží bez geomateriálu tl. do 0,30 m</t>
  </si>
  <si>
    <t>Poznámka k položce:_x000d_
70 m2 podkl. Vrstva voz</t>
  </si>
  <si>
    <t>5955101020</t>
  </si>
  <si>
    <t>Kamenivo drcené štěrkodrť frakce 0/32</t>
  </si>
  <si>
    <t>Poznámka k položce:_x000d_
70x0,2x1,9 materiál PV</t>
  </si>
  <si>
    <t>5913255040</t>
  </si>
  <si>
    <t>Zřízení konstrukce vozovky asfaltobetonové s podkladní, ložní a obrusnou vrstvou tlouštky do 20 cm</t>
  </si>
  <si>
    <t>Poznámka k položce:_x000d_
70 m2</t>
  </si>
  <si>
    <t>5963146000</t>
  </si>
  <si>
    <t>Asfaltový beton ACO 11S 50/70 střednězrnný-obrusná vrstva</t>
  </si>
  <si>
    <t>Poznámka k položce:_x000d_
70x0,04x3,5</t>
  </si>
  <si>
    <t>5963146010</t>
  </si>
  <si>
    <t>Asfaltový beton ACL 16S 50/70 hrubozrnný-ložní vrstva</t>
  </si>
  <si>
    <t>Poznámka k položce:_x000d_
70x0,05x3,5</t>
  </si>
  <si>
    <t>5963146020</t>
  </si>
  <si>
    <t>Asfaltový beton ACP 16S 50/70 středněznný-podkladní vrstva</t>
  </si>
  <si>
    <t>Poznámka k položce:_x000d_
70x0,08x3,5</t>
  </si>
  <si>
    <t>5963152000</t>
  </si>
  <si>
    <t>Asfaltová zálivka pro trhliny a spáry</t>
  </si>
  <si>
    <t>kg</t>
  </si>
  <si>
    <t>Poznámka k položce:_x000d_
(37x0,02x0,04)*1250 kg/m3</t>
  </si>
  <si>
    <t>573211109</t>
  </si>
  <si>
    <t>Postřik živičný spojovací z asfaltu v množství 0,50 kg/m2</t>
  </si>
  <si>
    <t>Poznámka k položce:_x000d_
140 m2</t>
  </si>
  <si>
    <t>5913285210</t>
  </si>
  <si>
    <t>Montáž dílů komunikace obrubníku uložení v betonu</t>
  </si>
  <si>
    <t>5964159000</t>
  </si>
  <si>
    <t>Obrubník krajový</t>
  </si>
  <si>
    <t>Poznámka k položce:_x000d_
3,0m/0,5m</t>
  </si>
  <si>
    <t>Zřízení otevřených odvodňovacích zařízení příkopové tvárnice</t>
  </si>
  <si>
    <t>Poznámka k položce:_x000d_
3/0,3</t>
  </si>
  <si>
    <t>5914035560</t>
  </si>
  <si>
    <t>Zřízení otevřených odvodňovacích zařízení prahové vpusti monolitická betonová konstrukce</t>
  </si>
  <si>
    <t>Poznámka k položce:_x000d_
4 m + 1m čistící kus</t>
  </si>
  <si>
    <t>5964129000</t>
  </si>
  <si>
    <t>Odvodňovací ECO žlaby betonové vč. koncové čistící části</t>
  </si>
  <si>
    <t>56</t>
  </si>
  <si>
    <t>Poznámka k položce:_x000d_
2 + 1 (celk dl. 5 m)</t>
  </si>
  <si>
    <t>5964161005</t>
  </si>
  <si>
    <t>Beton lehce zhutnitelný C 16/20;X0 F5 2 200 2 662</t>
  </si>
  <si>
    <t>58</t>
  </si>
  <si>
    <t>Poznámka k položce:_x000d_
5mx0,3*0,5</t>
  </si>
  <si>
    <t>Doprava dodávek zhotovitele, dodávek objednatele nebo výzisku mechanizací přes 3,5 t sypanin do 60 km Poznámka: V cenách jsou započteny náklady přepravu materiálu ze skladů nebo skládek výrobce nebo dodavatele nebo z vlastních zásob objednatele na místo t</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</si>
  <si>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</si>
  <si>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33111001</t>
  </si>
  <si>
    <t>Provozní vlivy Výluka silničního provozu se zajištěním objížďky</t>
  </si>
  <si>
    <t>%</t>
  </si>
  <si>
    <t>R</t>
  </si>
  <si>
    <t>PROVIZORNÍ PŘÍSTUPOVÉ CESTY - ZŘÍZENÍ</t>
  </si>
  <si>
    <t>R.1</t>
  </si>
  <si>
    <t>PROVIZORNÍ PŘÍSTUPOVÉ CESTY - ZRUŠENÍ</t>
  </si>
  <si>
    <t>9909000500</t>
  </si>
  <si>
    <t>Poplatek uložení odpadu betonových prefabrikátů</t>
  </si>
  <si>
    <t>SO 01-13-02 - Železniční přejezd P2348 v km 27,379</t>
  </si>
  <si>
    <t>5913070020</t>
  </si>
  <si>
    <t>Demontáž betonové přejezdové konstrukce část vnitřní. Poznámka: 1. V cenách jsou započteny náklady na demontáž konstrukce a naložení na dopravní prostředek.</t>
  </si>
  <si>
    <t>Poznámka k položce:_x000d_
2x3,0 m</t>
  </si>
  <si>
    <t>5913235020</t>
  </si>
  <si>
    <t>Dělení AB komunikace řezáním hloubky do 20 cm</t>
  </si>
  <si>
    <t>Poznámka k položce:_x000d_
2x6,0m</t>
  </si>
  <si>
    <t>5913240020</t>
  </si>
  <si>
    <t>Odstranění AB komunikace odtěžením nebo frézováním hloubky do 20 cm</t>
  </si>
  <si>
    <t>Poznámka k položce:_x000d_
78m2</t>
  </si>
  <si>
    <t>5915010010</t>
  </si>
  <si>
    <t>Těžení zeminy nebo horniny železničního spodku I. třídy</t>
  </si>
  <si>
    <t>Poznámka k položce:_x000d_
78x0,2</t>
  </si>
  <si>
    <t>Poznámka k položce:_x000d_
pro ZZ</t>
  </si>
  <si>
    <t>Poznámka k položce:_x000d_
17,7+23,4 výzisk zemina, asfalt</t>
  </si>
  <si>
    <t xml:space="preserve">Poznámka k položce:_x000d_
7,2 m přesah ZZ +0,6 m  na obě strany</t>
  </si>
  <si>
    <t>Poznámka k položce:_x000d_
7 přejezd konstrukce</t>
  </si>
  <si>
    <t>Poznámka k položce:_x000d_
4,2 m3</t>
  </si>
  <si>
    <t>Poznámka k položce:_x000d_
4,2*2,5 beton</t>
  </si>
  <si>
    <t>Poznámka k položce:_x000d_
50 m2</t>
  </si>
  <si>
    <t>Poznámka k položce:_x000d_
50x0,2x1,9</t>
  </si>
  <si>
    <t>Poznámka k položce:_x000d_
63 m2</t>
  </si>
  <si>
    <t>Poznámka k položce:_x000d_
63x0,04x3,5</t>
  </si>
  <si>
    <t>Poznámka k položce:_x000d_
63x0,05x3,5</t>
  </si>
  <si>
    <t>Poznámka k položce:_x000d_
63x0,08x3,5</t>
  </si>
  <si>
    <t>Poznámka k položce:_x000d_
(28x0,02x0,04)*1250 kg/m3</t>
  </si>
  <si>
    <t>Poznámka k položce:_x000d_
126 m2</t>
  </si>
  <si>
    <t>569903311</t>
  </si>
  <si>
    <t>Zřízení zemních krajnic se zhutněním</t>
  </si>
  <si>
    <t>5913335040</t>
  </si>
  <si>
    <t xml:space="preserve">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</si>
  <si>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</si>
  <si>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Poznámka k položce:_x000d_
8m2/0,25m</t>
  </si>
  <si>
    <t>24623440</t>
  </si>
  <si>
    <t>barva akrylátová na vozovky bílá S 2867</t>
  </si>
  <si>
    <t>Poznámka k položce:_x000d_
zemina</t>
  </si>
  <si>
    <t>Poznámka k položce:_x000d_
žel.beton</t>
  </si>
  <si>
    <t>9909000600</t>
  </si>
  <si>
    <t>Poplatek za recyklaci odpadu Poznámka: V cenách jsou započteny náklady na uložení stavebního odpadu na oficiální skládku.</t>
  </si>
  <si>
    <t>Poznámka k položce:_x000d_
asfalt</t>
  </si>
  <si>
    <t>SO 01-13-03 - Železniční přejezd P2349 v km 30,210</t>
  </si>
  <si>
    <t>Poznámka k položce:_x000d_
3*3,0 m</t>
  </si>
  <si>
    <t>Poznámka k položce:_x000d_
2x8,0m</t>
  </si>
  <si>
    <t>Poznámka k položce:_x000d_
105m2</t>
  </si>
  <si>
    <t>Poznámka k položce:_x000d_
105x0,15</t>
  </si>
  <si>
    <t>Poznámka k položce:_x000d_
4,2m3x1,808 výzisk zemina, asfalt</t>
  </si>
  <si>
    <t>Poznámka k položce:_x000d_
9,6 m přesah ZZ +0,6 m na obě strany</t>
  </si>
  <si>
    <t>Poznámka k položce:_x000d_
10 přejezd konstrukce</t>
  </si>
  <si>
    <t>Poznámka k položce:_x000d_
5,4 m3</t>
  </si>
  <si>
    <t>Poznámka k položce:_x000d_
5,4*2,5 beton</t>
  </si>
  <si>
    <t>Poznámka k položce:_x000d_
70x0,2x1,9</t>
  </si>
  <si>
    <t>Poznámka k položce:_x000d_
87 m2</t>
  </si>
  <si>
    <t>Poznámka k položce:_x000d_
87x0,04x3,5</t>
  </si>
  <si>
    <t>Poznámka k položce:_x000d_
87x0,05x3,5</t>
  </si>
  <si>
    <t>Poznámka k položce:_x000d_
87x0,08x3,5</t>
  </si>
  <si>
    <t>Poznámka k položce:_x000d_
(30x0,02x0,04)*1250 kg/m3</t>
  </si>
  <si>
    <t>Poznámka k položce:_x000d_
174 m2</t>
  </si>
  <si>
    <t>SO 01-13-04 - Železniční přejezd P2350 v km 31,890</t>
  </si>
  <si>
    <t>Poznámka k položce:_x000d_
6,50 m</t>
  </si>
  <si>
    <t>Poznámka k položce:_x000d_
170m2</t>
  </si>
  <si>
    <t>Poznámka k položce:_x000d_
170m2x0,25m</t>
  </si>
  <si>
    <t>Poznámka k položce:_x000d_
7,2 m přesah ZZ +0,6 m na obě strany</t>
  </si>
  <si>
    <t>Poznámka k položce:_x000d_
5,1*2,5 beton</t>
  </si>
  <si>
    <t>Poznámka k položce:_x000d_
okamen výtoku</t>
  </si>
  <si>
    <t>Poznámka k položce:_x000d_
160 m2</t>
  </si>
  <si>
    <t>Poznámka k položce:_x000d_
160x0,2x1,9</t>
  </si>
  <si>
    <t>Poznámka k položce:_x000d_
166 m2</t>
  </si>
  <si>
    <t>Poznámka k položce:_x000d_
166x0,04x3,5</t>
  </si>
  <si>
    <t>Poznámka k položce:_x000d_
166x0,05x3,5</t>
  </si>
  <si>
    <t>Poznámka k položce:_x000d_
166x0,08x3,5</t>
  </si>
  <si>
    <t>Poznámka k položce:_x000d_
(45x0,02x0,04)*1250 kg/m3</t>
  </si>
  <si>
    <t>Poznámka k položce:_x000d_
332 m2</t>
  </si>
  <si>
    <t>Poznámka k položce:_x000d_
20m2/0,2m</t>
  </si>
  <si>
    <t>Poznámka k položce:_x000d_
5 m + 1m čistící kus</t>
  </si>
  <si>
    <t>Poznámka k položce:_x000d_
2,5 + 1</t>
  </si>
  <si>
    <t>Poznámka k položce:_x000d_
6mx0,3*0,5</t>
  </si>
  <si>
    <t>SO 01-13-05 - Železniční přejezd P2351 v km 34,357</t>
  </si>
  <si>
    <t>Poznámka k položce:_x000d_
4,0 m</t>
  </si>
  <si>
    <t>Poznámka k položce:_x000d_
24 výzisk zemina,</t>
  </si>
  <si>
    <t>Poznámka k položce:_x000d_
4,8 m přesah ZZ +0,6 m</t>
  </si>
  <si>
    <t>Poznámka k položce:_x000d_
4,8 m</t>
  </si>
  <si>
    <t>Poznámka k položce:_x000d_
odhad 1,2m</t>
  </si>
  <si>
    <t>Poznámka k položce:_x000d_
20 m2</t>
  </si>
  <si>
    <t>Poznámka k položce:_x000d_
20x0,2x1,9</t>
  </si>
  <si>
    <t>Poznámka k položce:_x000d_
20x0,04x3,5</t>
  </si>
  <si>
    <t>Poznámka k položce:_x000d_
20x0,05x3,5</t>
  </si>
  <si>
    <t>Poznámka k položce:_x000d_
20x0,08x3,5</t>
  </si>
  <si>
    <t>Poznámka k položce:_x000d_
(23x0,02x0,04)*1250 kg/m3</t>
  </si>
  <si>
    <t>Poznámka k položce:_x000d_
40 m2</t>
  </si>
  <si>
    <t>Poznámka k položce:_x000d_
3 ks po 1m</t>
  </si>
  <si>
    <t>Poznámka k položce:_x000d_
3 m + 1m čistící kus</t>
  </si>
  <si>
    <t>Poznámka k položce:_x000d_
(1x3m + 1m)</t>
  </si>
  <si>
    <t>Poznámka k položce:_x000d_
4mx0,3*0,5</t>
  </si>
  <si>
    <t>O4 - Výstroj trati</t>
  </si>
  <si>
    <t xml:space="preserve">SO 01-14-01 - Domoušice - Hřivice, výstroj trati </t>
  </si>
  <si>
    <t>5962101010</t>
  </si>
  <si>
    <t>Návěstidlo rychlostník - obdélník</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</si>
  <si>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</si>
  <si>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 (RYCHL</t>
  </si>
  <si>
    <t>Montáž návěstidla včetně sloupku a patky rychlostníku. Poznámka: 1. V cenách jsou započteny náklady na zemní práce, montáž patky, sloupku a návěstidla, úpravu a rozprostření zeminy na terén. 2. V cenách nejsou obsaženy náklady na dodávku materiálu. (RYCHLOSTNÍK)</t>
  </si>
  <si>
    <t>5962101020</t>
  </si>
  <si>
    <t>Návěstidlo očekávejte traťovou rychlost - trojúhelník</t>
  </si>
  <si>
    <t>5912045030</t>
  </si>
  <si>
    <t>Montáž návěstidla včetně sloupku a patky předvěstníku. Poznámka: 1. V cenách jsou započteny náklady na zemní práce, montáž patky, sloupku a návěstidla, úpravu a rozprostření zeminy na terén. 2. V cenách nejsou obsaženy náklady na dodávku materiálu. (PŘEDV</t>
  </si>
  <si>
    <t>Montáž návěstidla včetně sloupku a patky předvěstníku. Poznámka: 1. V cenách jsou započteny náklady na zemní práce, montáž patky, sloupku a návěstidla, úpravu a rozprostření zeminy na terén. 2. V cenách nejsou obsaženy náklady na dodávku materiálu. (PŘEDVĚSTNÍK)</t>
  </si>
  <si>
    <t>5962101110</t>
  </si>
  <si>
    <t>Návěstidlo sklonovník reflexní</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</si>
  <si>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</si>
  <si>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</si>
  <si>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5962101120</t>
  </si>
  <si>
    <t>Návěstidlo hektometrovník železobetonový se znaky - užitý</t>
  </si>
  <si>
    <t>5912050220</t>
  </si>
  <si>
    <t>Staničení montáž hektometrovníku. Poznámka: 1. V cenách jsou započteny náklady na zemní práce a výměnu, demontáž nebo montáž staničení. 2. V cenách nejsou obsaženy náklady na dodávku materiálu.</t>
  </si>
  <si>
    <t>5962101120.1</t>
  </si>
  <si>
    <t>Návěstidlo hektometrovník železobetonový se znaky</t>
  </si>
  <si>
    <t>5962101100</t>
  </si>
  <si>
    <t>Návěstidlo staničník 320x610 pozink jednomístný</t>
  </si>
  <si>
    <t>5912045090</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</si>
  <si>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</si>
  <si>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5962110000</t>
  </si>
  <si>
    <t>Značení zastávek tabule s názvem</t>
  </si>
  <si>
    <t>5962113005</t>
  </si>
  <si>
    <t>Sloupek ocelový pozinkovaný 60 mm</t>
  </si>
  <si>
    <t>Poznámka k položce:_x000d_
4,1m*71</t>
  </si>
  <si>
    <t>5962114000</t>
  </si>
  <si>
    <t>Výstroj sloupku objímka 50 až 100 mm kompletní</t>
  </si>
  <si>
    <t>Poznámka k položce:_x000d_
14+2+24+7+(2x4)+(2x4)+4+4=71ks</t>
  </si>
  <si>
    <t>5962114020</t>
  </si>
  <si>
    <t>Výstroj sloupku víčko plast 60 mm</t>
  </si>
  <si>
    <t>Poznámka k položce:_x000d_
71 ks x 0,4 x 0,4 x 0,9</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</si>
  <si>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</si>
  <si>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 (VČ.MATERIÁLU)</t>
  </si>
  <si>
    <t>5962101050</t>
  </si>
  <si>
    <t>Návěstidlo tabule před zastávkou</t>
  </si>
  <si>
    <t>5962101045</t>
  </si>
  <si>
    <t>Návěstidlo konec nástupiště</t>
  </si>
  <si>
    <t>Doprava dodávek zhotovitele, dodávek objednatele nebo , výzisku mechanizací přes 3,5 t objemnějšího kusového , materiálu do 30 km</t>
  </si>
  <si>
    <t>Poznámka k položce:_x000d_
plech znacky 71 ks x 30 kg + hektometry 90 ks x 157kg</t>
  </si>
  <si>
    <t>5912050110</t>
  </si>
  <si>
    <t>Staničení demontáž kilometrovníku. Poznámka: 1. V cenách jsou započteny náklady na zemní práce a výměnu, demontáž nebo montáž staničení. 2. V cenách nejsou obsaženy náklady na dodávku materiálu.</t>
  </si>
  <si>
    <t>Poznámka k položce:_x000d_
24,3t do 7km</t>
  </si>
  <si>
    <t>R591202001</t>
  </si>
  <si>
    <t>Demontáž jakékoliv návěsti</t>
  </si>
  <si>
    <t>9902200200</t>
  </si>
  <si>
    <t>Doprava dodávek zhotovitele, dodávek objednatele nebo výzisku mechanizací přes 3,5 t objemnějšího kusového materiálu do 20 km</t>
  </si>
  <si>
    <t>Poznámka k položce:_x000d_
0,25t do 20km</t>
  </si>
  <si>
    <t>Poznámka k položce:_x000d_
pro patky</t>
  </si>
  <si>
    <t>Poznámka k položce:_x000d_
z pol.28</t>
  </si>
  <si>
    <t>O5 - Nástupiště</t>
  </si>
  <si>
    <t>SO 01-12-01 - Zast. Solopysky, nástupiště</t>
  </si>
  <si>
    <t>122102502</t>
  </si>
  <si>
    <t>Odkopávky a prokopávky nezapažené pro spodní stavbu železnic do 1000 m3 v hornině tř. 1 a 2</t>
  </si>
  <si>
    <t>5914115340</t>
  </si>
  <si>
    <t>Demontáž nástupištních desek Sudop K 230. Poznámka: 1. V cenách jsou započteny náklady na snesení, uložení nebo naložení na dopravní prostředek a uložení na úložišti.</t>
  </si>
  <si>
    <t>Poznámka k položce:_x000d_
56m-šíře 1m</t>
  </si>
  <si>
    <t>5914125040</t>
  </si>
  <si>
    <t>Montáž nástupištních desek Sudop K 230. Poznámka: 1. V cenách jsou započteny náklady na manipulaci a montáž desek podle vzorového listu. 2. V cenách nejsou obsaženy náklady na dodávku materiálu.</t>
  </si>
  <si>
    <t>632451022</t>
  </si>
  <si>
    <t>Vyrovnávací potěr tl do 30 mm z MC 15 provedený v pásu</t>
  </si>
  <si>
    <t>Poznámka k položce:_x000d_
56mx0,25m</t>
  </si>
  <si>
    <t>451315125</t>
  </si>
  <si>
    <t>Podkladní nebo výplňová vrstva z betonu C 16/20 tl do 150 mm</t>
  </si>
  <si>
    <t>Poznámka k položce:_x000d_
0,45m3/0,15</t>
  </si>
  <si>
    <t>451577121</t>
  </si>
  <si>
    <t>Podkladní a výplňová vrstva z kameniva drceného tl do 200 mm</t>
  </si>
  <si>
    <t>Poznámka k položce:_x000d_
56mx2,5m</t>
  </si>
  <si>
    <t>961044111</t>
  </si>
  <si>
    <t>Bourání základů z betonu prostého</t>
  </si>
  <si>
    <t>Poznámka k položce:_x000d_
1,23x2,5</t>
  </si>
  <si>
    <t>SO 01-12-02 - Zast. Konětopy, nástupiště</t>
  </si>
  <si>
    <t>5914120020</t>
  </si>
  <si>
    <t>Demontáž nástupiště úrovňového hrana Tischer. Poznámka: 1. V cenách jsou započteny náklady na snesení dílů i zásypu a jejich uložení na plochu nebo naložení na dopravní prostředek a uložení na úložišti.</t>
  </si>
  <si>
    <t>5914130030</t>
  </si>
  <si>
    <t>Montáž nástupiště úrovňového Tischer. Poznámka: 1. V cenách jsou započteny náklady na úpravu terénu, montáž a zásyp podle vzorového listu. 2. V cenách nejsou obsaženy náklady na dodávku materiálu.</t>
  </si>
  <si>
    <t>Poznámka k položce:_x000d_
Hrana bude zvýšena dle PD</t>
  </si>
  <si>
    <t>Poznámka k položce:_x000d_
(84mx0,25m)x2řady</t>
  </si>
  <si>
    <t>Poznámka k položce:_x000d_
4,2m3/0,15</t>
  </si>
  <si>
    <t>Poznámka k položce:_x000d_
0,5x2,5</t>
  </si>
  <si>
    <t>O6 - Ochrana a přeložka kabelů inženýrských sítí</t>
  </si>
  <si>
    <t>SO 01-55-01_S - Stavební část</t>
  </si>
  <si>
    <t>HSV - Práce a dodávky HSV</t>
  </si>
  <si>
    <t xml:space="preserve">M -  Práce a dodávky M</t>
  </si>
  <si>
    <t xml:space="preserve">    46-M -  Zemní práce při extr.mont.pracích</t>
  </si>
  <si>
    <t xml:space="preserve">HZS -  Hodinové zúčtovací sazby</t>
  </si>
  <si>
    <t>HSV</t>
  </si>
  <si>
    <t>Práce a dodávky HSV</t>
  </si>
  <si>
    <t xml:space="preserve"> Práce a dodávky M</t>
  </si>
  <si>
    <t>46-M</t>
  </si>
  <si>
    <t xml:space="preserve"> Zemní práce při extr.mont.pracích</t>
  </si>
  <si>
    <t>460010024</t>
  </si>
  <si>
    <t>Vytyčení trasy vedení kabelového podzemního v zastavěném prostoru</t>
  </si>
  <si>
    <t>CS ÚRS 2019 01</t>
  </si>
  <si>
    <t>2055255677</t>
  </si>
  <si>
    <t>Vytyčení trasy vedení kabelového (podzemního) v zastavěném prostoru</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</si>
  <si>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</si>
  <si>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460070254</t>
  </si>
  <si>
    <t>Hloubení nezapažených jam ručně pro ostatní konstrukce s přemístěním výkopku do vzdálenosti 3 m od okraje jámy nebo naložením na dopravní prostředek, včetně zásypu, zhutnění a urovnání povrchu pro patice sloupku, upozorňovadel a hovorových souprav rozhlas</t>
  </si>
  <si>
    <t>-2083885857</t>
  </si>
  <si>
    <t>Hloubení nezapažených jam ručně pro ostatní konstrukce s přemístěním výkopku do vzdálenosti 3 m od okraje jámy nebo naložením na dopravní prostředek, včetně zásypu, zhutnění a urovnání povrchu pro patice sloupku, upozorňovadel a hovorových souprav rozhlasu, včetně provedení základové patky montované betonové, v hornině třídy 4</t>
  </si>
  <si>
    <t xml:space="preserve">Poznámka k souboru cen:_x000d_
1. Ceny hloubení jam ručně v hornině třídy 6 a 7 jsou stanoveny za použití pneumatického kladiva._x000d_
</t>
  </si>
  <si>
    <t>460150134</t>
  </si>
  <si>
    <t>Hloubení kabelových zapažených i nezapažených rýh ručně š 35 cm, hl 50 cm, v hornině tř 4</t>
  </si>
  <si>
    <t>-1732519985</t>
  </si>
  <si>
    <t>Hloubení zapažených i nezapažených kabelových rýh ručně včetně urovnání dna s přemístěním výkopku do vzdálenosti 3 m od okraje jámy nebo naložením na dopravní prostředek šířky 35 cm, hloubky 50 cm, v hornině třídy 4</t>
  </si>
  <si>
    <t xml:space="preserve">Poznámka k souboru cen:_x000d_
1. Ceny hloubení rýh v hornině třídy 6 a 7 se oceňují cenami souboru cen 460 20- . Hloubení nezapažených kabelových rýh strojně._x000d_
</t>
  </si>
  <si>
    <t>460150164</t>
  </si>
  <si>
    <t>Hloubení zapažených i nezapažených kabelových rýh ručně včetně urovnání dna s přemístěním výkopku do vzdálenosti 3 m od okraje jámy nebo naložením na dopravní prostředek šířky 35 cm, hloubky 80 cm, v hornině třídy 4</t>
  </si>
  <si>
    <t>522366843</t>
  </si>
  <si>
    <t>460490013</t>
  </si>
  <si>
    <t>Krytí kabelů, spojek, koncovek a odbočnic kabelů výstražnou fólií z PVC včetně vyrovnání povrchu rýhy, rozvinutí a uložení fólie do rýhy, fólie šířky do 34cm</t>
  </si>
  <si>
    <t>-467110606</t>
  </si>
  <si>
    <t>460151554</t>
  </si>
  <si>
    <t>Hloubení zapažených i nezapažených kabelových rýh ručně včetně urovnání dna s přemístěním výkopku do vzdálenosti 3 m od okraje jámy nebo naložením na dopravní prostředek ostatních rozměrů, v hornině třídy 4</t>
  </si>
  <si>
    <t>-1047852093</t>
  </si>
  <si>
    <t>460421181</t>
  </si>
  <si>
    <t>Kabelové lože včetně podsypu, zhutnění a urovnání povrchu z písku nebo štěrkopísku tloušťky 10 cm nad kabel zakryté plastovou fólií, šířky lože do 25 cm</t>
  </si>
  <si>
    <t>322862656</t>
  </si>
  <si>
    <t xml:space="preserve">Poznámka k souboru cen:_x000d_
1. V cenách -1021 až -1072, -1121 až -1172 a -1221 až -1272 nejsou započteny náklady na dodávku betonových a plastových desek. Tato dodávka se oceňuje ve specifikaci._x000d_
</t>
  </si>
  <si>
    <t>460560134</t>
  </si>
  <si>
    <t>Zásyp rýh ručně šířky 35 cm, hloubky 50 cm, z horniny třídy 4</t>
  </si>
  <si>
    <t>186448128</t>
  </si>
  <si>
    <t>Zásyp kabelových rýh ručně s uložením výkopku ve vrstvách včetně zhutnění a urovnání povrchu šířky 35 cm hloubky 50 cm, v hornině třídy 4</t>
  </si>
  <si>
    <t>460560164</t>
  </si>
  <si>
    <t>Zásyp kabelových rýh ručně s uložením výkopku ve vrstvách včetně zhutnění a urovnání povrchu šířky 35 cm hloubky 80 cm, v hornině třídy 4</t>
  </si>
  <si>
    <t>-891466055</t>
  </si>
  <si>
    <t>HZS</t>
  </si>
  <si>
    <t xml:space="preserve"> Hodinové zúčtovací sazby</t>
  </si>
  <si>
    <t>HZS2222</t>
  </si>
  <si>
    <t>Hodinové zúčtovací sazby profesí PSV provádění stavebních instalací elektrikář odborný</t>
  </si>
  <si>
    <t>hod</t>
  </si>
  <si>
    <t>1960920865</t>
  </si>
  <si>
    <t>HZS3222</t>
  </si>
  <si>
    <t>Hodinové zúčtovací sazby montáží technologických zařízení na stavebních objektech montér slaboproudých zařízení odborný</t>
  </si>
  <si>
    <t>-501604959</t>
  </si>
  <si>
    <t>HZS3231</t>
  </si>
  <si>
    <t>Hodinové zúčtovací sazby montáží technologických zařízení na stavebních objektech montér měřících a regulačních zařízení</t>
  </si>
  <si>
    <t>880774434</t>
  </si>
  <si>
    <t>HZS4232</t>
  </si>
  <si>
    <t>Hodinové zúčtovací sazby ostatních profesí revizní a kontrolní činnost technik odborný</t>
  </si>
  <si>
    <t>1808368936</t>
  </si>
  <si>
    <t>SO 01-55-01_T - Technologická část</t>
  </si>
  <si>
    <t>KAB - Kabelizace</t>
  </si>
  <si>
    <t>VEN - Venkovní prvky</t>
  </si>
  <si>
    <t>DEM - Demontáže</t>
  </si>
  <si>
    <t>REV - Revize a zkoušky</t>
  </si>
  <si>
    <t>KAB</t>
  </si>
  <si>
    <t>Kabelizace</t>
  </si>
  <si>
    <t>7590521519</t>
  </si>
  <si>
    <t>Venkovní vedení kabelová - metalické sítě Plněné, párované s ochr. vodičem TCEKPFLEY 4 P 1,0 D</t>
  </si>
  <si>
    <t>ÚOŽI 2019 01</t>
  </si>
  <si>
    <t>1590869957</t>
  </si>
  <si>
    <t>7590521529</t>
  </si>
  <si>
    <t>Venkovní vedení kabelová - metalické sítě Plněné, párované s ochr. vodičem TCEKPFLEY 7 P 1,0 D</t>
  </si>
  <si>
    <t>-1005479169</t>
  </si>
  <si>
    <t>7590520614</t>
  </si>
  <si>
    <t>Venkovní vedení kabelová - metalické sítě Plněné 4x0,8 TCEPKPFLEY 5 x 4 x 0,8</t>
  </si>
  <si>
    <t>-391024906</t>
  </si>
  <si>
    <t>7492502080</t>
  </si>
  <si>
    <t>Kabely, vodiče, šňůry Cu - nn Kabel silový více-žílový Cu, plastová izolace CYKY 24J1,5 (24Cx1,5)</t>
  </si>
  <si>
    <t>-1890366864</t>
  </si>
  <si>
    <t>7593500110</t>
  </si>
  <si>
    <t>Trasy kabelového vedení Kabelové žlaby (120x100) spodní + vrchní díl plast</t>
  </si>
  <si>
    <t>-423593425</t>
  </si>
  <si>
    <t>7593500150</t>
  </si>
  <si>
    <t>Trasy kabelového vedení Kabelové žlaby (200x126) spodní + vrchní díl plast</t>
  </si>
  <si>
    <t>-1699236364</t>
  </si>
  <si>
    <t>7593501173</t>
  </si>
  <si>
    <t>Trasy kabelového vedení Chránička dělená KKHR 40 trubka půlená opravná HDPE 2m</t>
  </si>
  <si>
    <t>256</t>
  </si>
  <si>
    <t>-463072450</t>
  </si>
  <si>
    <t>7593505280</t>
  </si>
  <si>
    <t>Položení jedné ochranné trubky 110 mm do kabelového lože</t>
  </si>
  <si>
    <t>-1750722772</t>
  </si>
  <si>
    <t>7491251025</t>
  </si>
  <si>
    <t>Montáž lišt elektroinstalačních, kabelových žlabů z PVC-U jednokomorových zaklapávacích rozměru 100/100 - 100/150 mm</t>
  </si>
  <si>
    <t>204401414</t>
  </si>
  <si>
    <t>Montáž lišt elektroinstalačních, kabelových žlabů z PVC-U jednokomorových zaklapávacích rozměru 100/100 - 100/150 mm - na konstrukci, omítku apod. včetně spojek, ohybů, rohů, bez krabic</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</si>
  <si>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</si>
  <si>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t>
  </si>
  <si>
    <t>-528370454</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</si>
  <si>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</si>
  <si>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7590525232</t>
  </si>
  <si>
    <t>Montáž kabelu návěstního volně uloženého s jádrem 1 mm Cu TCEKEZE, TCEKFE, TCEKPFLEY, TCEKPFLEZE do 30 P</t>
  </si>
  <si>
    <t>1444047799</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</si>
  <si>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</si>
  <si>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7590525233</t>
  </si>
  <si>
    <t>Montáž kabelu návěstního volně uloženého s jádrem 1 mm Cu TCEKEZE, TCEKFE, TCEKPFLEY, TCEKPFLEZE do 61 P</t>
  </si>
  <si>
    <t>2054207725</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</si>
  <si>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</si>
  <si>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7590525222</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</si>
  <si>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t>
  </si>
  <si>
    <t>-866865804</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</si>
  <si>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</si>
  <si>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7590555104</t>
  </si>
  <si>
    <t>Montáž formy pro kabely TCEKE, TCEKFY, TCEKY, TCEKEZE, TCEKEY do 4 P 1,0</t>
  </si>
  <si>
    <t>958249861</t>
  </si>
  <si>
    <t>Montáž formy pro kabely TCEKE, TCEKFY, TCEKY, TCEKEZE, TCEKEY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</si>
  <si>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7590555106</t>
  </si>
  <si>
    <t>Montáž formy pro kabely TCEKE, TCEKFY, TCEKY, TCEKEZE, TCEKEY do 7 P 1,0 - odstranění pláště na jednom konci kabelu, odstranění izolace z konců žil na svorkovnici, zhotovení vodní zábrany, zformování a konečná úprava kabelu, kontrolní a závěrečné měření n</t>
  </si>
  <si>
    <t>1788395275</t>
  </si>
  <si>
    <t>Montáž formy pro kabely TCEKE, TCEKFY, TCEKY, TCEKEZE, TCEKEY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</si>
  <si>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7590525413</t>
  </si>
  <si>
    <t xml:space="preserve">Montáž spojky rovné pro plastové kabely párové rovné o průměru 1,0 mm PE plášť bez pancíře S 1 do 24 žil - přistavení elektrického agregátu, změření izolačního odporu, vlastní montáž spojky, sestavení montážního stojanu, upnutí kabelu do stojanu, spojení </t>
  </si>
  <si>
    <t>-2018457931</t>
  </si>
  <si>
    <t>Montáž spojky rovné pro plastové kabely párové rovné o průměru 1,0 mm PE plášť bez pancíře S 1 do 24 žil - přistavení elektrického agregátu, změření izolačního odporu, vlastní montáž spojky, sestavení montážního stojanu, upnutí kabelu do stojanu, spojení žil, svaření spojky, uvolnění kabelu, uložení spojky v jámě</t>
  </si>
  <si>
    <t>7590541409</t>
  </si>
  <si>
    <t>Slaboproudé rozvody, kabely pro přívod a vnitřní instalaci Spojky metalických kabelů a příslušenství Teplem smrštitelná zesílená spojka pro netlakované kabely XAGA 500-100/25-500/EY</t>
  </si>
  <si>
    <t>840800508</t>
  </si>
  <si>
    <t>7590545182</t>
  </si>
  <si>
    <t>Montáž kabelu na lávku přes 2,5 kg/m</t>
  </si>
  <si>
    <t>-466309488</t>
  </si>
  <si>
    <t>7499700470</t>
  </si>
  <si>
    <t>Kabely trakčního vedení, Různé TV přechodová lávka</t>
  </si>
  <si>
    <t>-1917591484</t>
  </si>
  <si>
    <t>7593505270</t>
  </si>
  <si>
    <t>Montáž kabelového označníku Ball Marker - upevnění kabelového označníku na plášť kabelu upevňovacími prvky</t>
  </si>
  <si>
    <t>-2010863878</t>
  </si>
  <si>
    <t>7598015095</t>
  </si>
  <si>
    <t>Přeměření izolačního stavu kabelu úložného 30 žil</t>
  </si>
  <si>
    <t>-1055601823</t>
  </si>
  <si>
    <t>7598015100</t>
  </si>
  <si>
    <t>Přeměření izolačního stavu kabelu úložného 40 žil</t>
  </si>
  <si>
    <t>-783804110</t>
  </si>
  <si>
    <t>7598015185</t>
  </si>
  <si>
    <t>Jednosměrné měření kabelu místního</t>
  </si>
  <si>
    <t>pár</t>
  </si>
  <si>
    <t>512</t>
  </si>
  <si>
    <t>2010949568</t>
  </si>
  <si>
    <t>VEN</t>
  </si>
  <si>
    <t>Venkovní prvky</t>
  </si>
  <si>
    <t>7592815044</t>
  </si>
  <si>
    <t>Montáž plastového výstražníku AŽD 97 s jednou skříní</t>
  </si>
  <si>
    <t>-1821319901</t>
  </si>
  <si>
    <t>Montáž plastového výstražníku AŽD 97 s jednou skříní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</si>
  <si>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DEM</t>
  </si>
  <si>
    <t>Demontáže</t>
  </si>
  <si>
    <t>7590527042</t>
  </si>
  <si>
    <t>Demontáž kabelu volně uloženého</t>
  </si>
  <si>
    <t>338507894</t>
  </si>
  <si>
    <t>-965931012</t>
  </si>
  <si>
    <t>REV</t>
  </si>
  <si>
    <t>Revize a zkoušky</t>
  </si>
  <si>
    <t>7598095155</t>
  </si>
  <si>
    <t>Regulovaní a aktivování automatického přejezdového zařízení bez závor - regulování proudokruhů výstražníku, závorových břeven, regulování chodu břeven, směrovaní výstražníku, kontrola napájecích zdrojů a relé, přezkoušení činnosti zařízení a kontrolní skř</t>
  </si>
  <si>
    <t>-1801062109</t>
  </si>
  <si>
    <t>Regulovaní a aktivování automatického přejezdového zařízení bez závor - regulování proudokruhů výstražníku, závorových břeven, regulování chodu břeven, směrovaní výstražníku, kontrola napájecích zdrojů a relé, přezkoušení činnosti zařízení a kontrolní skříňky (indikací a ovládání)</t>
  </si>
  <si>
    <t>O7 - Vedlejší rozpočtové náklady</t>
  </si>
  <si>
    <t>SO 9898 - VRN</t>
  </si>
  <si>
    <t>VRN - Vedlejší rozpočtové náklady</t>
  </si>
  <si>
    <t>022101011</t>
  </si>
  <si>
    <t>Geodetické práce Geodetické práce v průběhu opravy</t>
  </si>
  <si>
    <t>1668504439</t>
  </si>
  <si>
    <t>023113001</t>
  </si>
  <si>
    <t>Projektové práce Technický projekt zajištění PPK s optimalizací nivelety/osy koleje trať jednokolejná</t>
  </si>
  <si>
    <t>-632291347</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</si>
  <si>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</si>
  <si>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</si>
  <si>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024101401</t>
  </si>
  <si>
    <t>Inženýrská činnost koordinační a kompletační činnost</t>
  </si>
  <si>
    <t>-1026437663</t>
  </si>
  <si>
    <t>011101001</t>
  </si>
  <si>
    <t>Finanční náklady pojistné</t>
  </si>
  <si>
    <t>2077879710</t>
  </si>
  <si>
    <t>033131001</t>
  </si>
  <si>
    <t>Provozní vlivy Organizační zajištění prací při zřizování a udržování BK kolejí a výhybek</t>
  </si>
  <si>
    <t>1565713866</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</si>
  <si>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</si>
  <si>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</si>
  <si>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9500*2</t>
  </si>
  <si>
    <t>031111051</t>
  </si>
  <si>
    <t>Zařízení a vybavení staveniště pronájem ploch</t>
  </si>
  <si>
    <t>Poznámka k položce:_x000d_
množství lze upravit</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</si>
  <si>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</si>
  <si>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</si>
  <si>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1496585206</t>
  </si>
  <si>
    <t>023131001</t>
  </si>
  <si>
    <t>Projektové práce Dokumentace skutečného provedení železničního svršku a spodku</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</si>
  <si>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</si>
  <si>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</si>
  <si>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022121001</t>
  </si>
  <si>
    <t>Geodetické práce Diagnostika technické infrastruktury Vytýčení trasy inženýrských sítí</t>
  </si>
  <si>
    <t>1081479983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</si>
  <si>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</si>
  <si>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</si>
  <si>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022111001</t>
  </si>
  <si>
    <t>Geodetické práce Kontrola PPK při směrové a výškové úpravě koleje zaměřením APK trať jednokolejná</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</si>
  <si>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</si>
  <si>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</si>
  <si>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9,5</t>
  </si>
  <si>
    <t>021211001</t>
  </si>
  <si>
    <t>Průzkumné práce pro opravy Doplňující laboratorní rozbor kontaminace zeminy nebo kol. lože</t>
  </si>
  <si>
    <t>1024</t>
  </si>
  <si>
    <t>-323251679</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</si>
  <si>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</si>
  <si>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</si>
  <si>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022101021</t>
  </si>
  <si>
    <t>Geodetické práce Geodetické práce po ukončení opravy</t>
  </si>
  <si>
    <t>-96517724</t>
  </si>
  <si>
    <t>Poznámka k položce:_x000d_
VRN pro objekt SO 01-55-01 Ochrana a přeložka kabelů inženýrských sítí</t>
  </si>
  <si>
    <t>023122001</t>
  </si>
  <si>
    <t>Projektové práce Projektová dokumentace - přípravné práce Projekt opravy zabezpečovacích, sdělovacích, elektrických zařízení</t>
  </si>
  <si>
    <t>-1930440611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</si>
  <si>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</si>
  <si>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Poznámka k souboru cen:_x000d_
V sazbě jsou započteny náklady na vyhotovení projektové dokumentace podle vyhlášky číslo 499/2006 Sb., a vyhlášky 146/2008 Sb., v rozsahu pro povolení stavby podle požadavku objednatele.</t>
  </si>
  <si>
    <t>023131011</t>
  </si>
  <si>
    <t>Projektové práce Dokumentace skutečného provedení zabezpečovacích, sdělovacích, elektrických zařízení</t>
  </si>
  <si>
    <t>-1565439954</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</si>
  <si>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</si>
  <si>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</si>
  <si>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065002000.1</t>
  </si>
  <si>
    <t>Mimostaveništní doprava materiálů</t>
  </si>
  <si>
    <t>kpl</t>
  </si>
  <si>
    <t>-214610678</t>
  </si>
  <si>
    <t>O8 - Materiál hrazený a dodávaný přímo SŽDC</t>
  </si>
  <si>
    <t>Č81 - !!NEOCEŇOVAT!!Materiál SŽDC</t>
  </si>
  <si>
    <t xml:space="preserve">    5 - Komunikace pozemní</t>
  </si>
  <si>
    <t>Komunikace pozemní</t>
  </si>
  <si>
    <t>5957201010</t>
  </si>
  <si>
    <t>Kolejnice užité tv. S49</t>
  </si>
  <si>
    <t>198746619</t>
  </si>
  <si>
    <t>Na opravu TÚ Domoušice - Hřivice se odblokují:</t>
  </si>
  <si>
    <t xml:space="preserve">5508 "   TK Koštice - Libochovice"</t>
  </si>
  <si>
    <t xml:space="preserve">7366 "  TK Louny - Koštice km 7,022 - 11,302"</t>
  </si>
  <si>
    <t xml:space="preserve"> 577 " TK Louny - Koštice km 11,633 - 12,048"</t>
  </si>
  <si>
    <t>8600 " TK Boří les - Valtice"</t>
  </si>
  <si>
    <t>5956213005</t>
  </si>
  <si>
    <t xml:space="preserve">Pražec betonový příčný nevystrojený  užitý SB6</t>
  </si>
  <si>
    <t>1656607358</t>
  </si>
  <si>
    <t>Poznámka k položce:_x000d_
Pražce užité SB6 s namontovanými podkladnicemi dodá zadavatel</t>
  </si>
  <si>
    <t>5956140040</t>
  </si>
  <si>
    <t>Pražec betonový příčný vystrojený včetně kompletů tv. B03 (S)</t>
  </si>
  <si>
    <t>-214957671</t>
  </si>
  <si>
    <t>Poznámka k položce:_x000d_
Cena včetně dopravy k OŘ UNL</t>
  </si>
  <si>
    <t>5956140040R</t>
  </si>
  <si>
    <t>Pražec betonový příčný vystrojený včetně kompletů tv. B03 (S) s rozšířením + 2,5 mm</t>
  </si>
  <si>
    <t>746793227</t>
  </si>
  <si>
    <t>Poznámka k položce:_x000d_
Cena včetně dopravy k OŘ UNL a _x000d_
příplatku za alternaticní vystrojení pražce s rozšířením rozchodu koleje</t>
  </si>
  <si>
    <t>5956140030</t>
  </si>
  <si>
    <t>Pražec betonový příčný vystrojený včetně kompletů tv. B 91S/2 (S)</t>
  </si>
  <si>
    <t>-1580998929</t>
  </si>
  <si>
    <t>5956140030R</t>
  </si>
  <si>
    <t>Pražec betonový příčný vystrojený včetně kompletů tv. B 91S/2 (S) rozšíření +2,5 mm</t>
  </si>
  <si>
    <t>892416680</t>
  </si>
  <si>
    <t xml:space="preserve">Pražec betonový příčný vystrojený včetně kompletů tv. B 91S/2 (S)  rozšíření +2,5 mm
</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</si>
  <si>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</si>
  <si>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</si>
  <si>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</si>
  <si>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</si>
  <si>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Trebuchet MS"/>
        <charset val="238"/>
        <i val="1"/>
        <color auto="1"/>
        <sz val="9"/>
        <scheme val="none"/>
      </rPr>
      <t xml:space="preserve">Rekapitulace rekonstrukce </t>
    </r>
    <r>
      <rPr>
        <rFont val="Trebuchet MS"/>
        <charset val="238"/>
        <color auto="1"/>
        <sz val="9"/>
        <scheme val="none"/>
      </rPr>
      <t>obsahuje sestavu Rekapitulace rekonstrukce a Rekapitulace objektů rekonstrukce a soupisů prací.</t>
    </r>
  </si>
  <si>
    <r>
      <t xml:space="preserve">V sestavě </t>
    </r>
    <r>
      <rPr>
        <rFont val="Trebuchet MS"/>
        <charset val="238"/>
        <b val="1"/>
        <color auto="1"/>
        <sz val="9"/>
        <scheme val="none"/>
      </rPr>
      <t>Rekapitulace rekonstrukce</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</si>
  <si>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</si>
  <si>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</si>
  <si>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rekonstrukce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</si>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</sst>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0000A8"/>
      <name val="Arial CE"/>
    </font>
    <font>
      <sz val="8"/>
      <color rgb="FF800080"/>
      <name val="Arial CE"/>
    </font>
    <font>
      <sz val="8"/>
      <color rgb="FFFF0000"/>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11">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E6E7D5"/>
      </patternFill>
    </fill>
    <fill>
      <patternFill patternType="solid">
        <fgColor rgb="FF83F0F7"/>
      </patternFill>
    </fill>
    <fill>
      <patternFill patternType="solid">
        <fgColor rgb="FFFFD274"/>
      </patternFill>
    </fill>
    <fill>
      <patternFill patternType="solid">
        <fgColor rgb="FFA7DC68"/>
      </patternFill>
    </fill>
    <fill>
      <patternFill patternType="solid">
        <fgColor rgb="FFFF9086"/>
      </patternFill>
    </fill>
    <fill>
      <patternFill patternType="solid">
        <fgColor rgb="FFC6A5F6"/>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9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21"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2" xfId="0" applyFont="1" applyBorder="1" applyAlignment="1">
      <alignment horizontal="center" vertical="center"/>
    </xf>
    <xf numFmtId="0" fontId="22"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horizontal="right" vertical="center"/>
    </xf>
    <xf numFmtId="4" fontId="17" fillId="0" borderId="0" xfId="0" applyNumberFormat="1" applyFont="1" applyBorder="1" applyAlignment="1" applyProtection="1">
      <alignment horizontal="righ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horizontal="right" vertical="center"/>
    </xf>
    <xf numFmtId="4" fontId="29" fillId="0" borderId="0" xfId="0" applyNumberFormat="1" applyFont="1" applyBorder="1" applyAlignment="1" applyProtection="1">
      <alignment horizontal="righ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11" fillId="0" borderId="0" xfId="0" applyFont="1" applyAlignment="1" applyProtection="1">
      <alignment vertical="center"/>
    </xf>
    <xf numFmtId="0" fontId="31" fillId="0" borderId="0" xfId="0" applyFont="1" applyAlignment="1" applyProtection="1">
      <alignment horizontal="left" vertical="center" wrapText="1"/>
    </xf>
    <xf numFmtId="4" fontId="11"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4" fontId="1" fillId="0" borderId="0" xfId="0" applyNumberFormat="1" applyFont="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protection locked="0"/>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4" fontId="25" fillId="0" borderId="0" xfId="0" applyNumberFormat="1" applyFont="1" applyAlignment="1" applyProtection="1">
      <alignment vertical="center"/>
      <protection locked="0"/>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5" fillId="0" borderId="0" xfId="0" applyNumberFormat="1" applyFont="1" applyAlignment="1" applyProtection="1"/>
    <xf numFmtId="4" fontId="35" fillId="0" borderId="13" xfId="0" applyNumberFormat="1" applyFont="1" applyBorder="1" applyAlignment="1" applyProtection="1"/>
    <xf numFmtId="166" fontId="35" fillId="0" borderId="13" xfId="0" applyNumberFormat="1" applyFont="1" applyBorder="1" applyAlignment="1" applyProtection="1"/>
    <xf numFmtId="4" fontId="36" fillId="0" borderId="0" xfId="0" applyNumberFormat="1" applyFont="1" applyAlignment="1">
      <alignment vertical="center"/>
    </xf>
    <xf numFmtId="0" fontId="23" fillId="0" borderId="23" xfId="0" applyFont="1" applyBorder="1" applyAlignment="1" applyProtection="1">
      <alignment horizontal="center" vertical="center"/>
    </xf>
    <xf numFmtId="0" fontId="23" fillId="5" borderId="23" xfId="0" applyFont="1" applyFill="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0" fontId="24" fillId="0" borderId="16"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5" xfId="0" applyFont="1" applyBorder="1" applyAlignment="1" applyProtection="1">
      <alignment vertical="center"/>
    </xf>
    <xf numFmtId="0" fontId="39" fillId="0" borderId="0" xfId="0" applyFont="1" applyAlignment="1" applyProtection="1">
      <alignment vertical="center" wrapText="1"/>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40" fillId="0" borderId="23" xfId="0" applyFont="1" applyBorder="1" applyAlignment="1" applyProtection="1">
      <alignment horizontal="center" vertical="center"/>
    </xf>
    <xf numFmtId="0" fontId="40" fillId="5" borderId="23" xfId="0" applyFont="1" applyFill="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0" fontId="41" fillId="0" borderId="23" xfId="0" applyFont="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23" fillId="6" borderId="23" xfId="0" applyFont="1" applyFill="1" applyBorder="1" applyAlignment="1" applyProtection="1">
      <alignment horizontal="center" vertical="center"/>
    </xf>
    <xf numFmtId="0" fontId="23" fillId="7" borderId="23" xfId="0" applyFont="1" applyFill="1" applyBorder="1" applyAlignment="1" applyProtection="1">
      <alignment horizontal="center"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0" fontId="40" fillId="8" borderId="23" xfId="0" applyFont="1" applyFill="1" applyBorder="1" applyAlignment="1" applyProtection="1">
      <alignment horizontal="center" vertical="center"/>
    </xf>
    <xf numFmtId="0" fontId="23" fillId="8" borderId="23" xfId="0" applyFont="1" applyFill="1" applyBorder="1" applyAlignment="1" applyProtection="1">
      <alignment horizontal="center" vertical="center"/>
    </xf>
    <xf numFmtId="0" fontId="23" fillId="9" borderId="23" xfId="0" applyFont="1" applyFill="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23" fillId="10" borderId="23" xfId="0" applyFont="1" applyFill="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21" xfId="0" applyFont="1" applyBorder="1" applyAlignment="1" applyProtection="1">
      <alignment horizontal="left" vertical="center"/>
    </xf>
    <xf numFmtId="0" fontId="10" fillId="0" borderId="21" xfId="0" applyFont="1" applyBorder="1" applyAlignment="1" applyProtection="1">
      <alignment vertical="center"/>
    </xf>
    <xf numFmtId="4" fontId="10" fillId="0" borderId="21" xfId="0" applyNumberFormat="1" applyFont="1" applyBorder="1" applyAlignment="1" applyProtection="1">
      <alignment vertical="center"/>
      <protection locked="0"/>
    </xf>
    <xf numFmtId="4" fontId="10" fillId="0" borderId="21" xfId="0" applyNumberFormat="1" applyFont="1" applyBorder="1" applyAlignment="1" applyProtection="1">
      <alignment vertical="center"/>
    </xf>
    <xf numFmtId="0" fontId="10" fillId="0" borderId="4" xfId="0" applyFont="1" applyBorder="1" applyAlignment="1">
      <alignment vertical="center"/>
    </xf>
    <xf numFmtId="0" fontId="11" fillId="0" borderId="4" xfId="0" applyFont="1" applyBorder="1" applyAlignment="1" applyProtection="1">
      <alignment vertical="center"/>
    </xf>
    <xf numFmtId="0" fontId="11" fillId="0" borderId="21" xfId="0" applyFont="1" applyBorder="1" applyAlignment="1" applyProtection="1">
      <alignment horizontal="left" vertical="center"/>
    </xf>
    <xf numFmtId="0" fontId="11" fillId="0" borderId="21" xfId="0" applyFont="1" applyBorder="1" applyAlignment="1" applyProtection="1">
      <alignment vertical="center"/>
    </xf>
    <xf numFmtId="4" fontId="11" fillId="0" borderId="21" xfId="0" applyNumberFormat="1" applyFont="1" applyBorder="1" applyAlignment="1" applyProtection="1">
      <alignment vertical="center"/>
      <protection locked="0"/>
    </xf>
    <xf numFmtId="4" fontId="11" fillId="0" borderId="21" xfId="0" applyNumberFormat="1" applyFont="1" applyBorder="1" applyAlignment="1" applyProtection="1">
      <alignment vertical="center"/>
    </xf>
    <xf numFmtId="0" fontId="11" fillId="0" borderId="4" xfId="0" applyFont="1" applyBorder="1" applyAlignment="1">
      <alignment vertical="center"/>
    </xf>
    <xf numFmtId="0" fontId="12" fillId="0" borderId="4" xfId="0" applyFont="1" applyBorder="1" applyAlignment="1" applyProtection="1"/>
    <xf numFmtId="0" fontId="12" fillId="0" borderId="0" xfId="0" applyFont="1" applyAlignment="1" applyProtection="1"/>
    <xf numFmtId="0" fontId="12" fillId="0" borderId="0" xfId="0" applyFont="1" applyAlignment="1" applyProtection="1">
      <alignment horizontal="left"/>
    </xf>
    <xf numFmtId="0" fontId="10" fillId="0" borderId="0" xfId="0" applyFont="1" applyAlignment="1" applyProtection="1">
      <alignment horizontal="left"/>
    </xf>
    <xf numFmtId="0" fontId="12" fillId="0" borderId="0" xfId="0" applyFont="1" applyAlignment="1" applyProtection="1">
      <protection locked="0"/>
    </xf>
    <xf numFmtId="4" fontId="10" fillId="0" borderId="0" xfId="0" applyNumberFormat="1" applyFont="1" applyAlignment="1" applyProtection="1"/>
    <xf numFmtId="0" fontId="12" fillId="0" borderId="4" xfId="0" applyFont="1" applyBorder="1" applyAlignment="1"/>
    <xf numFmtId="0" fontId="12" fillId="0" borderId="15" xfId="0" applyFont="1" applyBorder="1" applyAlignment="1" applyProtection="1"/>
    <xf numFmtId="0" fontId="12" fillId="0" borderId="0" xfId="0" applyFont="1" applyBorder="1" applyAlignment="1" applyProtection="1"/>
    <xf numFmtId="4" fontId="12" fillId="0" borderId="0" xfId="0" applyNumberFormat="1" applyFont="1" applyBorder="1" applyAlignment="1" applyProtection="1"/>
    <xf numFmtId="166" fontId="12" fillId="0" borderId="0" xfId="0" applyNumberFormat="1" applyFont="1" applyBorder="1" applyAlignment="1" applyProtection="1"/>
    <xf numFmtId="0" fontId="12" fillId="0" borderId="16" xfId="0" applyFont="1" applyBorder="1" applyAlignment="1" applyProtection="1"/>
    <xf numFmtId="0" fontId="12" fillId="0" borderId="0" xfId="0" applyFont="1" applyAlignment="1">
      <alignment horizontal="left"/>
    </xf>
    <xf numFmtId="0" fontId="12" fillId="0" borderId="0" xfId="0" applyFont="1" applyAlignment="1">
      <alignment horizontal="center"/>
    </xf>
    <xf numFmtId="4" fontId="12" fillId="0" borderId="0" xfId="0" applyNumberFormat="1" applyFont="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6"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7"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5" fillId="0" borderId="1" xfId="0" applyFont="1" applyBorder="1" applyAlignment="1">
      <alignment horizontal="center" vertical="center"/>
    </xf>
    <xf numFmtId="0" fontId="45"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6"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2" fillId="0" borderId="1" xfId="0" applyFont="1" applyBorder="1" applyAlignment="1">
      <alignment horizontal="left" vertical="center" wrapText="1"/>
    </xf>
    <xf numFmtId="0" fontId="45"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7" fillId="0" borderId="0" xfId="0" applyFont="1" applyAlignment="1">
      <alignment vertical="center"/>
    </xf>
    <xf numFmtId="0" fontId="44" fillId="0" borderId="1" xfId="0" applyFont="1" applyBorder="1" applyAlignment="1">
      <alignment vertical="center"/>
    </xf>
    <xf numFmtId="0" fontId="47" fillId="0" borderId="29" xfId="0" applyFont="1" applyBorder="1" applyAlignment="1">
      <alignment vertical="center"/>
    </xf>
    <xf numFmtId="0" fontId="44" fillId="0" borderId="29" xfId="0" applyFont="1" applyBorder="1" applyAlignment="1">
      <alignment vertical="center"/>
    </xf>
    <xf numFmtId="0" fontId="0" fillId="0" borderId="1" xfId="0"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7"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1" xfId="0" applyFont="1" applyBorder="1" applyAlignment="1">
      <alignment horizontal="center" vertical="center"/>
    </xf>
    <xf numFmtId="0" fontId="42" fillId="0" borderId="1" xfId="0" applyFont="1" applyBorder="1" applyAlignment="1">
      <alignment horizontal="lef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5.83" hidden="1" customWidth="1"/>
    <col min="49" max="49" width="25.83" hidden="1" customWidth="1"/>
    <col min="50" max="50" width="21.67" hidden="1" customWidth="1"/>
    <col min="51" max="51" width="21.67" hidden="1" customWidth="1"/>
    <col min="52" max="52" width="25" hidden="1" customWidth="1"/>
    <col min="53" max="53" width="25" hidden="1" customWidth="1"/>
    <col min="54" max="54" width="21.67" hidden="1" customWidth="1"/>
    <col min="55" max="55" width="19.17" hidden="1" customWidth="1"/>
    <col min="56" max="56" width="25" hidden="1" customWidth="1"/>
    <col min="57" max="57" width="21.67" hidden="1" customWidth="1"/>
    <col min="58" max="58" width="19.17" hidden="1" customWidth="1"/>
    <col min="59" max="59"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5</v>
      </c>
      <c r="BV1" s="17" t="s">
        <v>6</v>
      </c>
    </row>
    <row r="2" ht="36.96" customHeight="1">
      <c r="AR2"/>
      <c r="BS2" s="18" t="s">
        <v>7</v>
      </c>
      <c r="BT2" s="18" t="s">
        <v>8</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ht="24.96" customHeight="1">
      <c r="B4" s="22"/>
      <c r="C4" s="23"/>
      <c r="D4" s="24" t="s">
        <v>10</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11</v>
      </c>
      <c r="BG4" s="26" t="s">
        <v>12</v>
      </c>
      <c r="BS4" s="18" t="s">
        <v>13</v>
      </c>
    </row>
    <row r="5" ht="12" customHeight="1">
      <c r="B5" s="22"/>
      <c r="C5" s="23"/>
      <c r="D5" s="27" t="s">
        <v>14</v>
      </c>
      <c r="E5" s="23"/>
      <c r="F5" s="23"/>
      <c r="G5" s="23"/>
      <c r="H5" s="23"/>
      <c r="I5" s="23"/>
      <c r="J5" s="23"/>
      <c r="K5" s="28" t="s">
        <v>15</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G5" s="29" t="s">
        <v>16</v>
      </c>
      <c r="BS5" s="18" t="s">
        <v>7</v>
      </c>
    </row>
    <row r="6" ht="36.96" customHeight="1">
      <c r="B6" s="22"/>
      <c r="C6" s="23"/>
      <c r="D6" s="30" t="s">
        <v>17</v>
      </c>
      <c r="E6" s="23"/>
      <c r="F6" s="23"/>
      <c r="G6" s="23"/>
      <c r="H6" s="23"/>
      <c r="I6" s="23"/>
      <c r="J6" s="23"/>
      <c r="K6" s="31" t="s">
        <v>18</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G6" s="32"/>
      <c r="BS6" s="18" t="s">
        <v>7</v>
      </c>
    </row>
    <row r="7"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G7" s="32"/>
      <c r="BS7" s="18" t="s">
        <v>7</v>
      </c>
    </row>
    <row r="8" ht="12" customHeight="1">
      <c r="B8" s="22"/>
      <c r="C8" s="23"/>
      <c r="D8" s="33" t="s">
        <v>23</v>
      </c>
      <c r="E8" s="23"/>
      <c r="F8" s="23"/>
      <c r="G8" s="23"/>
      <c r="H8" s="23"/>
      <c r="I8" s="23"/>
      <c r="J8" s="23"/>
      <c r="K8" s="28" t="s">
        <v>24</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25</v>
      </c>
      <c r="AL8" s="23"/>
      <c r="AM8" s="23"/>
      <c r="AN8" s="34" t="s">
        <v>26</v>
      </c>
      <c r="AO8" s="23"/>
      <c r="AP8" s="23"/>
      <c r="AQ8" s="23"/>
      <c r="AR8" s="21"/>
      <c r="BG8" s="32"/>
      <c r="BS8" s="18" t="s">
        <v>7</v>
      </c>
    </row>
    <row r="9" ht="29.28" customHeight="1">
      <c r="B9" s="22"/>
      <c r="C9" s="23"/>
      <c r="D9" s="27" t="s">
        <v>27</v>
      </c>
      <c r="E9" s="23"/>
      <c r="F9" s="23"/>
      <c r="G9" s="23"/>
      <c r="H9" s="23"/>
      <c r="I9" s="23"/>
      <c r="J9" s="23"/>
      <c r="K9" s="35" t="s">
        <v>28</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29</v>
      </c>
      <c r="AL9" s="23"/>
      <c r="AM9" s="23"/>
      <c r="AN9" s="35" t="s">
        <v>30</v>
      </c>
      <c r="AO9" s="23"/>
      <c r="AP9" s="23"/>
      <c r="AQ9" s="23"/>
      <c r="AR9" s="21"/>
      <c r="BG9" s="32"/>
      <c r="BS9" s="18" t="s">
        <v>7</v>
      </c>
    </row>
    <row r="10" ht="12" customHeight="1">
      <c r="B10" s="22"/>
      <c r="C10" s="23"/>
      <c r="D10" s="33" t="s">
        <v>31</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32</v>
      </c>
      <c r="AL10" s="23"/>
      <c r="AM10" s="23"/>
      <c r="AN10" s="28" t="s">
        <v>33</v>
      </c>
      <c r="AO10" s="23"/>
      <c r="AP10" s="23"/>
      <c r="AQ10" s="23"/>
      <c r="AR10" s="21"/>
      <c r="BG10" s="32"/>
      <c r="BS10" s="18" t="s">
        <v>7</v>
      </c>
    </row>
    <row r="11" ht="18.48" customHeight="1">
      <c r="B11" s="22"/>
      <c r="C11" s="23"/>
      <c r="D11" s="23"/>
      <c r="E11" s="28" t="s">
        <v>34</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35</v>
      </c>
      <c r="AL11" s="23"/>
      <c r="AM11" s="23"/>
      <c r="AN11" s="28" t="s">
        <v>36</v>
      </c>
      <c r="AO11" s="23"/>
      <c r="AP11" s="23"/>
      <c r="AQ11" s="23"/>
      <c r="AR11" s="21"/>
      <c r="BG11" s="32"/>
      <c r="BS11" s="18" t="s">
        <v>7</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G12" s="32"/>
      <c r="BS12" s="18" t="s">
        <v>7</v>
      </c>
    </row>
    <row r="13" ht="12" customHeight="1">
      <c r="B13" s="22"/>
      <c r="C13" s="23"/>
      <c r="D13" s="33" t="s">
        <v>37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32</v>
      </c>
      <c r="AL13" s="23"/>
      <c r="AM13" s="23"/>
      <c r="AN13" s="36" t="s">
        <v>38</v>
      </c>
      <c r="AO13" s="23"/>
      <c r="AP13" s="23"/>
      <c r="AQ13" s="23"/>
      <c r="AR13" s="21"/>
      <c r="BG13" s="32"/>
      <c r="BS13" s="18" t="s">
        <v>7</v>
      </c>
    </row>
    <row r="14">
      <c r="B14" s="22"/>
      <c r="C14" s="23"/>
      <c r="D14" s="23"/>
      <c r="E14" s="36" t="s">
        <v>38</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35</v>
      </c>
      <c r="AL14" s="23"/>
      <c r="AM14" s="23"/>
      <c r="AN14" s="36" t="s">
        <v>38</v>
      </c>
      <c r="AO14" s="23"/>
      <c r="AP14" s="23"/>
      <c r="AQ14" s="23"/>
      <c r="AR14" s="21"/>
      <c r="BG14" s="32"/>
      <c r="BS14" s="18" t="s">
        <v>7</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G15" s="32"/>
      <c r="BS15" s="18" t="s">
        <v>4</v>
      </c>
    </row>
    <row r="16" ht="12" customHeight="1">
      <c r="B16" s="22"/>
      <c r="C16" s="23"/>
      <c r="D16" s="33" t="s">
        <v>39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32</v>
      </c>
      <c r="AL16" s="23"/>
      <c r="AM16" s="23"/>
      <c r="AN16" s="28" t="s">
        <v>40</v>
      </c>
      <c r="AO16" s="23"/>
      <c r="AP16" s="23"/>
      <c r="AQ16" s="23"/>
      <c r="AR16" s="21"/>
      <c r="BG16" s="32"/>
      <c r="BS16" s="18" t="s">
        <v>4</v>
      </c>
    </row>
    <row r="17" ht="18.48" customHeight="1">
      <c r="B17" s="22"/>
      <c r="C17" s="23"/>
      <c r="D17" s="23"/>
      <c r="E17" s="28" t="s">
        <v>41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35</v>
      </c>
      <c r="AL17" s="23"/>
      <c r="AM17" s="23"/>
      <c r="AN17" s="28" t="s">
        <v>40</v>
      </c>
      <c r="AO17" s="23"/>
      <c r="AP17" s="23"/>
      <c r="AQ17" s="23"/>
      <c r="AR17" s="21"/>
      <c r="BG17" s="32"/>
      <c r="BS17" s="18" t="s">
        <v>5</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G18" s="32"/>
      <c r="BS18" s="18" t="s">
        <v>7</v>
      </c>
    </row>
    <row r="19"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32</v>
      </c>
      <c r="AL19" s="23"/>
      <c r="AM19" s="23"/>
      <c r="AN19" s="28" t="s">
        <v>40</v>
      </c>
      <c r="AO19" s="23"/>
      <c r="AP19" s="23"/>
      <c r="AQ19" s="23"/>
      <c r="AR19" s="21"/>
      <c r="BG19" s="32"/>
      <c r="BS19" s="18" t="s">
        <v>7</v>
      </c>
    </row>
    <row r="20"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35</v>
      </c>
      <c r="AL20" s="23"/>
      <c r="AM20" s="23"/>
      <c r="AN20" s="28" t="s">
        <v>40</v>
      </c>
      <c r="AO20" s="23"/>
      <c r="AP20" s="23"/>
      <c r="AQ20" s="23"/>
      <c r="AR20" s="21"/>
      <c r="BG20" s="32"/>
      <c r="BS20" s="18" t="s">
        <v>5</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G21" s="32"/>
    </row>
    <row r="22"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G22" s="32"/>
    </row>
    <row r="23" ht="51"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G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G24" s="32"/>
    </row>
    <row r="25"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G25" s="32"/>
    </row>
    <row r="26" s="1" customFormat="1" ht="25.92" customHeight="1">
      <c r="B26" s="40"/>
      <c r="C26" s="41"/>
      <c r="D26" s="42" t="s">
        <v>46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G26" s="32"/>
    </row>
    <row r="27" s="1" customFormat="1" ht="6.96" customHeight="1">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G27" s="32"/>
    </row>
    <row r="28" s="1" customFormat="1">
      <c r="B28" s="40"/>
      <c r="C28" s="41"/>
      <c r="D28" s="41"/>
      <c r="E28" s="41"/>
      <c r="F28" s="41"/>
      <c r="G28" s="41"/>
      <c r="H28" s="41"/>
      <c r="I28" s="41"/>
      <c r="J28" s="41"/>
      <c r="K28" s="41"/>
      <c r="L28" s="46" t="s">
        <v>47</v>
      </c>
      <c r="M28" s="46"/>
      <c r="N28" s="46"/>
      <c r="O28" s="46"/>
      <c r="P28" s="46"/>
      <c r="Q28" s="41"/>
      <c r="R28" s="41"/>
      <c r="S28" s="41"/>
      <c r="T28" s="41"/>
      <c r="U28" s="41"/>
      <c r="V28" s="41"/>
      <c r="W28" s="46" t="s">
        <v>48</v>
      </c>
      <c r="X28" s="46"/>
      <c r="Y28" s="46"/>
      <c r="Z28" s="46"/>
      <c r="AA28" s="46"/>
      <c r="AB28" s="46"/>
      <c r="AC28" s="46"/>
      <c r="AD28" s="46"/>
      <c r="AE28" s="46"/>
      <c r="AF28" s="41"/>
      <c r="AG28" s="41"/>
      <c r="AH28" s="41"/>
      <c r="AI28" s="41"/>
      <c r="AJ28" s="41"/>
      <c r="AK28" s="46" t="s">
        <v>49</v>
      </c>
      <c r="AL28" s="46"/>
      <c r="AM28" s="46"/>
      <c r="AN28" s="46"/>
      <c r="AO28" s="46"/>
      <c r="AP28" s="41"/>
      <c r="AQ28" s="41"/>
      <c r="AR28" s="45"/>
      <c r="BG28" s="32"/>
    </row>
    <row r="29" hidden="1" s="2" customFormat="1" ht="14.4" customHeight="1">
      <c r="B29" s="47"/>
      <c r="C29" s="48"/>
      <c r="D29" s="33" t="s">
        <v>50</v>
      </c>
      <c r="E29" s="48"/>
      <c r="F29" s="33" t="s">
        <v>51</v>
      </c>
      <c r="G29" s="48"/>
      <c r="H29" s="48"/>
      <c r="I29" s="48"/>
      <c r="J29" s="48"/>
      <c r="K29" s="48"/>
      <c r="L29" s="49">
        <v>0.20999999999999999</v>
      </c>
      <c r="M29" s="48"/>
      <c r="N29" s="48"/>
      <c r="O29" s="48"/>
      <c r="P29" s="48"/>
      <c r="Q29" s="48"/>
      <c r="R29" s="48"/>
      <c r="S29" s="48"/>
      <c r="T29" s="48"/>
      <c r="U29" s="48"/>
      <c r="V29" s="48"/>
      <c r="W29" s="50">
        <f>ROUND(BB54, 2)</f>
        <v>0</v>
      </c>
      <c r="X29" s="48"/>
      <c r="Y29" s="48"/>
      <c r="Z29" s="48"/>
      <c r="AA29" s="48"/>
      <c r="AB29" s="48"/>
      <c r="AC29" s="48"/>
      <c r="AD29" s="48"/>
      <c r="AE29" s="48"/>
      <c r="AF29" s="48"/>
      <c r="AG29" s="48"/>
      <c r="AH29" s="48"/>
      <c r="AI29" s="48"/>
      <c r="AJ29" s="48"/>
      <c r="AK29" s="50">
        <f>ROUND(AX54, 2)</f>
        <v>0</v>
      </c>
      <c r="AL29" s="48"/>
      <c r="AM29" s="48"/>
      <c r="AN29" s="48"/>
      <c r="AO29" s="48"/>
      <c r="AP29" s="48"/>
      <c r="AQ29" s="48"/>
      <c r="AR29" s="51"/>
      <c r="BG29" s="52"/>
    </row>
    <row r="30" hidden="1" s="2" customFormat="1" ht="14.4" customHeight="1">
      <c r="B30" s="47"/>
      <c r="C30" s="48"/>
      <c r="D30" s="48"/>
      <c r="E30" s="48"/>
      <c r="F30" s="33" t="s">
        <v>52</v>
      </c>
      <c r="G30" s="48"/>
      <c r="H30" s="48"/>
      <c r="I30" s="48"/>
      <c r="J30" s="48"/>
      <c r="K30" s="48"/>
      <c r="L30" s="49">
        <v>0.14999999999999999</v>
      </c>
      <c r="M30" s="48"/>
      <c r="N30" s="48"/>
      <c r="O30" s="48"/>
      <c r="P30" s="48"/>
      <c r="Q30" s="48"/>
      <c r="R30" s="48"/>
      <c r="S30" s="48"/>
      <c r="T30" s="48"/>
      <c r="U30" s="48"/>
      <c r="V30" s="48"/>
      <c r="W30" s="50">
        <f>ROUND(BC54, 2)</f>
        <v>0</v>
      </c>
      <c r="X30" s="48"/>
      <c r="Y30" s="48"/>
      <c r="Z30" s="48"/>
      <c r="AA30" s="48"/>
      <c r="AB30" s="48"/>
      <c r="AC30" s="48"/>
      <c r="AD30" s="48"/>
      <c r="AE30" s="48"/>
      <c r="AF30" s="48"/>
      <c r="AG30" s="48"/>
      <c r="AH30" s="48"/>
      <c r="AI30" s="48"/>
      <c r="AJ30" s="48"/>
      <c r="AK30" s="50">
        <f>ROUND(AY54, 2)</f>
        <v>0</v>
      </c>
      <c r="AL30" s="48"/>
      <c r="AM30" s="48"/>
      <c r="AN30" s="48"/>
      <c r="AO30" s="48"/>
      <c r="AP30" s="48"/>
      <c r="AQ30" s="48"/>
      <c r="AR30" s="51"/>
      <c r="BG30" s="52"/>
    </row>
    <row r="31" s="2" customFormat="1" ht="14.4" customHeight="1">
      <c r="B31" s="47"/>
      <c r="C31" s="48"/>
      <c r="D31" s="53" t="s">
        <v>50</v>
      </c>
      <c r="E31" s="48"/>
      <c r="F31" s="33" t="s">
        <v>53</v>
      </c>
      <c r="G31" s="48"/>
      <c r="H31" s="48"/>
      <c r="I31" s="48"/>
      <c r="J31" s="48"/>
      <c r="K31" s="48"/>
      <c r="L31" s="49">
        <v>0.20999999999999999</v>
      </c>
      <c r="M31" s="48"/>
      <c r="N31" s="48"/>
      <c r="O31" s="48"/>
      <c r="P31" s="48"/>
      <c r="Q31" s="48"/>
      <c r="R31" s="48"/>
      <c r="S31" s="48"/>
      <c r="T31" s="48"/>
      <c r="U31" s="48"/>
      <c r="V31" s="48"/>
      <c r="W31" s="50">
        <f>ROUND(BD54, 2)</f>
        <v>0</v>
      </c>
      <c r="X31" s="48"/>
      <c r="Y31" s="48"/>
      <c r="Z31" s="48"/>
      <c r="AA31" s="48"/>
      <c r="AB31" s="48"/>
      <c r="AC31" s="48"/>
      <c r="AD31" s="48"/>
      <c r="AE31" s="48"/>
      <c r="AF31" s="48"/>
      <c r="AG31" s="48"/>
      <c r="AH31" s="48"/>
      <c r="AI31" s="48"/>
      <c r="AJ31" s="48"/>
      <c r="AK31" s="50">
        <v>0</v>
      </c>
      <c r="AL31" s="48"/>
      <c r="AM31" s="48"/>
      <c r="AN31" s="48"/>
      <c r="AO31" s="48"/>
      <c r="AP31" s="48"/>
      <c r="AQ31" s="48"/>
      <c r="AR31" s="51"/>
      <c r="BG31" s="52"/>
    </row>
    <row r="32" s="2" customFormat="1" ht="14.4" customHeight="1">
      <c r="B32" s="47"/>
      <c r="C32" s="48"/>
      <c r="D32" s="48"/>
      <c r="E32" s="48"/>
      <c r="F32" s="33" t="s">
        <v>54</v>
      </c>
      <c r="G32" s="48"/>
      <c r="H32" s="48"/>
      <c r="I32" s="48"/>
      <c r="J32" s="48"/>
      <c r="K32" s="48"/>
      <c r="L32" s="49">
        <v>0.14999999999999999</v>
      </c>
      <c r="M32" s="48"/>
      <c r="N32" s="48"/>
      <c r="O32" s="48"/>
      <c r="P32" s="48"/>
      <c r="Q32" s="48"/>
      <c r="R32" s="48"/>
      <c r="S32" s="48"/>
      <c r="T32" s="48"/>
      <c r="U32" s="48"/>
      <c r="V32" s="48"/>
      <c r="W32" s="50">
        <f>ROUND(BE54, 2)</f>
        <v>0</v>
      </c>
      <c r="X32" s="48"/>
      <c r="Y32" s="48"/>
      <c r="Z32" s="48"/>
      <c r="AA32" s="48"/>
      <c r="AB32" s="48"/>
      <c r="AC32" s="48"/>
      <c r="AD32" s="48"/>
      <c r="AE32" s="48"/>
      <c r="AF32" s="48"/>
      <c r="AG32" s="48"/>
      <c r="AH32" s="48"/>
      <c r="AI32" s="48"/>
      <c r="AJ32" s="48"/>
      <c r="AK32" s="50">
        <v>0</v>
      </c>
      <c r="AL32" s="48"/>
      <c r="AM32" s="48"/>
      <c r="AN32" s="48"/>
      <c r="AO32" s="48"/>
      <c r="AP32" s="48"/>
      <c r="AQ32" s="48"/>
      <c r="AR32" s="51"/>
      <c r="BG32" s="52"/>
    </row>
    <row r="33" hidden="1" s="2" customFormat="1" ht="14.4" customHeight="1">
      <c r="B33" s="47"/>
      <c r="C33" s="48"/>
      <c r="D33" s="48"/>
      <c r="E33" s="48"/>
      <c r="F33" s="33" t="s">
        <v>55</v>
      </c>
      <c r="G33" s="48"/>
      <c r="H33" s="48"/>
      <c r="I33" s="48"/>
      <c r="J33" s="48"/>
      <c r="K33" s="48"/>
      <c r="L33" s="49">
        <v>0</v>
      </c>
      <c r="M33" s="48"/>
      <c r="N33" s="48"/>
      <c r="O33" s="48"/>
      <c r="P33" s="48"/>
      <c r="Q33" s="48"/>
      <c r="R33" s="48"/>
      <c r="S33" s="48"/>
      <c r="T33" s="48"/>
      <c r="U33" s="48"/>
      <c r="V33" s="48"/>
      <c r="W33" s="50">
        <f>ROUND(BF54, 2)</f>
        <v>0</v>
      </c>
      <c r="X33" s="48"/>
      <c r="Y33" s="48"/>
      <c r="Z33" s="48"/>
      <c r="AA33" s="48"/>
      <c r="AB33" s="48"/>
      <c r="AC33" s="48"/>
      <c r="AD33" s="48"/>
      <c r="AE33" s="48"/>
      <c r="AF33" s="48"/>
      <c r="AG33" s="48"/>
      <c r="AH33" s="48"/>
      <c r="AI33" s="48"/>
      <c r="AJ33" s="48"/>
      <c r="AK33" s="50">
        <v>0</v>
      </c>
      <c r="AL33" s="48"/>
      <c r="AM33" s="48"/>
      <c r="AN33" s="48"/>
      <c r="AO33" s="48"/>
      <c r="AP33" s="48"/>
      <c r="AQ33" s="48"/>
      <c r="AR33" s="51"/>
    </row>
    <row r="34" s="1" customFormat="1" ht="6.96" customHeight="1">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row>
    <row r="35" s="1" customFormat="1" ht="25.92" customHeight="1">
      <c r="B35" s="40"/>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5"/>
    </row>
    <row r="36" s="1" customFormat="1" ht="6.96" customHeight="1">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row>
    <row r="37" s="1" customFormat="1" ht="6.96" customHeight="1">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row>
    <row r="41" s="1" customFormat="1" ht="6.96" customHeight="1">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row>
    <row r="42" s="1" customFormat="1" ht="24.96" customHeight="1">
      <c r="B42" s="40"/>
      <c r="C42" s="24" t="s">
        <v>59</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row>
    <row r="43" s="1" customFormat="1" ht="6.96" customHeight="1">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row>
    <row r="44" s="3" customFormat="1" ht="12" customHeight="1">
      <c r="B44" s="65"/>
      <c r="C44" s="33" t="s">
        <v>14</v>
      </c>
      <c r="D44" s="66"/>
      <c r="E44" s="66"/>
      <c r="F44" s="66"/>
      <c r="G44" s="66"/>
      <c r="H44" s="66"/>
      <c r="I44" s="66"/>
      <c r="J44" s="66"/>
      <c r="K44" s="66"/>
      <c r="L44" s="66" t="str">
        <f>K5</f>
        <v>65019124</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row>
    <row r="45" s="4" customFormat="1" ht="36.96" customHeight="1">
      <c r="B45" s="68"/>
      <c r="C45" s="69" t="s">
        <v>17</v>
      </c>
      <c r="D45" s="70"/>
      <c r="E45" s="70"/>
      <c r="F45" s="70"/>
      <c r="G45" s="70"/>
      <c r="H45" s="70"/>
      <c r="I45" s="70"/>
      <c r="J45" s="70"/>
      <c r="K45" s="70"/>
      <c r="L45" s="71" t="str">
        <f>K6</f>
        <v>Oprava traťového úseku Domoušice - Hřivice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row>
    <row r="46" s="1" customFormat="1" ht="6.96" customHeight="1">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row>
    <row r="47" s="1" customFormat="1" ht="12" customHeight="1">
      <c r="B47" s="40"/>
      <c r="C47" s="33" t="s">
        <v>23</v>
      </c>
      <c r="D47" s="41"/>
      <c r="E47" s="41"/>
      <c r="F47" s="41"/>
      <c r="G47" s="41"/>
      <c r="H47" s="41"/>
      <c r="I47" s="41"/>
      <c r="J47" s="41"/>
      <c r="K47" s="41"/>
      <c r="L47" s="73" t="str">
        <f>IF(K8="","",K8)</f>
        <v>Domoušice - Hřivice</v>
      </c>
      <c r="M47" s="41"/>
      <c r="N47" s="41"/>
      <c r="O47" s="41"/>
      <c r="P47" s="41"/>
      <c r="Q47" s="41"/>
      <c r="R47" s="41"/>
      <c r="S47" s="41"/>
      <c r="T47" s="41"/>
      <c r="U47" s="41"/>
      <c r="V47" s="41"/>
      <c r="W47" s="41"/>
      <c r="X47" s="41"/>
      <c r="Y47" s="41"/>
      <c r="Z47" s="41"/>
      <c r="AA47" s="41"/>
      <c r="AB47" s="41"/>
      <c r="AC47" s="41"/>
      <c r="AD47" s="41"/>
      <c r="AE47" s="41"/>
      <c r="AF47" s="41"/>
      <c r="AG47" s="41"/>
      <c r="AH47" s="41"/>
      <c r="AI47" s="33" t="s">
        <v>25</v>
      </c>
      <c r="AJ47" s="41"/>
      <c r="AK47" s="41"/>
      <c r="AL47" s="41"/>
      <c r="AM47" s="74" t="str">
        <f>IF(AN8= "","",AN8)</f>
        <v>17. 6. 2019</v>
      </c>
      <c r="AN47" s="74"/>
      <c r="AO47" s="41"/>
      <c r="AP47" s="41"/>
      <c r="AQ47" s="41"/>
      <c r="AR47" s="45"/>
    </row>
    <row r="48" s="1" customFormat="1" ht="6.96" customHeight="1">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row>
    <row r="49" s="1" customFormat="1" ht="15.15" customHeight="1">
      <c r="B49" s="40"/>
      <c r="C49" s="33" t="s">
        <v>31</v>
      </c>
      <c r="D49" s="41"/>
      <c r="E49" s="41"/>
      <c r="F49" s="41"/>
      <c r="G49" s="41"/>
      <c r="H49" s="41"/>
      <c r="I49" s="41"/>
      <c r="J49" s="41"/>
      <c r="K49" s="41"/>
      <c r="L49" s="66" t="str">
        <f>IF(E11= "","",E11)</f>
        <v>SŽDC s.o., OŘ Ústí nad Labem</v>
      </c>
      <c r="M49" s="41"/>
      <c r="N49" s="41"/>
      <c r="O49" s="41"/>
      <c r="P49" s="41"/>
      <c r="Q49" s="41"/>
      <c r="R49" s="41"/>
      <c r="S49" s="41"/>
      <c r="T49" s="41"/>
      <c r="U49" s="41"/>
      <c r="V49" s="41"/>
      <c r="W49" s="41"/>
      <c r="X49" s="41"/>
      <c r="Y49" s="41"/>
      <c r="Z49" s="41"/>
      <c r="AA49" s="41"/>
      <c r="AB49" s="41"/>
      <c r="AC49" s="41"/>
      <c r="AD49" s="41"/>
      <c r="AE49" s="41"/>
      <c r="AF49" s="41"/>
      <c r="AG49" s="41"/>
      <c r="AH49" s="41"/>
      <c r="AI49" s="33" t="s">
        <v>39</v>
      </c>
      <c r="AJ49" s="41"/>
      <c r="AK49" s="41"/>
      <c r="AL49" s="41"/>
      <c r="AM49" s="75" t="str">
        <f>IF(E17="","",E17)</f>
        <v xml:space="preserve"> </v>
      </c>
      <c r="AN49" s="66"/>
      <c r="AO49" s="66"/>
      <c r="AP49" s="66"/>
      <c r="AQ49" s="41"/>
      <c r="AR49" s="45"/>
      <c r="AS49" s="76" t="s">
        <v>60</v>
      </c>
      <c r="AT49" s="77"/>
      <c r="AU49" s="78"/>
      <c r="AV49" s="78"/>
      <c r="AW49" s="78"/>
      <c r="AX49" s="78"/>
      <c r="AY49" s="78"/>
      <c r="AZ49" s="78"/>
      <c r="BA49" s="78"/>
      <c r="BB49" s="78"/>
      <c r="BC49" s="78"/>
      <c r="BD49" s="78"/>
      <c r="BE49" s="78"/>
      <c r="BF49" s="79"/>
    </row>
    <row r="50" s="1" customFormat="1" ht="27.9" customHeight="1">
      <c r="B50" s="40"/>
      <c r="C50" s="33" t="s">
        <v>37</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42</v>
      </c>
      <c r="AJ50" s="41"/>
      <c r="AK50" s="41"/>
      <c r="AL50" s="41"/>
      <c r="AM50" s="75" t="str">
        <f>IF(E20="","",E20)</f>
        <v>Ing. Horák Jiří, horak@szdc.cz, 602155923</v>
      </c>
      <c r="AN50" s="66"/>
      <c r="AO50" s="66"/>
      <c r="AP50" s="66"/>
      <c r="AQ50" s="41"/>
      <c r="AR50" s="45"/>
      <c r="AS50" s="80"/>
      <c r="AT50" s="81"/>
      <c r="AU50" s="82"/>
      <c r="AV50" s="82"/>
      <c r="AW50" s="82"/>
      <c r="AX50" s="82"/>
      <c r="AY50" s="82"/>
      <c r="AZ50" s="82"/>
      <c r="BA50" s="82"/>
      <c r="BB50" s="82"/>
      <c r="BC50" s="82"/>
      <c r="BD50" s="82"/>
      <c r="BE50" s="82"/>
      <c r="BF50" s="83"/>
    </row>
    <row r="51" s="1" customFormat="1" ht="10.8" customHeight="1">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6"/>
      <c r="BE51" s="86"/>
      <c r="BF51" s="87"/>
    </row>
    <row r="52" s="1" customFormat="1" ht="29.28" customHeight="1">
      <c r="B52" s="40"/>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5"/>
      <c r="AS52" s="94" t="s">
        <v>66</v>
      </c>
      <c r="AT52" s="95" t="s">
        <v>67</v>
      </c>
      <c r="AU52" s="95" t="s">
        <v>68</v>
      </c>
      <c r="AV52" s="95" t="s">
        <v>69</v>
      </c>
      <c r="AW52" s="95" t="s">
        <v>70</v>
      </c>
      <c r="AX52" s="95" t="s">
        <v>71</v>
      </c>
      <c r="AY52" s="95" t="s">
        <v>72</v>
      </c>
      <c r="AZ52" s="95" t="s">
        <v>73</v>
      </c>
      <c r="BA52" s="95" t="s">
        <v>74</v>
      </c>
      <c r="BB52" s="95" t="s">
        <v>75</v>
      </c>
      <c r="BC52" s="95" t="s">
        <v>76</v>
      </c>
      <c r="BD52" s="95" t="s">
        <v>77</v>
      </c>
      <c r="BE52" s="95" t="s">
        <v>78</v>
      </c>
      <c r="BF52" s="96" t="s">
        <v>79</v>
      </c>
    </row>
    <row r="53" s="1" customFormat="1" ht="10.8" customHeight="1">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8"/>
      <c r="BE53" s="98"/>
      <c r="BF53" s="99"/>
    </row>
    <row r="54" s="5" customFormat="1" ht="32.4" customHeight="1">
      <c r="B54" s="100"/>
      <c r="C54" s="101" t="s">
        <v>80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ROUND(AG55+AG57+AG59+AG65+AG67+AG70+AG73+AG75,2)</f>
        <v>0</v>
      </c>
      <c r="AH54" s="103"/>
      <c r="AI54" s="103"/>
      <c r="AJ54" s="103"/>
      <c r="AK54" s="103"/>
      <c r="AL54" s="103"/>
      <c r="AM54" s="103"/>
      <c r="AN54" s="104">
        <f>SUM(AG54,AV54)</f>
        <v>0</v>
      </c>
      <c r="AO54" s="104"/>
      <c r="AP54" s="104"/>
      <c r="AQ54" s="105" t="s">
        <v>40</v>
      </c>
      <c r="AR54" s="106"/>
      <c r="AS54" s="107">
        <f>ROUND(AS55+AS57+AS59+AS65+AS67+AS70+AS73+AS75,2)</f>
        <v>0</v>
      </c>
      <c r="AT54" s="108">
        <f>ROUND(AT55+AT57+AT59+AT65+AT67+AT70+AT73+AT75,2)</f>
        <v>0</v>
      </c>
      <c r="AU54" s="109">
        <f>ROUND(AU55+AU57+AU59+AU65+AU67+AU70+AU73+AU75,2)</f>
        <v>0</v>
      </c>
      <c r="AV54" s="109">
        <f>ROUND(SUM(AX54:AY54),2)</f>
        <v>0</v>
      </c>
      <c r="AW54" s="110">
        <f>ROUND(AW55+AW57+AW59+AW65+AW67+AW70+AW73+AW75,5)</f>
        <v>0</v>
      </c>
      <c r="AX54" s="109">
        <f>ROUND(BB54*L29,2)</f>
        <v>0</v>
      </c>
      <c r="AY54" s="109">
        <f>ROUND(BC54*L30,2)</f>
        <v>0</v>
      </c>
      <c r="AZ54" s="109">
        <f>ROUND(BD54*L29,2)</f>
        <v>0</v>
      </c>
      <c r="BA54" s="109">
        <f>ROUND(BE54*L30,2)</f>
        <v>0</v>
      </c>
      <c r="BB54" s="109">
        <f>ROUND(BB55+BB57+BB59+BB65+BB67+BB70+BB73+BB75,2)</f>
        <v>0</v>
      </c>
      <c r="BC54" s="109">
        <f>ROUND(BC55+BC57+BC59+BC65+BC67+BC70+BC73+BC75,2)</f>
        <v>0</v>
      </c>
      <c r="BD54" s="109">
        <f>ROUND(BD55+BD57+BD59+BD65+BD67+BD70+BD73+BD75,2)</f>
        <v>0</v>
      </c>
      <c r="BE54" s="109">
        <f>ROUND(BE55+BE57+BE59+BE65+BE67+BE70+BE73+BE75,2)</f>
        <v>0</v>
      </c>
      <c r="BF54" s="111">
        <f>ROUND(BF55+BF57+BF59+BF65+BF67+BF70+BF73+BF75,2)</f>
        <v>0</v>
      </c>
      <c r="BS54" s="112" t="s">
        <v>81</v>
      </c>
      <c r="BT54" s="112" t="s">
        <v>82</v>
      </c>
      <c r="BU54" s="113" t="s">
        <v>83</v>
      </c>
      <c r="BV54" s="112" t="s">
        <v>84</v>
      </c>
      <c r="BW54" s="112" t="s">
        <v>6</v>
      </c>
      <c r="BX54" s="112" t="s">
        <v>85</v>
      </c>
      <c r="CL54" s="112" t="s">
        <v>20</v>
      </c>
    </row>
    <row r="55" s="6" customFormat="1" ht="16.5" customHeight="1">
      <c r="B55" s="114"/>
      <c r="C55" s="115"/>
      <c r="D55" s="116" t="s">
        <v>86</v>
      </c>
      <c r="E55" s="116"/>
      <c r="F55" s="116"/>
      <c r="G55" s="116"/>
      <c r="H55" s="116"/>
      <c r="I55" s="117"/>
      <c r="J55" s="116" t="s">
        <v>87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ROUND(AG56,2)</f>
        <v>0</v>
      </c>
      <c r="AH55" s="117"/>
      <c r="AI55" s="117"/>
      <c r="AJ55" s="117"/>
      <c r="AK55" s="117"/>
      <c r="AL55" s="117"/>
      <c r="AM55" s="117"/>
      <c r="AN55" s="119">
        <f>SUM(AG55,AV55)</f>
        <v>0</v>
      </c>
      <c r="AO55" s="117"/>
      <c r="AP55" s="117"/>
      <c r="AQ55" s="120" t="s">
        <v>88</v>
      </c>
      <c r="AR55" s="121"/>
      <c r="AS55" s="122">
        <f>ROUND(AS56,2)</f>
        <v>0</v>
      </c>
      <c r="AT55" s="123">
        <f>ROUND(AT56,2)</f>
        <v>0</v>
      </c>
      <c r="AU55" s="124">
        <f>ROUND(AU56,2)</f>
        <v>0</v>
      </c>
      <c r="AV55" s="124">
        <f>ROUND(SUM(AX55:AY55),2)</f>
        <v>0</v>
      </c>
      <c r="AW55" s="125">
        <f>ROUND(AW56,5)</f>
        <v>0</v>
      </c>
      <c r="AX55" s="124">
        <f>ROUND(BB55*L29,2)</f>
        <v>0</v>
      </c>
      <c r="AY55" s="124">
        <f>ROUND(BC55*L30,2)</f>
        <v>0</v>
      </c>
      <c r="AZ55" s="124">
        <f>ROUND(BD55*L29,2)</f>
        <v>0</v>
      </c>
      <c r="BA55" s="124">
        <f>ROUND(BE55*L30,2)</f>
        <v>0</v>
      </c>
      <c r="BB55" s="124">
        <f>ROUND(BB56,2)</f>
        <v>0</v>
      </c>
      <c r="BC55" s="124">
        <f>ROUND(BC56,2)</f>
        <v>0</v>
      </c>
      <c r="BD55" s="124">
        <f>ROUND(BD56,2)</f>
        <v>0</v>
      </c>
      <c r="BE55" s="124">
        <f>ROUND(BE56,2)</f>
        <v>0</v>
      </c>
      <c r="BF55" s="126">
        <f>ROUND(BF56,2)</f>
        <v>0</v>
      </c>
      <c r="BS55" s="127" t="s">
        <v>81</v>
      </c>
      <c r="BT55" s="127" t="s">
        <v>89</v>
      </c>
      <c r="BU55" s="127" t="s">
        <v>83</v>
      </c>
      <c r="BV55" s="127" t="s">
        <v>84</v>
      </c>
      <c r="BW55" s="127" t="s">
        <v>90</v>
      </c>
      <c r="BX55" s="127" t="s">
        <v>6</v>
      </c>
      <c r="CL55" s="127" t="s">
        <v>40</v>
      </c>
      <c r="CM55" s="127" t="s">
        <v>91</v>
      </c>
    </row>
    <row r="56" s="3" customFormat="1" ht="25.5" customHeight="1">
      <c r="A56" s="128" t="s">
        <v>92</v>
      </c>
      <c r="B56" s="65"/>
      <c r="C56" s="129"/>
      <c r="D56" s="129"/>
      <c r="E56" s="130" t="s">
        <v>93</v>
      </c>
      <c r="F56" s="130"/>
      <c r="G56" s="130"/>
      <c r="H56" s="130"/>
      <c r="I56" s="130"/>
      <c r="J56" s="129"/>
      <c r="K56" s="130" t="s">
        <v>94</v>
      </c>
      <c r="L56" s="130"/>
      <c r="M56" s="130"/>
      <c r="N56" s="130"/>
      <c r="O56" s="130"/>
      <c r="P56" s="130"/>
      <c r="Q56" s="130"/>
      <c r="R56" s="130"/>
      <c r="S56" s="130"/>
      <c r="T56" s="130"/>
      <c r="U56" s="130"/>
      <c r="V56" s="130"/>
      <c r="W56" s="130"/>
      <c r="X56" s="130"/>
      <c r="Y56" s="130"/>
      <c r="Z56" s="130"/>
      <c r="AA56" s="130"/>
      <c r="AB56" s="130"/>
      <c r="AC56" s="130"/>
      <c r="AD56" s="130"/>
      <c r="AE56" s="130"/>
      <c r="AF56" s="130"/>
      <c r="AG56" s="131">
        <f>'SO 01-10-01 - Domoušice -...'!K34</f>
        <v>0</v>
      </c>
      <c r="AH56" s="129"/>
      <c r="AI56" s="129"/>
      <c r="AJ56" s="129"/>
      <c r="AK56" s="129"/>
      <c r="AL56" s="129"/>
      <c r="AM56" s="129"/>
      <c r="AN56" s="131">
        <f>SUM(AG56,AV56)</f>
        <v>0</v>
      </c>
      <c r="AO56" s="129"/>
      <c r="AP56" s="129"/>
      <c r="AQ56" s="132" t="s">
        <v>95</v>
      </c>
      <c r="AR56" s="67"/>
      <c r="AS56" s="133">
        <f>'SO 01-10-01 - Domoušice -...'!K32</f>
        <v>0</v>
      </c>
      <c r="AT56" s="134">
        <f>'SO 01-10-01 - Domoušice -...'!K33</f>
        <v>0</v>
      </c>
      <c r="AU56" s="134">
        <v>0</v>
      </c>
      <c r="AV56" s="134">
        <f>ROUND(SUM(AX56:AY56),2)</f>
        <v>0</v>
      </c>
      <c r="AW56" s="135">
        <f>'SO 01-10-01 - Domoušice -...'!T87</f>
        <v>0</v>
      </c>
      <c r="AX56" s="134">
        <f>'SO 01-10-01 - Domoušice -...'!K37</f>
        <v>0</v>
      </c>
      <c r="AY56" s="134">
        <f>'SO 01-10-01 - Domoušice -...'!K38</f>
        <v>0</v>
      </c>
      <c r="AZ56" s="134">
        <f>'SO 01-10-01 - Domoušice -...'!K39</f>
        <v>0</v>
      </c>
      <c r="BA56" s="134">
        <f>'SO 01-10-01 - Domoušice -...'!K40</f>
        <v>0</v>
      </c>
      <c r="BB56" s="134">
        <f>'SO 01-10-01 - Domoušice -...'!F37</f>
        <v>0</v>
      </c>
      <c r="BC56" s="134">
        <f>'SO 01-10-01 - Domoušice -...'!F38</f>
        <v>0</v>
      </c>
      <c r="BD56" s="134">
        <f>'SO 01-10-01 - Domoušice -...'!F39</f>
        <v>0</v>
      </c>
      <c r="BE56" s="134">
        <f>'SO 01-10-01 - Domoušice -...'!F40</f>
        <v>0</v>
      </c>
      <c r="BF56" s="136">
        <f>'SO 01-10-01 - Domoušice -...'!F41</f>
        <v>0</v>
      </c>
      <c r="BT56" s="137" t="s">
        <v>91</v>
      </c>
      <c r="BV56" s="137" t="s">
        <v>84</v>
      </c>
      <c r="BW56" s="137" t="s">
        <v>96</v>
      </c>
      <c r="BX56" s="137" t="s">
        <v>90</v>
      </c>
      <c r="CL56" s="137" t="s">
        <v>40</v>
      </c>
    </row>
    <row r="57" s="6" customFormat="1" ht="16.5" customHeight="1">
      <c r="B57" s="114"/>
      <c r="C57" s="115"/>
      <c r="D57" s="116" t="s">
        <v>97</v>
      </c>
      <c r="E57" s="116"/>
      <c r="F57" s="116"/>
      <c r="G57" s="116"/>
      <c r="H57" s="116"/>
      <c r="I57" s="117"/>
      <c r="J57" s="116" t="s">
        <v>98</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ROUND(AG58,2)</f>
        <v>0</v>
      </c>
      <c r="AH57" s="117"/>
      <c r="AI57" s="117"/>
      <c r="AJ57" s="117"/>
      <c r="AK57" s="117"/>
      <c r="AL57" s="117"/>
      <c r="AM57" s="117"/>
      <c r="AN57" s="119">
        <f>SUM(AG57,AV57)</f>
        <v>0</v>
      </c>
      <c r="AO57" s="117"/>
      <c r="AP57" s="117"/>
      <c r="AQ57" s="120" t="s">
        <v>88</v>
      </c>
      <c r="AR57" s="121"/>
      <c r="AS57" s="122">
        <f>ROUND(AS58,2)</f>
        <v>0</v>
      </c>
      <c r="AT57" s="123">
        <f>ROUND(AT58,2)</f>
        <v>0</v>
      </c>
      <c r="AU57" s="124">
        <f>ROUND(AU58,2)</f>
        <v>0</v>
      </c>
      <c r="AV57" s="124">
        <f>ROUND(SUM(AX57:AY57),2)</f>
        <v>0</v>
      </c>
      <c r="AW57" s="125">
        <f>ROUND(AW58,5)</f>
        <v>0</v>
      </c>
      <c r="AX57" s="124">
        <f>ROUND(BB57*L29,2)</f>
        <v>0</v>
      </c>
      <c r="AY57" s="124">
        <f>ROUND(BC57*L30,2)</f>
        <v>0</v>
      </c>
      <c r="AZ57" s="124">
        <f>ROUND(BD57*L29,2)</f>
        <v>0</v>
      </c>
      <c r="BA57" s="124">
        <f>ROUND(BE57*L30,2)</f>
        <v>0</v>
      </c>
      <c r="BB57" s="124">
        <f>ROUND(BB58,2)</f>
        <v>0</v>
      </c>
      <c r="BC57" s="124">
        <f>ROUND(BC58,2)</f>
        <v>0</v>
      </c>
      <c r="BD57" s="124">
        <f>ROUND(BD58,2)</f>
        <v>0</v>
      </c>
      <c r="BE57" s="124">
        <f>ROUND(BE58,2)</f>
        <v>0</v>
      </c>
      <c r="BF57" s="126">
        <f>ROUND(BF58,2)</f>
        <v>0</v>
      </c>
      <c r="BS57" s="127" t="s">
        <v>81</v>
      </c>
      <c r="BT57" s="127" t="s">
        <v>89</v>
      </c>
      <c r="BU57" s="127" t="s">
        <v>83</v>
      </c>
      <c r="BV57" s="127" t="s">
        <v>84</v>
      </c>
      <c r="BW57" s="127" t="s">
        <v>99</v>
      </c>
      <c r="BX57" s="127" t="s">
        <v>6</v>
      </c>
      <c r="CL57" s="127" t="s">
        <v>40</v>
      </c>
      <c r="CM57" s="127" t="s">
        <v>91</v>
      </c>
    </row>
    <row r="58" s="3" customFormat="1" ht="25.5" customHeight="1">
      <c r="A58" s="128" t="s">
        <v>92</v>
      </c>
      <c r="B58" s="65"/>
      <c r="C58" s="129"/>
      <c r="D58" s="129"/>
      <c r="E58" s="130" t="s">
        <v>100</v>
      </c>
      <c r="F58" s="130"/>
      <c r="G58" s="130"/>
      <c r="H58" s="130"/>
      <c r="I58" s="130"/>
      <c r="J58" s="129"/>
      <c r="K58" s="130" t="s">
        <v>101</v>
      </c>
      <c r="L58" s="130"/>
      <c r="M58" s="130"/>
      <c r="N58" s="130"/>
      <c r="O58" s="130"/>
      <c r="P58" s="130"/>
      <c r="Q58" s="130"/>
      <c r="R58" s="130"/>
      <c r="S58" s="130"/>
      <c r="T58" s="130"/>
      <c r="U58" s="130"/>
      <c r="V58" s="130"/>
      <c r="W58" s="130"/>
      <c r="X58" s="130"/>
      <c r="Y58" s="130"/>
      <c r="Z58" s="130"/>
      <c r="AA58" s="130"/>
      <c r="AB58" s="130"/>
      <c r="AC58" s="130"/>
      <c r="AD58" s="130"/>
      <c r="AE58" s="130"/>
      <c r="AF58" s="130"/>
      <c r="AG58" s="131">
        <f>'SO 01-11-01 - Domoušice -...'!K34</f>
        <v>0</v>
      </c>
      <c r="AH58" s="129"/>
      <c r="AI58" s="129"/>
      <c r="AJ58" s="129"/>
      <c r="AK58" s="129"/>
      <c r="AL58" s="129"/>
      <c r="AM58" s="129"/>
      <c r="AN58" s="131">
        <f>SUM(AG58,AV58)</f>
        <v>0</v>
      </c>
      <c r="AO58" s="129"/>
      <c r="AP58" s="129"/>
      <c r="AQ58" s="132" t="s">
        <v>95</v>
      </c>
      <c r="AR58" s="67"/>
      <c r="AS58" s="133">
        <f>'SO 01-11-01 - Domoušice -...'!K32</f>
        <v>0</v>
      </c>
      <c r="AT58" s="134">
        <f>'SO 01-11-01 - Domoušice -...'!K33</f>
        <v>0</v>
      </c>
      <c r="AU58" s="134">
        <v>0</v>
      </c>
      <c r="AV58" s="134">
        <f>ROUND(SUM(AX58:AY58),2)</f>
        <v>0</v>
      </c>
      <c r="AW58" s="135">
        <f>'SO 01-11-01 - Domoušice -...'!T87</f>
        <v>0</v>
      </c>
      <c r="AX58" s="134">
        <f>'SO 01-11-01 - Domoušice -...'!K37</f>
        <v>0</v>
      </c>
      <c r="AY58" s="134">
        <f>'SO 01-11-01 - Domoušice -...'!K38</f>
        <v>0</v>
      </c>
      <c r="AZ58" s="134">
        <f>'SO 01-11-01 - Domoušice -...'!K39</f>
        <v>0</v>
      </c>
      <c r="BA58" s="134">
        <f>'SO 01-11-01 - Domoušice -...'!K40</f>
        <v>0</v>
      </c>
      <c r="BB58" s="134">
        <f>'SO 01-11-01 - Domoušice -...'!F37</f>
        <v>0</v>
      </c>
      <c r="BC58" s="134">
        <f>'SO 01-11-01 - Domoušice -...'!F38</f>
        <v>0</v>
      </c>
      <c r="BD58" s="134">
        <f>'SO 01-11-01 - Domoušice -...'!F39</f>
        <v>0</v>
      </c>
      <c r="BE58" s="134">
        <f>'SO 01-11-01 - Domoušice -...'!F40</f>
        <v>0</v>
      </c>
      <c r="BF58" s="136">
        <f>'SO 01-11-01 - Domoušice -...'!F41</f>
        <v>0</v>
      </c>
      <c r="BT58" s="137" t="s">
        <v>91</v>
      </c>
      <c r="BV58" s="137" t="s">
        <v>84</v>
      </c>
      <c r="BW58" s="137" t="s">
        <v>102</v>
      </c>
      <c r="BX58" s="137" t="s">
        <v>99</v>
      </c>
      <c r="CL58" s="137" t="s">
        <v>40</v>
      </c>
    </row>
    <row r="59" s="6" customFormat="1" ht="16.5" customHeight="1">
      <c r="B59" s="114"/>
      <c r="C59" s="115"/>
      <c r="D59" s="116" t="s">
        <v>103</v>
      </c>
      <c r="E59" s="116"/>
      <c r="F59" s="116"/>
      <c r="G59" s="116"/>
      <c r="H59" s="116"/>
      <c r="I59" s="117"/>
      <c r="J59" s="116" t="s">
        <v>104</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ROUND(SUM(AG60:AG64),2)</f>
        <v>0</v>
      </c>
      <c r="AH59" s="117"/>
      <c r="AI59" s="117"/>
      <c r="AJ59" s="117"/>
      <c r="AK59" s="117"/>
      <c r="AL59" s="117"/>
      <c r="AM59" s="117"/>
      <c r="AN59" s="119">
        <f>SUM(AG59,AV59)</f>
        <v>0</v>
      </c>
      <c r="AO59" s="117"/>
      <c r="AP59" s="117"/>
      <c r="AQ59" s="120" t="s">
        <v>88</v>
      </c>
      <c r="AR59" s="121"/>
      <c r="AS59" s="122">
        <f>ROUND(SUM(AS60:AS64),2)</f>
        <v>0</v>
      </c>
      <c r="AT59" s="123">
        <f>ROUND(SUM(AT60:AT64),2)</f>
        <v>0</v>
      </c>
      <c r="AU59" s="124">
        <f>ROUND(SUM(AU60:AU64),2)</f>
        <v>0</v>
      </c>
      <c r="AV59" s="124">
        <f>ROUND(SUM(AX59:AY59),2)</f>
        <v>0</v>
      </c>
      <c r="AW59" s="125">
        <f>ROUND(SUM(AW60:AW64),5)</f>
        <v>0</v>
      </c>
      <c r="AX59" s="124">
        <f>ROUND(BB59*L29,2)</f>
        <v>0</v>
      </c>
      <c r="AY59" s="124">
        <f>ROUND(BC59*L30,2)</f>
        <v>0</v>
      </c>
      <c r="AZ59" s="124">
        <f>ROUND(BD59*L29,2)</f>
        <v>0</v>
      </c>
      <c r="BA59" s="124">
        <f>ROUND(BE59*L30,2)</f>
        <v>0</v>
      </c>
      <c r="BB59" s="124">
        <f>ROUND(SUM(BB60:BB64),2)</f>
        <v>0</v>
      </c>
      <c r="BC59" s="124">
        <f>ROUND(SUM(BC60:BC64),2)</f>
        <v>0</v>
      </c>
      <c r="BD59" s="124">
        <f>ROUND(SUM(BD60:BD64),2)</f>
        <v>0</v>
      </c>
      <c r="BE59" s="124">
        <f>ROUND(SUM(BE60:BE64),2)</f>
        <v>0</v>
      </c>
      <c r="BF59" s="126">
        <f>ROUND(SUM(BF60:BF64),2)</f>
        <v>0</v>
      </c>
      <c r="BS59" s="127" t="s">
        <v>81</v>
      </c>
      <c r="BT59" s="127" t="s">
        <v>89</v>
      </c>
      <c r="BU59" s="127" t="s">
        <v>83</v>
      </c>
      <c r="BV59" s="127" t="s">
        <v>84</v>
      </c>
      <c r="BW59" s="127" t="s">
        <v>105</v>
      </c>
      <c r="BX59" s="127" t="s">
        <v>6</v>
      </c>
      <c r="CL59" s="127" t="s">
        <v>40</v>
      </c>
      <c r="CM59" s="127" t="s">
        <v>91</v>
      </c>
    </row>
    <row r="60" s="3" customFormat="1" ht="25.5" customHeight="1">
      <c r="A60" s="128" t="s">
        <v>92</v>
      </c>
      <c r="B60" s="65"/>
      <c r="C60" s="129"/>
      <c r="D60" s="129"/>
      <c r="E60" s="130" t="s">
        <v>106</v>
      </c>
      <c r="F60" s="130"/>
      <c r="G60" s="130"/>
      <c r="H60" s="130"/>
      <c r="I60" s="130"/>
      <c r="J60" s="129"/>
      <c r="K60" s="130" t="s">
        <v>107</v>
      </c>
      <c r="L60" s="130"/>
      <c r="M60" s="130"/>
      <c r="N60" s="130"/>
      <c r="O60" s="130"/>
      <c r="P60" s="130"/>
      <c r="Q60" s="130"/>
      <c r="R60" s="130"/>
      <c r="S60" s="130"/>
      <c r="T60" s="130"/>
      <c r="U60" s="130"/>
      <c r="V60" s="130"/>
      <c r="W60" s="130"/>
      <c r="X60" s="130"/>
      <c r="Y60" s="130"/>
      <c r="Z60" s="130"/>
      <c r="AA60" s="130"/>
      <c r="AB60" s="130"/>
      <c r="AC60" s="130"/>
      <c r="AD60" s="130"/>
      <c r="AE60" s="130"/>
      <c r="AF60" s="130"/>
      <c r="AG60" s="131">
        <f>'SO 01-13-01 - Železniční ...'!K34</f>
        <v>0</v>
      </c>
      <c r="AH60" s="129"/>
      <c r="AI60" s="129"/>
      <c r="AJ60" s="129"/>
      <c r="AK60" s="129"/>
      <c r="AL60" s="129"/>
      <c r="AM60" s="129"/>
      <c r="AN60" s="131">
        <f>SUM(AG60,AV60)</f>
        <v>0</v>
      </c>
      <c r="AO60" s="129"/>
      <c r="AP60" s="129"/>
      <c r="AQ60" s="132" t="s">
        <v>95</v>
      </c>
      <c r="AR60" s="67"/>
      <c r="AS60" s="133">
        <f>'SO 01-13-01 - Železniční ...'!K32</f>
        <v>0</v>
      </c>
      <c r="AT60" s="134">
        <f>'SO 01-13-01 - Železniční ...'!K33</f>
        <v>0</v>
      </c>
      <c r="AU60" s="134">
        <v>0</v>
      </c>
      <c r="AV60" s="134">
        <f>ROUND(SUM(AX60:AY60),2)</f>
        <v>0</v>
      </c>
      <c r="AW60" s="135">
        <f>'SO 01-13-01 - Železniční ...'!T87</f>
        <v>0</v>
      </c>
      <c r="AX60" s="134">
        <f>'SO 01-13-01 - Železniční ...'!K37</f>
        <v>0</v>
      </c>
      <c r="AY60" s="134">
        <f>'SO 01-13-01 - Železniční ...'!K38</f>
        <v>0</v>
      </c>
      <c r="AZ60" s="134">
        <f>'SO 01-13-01 - Železniční ...'!K39</f>
        <v>0</v>
      </c>
      <c r="BA60" s="134">
        <f>'SO 01-13-01 - Železniční ...'!K40</f>
        <v>0</v>
      </c>
      <c r="BB60" s="134">
        <f>'SO 01-13-01 - Železniční ...'!F37</f>
        <v>0</v>
      </c>
      <c r="BC60" s="134">
        <f>'SO 01-13-01 - Železniční ...'!F38</f>
        <v>0</v>
      </c>
      <c r="BD60" s="134">
        <f>'SO 01-13-01 - Železniční ...'!F39</f>
        <v>0</v>
      </c>
      <c r="BE60" s="134">
        <f>'SO 01-13-01 - Železniční ...'!F40</f>
        <v>0</v>
      </c>
      <c r="BF60" s="136">
        <f>'SO 01-13-01 - Železniční ...'!F41</f>
        <v>0</v>
      </c>
      <c r="BT60" s="137" t="s">
        <v>91</v>
      </c>
      <c r="BV60" s="137" t="s">
        <v>84</v>
      </c>
      <c r="BW60" s="137" t="s">
        <v>108</v>
      </c>
      <c r="BX60" s="137" t="s">
        <v>105</v>
      </c>
      <c r="CL60" s="137" t="s">
        <v>40</v>
      </c>
    </row>
    <row r="61" s="3" customFormat="1" ht="25.5" customHeight="1">
      <c r="A61" s="128" t="s">
        <v>92</v>
      </c>
      <c r="B61" s="65"/>
      <c r="C61" s="129"/>
      <c r="D61" s="129"/>
      <c r="E61" s="130" t="s">
        <v>109</v>
      </c>
      <c r="F61" s="130"/>
      <c r="G61" s="130"/>
      <c r="H61" s="130"/>
      <c r="I61" s="130"/>
      <c r="J61" s="129"/>
      <c r="K61" s="130" t="s">
        <v>110</v>
      </c>
      <c r="L61" s="130"/>
      <c r="M61" s="130"/>
      <c r="N61" s="130"/>
      <c r="O61" s="130"/>
      <c r="P61" s="130"/>
      <c r="Q61" s="130"/>
      <c r="R61" s="130"/>
      <c r="S61" s="130"/>
      <c r="T61" s="130"/>
      <c r="U61" s="130"/>
      <c r="V61" s="130"/>
      <c r="W61" s="130"/>
      <c r="X61" s="130"/>
      <c r="Y61" s="130"/>
      <c r="Z61" s="130"/>
      <c r="AA61" s="130"/>
      <c r="AB61" s="130"/>
      <c r="AC61" s="130"/>
      <c r="AD61" s="130"/>
      <c r="AE61" s="130"/>
      <c r="AF61" s="130"/>
      <c r="AG61" s="131">
        <f>'SO 01-13-02 - Železniční ...'!K34</f>
        <v>0</v>
      </c>
      <c r="AH61" s="129"/>
      <c r="AI61" s="129"/>
      <c r="AJ61" s="129"/>
      <c r="AK61" s="129"/>
      <c r="AL61" s="129"/>
      <c r="AM61" s="129"/>
      <c r="AN61" s="131">
        <f>SUM(AG61,AV61)</f>
        <v>0</v>
      </c>
      <c r="AO61" s="129"/>
      <c r="AP61" s="129"/>
      <c r="AQ61" s="132" t="s">
        <v>95</v>
      </c>
      <c r="AR61" s="67"/>
      <c r="AS61" s="133">
        <f>'SO 01-13-02 - Železniční ...'!K32</f>
        <v>0</v>
      </c>
      <c r="AT61" s="134">
        <f>'SO 01-13-02 - Železniční ...'!K33</f>
        <v>0</v>
      </c>
      <c r="AU61" s="134">
        <v>0</v>
      </c>
      <c r="AV61" s="134">
        <f>ROUND(SUM(AX61:AY61),2)</f>
        <v>0</v>
      </c>
      <c r="AW61" s="135">
        <f>'SO 01-13-02 - Železniční ...'!T87</f>
        <v>0</v>
      </c>
      <c r="AX61" s="134">
        <f>'SO 01-13-02 - Železniční ...'!K37</f>
        <v>0</v>
      </c>
      <c r="AY61" s="134">
        <f>'SO 01-13-02 - Železniční ...'!K38</f>
        <v>0</v>
      </c>
      <c r="AZ61" s="134">
        <f>'SO 01-13-02 - Železniční ...'!K39</f>
        <v>0</v>
      </c>
      <c r="BA61" s="134">
        <f>'SO 01-13-02 - Železniční ...'!K40</f>
        <v>0</v>
      </c>
      <c r="BB61" s="134">
        <f>'SO 01-13-02 - Železniční ...'!F37</f>
        <v>0</v>
      </c>
      <c r="BC61" s="134">
        <f>'SO 01-13-02 - Železniční ...'!F38</f>
        <v>0</v>
      </c>
      <c r="BD61" s="134">
        <f>'SO 01-13-02 - Železniční ...'!F39</f>
        <v>0</v>
      </c>
      <c r="BE61" s="134">
        <f>'SO 01-13-02 - Železniční ...'!F40</f>
        <v>0</v>
      </c>
      <c r="BF61" s="136">
        <f>'SO 01-13-02 - Železniční ...'!F41</f>
        <v>0</v>
      </c>
      <c r="BT61" s="137" t="s">
        <v>91</v>
      </c>
      <c r="BV61" s="137" t="s">
        <v>84</v>
      </c>
      <c r="BW61" s="137" t="s">
        <v>111</v>
      </c>
      <c r="BX61" s="137" t="s">
        <v>105</v>
      </c>
      <c r="CL61" s="137" t="s">
        <v>40</v>
      </c>
    </row>
    <row r="62" s="3" customFormat="1" ht="25.5" customHeight="1">
      <c r="A62" s="128" t="s">
        <v>92</v>
      </c>
      <c r="B62" s="65"/>
      <c r="C62" s="129"/>
      <c r="D62" s="129"/>
      <c r="E62" s="130" t="s">
        <v>112</v>
      </c>
      <c r="F62" s="130"/>
      <c r="G62" s="130"/>
      <c r="H62" s="130"/>
      <c r="I62" s="130"/>
      <c r="J62" s="129"/>
      <c r="K62" s="130" t="s">
        <v>113</v>
      </c>
      <c r="L62" s="130"/>
      <c r="M62" s="130"/>
      <c r="N62" s="130"/>
      <c r="O62" s="130"/>
      <c r="P62" s="130"/>
      <c r="Q62" s="130"/>
      <c r="R62" s="130"/>
      <c r="S62" s="130"/>
      <c r="T62" s="130"/>
      <c r="U62" s="130"/>
      <c r="V62" s="130"/>
      <c r="W62" s="130"/>
      <c r="X62" s="130"/>
      <c r="Y62" s="130"/>
      <c r="Z62" s="130"/>
      <c r="AA62" s="130"/>
      <c r="AB62" s="130"/>
      <c r="AC62" s="130"/>
      <c r="AD62" s="130"/>
      <c r="AE62" s="130"/>
      <c r="AF62" s="130"/>
      <c r="AG62" s="131">
        <f>'SO 01-13-03 - Železniční ...'!K34</f>
        <v>0</v>
      </c>
      <c r="AH62" s="129"/>
      <c r="AI62" s="129"/>
      <c r="AJ62" s="129"/>
      <c r="AK62" s="129"/>
      <c r="AL62" s="129"/>
      <c r="AM62" s="129"/>
      <c r="AN62" s="131">
        <f>SUM(AG62,AV62)</f>
        <v>0</v>
      </c>
      <c r="AO62" s="129"/>
      <c r="AP62" s="129"/>
      <c r="AQ62" s="132" t="s">
        <v>95</v>
      </c>
      <c r="AR62" s="67"/>
      <c r="AS62" s="133">
        <f>'SO 01-13-03 - Železniční ...'!K32</f>
        <v>0</v>
      </c>
      <c r="AT62" s="134">
        <f>'SO 01-13-03 - Železniční ...'!K33</f>
        <v>0</v>
      </c>
      <c r="AU62" s="134">
        <v>0</v>
      </c>
      <c r="AV62" s="134">
        <f>ROUND(SUM(AX62:AY62),2)</f>
        <v>0</v>
      </c>
      <c r="AW62" s="135">
        <f>'SO 01-13-03 - Železniční ...'!T87</f>
        <v>0</v>
      </c>
      <c r="AX62" s="134">
        <f>'SO 01-13-03 - Železniční ...'!K37</f>
        <v>0</v>
      </c>
      <c r="AY62" s="134">
        <f>'SO 01-13-03 - Železniční ...'!K38</f>
        <v>0</v>
      </c>
      <c r="AZ62" s="134">
        <f>'SO 01-13-03 - Železniční ...'!K39</f>
        <v>0</v>
      </c>
      <c r="BA62" s="134">
        <f>'SO 01-13-03 - Železniční ...'!K40</f>
        <v>0</v>
      </c>
      <c r="BB62" s="134">
        <f>'SO 01-13-03 - Železniční ...'!F37</f>
        <v>0</v>
      </c>
      <c r="BC62" s="134">
        <f>'SO 01-13-03 - Železniční ...'!F38</f>
        <v>0</v>
      </c>
      <c r="BD62" s="134">
        <f>'SO 01-13-03 - Železniční ...'!F39</f>
        <v>0</v>
      </c>
      <c r="BE62" s="134">
        <f>'SO 01-13-03 - Železniční ...'!F40</f>
        <v>0</v>
      </c>
      <c r="BF62" s="136">
        <f>'SO 01-13-03 - Železniční ...'!F41</f>
        <v>0</v>
      </c>
      <c r="BT62" s="137" t="s">
        <v>91</v>
      </c>
      <c r="BV62" s="137" t="s">
        <v>84</v>
      </c>
      <c r="BW62" s="137" t="s">
        <v>114</v>
      </c>
      <c r="BX62" s="137" t="s">
        <v>105</v>
      </c>
      <c r="CL62" s="137" t="s">
        <v>40</v>
      </c>
    </row>
    <row r="63" s="3" customFormat="1" ht="25.5" customHeight="1">
      <c r="A63" s="128" t="s">
        <v>92</v>
      </c>
      <c r="B63" s="65"/>
      <c r="C63" s="129"/>
      <c r="D63" s="129"/>
      <c r="E63" s="130" t="s">
        <v>115</v>
      </c>
      <c r="F63" s="130"/>
      <c r="G63" s="130"/>
      <c r="H63" s="130"/>
      <c r="I63" s="130"/>
      <c r="J63" s="129"/>
      <c r="K63" s="130" t="s">
        <v>116</v>
      </c>
      <c r="L63" s="130"/>
      <c r="M63" s="130"/>
      <c r="N63" s="130"/>
      <c r="O63" s="130"/>
      <c r="P63" s="130"/>
      <c r="Q63" s="130"/>
      <c r="R63" s="130"/>
      <c r="S63" s="130"/>
      <c r="T63" s="130"/>
      <c r="U63" s="130"/>
      <c r="V63" s="130"/>
      <c r="W63" s="130"/>
      <c r="X63" s="130"/>
      <c r="Y63" s="130"/>
      <c r="Z63" s="130"/>
      <c r="AA63" s="130"/>
      <c r="AB63" s="130"/>
      <c r="AC63" s="130"/>
      <c r="AD63" s="130"/>
      <c r="AE63" s="130"/>
      <c r="AF63" s="130"/>
      <c r="AG63" s="131">
        <f>'SO 01-13-04 - Železniční ...'!K34</f>
        <v>0</v>
      </c>
      <c r="AH63" s="129"/>
      <c r="AI63" s="129"/>
      <c r="AJ63" s="129"/>
      <c r="AK63" s="129"/>
      <c r="AL63" s="129"/>
      <c r="AM63" s="129"/>
      <c r="AN63" s="131">
        <f>SUM(AG63,AV63)</f>
        <v>0</v>
      </c>
      <c r="AO63" s="129"/>
      <c r="AP63" s="129"/>
      <c r="AQ63" s="132" t="s">
        <v>95</v>
      </c>
      <c r="AR63" s="67"/>
      <c r="AS63" s="133">
        <f>'SO 01-13-04 - Železniční ...'!K32</f>
        <v>0</v>
      </c>
      <c r="AT63" s="134">
        <f>'SO 01-13-04 - Železniční ...'!K33</f>
        <v>0</v>
      </c>
      <c r="AU63" s="134">
        <v>0</v>
      </c>
      <c r="AV63" s="134">
        <f>ROUND(SUM(AX63:AY63),2)</f>
        <v>0</v>
      </c>
      <c r="AW63" s="135">
        <f>'SO 01-13-04 - Železniční ...'!T87</f>
        <v>0</v>
      </c>
      <c r="AX63" s="134">
        <f>'SO 01-13-04 - Železniční ...'!K37</f>
        <v>0</v>
      </c>
      <c r="AY63" s="134">
        <f>'SO 01-13-04 - Železniční ...'!K38</f>
        <v>0</v>
      </c>
      <c r="AZ63" s="134">
        <f>'SO 01-13-04 - Železniční ...'!K39</f>
        <v>0</v>
      </c>
      <c r="BA63" s="134">
        <f>'SO 01-13-04 - Železniční ...'!K40</f>
        <v>0</v>
      </c>
      <c r="BB63" s="134">
        <f>'SO 01-13-04 - Železniční ...'!F37</f>
        <v>0</v>
      </c>
      <c r="BC63" s="134">
        <f>'SO 01-13-04 - Železniční ...'!F38</f>
        <v>0</v>
      </c>
      <c r="BD63" s="134">
        <f>'SO 01-13-04 - Železniční ...'!F39</f>
        <v>0</v>
      </c>
      <c r="BE63" s="134">
        <f>'SO 01-13-04 - Železniční ...'!F40</f>
        <v>0</v>
      </c>
      <c r="BF63" s="136">
        <f>'SO 01-13-04 - Železniční ...'!F41</f>
        <v>0</v>
      </c>
      <c r="BT63" s="137" t="s">
        <v>91</v>
      </c>
      <c r="BV63" s="137" t="s">
        <v>84</v>
      </c>
      <c r="BW63" s="137" t="s">
        <v>117</v>
      </c>
      <c r="BX63" s="137" t="s">
        <v>105</v>
      </c>
      <c r="CL63" s="137" t="s">
        <v>40</v>
      </c>
    </row>
    <row r="64" s="3" customFormat="1" ht="25.5" customHeight="1">
      <c r="A64" s="128" t="s">
        <v>92</v>
      </c>
      <c r="B64" s="65"/>
      <c r="C64" s="129"/>
      <c r="D64" s="129"/>
      <c r="E64" s="130" t="s">
        <v>118</v>
      </c>
      <c r="F64" s="130"/>
      <c r="G64" s="130"/>
      <c r="H64" s="130"/>
      <c r="I64" s="130"/>
      <c r="J64" s="129"/>
      <c r="K64" s="130" t="s">
        <v>119</v>
      </c>
      <c r="L64" s="130"/>
      <c r="M64" s="130"/>
      <c r="N64" s="130"/>
      <c r="O64" s="130"/>
      <c r="P64" s="130"/>
      <c r="Q64" s="130"/>
      <c r="R64" s="130"/>
      <c r="S64" s="130"/>
      <c r="T64" s="130"/>
      <c r="U64" s="130"/>
      <c r="V64" s="130"/>
      <c r="W64" s="130"/>
      <c r="X64" s="130"/>
      <c r="Y64" s="130"/>
      <c r="Z64" s="130"/>
      <c r="AA64" s="130"/>
      <c r="AB64" s="130"/>
      <c r="AC64" s="130"/>
      <c r="AD64" s="130"/>
      <c r="AE64" s="130"/>
      <c r="AF64" s="130"/>
      <c r="AG64" s="131">
        <f>'SO 01-13-05 - Železniční ...'!K34</f>
        <v>0</v>
      </c>
      <c r="AH64" s="129"/>
      <c r="AI64" s="129"/>
      <c r="AJ64" s="129"/>
      <c r="AK64" s="129"/>
      <c r="AL64" s="129"/>
      <c r="AM64" s="129"/>
      <c r="AN64" s="131">
        <f>SUM(AG64,AV64)</f>
        <v>0</v>
      </c>
      <c r="AO64" s="129"/>
      <c r="AP64" s="129"/>
      <c r="AQ64" s="132" t="s">
        <v>95</v>
      </c>
      <c r="AR64" s="67"/>
      <c r="AS64" s="133">
        <f>'SO 01-13-05 - Železniční ...'!K32</f>
        <v>0</v>
      </c>
      <c r="AT64" s="134">
        <f>'SO 01-13-05 - Železniční ...'!K33</f>
        <v>0</v>
      </c>
      <c r="AU64" s="134">
        <v>0</v>
      </c>
      <c r="AV64" s="134">
        <f>ROUND(SUM(AX64:AY64),2)</f>
        <v>0</v>
      </c>
      <c r="AW64" s="135">
        <f>'SO 01-13-05 - Železniční ...'!T87</f>
        <v>0</v>
      </c>
      <c r="AX64" s="134">
        <f>'SO 01-13-05 - Železniční ...'!K37</f>
        <v>0</v>
      </c>
      <c r="AY64" s="134">
        <f>'SO 01-13-05 - Železniční ...'!K38</f>
        <v>0</v>
      </c>
      <c r="AZ64" s="134">
        <f>'SO 01-13-05 - Železniční ...'!K39</f>
        <v>0</v>
      </c>
      <c r="BA64" s="134">
        <f>'SO 01-13-05 - Železniční ...'!K40</f>
        <v>0</v>
      </c>
      <c r="BB64" s="134">
        <f>'SO 01-13-05 - Železniční ...'!F37</f>
        <v>0</v>
      </c>
      <c r="BC64" s="134">
        <f>'SO 01-13-05 - Železniční ...'!F38</f>
        <v>0</v>
      </c>
      <c r="BD64" s="134">
        <f>'SO 01-13-05 - Železniční ...'!F39</f>
        <v>0</v>
      </c>
      <c r="BE64" s="134">
        <f>'SO 01-13-05 - Železniční ...'!F40</f>
        <v>0</v>
      </c>
      <c r="BF64" s="136">
        <f>'SO 01-13-05 - Železniční ...'!F41</f>
        <v>0</v>
      </c>
      <c r="BT64" s="137" t="s">
        <v>91</v>
      </c>
      <c r="BV64" s="137" t="s">
        <v>84</v>
      </c>
      <c r="BW64" s="137" t="s">
        <v>120</v>
      </c>
      <c r="BX64" s="137" t="s">
        <v>105</v>
      </c>
      <c r="CL64" s="137" t="s">
        <v>40</v>
      </c>
    </row>
    <row r="65" s="6" customFormat="1" ht="16.5" customHeight="1">
      <c r="B65" s="114"/>
      <c r="C65" s="115"/>
      <c r="D65" s="116" t="s">
        <v>121</v>
      </c>
      <c r="E65" s="116"/>
      <c r="F65" s="116"/>
      <c r="G65" s="116"/>
      <c r="H65" s="116"/>
      <c r="I65" s="117"/>
      <c r="J65" s="116" t="s">
        <v>122</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ROUND(AG66,2)</f>
        <v>0</v>
      </c>
      <c r="AH65" s="117"/>
      <c r="AI65" s="117"/>
      <c r="AJ65" s="117"/>
      <c r="AK65" s="117"/>
      <c r="AL65" s="117"/>
      <c r="AM65" s="117"/>
      <c r="AN65" s="119">
        <f>SUM(AG65,AV65)</f>
        <v>0</v>
      </c>
      <c r="AO65" s="117"/>
      <c r="AP65" s="117"/>
      <c r="AQ65" s="120" t="s">
        <v>88</v>
      </c>
      <c r="AR65" s="121"/>
      <c r="AS65" s="122">
        <f>ROUND(AS66,2)</f>
        <v>0</v>
      </c>
      <c r="AT65" s="123">
        <f>ROUND(AT66,2)</f>
        <v>0</v>
      </c>
      <c r="AU65" s="124">
        <f>ROUND(AU66,2)</f>
        <v>0</v>
      </c>
      <c r="AV65" s="124">
        <f>ROUND(SUM(AX65:AY65),2)</f>
        <v>0</v>
      </c>
      <c r="AW65" s="125">
        <f>ROUND(AW66,5)</f>
        <v>0</v>
      </c>
      <c r="AX65" s="124">
        <f>ROUND(BB65*L29,2)</f>
        <v>0</v>
      </c>
      <c r="AY65" s="124">
        <f>ROUND(BC65*L30,2)</f>
        <v>0</v>
      </c>
      <c r="AZ65" s="124">
        <f>ROUND(BD65*L29,2)</f>
        <v>0</v>
      </c>
      <c r="BA65" s="124">
        <f>ROUND(BE65*L30,2)</f>
        <v>0</v>
      </c>
      <c r="BB65" s="124">
        <f>ROUND(BB66,2)</f>
        <v>0</v>
      </c>
      <c r="BC65" s="124">
        <f>ROUND(BC66,2)</f>
        <v>0</v>
      </c>
      <c r="BD65" s="124">
        <f>ROUND(BD66,2)</f>
        <v>0</v>
      </c>
      <c r="BE65" s="124">
        <f>ROUND(BE66,2)</f>
        <v>0</v>
      </c>
      <c r="BF65" s="126">
        <f>ROUND(BF66,2)</f>
        <v>0</v>
      </c>
      <c r="BS65" s="127" t="s">
        <v>81</v>
      </c>
      <c r="BT65" s="127" t="s">
        <v>89</v>
      </c>
      <c r="BU65" s="127" t="s">
        <v>83</v>
      </c>
      <c r="BV65" s="127" t="s">
        <v>84</v>
      </c>
      <c r="BW65" s="127" t="s">
        <v>123</v>
      </c>
      <c r="BX65" s="127" t="s">
        <v>6</v>
      </c>
      <c r="CL65" s="127" t="s">
        <v>40</v>
      </c>
      <c r="CM65" s="127" t="s">
        <v>91</v>
      </c>
    </row>
    <row r="66" s="3" customFormat="1" ht="25.5" customHeight="1">
      <c r="A66" s="128" t="s">
        <v>92</v>
      </c>
      <c r="B66" s="65"/>
      <c r="C66" s="129"/>
      <c r="D66" s="129"/>
      <c r="E66" s="130" t="s">
        <v>124</v>
      </c>
      <c r="F66" s="130"/>
      <c r="G66" s="130"/>
      <c r="H66" s="130"/>
      <c r="I66" s="130"/>
      <c r="J66" s="129"/>
      <c r="K66" s="130" t="s">
        <v>125</v>
      </c>
      <c r="L66" s="130"/>
      <c r="M66" s="130"/>
      <c r="N66" s="130"/>
      <c r="O66" s="130"/>
      <c r="P66" s="130"/>
      <c r="Q66" s="130"/>
      <c r="R66" s="130"/>
      <c r="S66" s="130"/>
      <c r="T66" s="130"/>
      <c r="U66" s="130"/>
      <c r="V66" s="130"/>
      <c r="W66" s="130"/>
      <c r="X66" s="130"/>
      <c r="Y66" s="130"/>
      <c r="Z66" s="130"/>
      <c r="AA66" s="130"/>
      <c r="AB66" s="130"/>
      <c r="AC66" s="130"/>
      <c r="AD66" s="130"/>
      <c r="AE66" s="130"/>
      <c r="AF66" s="130"/>
      <c r="AG66" s="131">
        <f>'SO 01-14-01 - Domoušice -...'!K34</f>
        <v>0</v>
      </c>
      <c r="AH66" s="129"/>
      <c r="AI66" s="129"/>
      <c r="AJ66" s="129"/>
      <c r="AK66" s="129"/>
      <c r="AL66" s="129"/>
      <c r="AM66" s="129"/>
      <c r="AN66" s="131">
        <f>SUM(AG66,AV66)</f>
        <v>0</v>
      </c>
      <c r="AO66" s="129"/>
      <c r="AP66" s="129"/>
      <c r="AQ66" s="132" t="s">
        <v>95</v>
      </c>
      <c r="AR66" s="67"/>
      <c r="AS66" s="133">
        <f>'SO 01-14-01 - Domoušice -...'!K32</f>
        <v>0</v>
      </c>
      <c r="AT66" s="134">
        <f>'SO 01-14-01 - Domoušice -...'!K33</f>
        <v>0</v>
      </c>
      <c r="AU66" s="134">
        <v>0</v>
      </c>
      <c r="AV66" s="134">
        <f>ROUND(SUM(AX66:AY66),2)</f>
        <v>0</v>
      </c>
      <c r="AW66" s="135">
        <f>'SO 01-14-01 - Domoušice -...'!T87</f>
        <v>0</v>
      </c>
      <c r="AX66" s="134">
        <f>'SO 01-14-01 - Domoušice -...'!K37</f>
        <v>0</v>
      </c>
      <c r="AY66" s="134">
        <f>'SO 01-14-01 - Domoušice -...'!K38</f>
        <v>0</v>
      </c>
      <c r="AZ66" s="134">
        <f>'SO 01-14-01 - Domoušice -...'!K39</f>
        <v>0</v>
      </c>
      <c r="BA66" s="134">
        <f>'SO 01-14-01 - Domoušice -...'!K40</f>
        <v>0</v>
      </c>
      <c r="BB66" s="134">
        <f>'SO 01-14-01 - Domoušice -...'!F37</f>
        <v>0</v>
      </c>
      <c r="BC66" s="134">
        <f>'SO 01-14-01 - Domoušice -...'!F38</f>
        <v>0</v>
      </c>
      <c r="BD66" s="134">
        <f>'SO 01-14-01 - Domoušice -...'!F39</f>
        <v>0</v>
      </c>
      <c r="BE66" s="134">
        <f>'SO 01-14-01 - Domoušice -...'!F40</f>
        <v>0</v>
      </c>
      <c r="BF66" s="136">
        <f>'SO 01-14-01 - Domoušice -...'!F41</f>
        <v>0</v>
      </c>
      <c r="BT66" s="137" t="s">
        <v>91</v>
      </c>
      <c r="BV66" s="137" t="s">
        <v>84</v>
      </c>
      <c r="BW66" s="137" t="s">
        <v>126</v>
      </c>
      <c r="BX66" s="137" t="s">
        <v>123</v>
      </c>
      <c r="CL66" s="137" t="s">
        <v>40</v>
      </c>
    </row>
    <row r="67" s="6" customFormat="1" ht="16.5" customHeight="1">
      <c r="B67" s="114"/>
      <c r="C67" s="115"/>
      <c r="D67" s="116" t="s">
        <v>127</v>
      </c>
      <c r="E67" s="116"/>
      <c r="F67" s="116"/>
      <c r="G67" s="116"/>
      <c r="H67" s="116"/>
      <c r="I67" s="117"/>
      <c r="J67" s="116" t="s">
        <v>128</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ROUND(SUM(AG68:AG69),2)</f>
        <v>0</v>
      </c>
      <c r="AH67" s="117"/>
      <c r="AI67" s="117"/>
      <c r="AJ67" s="117"/>
      <c r="AK67" s="117"/>
      <c r="AL67" s="117"/>
      <c r="AM67" s="117"/>
      <c r="AN67" s="119">
        <f>SUM(AG67,AV67)</f>
        <v>0</v>
      </c>
      <c r="AO67" s="117"/>
      <c r="AP67" s="117"/>
      <c r="AQ67" s="120" t="s">
        <v>88</v>
      </c>
      <c r="AR67" s="121"/>
      <c r="AS67" s="122">
        <f>ROUND(SUM(AS68:AS69),2)</f>
        <v>0</v>
      </c>
      <c r="AT67" s="123">
        <f>ROUND(SUM(AT68:AT69),2)</f>
        <v>0</v>
      </c>
      <c r="AU67" s="124">
        <f>ROUND(SUM(AU68:AU69),2)</f>
        <v>0</v>
      </c>
      <c r="AV67" s="124">
        <f>ROUND(SUM(AX67:AY67),2)</f>
        <v>0</v>
      </c>
      <c r="AW67" s="125">
        <f>ROUND(SUM(AW68:AW69),5)</f>
        <v>0</v>
      </c>
      <c r="AX67" s="124">
        <f>ROUND(BB67*L29,2)</f>
        <v>0</v>
      </c>
      <c r="AY67" s="124">
        <f>ROUND(BC67*L30,2)</f>
        <v>0</v>
      </c>
      <c r="AZ67" s="124">
        <f>ROUND(BD67*L29,2)</f>
        <v>0</v>
      </c>
      <c r="BA67" s="124">
        <f>ROUND(BE67*L30,2)</f>
        <v>0</v>
      </c>
      <c r="BB67" s="124">
        <f>ROUND(SUM(BB68:BB69),2)</f>
        <v>0</v>
      </c>
      <c r="BC67" s="124">
        <f>ROUND(SUM(BC68:BC69),2)</f>
        <v>0</v>
      </c>
      <c r="BD67" s="124">
        <f>ROUND(SUM(BD68:BD69),2)</f>
        <v>0</v>
      </c>
      <c r="BE67" s="124">
        <f>ROUND(SUM(BE68:BE69),2)</f>
        <v>0</v>
      </c>
      <c r="BF67" s="126">
        <f>ROUND(SUM(BF68:BF69),2)</f>
        <v>0</v>
      </c>
      <c r="BS67" s="127" t="s">
        <v>81</v>
      </c>
      <c r="BT67" s="127" t="s">
        <v>89</v>
      </c>
      <c r="BU67" s="127" t="s">
        <v>83</v>
      </c>
      <c r="BV67" s="127" t="s">
        <v>84</v>
      </c>
      <c r="BW67" s="127" t="s">
        <v>129</v>
      </c>
      <c r="BX67" s="127" t="s">
        <v>6</v>
      </c>
      <c r="CL67" s="127" t="s">
        <v>40</v>
      </c>
      <c r="CM67" s="127" t="s">
        <v>91</v>
      </c>
    </row>
    <row r="68" s="3" customFormat="1" ht="25.5" customHeight="1">
      <c r="A68" s="128" t="s">
        <v>92</v>
      </c>
      <c r="B68" s="65"/>
      <c r="C68" s="129"/>
      <c r="D68" s="129"/>
      <c r="E68" s="130" t="s">
        <v>130</v>
      </c>
      <c r="F68" s="130"/>
      <c r="G68" s="130"/>
      <c r="H68" s="130"/>
      <c r="I68" s="130"/>
      <c r="J68" s="129"/>
      <c r="K68" s="130" t="s">
        <v>131</v>
      </c>
      <c r="L68" s="130"/>
      <c r="M68" s="130"/>
      <c r="N68" s="130"/>
      <c r="O68" s="130"/>
      <c r="P68" s="130"/>
      <c r="Q68" s="130"/>
      <c r="R68" s="130"/>
      <c r="S68" s="130"/>
      <c r="T68" s="130"/>
      <c r="U68" s="130"/>
      <c r="V68" s="130"/>
      <c r="W68" s="130"/>
      <c r="X68" s="130"/>
      <c r="Y68" s="130"/>
      <c r="Z68" s="130"/>
      <c r="AA68" s="130"/>
      <c r="AB68" s="130"/>
      <c r="AC68" s="130"/>
      <c r="AD68" s="130"/>
      <c r="AE68" s="130"/>
      <c r="AF68" s="130"/>
      <c r="AG68" s="131">
        <f>'SO 01-12-01 - Zast. Solop...'!K34</f>
        <v>0</v>
      </c>
      <c r="AH68" s="129"/>
      <c r="AI68" s="129"/>
      <c r="AJ68" s="129"/>
      <c r="AK68" s="129"/>
      <c r="AL68" s="129"/>
      <c r="AM68" s="129"/>
      <c r="AN68" s="131">
        <f>SUM(AG68,AV68)</f>
        <v>0</v>
      </c>
      <c r="AO68" s="129"/>
      <c r="AP68" s="129"/>
      <c r="AQ68" s="132" t="s">
        <v>95</v>
      </c>
      <c r="AR68" s="67"/>
      <c r="AS68" s="133">
        <f>'SO 01-12-01 - Zast. Solop...'!K32</f>
        <v>0</v>
      </c>
      <c r="AT68" s="134">
        <f>'SO 01-12-01 - Zast. Solop...'!K33</f>
        <v>0</v>
      </c>
      <c r="AU68" s="134">
        <v>0</v>
      </c>
      <c r="AV68" s="134">
        <f>ROUND(SUM(AX68:AY68),2)</f>
        <v>0</v>
      </c>
      <c r="AW68" s="135">
        <f>'SO 01-12-01 - Zast. Solop...'!T87</f>
        <v>0</v>
      </c>
      <c r="AX68" s="134">
        <f>'SO 01-12-01 - Zast. Solop...'!K37</f>
        <v>0</v>
      </c>
      <c r="AY68" s="134">
        <f>'SO 01-12-01 - Zast. Solop...'!K38</f>
        <v>0</v>
      </c>
      <c r="AZ68" s="134">
        <f>'SO 01-12-01 - Zast. Solop...'!K39</f>
        <v>0</v>
      </c>
      <c r="BA68" s="134">
        <f>'SO 01-12-01 - Zast. Solop...'!K40</f>
        <v>0</v>
      </c>
      <c r="BB68" s="134">
        <f>'SO 01-12-01 - Zast. Solop...'!F37</f>
        <v>0</v>
      </c>
      <c r="BC68" s="134">
        <f>'SO 01-12-01 - Zast. Solop...'!F38</f>
        <v>0</v>
      </c>
      <c r="BD68" s="134">
        <f>'SO 01-12-01 - Zast. Solop...'!F39</f>
        <v>0</v>
      </c>
      <c r="BE68" s="134">
        <f>'SO 01-12-01 - Zast. Solop...'!F40</f>
        <v>0</v>
      </c>
      <c r="BF68" s="136">
        <f>'SO 01-12-01 - Zast. Solop...'!F41</f>
        <v>0</v>
      </c>
      <c r="BT68" s="137" t="s">
        <v>91</v>
      </c>
      <c r="BV68" s="137" t="s">
        <v>84</v>
      </c>
      <c r="BW68" s="137" t="s">
        <v>132</v>
      </c>
      <c r="BX68" s="137" t="s">
        <v>129</v>
      </c>
      <c r="CL68" s="137" t="s">
        <v>40</v>
      </c>
    </row>
    <row r="69" s="3" customFormat="1" ht="25.5" customHeight="1">
      <c r="A69" s="128" t="s">
        <v>92</v>
      </c>
      <c r="B69" s="65"/>
      <c r="C69" s="129"/>
      <c r="D69" s="129"/>
      <c r="E69" s="130" t="s">
        <v>133</v>
      </c>
      <c r="F69" s="130"/>
      <c r="G69" s="130"/>
      <c r="H69" s="130"/>
      <c r="I69" s="130"/>
      <c r="J69" s="129"/>
      <c r="K69" s="130" t="s">
        <v>134</v>
      </c>
      <c r="L69" s="130"/>
      <c r="M69" s="130"/>
      <c r="N69" s="130"/>
      <c r="O69" s="130"/>
      <c r="P69" s="130"/>
      <c r="Q69" s="130"/>
      <c r="R69" s="130"/>
      <c r="S69" s="130"/>
      <c r="T69" s="130"/>
      <c r="U69" s="130"/>
      <c r="V69" s="130"/>
      <c r="W69" s="130"/>
      <c r="X69" s="130"/>
      <c r="Y69" s="130"/>
      <c r="Z69" s="130"/>
      <c r="AA69" s="130"/>
      <c r="AB69" s="130"/>
      <c r="AC69" s="130"/>
      <c r="AD69" s="130"/>
      <c r="AE69" s="130"/>
      <c r="AF69" s="130"/>
      <c r="AG69" s="131">
        <f>'SO 01-12-02 - Zast. Konět...'!K34</f>
        <v>0</v>
      </c>
      <c r="AH69" s="129"/>
      <c r="AI69" s="129"/>
      <c r="AJ69" s="129"/>
      <c r="AK69" s="129"/>
      <c r="AL69" s="129"/>
      <c r="AM69" s="129"/>
      <c r="AN69" s="131">
        <f>SUM(AG69,AV69)</f>
        <v>0</v>
      </c>
      <c r="AO69" s="129"/>
      <c r="AP69" s="129"/>
      <c r="AQ69" s="132" t="s">
        <v>95</v>
      </c>
      <c r="AR69" s="67"/>
      <c r="AS69" s="133">
        <f>'SO 01-12-02 - Zast. Konět...'!K32</f>
        <v>0</v>
      </c>
      <c r="AT69" s="134">
        <f>'SO 01-12-02 - Zast. Konět...'!K33</f>
        <v>0</v>
      </c>
      <c r="AU69" s="134">
        <v>0</v>
      </c>
      <c r="AV69" s="134">
        <f>ROUND(SUM(AX69:AY69),2)</f>
        <v>0</v>
      </c>
      <c r="AW69" s="135">
        <f>'SO 01-12-02 - Zast. Konět...'!T87</f>
        <v>0</v>
      </c>
      <c r="AX69" s="134">
        <f>'SO 01-12-02 - Zast. Konět...'!K37</f>
        <v>0</v>
      </c>
      <c r="AY69" s="134">
        <f>'SO 01-12-02 - Zast. Konět...'!K38</f>
        <v>0</v>
      </c>
      <c r="AZ69" s="134">
        <f>'SO 01-12-02 - Zast. Konět...'!K39</f>
        <v>0</v>
      </c>
      <c r="BA69" s="134">
        <f>'SO 01-12-02 - Zast. Konět...'!K40</f>
        <v>0</v>
      </c>
      <c r="BB69" s="134">
        <f>'SO 01-12-02 - Zast. Konět...'!F37</f>
        <v>0</v>
      </c>
      <c r="BC69" s="134">
        <f>'SO 01-12-02 - Zast. Konět...'!F38</f>
        <v>0</v>
      </c>
      <c r="BD69" s="134">
        <f>'SO 01-12-02 - Zast. Konět...'!F39</f>
        <v>0</v>
      </c>
      <c r="BE69" s="134">
        <f>'SO 01-12-02 - Zast. Konět...'!F40</f>
        <v>0</v>
      </c>
      <c r="BF69" s="136">
        <f>'SO 01-12-02 - Zast. Konět...'!F41</f>
        <v>0</v>
      </c>
      <c r="BT69" s="137" t="s">
        <v>91</v>
      </c>
      <c r="BV69" s="137" t="s">
        <v>84</v>
      </c>
      <c r="BW69" s="137" t="s">
        <v>135</v>
      </c>
      <c r="BX69" s="137" t="s">
        <v>129</v>
      </c>
      <c r="CL69" s="137" t="s">
        <v>40</v>
      </c>
    </row>
    <row r="70" s="6" customFormat="1" ht="27" customHeight="1">
      <c r="B70" s="114"/>
      <c r="C70" s="115"/>
      <c r="D70" s="116" t="s">
        <v>136</v>
      </c>
      <c r="E70" s="116"/>
      <c r="F70" s="116"/>
      <c r="G70" s="116"/>
      <c r="H70" s="116"/>
      <c r="I70" s="117"/>
      <c r="J70" s="116" t="s">
        <v>137</v>
      </c>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8">
        <f>ROUND(SUM(AG71:AG72),2)</f>
        <v>0</v>
      </c>
      <c r="AH70" s="117"/>
      <c r="AI70" s="117"/>
      <c r="AJ70" s="117"/>
      <c r="AK70" s="117"/>
      <c r="AL70" s="117"/>
      <c r="AM70" s="117"/>
      <c r="AN70" s="119">
        <f>SUM(AG70,AV70)</f>
        <v>0</v>
      </c>
      <c r="AO70" s="117"/>
      <c r="AP70" s="117"/>
      <c r="AQ70" s="120" t="s">
        <v>138</v>
      </c>
      <c r="AR70" s="121"/>
      <c r="AS70" s="122">
        <f>ROUND(SUM(AS71:AS72),2)</f>
        <v>0</v>
      </c>
      <c r="AT70" s="123">
        <f>ROUND(SUM(AT71:AT72),2)</f>
        <v>0</v>
      </c>
      <c r="AU70" s="124">
        <f>ROUND(SUM(AU71:AU72),2)</f>
        <v>0</v>
      </c>
      <c r="AV70" s="124">
        <f>ROUND(SUM(AX70:AY70),2)</f>
        <v>0</v>
      </c>
      <c r="AW70" s="125">
        <f>ROUND(SUM(AW71:AW72),5)</f>
        <v>0</v>
      </c>
      <c r="AX70" s="124">
        <f>ROUND(BB70*L29,2)</f>
        <v>0</v>
      </c>
      <c r="AY70" s="124">
        <f>ROUND(BC70*L30,2)</f>
        <v>0</v>
      </c>
      <c r="AZ70" s="124">
        <f>ROUND(BD70*L29,2)</f>
        <v>0</v>
      </c>
      <c r="BA70" s="124">
        <f>ROUND(BE70*L30,2)</f>
        <v>0</v>
      </c>
      <c r="BB70" s="124">
        <f>ROUND(SUM(BB71:BB72),2)</f>
        <v>0</v>
      </c>
      <c r="BC70" s="124">
        <f>ROUND(SUM(BC71:BC72),2)</f>
        <v>0</v>
      </c>
      <c r="BD70" s="124">
        <f>ROUND(SUM(BD71:BD72),2)</f>
        <v>0</v>
      </c>
      <c r="BE70" s="124">
        <f>ROUND(SUM(BE71:BE72),2)</f>
        <v>0</v>
      </c>
      <c r="BF70" s="126">
        <f>ROUND(SUM(BF71:BF72),2)</f>
        <v>0</v>
      </c>
      <c r="BS70" s="127" t="s">
        <v>81</v>
      </c>
      <c r="BT70" s="127" t="s">
        <v>89</v>
      </c>
      <c r="BU70" s="127" t="s">
        <v>83</v>
      </c>
      <c r="BV70" s="127" t="s">
        <v>84</v>
      </c>
      <c r="BW70" s="127" t="s">
        <v>139</v>
      </c>
      <c r="BX70" s="127" t="s">
        <v>6</v>
      </c>
      <c r="CL70" s="127" t="s">
        <v>40</v>
      </c>
      <c r="CM70" s="127" t="s">
        <v>91</v>
      </c>
    </row>
    <row r="71" s="3" customFormat="1" ht="25.5" customHeight="1">
      <c r="A71" s="128" t="s">
        <v>92</v>
      </c>
      <c r="B71" s="65"/>
      <c r="C71" s="129"/>
      <c r="D71" s="129"/>
      <c r="E71" s="130" t="s">
        <v>140</v>
      </c>
      <c r="F71" s="130"/>
      <c r="G71" s="130"/>
      <c r="H71" s="130"/>
      <c r="I71" s="130"/>
      <c r="J71" s="129"/>
      <c r="K71" s="130" t="s">
        <v>141</v>
      </c>
      <c r="L71" s="130"/>
      <c r="M71" s="130"/>
      <c r="N71" s="130"/>
      <c r="O71" s="130"/>
      <c r="P71" s="130"/>
      <c r="Q71" s="130"/>
      <c r="R71" s="130"/>
      <c r="S71" s="130"/>
      <c r="T71" s="130"/>
      <c r="U71" s="130"/>
      <c r="V71" s="130"/>
      <c r="W71" s="130"/>
      <c r="X71" s="130"/>
      <c r="Y71" s="130"/>
      <c r="Z71" s="130"/>
      <c r="AA71" s="130"/>
      <c r="AB71" s="130"/>
      <c r="AC71" s="130"/>
      <c r="AD71" s="130"/>
      <c r="AE71" s="130"/>
      <c r="AF71" s="130"/>
      <c r="AG71" s="131">
        <f>'SO 01-55-01_S - Stavební ...'!K34</f>
        <v>0</v>
      </c>
      <c r="AH71" s="129"/>
      <c r="AI71" s="129"/>
      <c r="AJ71" s="129"/>
      <c r="AK71" s="129"/>
      <c r="AL71" s="129"/>
      <c r="AM71" s="129"/>
      <c r="AN71" s="131">
        <f>SUM(AG71,AV71)</f>
        <v>0</v>
      </c>
      <c r="AO71" s="129"/>
      <c r="AP71" s="129"/>
      <c r="AQ71" s="132" t="s">
        <v>95</v>
      </c>
      <c r="AR71" s="67"/>
      <c r="AS71" s="133">
        <f>'SO 01-55-01_S - Stavební ...'!K32</f>
        <v>0</v>
      </c>
      <c r="AT71" s="134">
        <f>'SO 01-55-01_S - Stavební ...'!K33</f>
        <v>0</v>
      </c>
      <c r="AU71" s="134">
        <v>0</v>
      </c>
      <c r="AV71" s="134">
        <f>ROUND(SUM(AX71:AY71),2)</f>
        <v>0</v>
      </c>
      <c r="AW71" s="135">
        <f>'SO 01-55-01_S - Stavební ...'!T91</f>
        <v>0</v>
      </c>
      <c r="AX71" s="134">
        <f>'SO 01-55-01_S - Stavební ...'!K37</f>
        <v>0</v>
      </c>
      <c r="AY71" s="134">
        <f>'SO 01-55-01_S - Stavební ...'!K38</f>
        <v>0</v>
      </c>
      <c r="AZ71" s="134">
        <f>'SO 01-55-01_S - Stavební ...'!K39</f>
        <v>0</v>
      </c>
      <c r="BA71" s="134">
        <f>'SO 01-55-01_S - Stavební ...'!K40</f>
        <v>0</v>
      </c>
      <c r="BB71" s="134">
        <f>'SO 01-55-01_S - Stavební ...'!F37</f>
        <v>0</v>
      </c>
      <c r="BC71" s="134">
        <f>'SO 01-55-01_S - Stavební ...'!F38</f>
        <v>0</v>
      </c>
      <c r="BD71" s="134">
        <f>'SO 01-55-01_S - Stavební ...'!F39</f>
        <v>0</v>
      </c>
      <c r="BE71" s="134">
        <f>'SO 01-55-01_S - Stavební ...'!F40</f>
        <v>0</v>
      </c>
      <c r="BF71" s="136">
        <f>'SO 01-55-01_S - Stavební ...'!F41</f>
        <v>0</v>
      </c>
      <c r="BT71" s="137" t="s">
        <v>91</v>
      </c>
      <c r="BV71" s="137" t="s">
        <v>84</v>
      </c>
      <c r="BW71" s="137" t="s">
        <v>142</v>
      </c>
      <c r="BX71" s="137" t="s">
        <v>139</v>
      </c>
      <c r="CL71" s="137" t="s">
        <v>40</v>
      </c>
    </row>
    <row r="72" s="3" customFormat="1" ht="25.5" customHeight="1">
      <c r="A72" s="128" t="s">
        <v>92</v>
      </c>
      <c r="B72" s="65"/>
      <c r="C72" s="129"/>
      <c r="D72" s="129"/>
      <c r="E72" s="130" t="s">
        <v>143</v>
      </c>
      <c r="F72" s="130"/>
      <c r="G72" s="130"/>
      <c r="H72" s="130"/>
      <c r="I72" s="130"/>
      <c r="J72" s="129"/>
      <c r="K72" s="130" t="s">
        <v>144</v>
      </c>
      <c r="L72" s="130"/>
      <c r="M72" s="130"/>
      <c r="N72" s="130"/>
      <c r="O72" s="130"/>
      <c r="P72" s="130"/>
      <c r="Q72" s="130"/>
      <c r="R72" s="130"/>
      <c r="S72" s="130"/>
      <c r="T72" s="130"/>
      <c r="U72" s="130"/>
      <c r="V72" s="130"/>
      <c r="W72" s="130"/>
      <c r="X72" s="130"/>
      <c r="Y72" s="130"/>
      <c r="Z72" s="130"/>
      <c r="AA72" s="130"/>
      <c r="AB72" s="130"/>
      <c r="AC72" s="130"/>
      <c r="AD72" s="130"/>
      <c r="AE72" s="130"/>
      <c r="AF72" s="130"/>
      <c r="AG72" s="131">
        <f>'SO 01-55-01_T - Technolog...'!K34</f>
        <v>0</v>
      </c>
      <c r="AH72" s="129"/>
      <c r="AI72" s="129"/>
      <c r="AJ72" s="129"/>
      <c r="AK72" s="129"/>
      <c r="AL72" s="129"/>
      <c r="AM72" s="129"/>
      <c r="AN72" s="131">
        <f>SUM(AG72,AV72)</f>
        <v>0</v>
      </c>
      <c r="AO72" s="129"/>
      <c r="AP72" s="129"/>
      <c r="AQ72" s="132" t="s">
        <v>95</v>
      </c>
      <c r="AR72" s="67"/>
      <c r="AS72" s="133">
        <f>'SO 01-55-01_T - Technolog...'!K32</f>
        <v>0</v>
      </c>
      <c r="AT72" s="134">
        <f>'SO 01-55-01_T - Technolog...'!K33</f>
        <v>0</v>
      </c>
      <c r="AU72" s="134">
        <v>0</v>
      </c>
      <c r="AV72" s="134">
        <f>ROUND(SUM(AX72:AY72),2)</f>
        <v>0</v>
      </c>
      <c r="AW72" s="135">
        <f>'SO 01-55-01_T - Technolog...'!T91</f>
        <v>0</v>
      </c>
      <c r="AX72" s="134">
        <f>'SO 01-55-01_T - Technolog...'!K37</f>
        <v>0</v>
      </c>
      <c r="AY72" s="134">
        <f>'SO 01-55-01_T - Technolog...'!K38</f>
        <v>0</v>
      </c>
      <c r="AZ72" s="134">
        <f>'SO 01-55-01_T - Technolog...'!K39</f>
        <v>0</v>
      </c>
      <c r="BA72" s="134">
        <f>'SO 01-55-01_T - Technolog...'!K40</f>
        <v>0</v>
      </c>
      <c r="BB72" s="134">
        <f>'SO 01-55-01_T - Technolog...'!F37</f>
        <v>0</v>
      </c>
      <c r="BC72" s="134">
        <f>'SO 01-55-01_T - Technolog...'!F38</f>
        <v>0</v>
      </c>
      <c r="BD72" s="134">
        <f>'SO 01-55-01_T - Technolog...'!F39</f>
        <v>0</v>
      </c>
      <c r="BE72" s="134">
        <f>'SO 01-55-01_T - Technolog...'!F40</f>
        <v>0</v>
      </c>
      <c r="BF72" s="136">
        <f>'SO 01-55-01_T - Technolog...'!F41</f>
        <v>0</v>
      </c>
      <c r="BT72" s="137" t="s">
        <v>91</v>
      </c>
      <c r="BV72" s="137" t="s">
        <v>84</v>
      </c>
      <c r="BW72" s="137" t="s">
        <v>145</v>
      </c>
      <c r="BX72" s="137" t="s">
        <v>139</v>
      </c>
      <c r="CL72" s="137" t="s">
        <v>40</v>
      </c>
    </row>
    <row r="73" s="6" customFormat="1" ht="16.5" customHeight="1">
      <c r="B73" s="114"/>
      <c r="C73" s="115"/>
      <c r="D73" s="116" t="s">
        <v>146</v>
      </c>
      <c r="E73" s="116"/>
      <c r="F73" s="116"/>
      <c r="G73" s="116"/>
      <c r="H73" s="116"/>
      <c r="I73" s="117"/>
      <c r="J73" s="116" t="s">
        <v>147</v>
      </c>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8">
        <f>ROUND(AG74,2)</f>
        <v>0</v>
      </c>
      <c r="AH73" s="117"/>
      <c r="AI73" s="117"/>
      <c r="AJ73" s="117"/>
      <c r="AK73" s="117"/>
      <c r="AL73" s="117"/>
      <c r="AM73" s="117"/>
      <c r="AN73" s="119">
        <f>SUM(AG73,AV73)</f>
        <v>0</v>
      </c>
      <c r="AO73" s="117"/>
      <c r="AP73" s="117"/>
      <c r="AQ73" s="120" t="s">
        <v>88</v>
      </c>
      <c r="AR73" s="121"/>
      <c r="AS73" s="122">
        <f>ROUND(AS74,2)</f>
        <v>0</v>
      </c>
      <c r="AT73" s="123">
        <f>ROUND(AT74,2)</f>
        <v>0</v>
      </c>
      <c r="AU73" s="124">
        <f>ROUND(AU74,2)</f>
        <v>0</v>
      </c>
      <c r="AV73" s="124">
        <f>ROUND(SUM(AX73:AY73),2)</f>
        <v>0</v>
      </c>
      <c r="AW73" s="125">
        <f>ROUND(AW74,5)</f>
        <v>0</v>
      </c>
      <c r="AX73" s="124">
        <f>ROUND(BB73*L29,2)</f>
        <v>0</v>
      </c>
      <c r="AY73" s="124">
        <f>ROUND(BC73*L30,2)</f>
        <v>0</v>
      </c>
      <c r="AZ73" s="124">
        <f>ROUND(BD73*L29,2)</f>
        <v>0</v>
      </c>
      <c r="BA73" s="124">
        <f>ROUND(BE73*L30,2)</f>
        <v>0</v>
      </c>
      <c r="BB73" s="124">
        <f>ROUND(BB74,2)</f>
        <v>0</v>
      </c>
      <c r="BC73" s="124">
        <f>ROUND(BC74,2)</f>
        <v>0</v>
      </c>
      <c r="BD73" s="124">
        <f>ROUND(BD74,2)</f>
        <v>0</v>
      </c>
      <c r="BE73" s="124">
        <f>ROUND(BE74,2)</f>
        <v>0</v>
      </c>
      <c r="BF73" s="126">
        <f>ROUND(BF74,2)</f>
        <v>0</v>
      </c>
      <c r="BS73" s="127" t="s">
        <v>81</v>
      </c>
      <c r="BT73" s="127" t="s">
        <v>89</v>
      </c>
      <c r="BU73" s="127" t="s">
        <v>83</v>
      </c>
      <c r="BV73" s="127" t="s">
        <v>84</v>
      </c>
      <c r="BW73" s="127" t="s">
        <v>148</v>
      </c>
      <c r="BX73" s="127" t="s">
        <v>6</v>
      </c>
      <c r="CL73" s="127" t="s">
        <v>40</v>
      </c>
      <c r="CM73" s="127" t="s">
        <v>91</v>
      </c>
    </row>
    <row r="74" s="3" customFormat="1" ht="25.5" customHeight="1">
      <c r="A74" s="128" t="s">
        <v>92</v>
      </c>
      <c r="B74" s="65"/>
      <c r="C74" s="129"/>
      <c r="D74" s="129"/>
      <c r="E74" s="130" t="s">
        <v>149</v>
      </c>
      <c r="F74" s="130"/>
      <c r="G74" s="130"/>
      <c r="H74" s="130"/>
      <c r="I74" s="130"/>
      <c r="J74" s="129"/>
      <c r="K74" s="130" t="s">
        <v>150</v>
      </c>
      <c r="L74" s="130"/>
      <c r="M74" s="130"/>
      <c r="N74" s="130"/>
      <c r="O74" s="130"/>
      <c r="P74" s="130"/>
      <c r="Q74" s="130"/>
      <c r="R74" s="130"/>
      <c r="S74" s="130"/>
      <c r="T74" s="130"/>
      <c r="U74" s="130"/>
      <c r="V74" s="130"/>
      <c r="W74" s="130"/>
      <c r="X74" s="130"/>
      <c r="Y74" s="130"/>
      <c r="Z74" s="130"/>
      <c r="AA74" s="130"/>
      <c r="AB74" s="130"/>
      <c r="AC74" s="130"/>
      <c r="AD74" s="130"/>
      <c r="AE74" s="130"/>
      <c r="AF74" s="130"/>
      <c r="AG74" s="131">
        <f>'SO 9898 - VRN'!K34</f>
        <v>0</v>
      </c>
      <c r="AH74" s="129"/>
      <c r="AI74" s="129"/>
      <c r="AJ74" s="129"/>
      <c r="AK74" s="129"/>
      <c r="AL74" s="129"/>
      <c r="AM74" s="129"/>
      <c r="AN74" s="131">
        <f>SUM(AG74,AV74)</f>
        <v>0</v>
      </c>
      <c r="AO74" s="129"/>
      <c r="AP74" s="129"/>
      <c r="AQ74" s="132" t="s">
        <v>95</v>
      </c>
      <c r="AR74" s="67"/>
      <c r="AS74" s="133">
        <f>'SO 9898 - VRN'!K32</f>
        <v>0</v>
      </c>
      <c r="AT74" s="134">
        <f>'SO 9898 - VRN'!K33</f>
        <v>0</v>
      </c>
      <c r="AU74" s="134">
        <v>0</v>
      </c>
      <c r="AV74" s="134">
        <f>ROUND(SUM(AX74:AY74),2)</f>
        <v>0</v>
      </c>
      <c r="AW74" s="135">
        <f>'SO 9898 - VRN'!T88</f>
        <v>0</v>
      </c>
      <c r="AX74" s="134">
        <f>'SO 9898 - VRN'!K37</f>
        <v>0</v>
      </c>
      <c r="AY74" s="134">
        <f>'SO 9898 - VRN'!K38</f>
        <v>0</v>
      </c>
      <c r="AZ74" s="134">
        <f>'SO 9898 - VRN'!K39</f>
        <v>0</v>
      </c>
      <c r="BA74" s="134">
        <f>'SO 9898 - VRN'!K40</f>
        <v>0</v>
      </c>
      <c r="BB74" s="134">
        <f>'SO 9898 - VRN'!F37</f>
        <v>0</v>
      </c>
      <c r="BC74" s="134">
        <f>'SO 9898 - VRN'!F38</f>
        <v>0</v>
      </c>
      <c r="BD74" s="134">
        <f>'SO 9898 - VRN'!F39</f>
        <v>0</v>
      </c>
      <c r="BE74" s="134">
        <f>'SO 9898 - VRN'!F40</f>
        <v>0</v>
      </c>
      <c r="BF74" s="136">
        <f>'SO 9898 - VRN'!F41</f>
        <v>0</v>
      </c>
      <c r="BT74" s="137" t="s">
        <v>91</v>
      </c>
      <c r="BV74" s="137" t="s">
        <v>84</v>
      </c>
      <c r="BW74" s="137" t="s">
        <v>151</v>
      </c>
      <c r="BX74" s="137" t="s">
        <v>148</v>
      </c>
      <c r="CL74" s="137" t="s">
        <v>40</v>
      </c>
    </row>
    <row r="75" s="6" customFormat="1" ht="27" customHeight="1">
      <c r="B75" s="114"/>
      <c r="C75" s="115"/>
      <c r="D75" s="116" t="s">
        <v>152</v>
      </c>
      <c r="E75" s="116"/>
      <c r="F75" s="116"/>
      <c r="G75" s="116"/>
      <c r="H75" s="116"/>
      <c r="I75" s="117"/>
      <c r="J75" s="116" t="s">
        <v>153</v>
      </c>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8">
        <f>ROUND(AG76,2)</f>
        <v>0</v>
      </c>
      <c r="AH75" s="117"/>
      <c r="AI75" s="117"/>
      <c r="AJ75" s="117"/>
      <c r="AK75" s="117"/>
      <c r="AL75" s="117"/>
      <c r="AM75" s="117"/>
      <c r="AN75" s="119">
        <f>SUM(AG75,AV75)</f>
        <v>0</v>
      </c>
      <c r="AO75" s="117"/>
      <c r="AP75" s="117"/>
      <c r="AQ75" s="120" t="s">
        <v>88</v>
      </c>
      <c r="AR75" s="121"/>
      <c r="AS75" s="122">
        <f>ROUND(AS76,2)</f>
        <v>0</v>
      </c>
      <c r="AT75" s="123">
        <f>ROUND(AT76,2)</f>
        <v>0</v>
      </c>
      <c r="AU75" s="124">
        <f>ROUND(AU76,2)</f>
        <v>0</v>
      </c>
      <c r="AV75" s="124">
        <f>ROUND(SUM(AX75:AY75),2)</f>
        <v>0</v>
      </c>
      <c r="AW75" s="125">
        <f>ROUND(AW76,5)</f>
        <v>0</v>
      </c>
      <c r="AX75" s="124">
        <f>ROUND(BB75*L29,2)</f>
        <v>0</v>
      </c>
      <c r="AY75" s="124">
        <f>ROUND(BC75*L30,2)</f>
        <v>0</v>
      </c>
      <c r="AZ75" s="124">
        <f>ROUND(BD75*L29,2)</f>
        <v>0</v>
      </c>
      <c r="BA75" s="124">
        <f>ROUND(BE75*L30,2)</f>
        <v>0</v>
      </c>
      <c r="BB75" s="124">
        <f>ROUND(BB76,2)</f>
        <v>0</v>
      </c>
      <c r="BC75" s="124">
        <f>ROUND(BC76,2)</f>
        <v>0</v>
      </c>
      <c r="BD75" s="124">
        <f>ROUND(BD76,2)</f>
        <v>0</v>
      </c>
      <c r="BE75" s="124">
        <f>ROUND(BE76,2)</f>
        <v>0</v>
      </c>
      <c r="BF75" s="126">
        <f>ROUND(BF76,2)</f>
        <v>0</v>
      </c>
      <c r="BS75" s="127" t="s">
        <v>81</v>
      </c>
      <c r="BT75" s="127" t="s">
        <v>89</v>
      </c>
      <c r="BU75" s="127" t="s">
        <v>83</v>
      </c>
      <c r="BV75" s="127" t="s">
        <v>84</v>
      </c>
      <c r="BW75" s="127" t="s">
        <v>154</v>
      </c>
      <c r="BX75" s="127" t="s">
        <v>6</v>
      </c>
      <c r="CL75" s="127" t="s">
        <v>40</v>
      </c>
      <c r="CM75" s="127" t="s">
        <v>91</v>
      </c>
    </row>
    <row r="76" s="3" customFormat="1" ht="16.5" customHeight="1">
      <c r="A76" s="128" t="s">
        <v>92</v>
      </c>
      <c r="B76" s="65"/>
      <c r="C76" s="129"/>
      <c r="D76" s="129"/>
      <c r="E76" s="130" t="s">
        <v>155</v>
      </c>
      <c r="F76" s="130"/>
      <c r="G76" s="130"/>
      <c r="H76" s="130"/>
      <c r="I76" s="130"/>
      <c r="J76" s="129"/>
      <c r="K76" s="130" t="s">
        <v>156</v>
      </c>
      <c r="L76" s="130"/>
      <c r="M76" s="130"/>
      <c r="N76" s="130"/>
      <c r="O76" s="130"/>
      <c r="P76" s="130"/>
      <c r="Q76" s="130"/>
      <c r="R76" s="130"/>
      <c r="S76" s="130"/>
      <c r="T76" s="130"/>
      <c r="U76" s="130"/>
      <c r="V76" s="130"/>
      <c r="W76" s="130"/>
      <c r="X76" s="130"/>
      <c r="Y76" s="130"/>
      <c r="Z76" s="130"/>
      <c r="AA76" s="130"/>
      <c r="AB76" s="130"/>
      <c r="AC76" s="130"/>
      <c r="AD76" s="130"/>
      <c r="AE76" s="130"/>
      <c r="AF76" s="130"/>
      <c r="AG76" s="131">
        <f>'Č81 - !!NEOCEŇOVAT!!Mater...'!K34</f>
        <v>0</v>
      </c>
      <c r="AH76" s="129"/>
      <c r="AI76" s="129"/>
      <c r="AJ76" s="129"/>
      <c r="AK76" s="129"/>
      <c r="AL76" s="129"/>
      <c r="AM76" s="129"/>
      <c r="AN76" s="131">
        <f>SUM(AG76,AV76)</f>
        <v>0</v>
      </c>
      <c r="AO76" s="129"/>
      <c r="AP76" s="129"/>
      <c r="AQ76" s="132" t="s">
        <v>95</v>
      </c>
      <c r="AR76" s="67"/>
      <c r="AS76" s="138">
        <f>'Č81 - !!NEOCEŇOVAT!!Mater...'!K32</f>
        <v>0</v>
      </c>
      <c r="AT76" s="139">
        <f>'Č81 - !!NEOCEŇOVAT!!Mater...'!K33</f>
        <v>0</v>
      </c>
      <c r="AU76" s="139">
        <v>0</v>
      </c>
      <c r="AV76" s="139">
        <f>ROUND(SUM(AX76:AY76),2)</f>
        <v>0</v>
      </c>
      <c r="AW76" s="140">
        <f>'Č81 - !!NEOCEŇOVAT!!Mater...'!T89</f>
        <v>0</v>
      </c>
      <c r="AX76" s="139">
        <f>'Č81 - !!NEOCEŇOVAT!!Mater...'!K37</f>
        <v>0</v>
      </c>
      <c r="AY76" s="139">
        <f>'Č81 - !!NEOCEŇOVAT!!Mater...'!K38</f>
        <v>0</v>
      </c>
      <c r="AZ76" s="139">
        <f>'Č81 - !!NEOCEŇOVAT!!Mater...'!K39</f>
        <v>0</v>
      </c>
      <c r="BA76" s="139">
        <f>'Č81 - !!NEOCEŇOVAT!!Mater...'!K40</f>
        <v>0</v>
      </c>
      <c r="BB76" s="139">
        <f>'Č81 - !!NEOCEŇOVAT!!Mater...'!F37</f>
        <v>0</v>
      </c>
      <c r="BC76" s="139">
        <f>'Č81 - !!NEOCEŇOVAT!!Mater...'!F38</f>
        <v>0</v>
      </c>
      <c r="BD76" s="139">
        <f>'Č81 - !!NEOCEŇOVAT!!Mater...'!F39</f>
        <v>0</v>
      </c>
      <c r="BE76" s="139">
        <f>'Č81 - !!NEOCEŇOVAT!!Mater...'!F40</f>
        <v>0</v>
      </c>
      <c r="BF76" s="141">
        <f>'Č81 - !!NEOCEŇOVAT!!Mater...'!F41</f>
        <v>0</v>
      </c>
      <c r="BT76" s="137" t="s">
        <v>91</v>
      </c>
      <c r="BV76" s="137" t="s">
        <v>84</v>
      </c>
      <c r="BW76" s="137" t="s">
        <v>157</v>
      </c>
      <c r="BX76" s="137" t="s">
        <v>154</v>
      </c>
      <c r="CL76" s="137" t="s">
        <v>40</v>
      </c>
    </row>
    <row r="77" s="1" customFormat="1" ht="30" customHeight="1">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45"/>
    </row>
    <row r="78" s="1" customFormat="1" ht="6.96" customHeight="1">
      <c r="B78" s="61"/>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45"/>
    </row>
  </sheetData>
  <sheetProtection sheet="1" formatColumns="0" formatRows="0" objects="1" scenarios="1" spinCount="100000" saltValue="VxoRfdwO9TDgAS5n9YRJUHamiuCqKvqiF900n8b3NPdowxpQOKfzI1dYEpE1WGpabxtj+3gsvWpcvnK5s+yFSA==" hashValue="JvzL6ZWaZQAcWYUXSW57YHh78CkMYI8h5YcAMxHCPHo8um38E4s0u7J8V8tiuMutPbUiKqhKDDfyHc8OFPvc6A==" algorithmName="SHA-512" password="CDD6"/>
  <mergeCells count="126">
    <mergeCell ref="W31:AE31"/>
    <mergeCell ref="BG5:BG32"/>
    <mergeCell ref="AK26:AO26"/>
    <mergeCell ref="W29:AE29"/>
    <mergeCell ref="AK29:AO29"/>
    <mergeCell ref="W30:AE30"/>
    <mergeCell ref="AK30:AO30"/>
    <mergeCell ref="AK31:AO31"/>
    <mergeCell ref="W32:AE32"/>
    <mergeCell ref="AK32:AO32"/>
    <mergeCell ref="W33:AE33"/>
    <mergeCell ref="AK33:AO33"/>
    <mergeCell ref="X35:AB35"/>
    <mergeCell ref="AK35:AO35"/>
    <mergeCell ref="AR2:BG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74:AP74"/>
    <mergeCell ref="AN73:AP73"/>
    <mergeCell ref="AN75:AP75"/>
    <mergeCell ref="AN76:AP76"/>
    <mergeCell ref="E71:I71"/>
    <mergeCell ref="D70:H70"/>
    <mergeCell ref="E72:I72"/>
    <mergeCell ref="D73:H73"/>
    <mergeCell ref="E74:I74"/>
    <mergeCell ref="D75:H75"/>
    <mergeCell ref="E76:I76"/>
    <mergeCell ref="AG64:AM64"/>
    <mergeCell ref="AG63:AM63"/>
    <mergeCell ref="AG65:AM65"/>
    <mergeCell ref="AG66:AM66"/>
    <mergeCell ref="AG67:AM67"/>
    <mergeCell ref="AG68:AM68"/>
    <mergeCell ref="AG69:AM69"/>
    <mergeCell ref="AG70:AM70"/>
    <mergeCell ref="AG71:AM71"/>
    <mergeCell ref="AG72:AM72"/>
    <mergeCell ref="AG73:AM73"/>
    <mergeCell ref="AG74:AM74"/>
    <mergeCell ref="AG75:AM75"/>
    <mergeCell ref="AG76:AM76"/>
    <mergeCell ref="K69:AF69"/>
    <mergeCell ref="K68:AF68"/>
    <mergeCell ref="J70:AF70"/>
    <mergeCell ref="K71:AF71"/>
    <mergeCell ref="K72:AF72"/>
    <mergeCell ref="J73:AF73"/>
    <mergeCell ref="K74:AF74"/>
    <mergeCell ref="J75:AF75"/>
    <mergeCell ref="K76:AF76"/>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J57:AF57"/>
    <mergeCell ref="K58:AF58"/>
    <mergeCell ref="J59:AF59"/>
    <mergeCell ref="K60:AF60"/>
    <mergeCell ref="K61:AF61"/>
    <mergeCell ref="K62:AF62"/>
    <mergeCell ref="K63:AF63"/>
    <mergeCell ref="K64:AF64"/>
    <mergeCell ref="J65:AF65"/>
    <mergeCell ref="K66:AF66"/>
    <mergeCell ref="J67:AF67"/>
    <mergeCell ref="D55:H55"/>
    <mergeCell ref="E62:I62"/>
    <mergeCell ref="E56:I56"/>
    <mergeCell ref="D57:H57"/>
    <mergeCell ref="E58:I58"/>
    <mergeCell ref="D59:H59"/>
    <mergeCell ref="E60:I60"/>
    <mergeCell ref="E61:I61"/>
    <mergeCell ref="E63:I63"/>
    <mergeCell ref="E64:I64"/>
    <mergeCell ref="D65:H65"/>
    <mergeCell ref="E66:I66"/>
    <mergeCell ref="D67:H67"/>
    <mergeCell ref="E68:I68"/>
    <mergeCell ref="E69:I69"/>
    <mergeCell ref="AN58:AP58"/>
    <mergeCell ref="AN61:AP61"/>
    <mergeCell ref="AN59:AP59"/>
    <mergeCell ref="AN60:AP60"/>
    <mergeCell ref="AN62:AP62"/>
    <mergeCell ref="AN63:AP63"/>
    <mergeCell ref="AN64:AP64"/>
    <mergeCell ref="AN65:AP65"/>
    <mergeCell ref="AN66:AP66"/>
    <mergeCell ref="AN67:AP67"/>
    <mergeCell ref="AN68:AP68"/>
    <mergeCell ref="AN69:AP69"/>
    <mergeCell ref="AN70:AP70"/>
    <mergeCell ref="AN71:AP71"/>
    <mergeCell ref="AN72:AP72"/>
  </mergeCells>
  <hyperlinks>
    <hyperlink ref="A56" location="'SO 01-10-01 - Domoušice -...'!C2" display="/"/>
    <hyperlink ref="A58" location="'SO 01-11-01 - Domoušice -...'!C2" display="/"/>
    <hyperlink ref="A60" location="'SO 01-13-01 - Železniční ...'!C2" display="/"/>
    <hyperlink ref="A61" location="'SO 01-13-02 - Železniční ...'!C2" display="/"/>
    <hyperlink ref="A62" location="'SO 01-13-03 - Železniční ...'!C2" display="/"/>
    <hyperlink ref="A63" location="'SO 01-13-04 - Železniční ...'!C2" display="/"/>
    <hyperlink ref="A64" location="'SO 01-13-05 - Železniční ...'!C2" display="/"/>
    <hyperlink ref="A66" location="'SO 01-14-01 - Domoušice -...'!C2" display="/"/>
    <hyperlink ref="A68" location="'SO 01-12-01 - Zast. Solop...'!C2" display="/"/>
    <hyperlink ref="A69" location="'SO 01-12-02 - Zast. Konět...'!C2" display="/"/>
    <hyperlink ref="A71" location="'SO 01-55-01_S - Stavební ...'!C2" display="/"/>
    <hyperlink ref="A72" location="'SO 01-55-01_T - Technolog...'!C2" display="/"/>
    <hyperlink ref="A74" location="'SO 9898 - VRN'!C2" display="/"/>
    <hyperlink ref="A76" location="'Č81 - !!NEOCEŇOVAT!!Mater...'!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132</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901</v>
      </c>
      <c r="F9" s="1"/>
      <c r="G9" s="1"/>
      <c r="H9" s="1"/>
      <c r="I9" s="151"/>
      <c r="J9" s="151"/>
      <c r="M9" s="45"/>
    </row>
    <row r="10" s="1" customFormat="1" ht="12" customHeight="1">
      <c r="B10" s="45"/>
      <c r="D10" s="149" t="s">
        <v>187</v>
      </c>
      <c r="I10" s="151"/>
      <c r="J10" s="151"/>
      <c r="M10" s="45"/>
    </row>
    <row r="11" s="1" customFormat="1" ht="36.96" customHeight="1">
      <c r="B11" s="45"/>
      <c r="E11" s="152" t="s">
        <v>902</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ROUND((SUM(BE87:BE114)),  2)</f>
        <v>0</v>
      </c>
      <c r="I37" s="166">
        <v>0.20999999999999999</v>
      </c>
      <c r="J37" s="151"/>
      <c r="K37" s="160">
        <f>ROUND(((SUM(BE87:BE114))*I37),  2)</f>
        <v>0</v>
      </c>
      <c r="M37" s="45"/>
    </row>
    <row r="38" hidden="1" s="1" customFormat="1" ht="14.4" customHeight="1">
      <c r="B38" s="45"/>
      <c r="E38" s="149" t="s">
        <v>52</v>
      </c>
      <c r="F38" s="160">
        <f>ROUND((SUM(BF87:BF114)),  2)</f>
        <v>0</v>
      </c>
      <c r="I38" s="166">
        <v>0.14999999999999999</v>
      </c>
      <c r="J38" s="151"/>
      <c r="K38" s="160">
        <f>ROUND(((SUM(BF87:BF114))*I38),  2)</f>
        <v>0</v>
      </c>
      <c r="M38" s="45"/>
    </row>
    <row r="39" s="1" customFormat="1" ht="14.4" customHeight="1">
      <c r="B39" s="45"/>
      <c r="D39" s="149" t="s">
        <v>50</v>
      </c>
      <c r="E39" s="149" t="s">
        <v>53</v>
      </c>
      <c r="F39" s="160">
        <f>ROUND((SUM(BG87:BG114)),  2)</f>
        <v>0</v>
      </c>
      <c r="I39" s="166">
        <v>0.20999999999999999</v>
      </c>
      <c r="J39" s="151"/>
      <c r="K39" s="160">
        <f>0</f>
        <v>0</v>
      </c>
      <c r="M39" s="45"/>
    </row>
    <row r="40" s="1" customFormat="1" ht="14.4" customHeight="1">
      <c r="B40" s="45"/>
      <c r="E40" s="149" t="s">
        <v>54</v>
      </c>
      <c r="F40" s="160">
        <f>ROUND((SUM(BH87:BH114)),  2)</f>
        <v>0</v>
      </c>
      <c r="I40" s="166">
        <v>0.14999999999999999</v>
      </c>
      <c r="J40" s="151"/>
      <c r="K40" s="160">
        <f>0</f>
        <v>0</v>
      </c>
      <c r="M40" s="45"/>
    </row>
    <row r="41" hidden="1" s="1" customFormat="1" ht="14.4" customHeight="1">
      <c r="B41" s="45"/>
      <c r="E41" s="149" t="s">
        <v>55</v>
      </c>
      <c r="F41" s="160">
        <f>ROUND((SUM(BI87:BI114)),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901</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01-12-01 - Zast. Solopysky, nástupiště</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901</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01-12-01 - Zast. Solopysky, nástupiště</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SUM(Q88:Q114)</f>
        <v>0</v>
      </c>
      <c r="R87" s="196">
        <f>SUM(R88:R114)</f>
        <v>0</v>
      </c>
      <c r="S87" s="98"/>
      <c r="T87" s="197">
        <f>SUM(T88:T114)</f>
        <v>0</v>
      </c>
      <c r="U87" s="98"/>
      <c r="V87" s="197">
        <f>SUM(V88:V114)</f>
        <v>0</v>
      </c>
      <c r="W87" s="98"/>
      <c r="X87" s="197">
        <f>SUM(X88:X114)</f>
        <v>0</v>
      </c>
      <c r="Y87" s="99"/>
      <c r="AT87" s="18" t="s">
        <v>81</v>
      </c>
      <c r="AU87" s="18" t="s">
        <v>212</v>
      </c>
      <c r="BK87" s="198">
        <f>SUM(BK88:BK114)</f>
        <v>0</v>
      </c>
    </row>
    <row r="88" s="1" customFormat="1" ht="16.5" customHeight="1">
      <c r="B88" s="40"/>
      <c r="C88" s="199" t="s">
        <v>89</v>
      </c>
      <c r="D88" s="199" t="s">
        <v>231</v>
      </c>
      <c r="E88" s="201" t="s">
        <v>903</v>
      </c>
      <c r="F88" s="202" t="s">
        <v>904</v>
      </c>
      <c r="G88" s="203" t="s">
        <v>168</v>
      </c>
      <c r="H88" s="204">
        <v>1.2</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904</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ht="16.5" customHeight="1">
      <c r="B90" s="40"/>
      <c r="C90" s="199" t="s">
        <v>91</v>
      </c>
      <c r="D90" s="199" t="s">
        <v>231</v>
      </c>
      <c r="E90" s="201" t="s">
        <v>485</v>
      </c>
      <c r="F90" s="202" t="s">
        <v>620</v>
      </c>
      <c r="G90" s="203" t="s">
        <v>160</v>
      </c>
      <c r="H90" s="204">
        <v>2.1699999999999999</v>
      </c>
      <c r="I90" s="205"/>
      <c r="J90" s="205"/>
      <c r="K90" s="206">
        <f>ROUND(P90*H90,2)</f>
        <v>0</v>
      </c>
      <c r="L90" s="202" t="s">
        <v>40</v>
      </c>
      <c r="M90" s="45"/>
      <c r="N90" s="207" t="s">
        <v>40</v>
      </c>
      <c r="O90" s="208" t="s">
        <v>53</v>
      </c>
      <c r="P90" s="209">
        <f>I90+J90</f>
        <v>0</v>
      </c>
      <c r="Q90" s="209">
        <f>ROUND(I90*H90,2)</f>
        <v>0</v>
      </c>
      <c r="R90" s="209">
        <f>ROUND(J90*H90,2)</f>
        <v>0</v>
      </c>
      <c r="S90" s="86"/>
      <c r="T90" s="210">
        <f>S90*H90</f>
        <v>0</v>
      </c>
      <c r="U90" s="210">
        <v>0</v>
      </c>
      <c r="V90" s="210">
        <f>U90*H90</f>
        <v>0</v>
      </c>
      <c r="W90" s="210">
        <v>0</v>
      </c>
      <c r="X90" s="210">
        <f>W90*H90</f>
        <v>0</v>
      </c>
      <c r="Y90" s="211" t="s">
        <v>40</v>
      </c>
      <c r="AR90" s="212" t="s">
        <v>235</v>
      </c>
      <c r="AT90" s="212" t="s">
        <v>231</v>
      </c>
      <c r="AU90" s="212" t="s">
        <v>82</v>
      </c>
      <c r="AY90" s="18" t="s">
        <v>236</v>
      </c>
      <c r="BE90" s="213">
        <f>IF(O90="základní",K90,0)</f>
        <v>0</v>
      </c>
      <c r="BF90" s="213">
        <f>IF(O90="snížená",K90,0)</f>
        <v>0</v>
      </c>
      <c r="BG90" s="213">
        <f>IF(O90="zákl. přenesená",K90,0)</f>
        <v>0</v>
      </c>
      <c r="BH90" s="213">
        <f>IF(O90="sníž. přenesená",K90,0)</f>
        <v>0</v>
      </c>
      <c r="BI90" s="213">
        <f>IF(O90="nulová",K90,0)</f>
        <v>0</v>
      </c>
      <c r="BJ90" s="18" t="s">
        <v>235</v>
      </c>
      <c r="BK90" s="213">
        <f>ROUND(P90*H90,2)</f>
        <v>0</v>
      </c>
      <c r="BL90" s="18" t="s">
        <v>235</v>
      </c>
      <c r="BM90" s="212" t="s">
        <v>235</v>
      </c>
    </row>
    <row r="91" s="1" customFormat="1">
      <c r="B91" s="40"/>
      <c r="C91" s="41"/>
      <c r="D91" s="214" t="s">
        <v>237</v>
      </c>
      <c r="E91" s="41"/>
      <c r="F91" s="215" t="s">
        <v>621</v>
      </c>
      <c r="G91" s="41"/>
      <c r="H91" s="41"/>
      <c r="I91" s="151"/>
      <c r="J91" s="151"/>
      <c r="K91" s="41"/>
      <c r="L91" s="41"/>
      <c r="M91" s="45"/>
      <c r="N91" s="216"/>
      <c r="O91" s="86"/>
      <c r="P91" s="86"/>
      <c r="Q91" s="86"/>
      <c r="R91" s="86"/>
      <c r="S91" s="86"/>
      <c r="T91" s="86"/>
      <c r="U91" s="86"/>
      <c r="V91" s="86"/>
      <c r="W91" s="86"/>
      <c r="X91" s="86"/>
      <c r="Y91" s="87"/>
      <c r="AT91" s="18" t="s">
        <v>237</v>
      </c>
      <c r="AU91" s="18" t="s">
        <v>82</v>
      </c>
    </row>
    <row r="92" s="1" customFormat="1" ht="24" customHeight="1">
      <c r="B92" s="40"/>
      <c r="C92" s="199" t="s">
        <v>246</v>
      </c>
      <c r="D92" s="199" t="s">
        <v>231</v>
      </c>
      <c r="E92" s="201" t="s">
        <v>905</v>
      </c>
      <c r="F92" s="202" t="s">
        <v>906</v>
      </c>
      <c r="G92" s="203" t="s">
        <v>342</v>
      </c>
      <c r="H92" s="204">
        <v>56</v>
      </c>
      <c r="I92" s="205"/>
      <c r="J92" s="205"/>
      <c r="K92" s="206">
        <f>ROUND(P92*H92,2)</f>
        <v>0</v>
      </c>
      <c r="L92" s="202" t="s">
        <v>40</v>
      </c>
      <c r="M92" s="45"/>
      <c r="N92" s="207" t="s">
        <v>40</v>
      </c>
      <c r="O92" s="208" t="s">
        <v>53</v>
      </c>
      <c r="P92" s="209">
        <f>I92+J92</f>
        <v>0</v>
      </c>
      <c r="Q92" s="209">
        <f>ROUND(I92*H92,2)</f>
        <v>0</v>
      </c>
      <c r="R92" s="209">
        <f>ROUND(J92*H92,2)</f>
        <v>0</v>
      </c>
      <c r="S92" s="86"/>
      <c r="T92" s="210">
        <f>S92*H92</f>
        <v>0</v>
      </c>
      <c r="U92" s="210">
        <v>0</v>
      </c>
      <c r="V92" s="210">
        <f>U92*H92</f>
        <v>0</v>
      </c>
      <c r="W92" s="210">
        <v>0</v>
      </c>
      <c r="X92" s="210">
        <f>W92*H92</f>
        <v>0</v>
      </c>
      <c r="Y92" s="211" t="s">
        <v>40</v>
      </c>
      <c r="AR92" s="212" t="s">
        <v>235</v>
      </c>
      <c r="AT92" s="212" t="s">
        <v>231</v>
      </c>
      <c r="AU92" s="212" t="s">
        <v>82</v>
      </c>
      <c r="AY92" s="18" t="s">
        <v>236</v>
      </c>
      <c r="BE92" s="213">
        <f>IF(O92="základní",K92,0)</f>
        <v>0</v>
      </c>
      <c r="BF92" s="213">
        <f>IF(O92="snížená",K92,0)</f>
        <v>0</v>
      </c>
      <c r="BG92" s="213">
        <f>IF(O92="zákl. přenesená",K92,0)</f>
        <v>0</v>
      </c>
      <c r="BH92" s="213">
        <f>IF(O92="sníž. přenesená",K92,0)</f>
        <v>0</v>
      </c>
      <c r="BI92" s="213">
        <f>IF(O92="nulová",K92,0)</f>
        <v>0</v>
      </c>
      <c r="BJ92" s="18" t="s">
        <v>235</v>
      </c>
      <c r="BK92" s="213">
        <f>ROUND(P92*H92,2)</f>
        <v>0</v>
      </c>
      <c r="BL92" s="18" t="s">
        <v>235</v>
      </c>
      <c r="BM92" s="212" t="s">
        <v>258</v>
      </c>
    </row>
    <row r="93" s="1" customFormat="1">
      <c r="B93" s="40"/>
      <c r="C93" s="41"/>
      <c r="D93" s="214" t="s">
        <v>237</v>
      </c>
      <c r="E93" s="41"/>
      <c r="F93" s="215" t="s">
        <v>906</v>
      </c>
      <c r="G93" s="41"/>
      <c r="H93" s="41"/>
      <c r="I93" s="151"/>
      <c r="J93" s="151"/>
      <c r="K93" s="41"/>
      <c r="L93" s="41"/>
      <c r="M93" s="45"/>
      <c r="N93" s="216"/>
      <c r="O93" s="86"/>
      <c r="P93" s="86"/>
      <c r="Q93" s="86"/>
      <c r="R93" s="86"/>
      <c r="S93" s="86"/>
      <c r="T93" s="86"/>
      <c r="U93" s="86"/>
      <c r="V93" s="86"/>
      <c r="W93" s="86"/>
      <c r="X93" s="86"/>
      <c r="Y93" s="87"/>
      <c r="AT93" s="18" t="s">
        <v>237</v>
      </c>
      <c r="AU93" s="18" t="s">
        <v>82</v>
      </c>
    </row>
    <row r="94" s="1" customFormat="1">
      <c r="B94" s="40"/>
      <c r="C94" s="41"/>
      <c r="D94" s="214" t="s">
        <v>241</v>
      </c>
      <c r="E94" s="41"/>
      <c r="F94" s="217" t="s">
        <v>907</v>
      </c>
      <c r="G94" s="41"/>
      <c r="H94" s="41"/>
      <c r="I94" s="151"/>
      <c r="J94" s="151"/>
      <c r="K94" s="41"/>
      <c r="L94" s="41"/>
      <c r="M94" s="45"/>
      <c r="N94" s="216"/>
      <c r="O94" s="86"/>
      <c r="P94" s="86"/>
      <c r="Q94" s="86"/>
      <c r="R94" s="86"/>
      <c r="S94" s="86"/>
      <c r="T94" s="86"/>
      <c r="U94" s="86"/>
      <c r="V94" s="86"/>
      <c r="W94" s="86"/>
      <c r="X94" s="86"/>
      <c r="Y94" s="87"/>
      <c r="AT94" s="18" t="s">
        <v>241</v>
      </c>
      <c r="AU94" s="18" t="s">
        <v>82</v>
      </c>
    </row>
    <row r="95" s="1" customFormat="1" ht="24" customHeight="1">
      <c r="B95" s="40"/>
      <c r="C95" s="199" t="s">
        <v>235</v>
      </c>
      <c r="D95" s="199" t="s">
        <v>231</v>
      </c>
      <c r="E95" s="201" t="s">
        <v>908</v>
      </c>
      <c r="F95" s="202" t="s">
        <v>909</v>
      </c>
      <c r="G95" s="203" t="s">
        <v>172</v>
      </c>
      <c r="H95" s="204">
        <v>56</v>
      </c>
      <c r="I95" s="205"/>
      <c r="J95" s="205"/>
      <c r="K95" s="206">
        <f>ROUND(P95*H95,2)</f>
        <v>0</v>
      </c>
      <c r="L95" s="202" t="s">
        <v>40</v>
      </c>
      <c r="M95" s="45"/>
      <c r="N95" s="207" t="s">
        <v>40</v>
      </c>
      <c r="O95" s="208" t="s">
        <v>53</v>
      </c>
      <c r="P95" s="209">
        <f>I95+J95</f>
        <v>0</v>
      </c>
      <c r="Q95" s="209">
        <f>ROUND(I95*H95,2)</f>
        <v>0</v>
      </c>
      <c r="R95" s="209">
        <f>ROUND(J95*H95,2)</f>
        <v>0</v>
      </c>
      <c r="S95" s="86"/>
      <c r="T95" s="210">
        <f>S95*H95</f>
        <v>0</v>
      </c>
      <c r="U95" s="210">
        <v>0</v>
      </c>
      <c r="V95" s="210">
        <f>U95*H95</f>
        <v>0</v>
      </c>
      <c r="W95" s="210">
        <v>0</v>
      </c>
      <c r="X95" s="210">
        <f>W95*H95</f>
        <v>0</v>
      </c>
      <c r="Y95" s="211" t="s">
        <v>40</v>
      </c>
      <c r="AR95" s="212" t="s">
        <v>235</v>
      </c>
      <c r="AT95" s="212" t="s">
        <v>231</v>
      </c>
      <c r="AU95" s="212" t="s">
        <v>82</v>
      </c>
      <c r="AY95" s="18" t="s">
        <v>236</v>
      </c>
      <c r="BE95" s="213">
        <f>IF(O95="základní",K95,0)</f>
        <v>0</v>
      </c>
      <c r="BF95" s="213">
        <f>IF(O95="snížená",K95,0)</f>
        <v>0</v>
      </c>
      <c r="BG95" s="213">
        <f>IF(O95="zákl. přenesená",K95,0)</f>
        <v>0</v>
      </c>
      <c r="BH95" s="213">
        <f>IF(O95="sníž. přenesená",K95,0)</f>
        <v>0</v>
      </c>
      <c r="BI95" s="213">
        <f>IF(O95="nulová",K95,0)</f>
        <v>0</v>
      </c>
      <c r="BJ95" s="18" t="s">
        <v>235</v>
      </c>
      <c r="BK95" s="213">
        <f>ROUND(P95*H95,2)</f>
        <v>0</v>
      </c>
      <c r="BL95" s="18" t="s">
        <v>235</v>
      </c>
      <c r="BM95" s="212" t="s">
        <v>265</v>
      </c>
    </row>
    <row r="96" s="1" customFormat="1">
      <c r="B96" s="40"/>
      <c r="C96" s="41"/>
      <c r="D96" s="214" t="s">
        <v>237</v>
      </c>
      <c r="E96" s="41"/>
      <c r="F96" s="215" t="s">
        <v>909</v>
      </c>
      <c r="G96" s="41"/>
      <c r="H96" s="41"/>
      <c r="I96" s="151"/>
      <c r="J96" s="151"/>
      <c r="K96" s="41"/>
      <c r="L96" s="41"/>
      <c r="M96" s="45"/>
      <c r="N96" s="216"/>
      <c r="O96" s="86"/>
      <c r="P96" s="86"/>
      <c r="Q96" s="86"/>
      <c r="R96" s="86"/>
      <c r="S96" s="86"/>
      <c r="T96" s="86"/>
      <c r="U96" s="86"/>
      <c r="V96" s="86"/>
      <c r="W96" s="86"/>
      <c r="X96" s="86"/>
      <c r="Y96" s="87"/>
      <c r="AT96" s="18" t="s">
        <v>237</v>
      </c>
      <c r="AU96" s="18" t="s">
        <v>82</v>
      </c>
    </row>
    <row r="97" s="1" customFormat="1" ht="16.5" customHeight="1">
      <c r="B97" s="40"/>
      <c r="C97" s="199" t="s">
        <v>274</v>
      </c>
      <c r="D97" s="199" t="s">
        <v>231</v>
      </c>
      <c r="E97" s="201" t="s">
        <v>910</v>
      </c>
      <c r="F97" s="202" t="s">
        <v>911</v>
      </c>
      <c r="G97" s="203" t="s">
        <v>257</v>
      </c>
      <c r="H97" s="204">
        <v>14</v>
      </c>
      <c r="I97" s="205"/>
      <c r="J97" s="205"/>
      <c r="K97" s="206">
        <f>ROUND(P97*H97,2)</f>
        <v>0</v>
      </c>
      <c r="L97" s="202" t="s">
        <v>40</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82</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309</v>
      </c>
    </row>
    <row r="98" s="1" customFormat="1">
      <c r="B98" s="40"/>
      <c r="C98" s="41"/>
      <c r="D98" s="214" t="s">
        <v>237</v>
      </c>
      <c r="E98" s="41"/>
      <c r="F98" s="215" t="s">
        <v>911</v>
      </c>
      <c r="G98" s="41"/>
      <c r="H98" s="41"/>
      <c r="I98" s="151"/>
      <c r="J98" s="151"/>
      <c r="K98" s="41"/>
      <c r="L98" s="41"/>
      <c r="M98" s="45"/>
      <c r="N98" s="216"/>
      <c r="O98" s="86"/>
      <c r="P98" s="86"/>
      <c r="Q98" s="86"/>
      <c r="R98" s="86"/>
      <c r="S98" s="86"/>
      <c r="T98" s="86"/>
      <c r="U98" s="86"/>
      <c r="V98" s="86"/>
      <c r="W98" s="86"/>
      <c r="X98" s="86"/>
      <c r="Y98" s="87"/>
      <c r="AT98" s="18" t="s">
        <v>237</v>
      </c>
      <c r="AU98" s="18" t="s">
        <v>82</v>
      </c>
    </row>
    <row r="99" s="1" customFormat="1">
      <c r="B99" s="40"/>
      <c r="C99" s="41"/>
      <c r="D99" s="214" t="s">
        <v>241</v>
      </c>
      <c r="E99" s="41"/>
      <c r="F99" s="217" t="s">
        <v>912</v>
      </c>
      <c r="G99" s="41"/>
      <c r="H99" s="41"/>
      <c r="I99" s="151"/>
      <c r="J99" s="151"/>
      <c r="K99" s="41"/>
      <c r="L99" s="41"/>
      <c r="M99" s="45"/>
      <c r="N99" s="216"/>
      <c r="O99" s="86"/>
      <c r="P99" s="86"/>
      <c r="Q99" s="86"/>
      <c r="R99" s="86"/>
      <c r="S99" s="86"/>
      <c r="T99" s="86"/>
      <c r="U99" s="86"/>
      <c r="V99" s="86"/>
      <c r="W99" s="86"/>
      <c r="X99" s="86"/>
      <c r="Y99" s="87"/>
      <c r="AT99" s="18" t="s">
        <v>241</v>
      </c>
      <c r="AU99" s="18" t="s">
        <v>82</v>
      </c>
    </row>
    <row r="100" s="1" customFormat="1" ht="16.5" customHeight="1">
      <c r="B100" s="40"/>
      <c r="C100" s="199" t="s">
        <v>258</v>
      </c>
      <c r="D100" s="199" t="s">
        <v>231</v>
      </c>
      <c r="E100" s="201" t="s">
        <v>913</v>
      </c>
      <c r="F100" s="202" t="s">
        <v>914</v>
      </c>
      <c r="G100" s="203" t="s">
        <v>257</v>
      </c>
      <c r="H100" s="204">
        <v>3</v>
      </c>
      <c r="I100" s="205"/>
      <c r="J100" s="205"/>
      <c r="K100" s="206">
        <f>ROUND(P100*H100,2)</f>
        <v>0</v>
      </c>
      <c r="L100" s="202" t="s">
        <v>40</v>
      </c>
      <c r="M100" s="45"/>
      <c r="N100" s="207"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235</v>
      </c>
      <c r="AT100" s="212" t="s">
        <v>231</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277</v>
      </c>
    </row>
    <row r="101" s="1" customFormat="1">
      <c r="B101" s="40"/>
      <c r="C101" s="41"/>
      <c r="D101" s="214" t="s">
        <v>237</v>
      </c>
      <c r="E101" s="41"/>
      <c r="F101" s="215" t="s">
        <v>914</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c r="B102" s="40"/>
      <c r="C102" s="41"/>
      <c r="D102" s="214" t="s">
        <v>241</v>
      </c>
      <c r="E102" s="41"/>
      <c r="F102" s="217" t="s">
        <v>915</v>
      </c>
      <c r="G102" s="41"/>
      <c r="H102" s="41"/>
      <c r="I102" s="151"/>
      <c r="J102" s="151"/>
      <c r="K102" s="41"/>
      <c r="L102" s="41"/>
      <c r="M102" s="45"/>
      <c r="N102" s="216"/>
      <c r="O102" s="86"/>
      <c r="P102" s="86"/>
      <c r="Q102" s="86"/>
      <c r="R102" s="86"/>
      <c r="S102" s="86"/>
      <c r="T102" s="86"/>
      <c r="U102" s="86"/>
      <c r="V102" s="86"/>
      <c r="W102" s="86"/>
      <c r="X102" s="86"/>
      <c r="Y102" s="87"/>
      <c r="AT102" s="18" t="s">
        <v>241</v>
      </c>
      <c r="AU102" s="18" t="s">
        <v>82</v>
      </c>
    </row>
    <row r="103" s="1" customFormat="1" ht="16.5" customHeight="1">
      <c r="B103" s="40"/>
      <c r="C103" s="199" t="s">
        <v>289</v>
      </c>
      <c r="D103" s="199" t="s">
        <v>231</v>
      </c>
      <c r="E103" s="201" t="s">
        <v>916</v>
      </c>
      <c r="F103" s="202" t="s">
        <v>917</v>
      </c>
      <c r="G103" s="203" t="s">
        <v>257</v>
      </c>
      <c r="H103" s="204">
        <v>140</v>
      </c>
      <c r="I103" s="205"/>
      <c r="J103" s="205"/>
      <c r="K103" s="206">
        <f>ROUND(P103*H103,2)</f>
        <v>0</v>
      </c>
      <c r="L103" s="202" t="s">
        <v>40</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285</v>
      </c>
    </row>
    <row r="104" s="1" customFormat="1">
      <c r="B104" s="40"/>
      <c r="C104" s="41"/>
      <c r="D104" s="214" t="s">
        <v>237</v>
      </c>
      <c r="E104" s="41"/>
      <c r="F104" s="215" t="s">
        <v>917</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241</v>
      </c>
      <c r="E105" s="41"/>
      <c r="F105" s="217" t="s">
        <v>918</v>
      </c>
      <c r="G105" s="41"/>
      <c r="H105" s="41"/>
      <c r="I105" s="151"/>
      <c r="J105" s="151"/>
      <c r="K105" s="41"/>
      <c r="L105" s="41"/>
      <c r="M105" s="45"/>
      <c r="N105" s="216"/>
      <c r="O105" s="86"/>
      <c r="P105" s="86"/>
      <c r="Q105" s="86"/>
      <c r="R105" s="86"/>
      <c r="S105" s="86"/>
      <c r="T105" s="86"/>
      <c r="U105" s="86"/>
      <c r="V105" s="86"/>
      <c r="W105" s="86"/>
      <c r="X105" s="86"/>
      <c r="Y105" s="87"/>
      <c r="AT105" s="18" t="s">
        <v>241</v>
      </c>
      <c r="AU105" s="18" t="s">
        <v>82</v>
      </c>
    </row>
    <row r="106" s="1" customFormat="1" ht="16.5" customHeight="1">
      <c r="B106" s="40"/>
      <c r="C106" s="199" t="s">
        <v>265</v>
      </c>
      <c r="D106" s="199" t="s">
        <v>231</v>
      </c>
      <c r="E106" s="201" t="s">
        <v>919</v>
      </c>
      <c r="F106" s="202" t="s">
        <v>920</v>
      </c>
      <c r="G106" s="203" t="s">
        <v>168</v>
      </c>
      <c r="H106" s="204">
        <v>1.23</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292</v>
      </c>
    </row>
    <row r="107" s="1" customFormat="1">
      <c r="B107" s="40"/>
      <c r="C107" s="41"/>
      <c r="D107" s="214" t="s">
        <v>237</v>
      </c>
      <c r="E107" s="41"/>
      <c r="F107" s="215" t="s">
        <v>920</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ht="16.5" customHeight="1">
      <c r="B108" s="40"/>
      <c r="C108" s="199" t="s">
        <v>302</v>
      </c>
      <c r="D108" s="199" t="s">
        <v>231</v>
      </c>
      <c r="E108" s="201" t="s">
        <v>485</v>
      </c>
      <c r="F108" s="202" t="s">
        <v>620</v>
      </c>
      <c r="G108" s="203" t="s">
        <v>160</v>
      </c>
      <c r="H108" s="204">
        <v>3.0750000000000002</v>
      </c>
      <c r="I108" s="205"/>
      <c r="J108" s="205"/>
      <c r="K108" s="206">
        <f>ROUND(P108*H108,2)</f>
        <v>0</v>
      </c>
      <c r="L108" s="202" t="s">
        <v>40</v>
      </c>
      <c r="M108" s="45"/>
      <c r="N108" s="207" t="s">
        <v>40</v>
      </c>
      <c r="O108" s="208" t="s">
        <v>53</v>
      </c>
      <c r="P108" s="209">
        <f>I108+J108</f>
        <v>0</v>
      </c>
      <c r="Q108" s="209">
        <f>ROUND(I108*H108,2)</f>
        <v>0</v>
      </c>
      <c r="R108" s="209">
        <f>ROUND(J108*H108,2)</f>
        <v>0</v>
      </c>
      <c r="S108" s="86"/>
      <c r="T108" s="210">
        <f>S108*H108</f>
        <v>0</v>
      </c>
      <c r="U108" s="210">
        <v>0</v>
      </c>
      <c r="V108" s="210">
        <f>U108*H108</f>
        <v>0</v>
      </c>
      <c r="W108" s="210">
        <v>0</v>
      </c>
      <c r="X108" s="210">
        <f>W108*H108</f>
        <v>0</v>
      </c>
      <c r="Y108" s="211" t="s">
        <v>40</v>
      </c>
      <c r="AR108" s="212" t="s">
        <v>235</v>
      </c>
      <c r="AT108" s="212" t="s">
        <v>231</v>
      </c>
      <c r="AU108" s="212" t="s">
        <v>82</v>
      </c>
      <c r="AY108" s="18" t="s">
        <v>236</v>
      </c>
      <c r="BE108" s="213">
        <f>IF(O108="základní",K108,0)</f>
        <v>0</v>
      </c>
      <c r="BF108" s="213">
        <f>IF(O108="snížená",K108,0)</f>
        <v>0</v>
      </c>
      <c r="BG108" s="213">
        <f>IF(O108="zákl. přenesená",K108,0)</f>
        <v>0</v>
      </c>
      <c r="BH108" s="213">
        <f>IF(O108="sníž. přenesená",K108,0)</f>
        <v>0</v>
      </c>
      <c r="BI108" s="213">
        <f>IF(O108="nulová",K108,0)</f>
        <v>0</v>
      </c>
      <c r="BJ108" s="18" t="s">
        <v>235</v>
      </c>
      <c r="BK108" s="213">
        <f>ROUND(P108*H108,2)</f>
        <v>0</v>
      </c>
      <c r="BL108" s="18" t="s">
        <v>235</v>
      </c>
      <c r="BM108" s="212" t="s">
        <v>365</v>
      </c>
    </row>
    <row r="109" s="1" customFormat="1">
      <c r="B109" s="40"/>
      <c r="C109" s="41"/>
      <c r="D109" s="214" t="s">
        <v>237</v>
      </c>
      <c r="E109" s="41"/>
      <c r="F109" s="215" t="s">
        <v>621</v>
      </c>
      <c r="G109" s="41"/>
      <c r="H109" s="41"/>
      <c r="I109" s="151"/>
      <c r="J109" s="151"/>
      <c r="K109" s="41"/>
      <c r="L109" s="41"/>
      <c r="M109" s="45"/>
      <c r="N109" s="216"/>
      <c r="O109" s="86"/>
      <c r="P109" s="86"/>
      <c r="Q109" s="86"/>
      <c r="R109" s="86"/>
      <c r="S109" s="86"/>
      <c r="T109" s="86"/>
      <c r="U109" s="86"/>
      <c r="V109" s="86"/>
      <c r="W109" s="86"/>
      <c r="X109" s="86"/>
      <c r="Y109" s="87"/>
      <c r="AT109" s="18" t="s">
        <v>237</v>
      </c>
      <c r="AU109" s="18" t="s">
        <v>82</v>
      </c>
    </row>
    <row r="110" s="1" customFormat="1">
      <c r="B110" s="40"/>
      <c r="C110" s="41"/>
      <c r="D110" s="214" t="s">
        <v>241</v>
      </c>
      <c r="E110" s="41"/>
      <c r="F110" s="217" t="s">
        <v>921</v>
      </c>
      <c r="G110" s="41"/>
      <c r="H110" s="41"/>
      <c r="I110" s="151"/>
      <c r="J110" s="151"/>
      <c r="K110" s="41"/>
      <c r="L110" s="41"/>
      <c r="M110" s="45"/>
      <c r="N110" s="216"/>
      <c r="O110" s="86"/>
      <c r="P110" s="86"/>
      <c r="Q110" s="86"/>
      <c r="R110" s="86"/>
      <c r="S110" s="86"/>
      <c r="T110" s="86"/>
      <c r="U110" s="86"/>
      <c r="V110" s="86"/>
      <c r="W110" s="86"/>
      <c r="X110" s="86"/>
      <c r="Y110" s="87"/>
      <c r="AT110" s="18" t="s">
        <v>241</v>
      </c>
      <c r="AU110" s="18" t="s">
        <v>82</v>
      </c>
    </row>
    <row r="111" s="1" customFormat="1" ht="36" customHeight="1">
      <c r="B111" s="40"/>
      <c r="C111" s="199" t="s">
        <v>309</v>
      </c>
      <c r="D111" s="284" t="s">
        <v>231</v>
      </c>
      <c r="E111" s="201" t="s">
        <v>542</v>
      </c>
      <c r="F111" s="202" t="s">
        <v>657</v>
      </c>
      <c r="G111" s="203" t="s">
        <v>160</v>
      </c>
      <c r="H111" s="204">
        <v>2.1699999999999999</v>
      </c>
      <c r="I111" s="205"/>
      <c r="J111" s="205"/>
      <c r="K111" s="206">
        <f>ROUND(P111*H111,2)</f>
        <v>0</v>
      </c>
      <c r="L111" s="202" t="s">
        <v>40</v>
      </c>
      <c r="M111" s="45"/>
      <c r="N111" s="207" t="s">
        <v>40</v>
      </c>
      <c r="O111" s="208" t="s">
        <v>53</v>
      </c>
      <c r="P111" s="209">
        <f>I111+J111</f>
        <v>0</v>
      </c>
      <c r="Q111" s="209">
        <f>ROUND(I111*H111,2)</f>
        <v>0</v>
      </c>
      <c r="R111" s="209">
        <f>ROUND(J111*H111,2)</f>
        <v>0</v>
      </c>
      <c r="S111" s="86"/>
      <c r="T111" s="210">
        <f>S111*H111</f>
        <v>0</v>
      </c>
      <c r="U111" s="210">
        <v>0</v>
      </c>
      <c r="V111" s="210">
        <f>U111*H111</f>
        <v>0</v>
      </c>
      <c r="W111" s="210">
        <v>0</v>
      </c>
      <c r="X111" s="210">
        <f>W111*H111</f>
        <v>0</v>
      </c>
      <c r="Y111" s="211" t="s">
        <v>40</v>
      </c>
      <c r="AR111" s="212" t="s">
        <v>235</v>
      </c>
      <c r="AT111" s="212" t="s">
        <v>231</v>
      </c>
      <c r="AU111" s="212" t="s">
        <v>82</v>
      </c>
      <c r="AY111" s="18" t="s">
        <v>236</v>
      </c>
      <c r="BE111" s="213">
        <f>IF(O111="základní",K111,0)</f>
        <v>0</v>
      </c>
      <c r="BF111" s="213">
        <f>IF(O111="snížená",K111,0)</f>
        <v>0</v>
      </c>
      <c r="BG111" s="213">
        <f>IF(O111="zákl. přenesená",K111,0)</f>
        <v>0</v>
      </c>
      <c r="BH111" s="213">
        <f>IF(O111="sníž. přenesená",K111,0)</f>
        <v>0</v>
      </c>
      <c r="BI111" s="213">
        <f>IF(O111="nulová",K111,0)</f>
        <v>0</v>
      </c>
      <c r="BJ111" s="18" t="s">
        <v>235</v>
      </c>
      <c r="BK111" s="213">
        <f>ROUND(P111*H111,2)</f>
        <v>0</v>
      </c>
      <c r="BL111" s="18" t="s">
        <v>235</v>
      </c>
      <c r="BM111" s="212" t="s">
        <v>298</v>
      </c>
    </row>
    <row r="112" s="1" customFormat="1">
      <c r="B112" s="40"/>
      <c r="C112" s="41"/>
      <c r="D112" s="214" t="s">
        <v>237</v>
      </c>
      <c r="E112" s="41"/>
      <c r="F112" s="215" t="s">
        <v>658</v>
      </c>
      <c r="G112" s="41"/>
      <c r="H112" s="41"/>
      <c r="I112" s="151"/>
      <c r="J112" s="151"/>
      <c r="K112" s="41"/>
      <c r="L112" s="41"/>
      <c r="M112" s="45"/>
      <c r="N112" s="216"/>
      <c r="O112" s="86"/>
      <c r="P112" s="86"/>
      <c r="Q112" s="86"/>
      <c r="R112" s="86"/>
      <c r="S112" s="86"/>
      <c r="T112" s="86"/>
      <c r="U112" s="86"/>
      <c r="V112" s="86"/>
      <c r="W112" s="86"/>
      <c r="X112" s="86"/>
      <c r="Y112" s="87"/>
      <c r="AT112" s="18" t="s">
        <v>237</v>
      </c>
      <c r="AU112" s="18" t="s">
        <v>82</v>
      </c>
    </row>
    <row r="113" s="1" customFormat="1" ht="16.5" customHeight="1">
      <c r="B113" s="40"/>
      <c r="C113" s="199" t="s">
        <v>316</v>
      </c>
      <c r="D113" s="199" t="s">
        <v>231</v>
      </c>
      <c r="E113" s="201" t="s">
        <v>751</v>
      </c>
      <c r="F113" s="202" t="s">
        <v>752</v>
      </c>
      <c r="G113" s="203" t="s">
        <v>160</v>
      </c>
      <c r="H113" s="204">
        <v>3.0750000000000002</v>
      </c>
      <c r="I113" s="205"/>
      <c r="J113" s="205"/>
      <c r="K113" s="206">
        <f>ROUND(P113*H113,2)</f>
        <v>0</v>
      </c>
      <c r="L113" s="202" t="s">
        <v>40</v>
      </c>
      <c r="M113" s="45"/>
      <c r="N113" s="207" t="s">
        <v>40</v>
      </c>
      <c r="O113" s="208" t="s">
        <v>53</v>
      </c>
      <c r="P113" s="209">
        <f>I113+J113</f>
        <v>0</v>
      </c>
      <c r="Q113" s="209">
        <f>ROUND(I113*H113,2)</f>
        <v>0</v>
      </c>
      <c r="R113" s="209">
        <f>ROUND(J113*H113,2)</f>
        <v>0</v>
      </c>
      <c r="S113" s="86"/>
      <c r="T113" s="210">
        <f>S113*H113</f>
        <v>0</v>
      </c>
      <c r="U113" s="210">
        <v>0</v>
      </c>
      <c r="V113" s="210">
        <f>U113*H113</f>
        <v>0</v>
      </c>
      <c r="W113" s="210">
        <v>0</v>
      </c>
      <c r="X113" s="210">
        <f>W113*H113</f>
        <v>0</v>
      </c>
      <c r="Y113" s="211" t="s">
        <v>40</v>
      </c>
      <c r="AR113" s="212" t="s">
        <v>235</v>
      </c>
      <c r="AT113" s="212" t="s">
        <v>231</v>
      </c>
      <c r="AU113" s="212" t="s">
        <v>82</v>
      </c>
      <c r="AY113" s="18" t="s">
        <v>236</v>
      </c>
      <c r="BE113" s="213">
        <f>IF(O113="základní",K113,0)</f>
        <v>0</v>
      </c>
      <c r="BF113" s="213">
        <f>IF(O113="snížená",K113,0)</f>
        <v>0</v>
      </c>
      <c r="BG113" s="213">
        <f>IF(O113="zákl. přenesená",K113,0)</f>
        <v>0</v>
      </c>
      <c r="BH113" s="213">
        <f>IF(O113="sníž. přenesená",K113,0)</f>
        <v>0</v>
      </c>
      <c r="BI113" s="213">
        <f>IF(O113="nulová",K113,0)</f>
        <v>0</v>
      </c>
      <c r="BJ113" s="18" t="s">
        <v>235</v>
      </c>
      <c r="BK113" s="213">
        <f>ROUND(P113*H113,2)</f>
        <v>0</v>
      </c>
      <c r="BL113" s="18" t="s">
        <v>235</v>
      </c>
      <c r="BM113" s="212" t="s">
        <v>383</v>
      </c>
    </row>
    <row r="114" s="1" customFormat="1">
      <c r="B114" s="40"/>
      <c r="C114" s="41"/>
      <c r="D114" s="214" t="s">
        <v>237</v>
      </c>
      <c r="E114" s="41"/>
      <c r="F114" s="215" t="s">
        <v>752</v>
      </c>
      <c r="G114" s="41"/>
      <c r="H114" s="41"/>
      <c r="I114" s="151"/>
      <c r="J114" s="151"/>
      <c r="K114" s="41"/>
      <c r="L114" s="41"/>
      <c r="M114" s="45"/>
      <c r="N114" s="280"/>
      <c r="O114" s="281"/>
      <c r="P114" s="281"/>
      <c r="Q114" s="281"/>
      <c r="R114" s="281"/>
      <c r="S114" s="281"/>
      <c r="T114" s="281"/>
      <c r="U114" s="281"/>
      <c r="V114" s="281"/>
      <c r="W114" s="281"/>
      <c r="X114" s="281"/>
      <c r="Y114" s="282"/>
      <c r="AT114" s="18" t="s">
        <v>237</v>
      </c>
      <c r="AU114" s="18" t="s">
        <v>82</v>
      </c>
    </row>
    <row r="115" s="1" customFormat="1" ht="6.96" customHeight="1">
      <c r="B115" s="61"/>
      <c r="C115" s="62"/>
      <c r="D115" s="62"/>
      <c r="E115" s="62"/>
      <c r="F115" s="62"/>
      <c r="G115" s="62"/>
      <c r="H115" s="62"/>
      <c r="I115" s="177"/>
      <c r="J115" s="177"/>
      <c r="K115" s="62"/>
      <c r="L115" s="62"/>
      <c r="M115" s="45"/>
    </row>
  </sheetData>
  <sheetProtection sheet="1" autoFilter="0" formatColumns="0" formatRows="0" objects="1" scenarios="1" spinCount="100000" saltValue="zc/G7njxaN+8i3xz6C83EFTewiPL8O2kPrX1gGDA2oQI8Z0qUTai/ZlvaL4XK4iRsgiXciIDcyD5TfCJeYMSqA==" hashValue="GSuHaSZCuAvs4Lxyuyv4BvhIv4CAVmHr7LIyN4VjdvlbN3JUwSKQR7otB3rLeo3JOqAPa4N2kA0n0+bGnqa5Vw==" algorithmName="SHA-512" password="CDD6"/>
  <autoFilter ref="C86:L114"/>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135</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901</v>
      </c>
      <c r="F9" s="1"/>
      <c r="G9" s="1"/>
      <c r="H9" s="1"/>
      <c r="I9" s="151"/>
      <c r="J9" s="151"/>
      <c r="M9" s="45"/>
    </row>
    <row r="10" s="1" customFormat="1" ht="12" customHeight="1">
      <c r="B10" s="45"/>
      <c r="D10" s="149" t="s">
        <v>187</v>
      </c>
      <c r="I10" s="151"/>
      <c r="J10" s="151"/>
      <c r="M10" s="45"/>
    </row>
    <row r="11" s="1" customFormat="1" ht="36.96" customHeight="1">
      <c r="B11" s="45"/>
      <c r="E11" s="152" t="s">
        <v>922</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ROUND((SUM(BE87:BE114)),  2)</f>
        <v>0</v>
      </c>
      <c r="I37" s="166">
        <v>0.20999999999999999</v>
      </c>
      <c r="J37" s="151"/>
      <c r="K37" s="160">
        <f>ROUND(((SUM(BE87:BE114))*I37),  2)</f>
        <v>0</v>
      </c>
      <c r="M37" s="45"/>
    </row>
    <row r="38" hidden="1" s="1" customFormat="1" ht="14.4" customHeight="1">
      <c r="B38" s="45"/>
      <c r="E38" s="149" t="s">
        <v>52</v>
      </c>
      <c r="F38" s="160">
        <f>ROUND((SUM(BF87:BF114)),  2)</f>
        <v>0</v>
      </c>
      <c r="I38" s="166">
        <v>0.14999999999999999</v>
      </c>
      <c r="J38" s="151"/>
      <c r="K38" s="160">
        <f>ROUND(((SUM(BF87:BF114))*I38),  2)</f>
        <v>0</v>
      </c>
      <c r="M38" s="45"/>
    </row>
    <row r="39" s="1" customFormat="1" ht="14.4" customHeight="1">
      <c r="B39" s="45"/>
      <c r="D39" s="149" t="s">
        <v>50</v>
      </c>
      <c r="E39" s="149" t="s">
        <v>53</v>
      </c>
      <c r="F39" s="160">
        <f>ROUND((SUM(BG87:BG114)),  2)</f>
        <v>0</v>
      </c>
      <c r="I39" s="166">
        <v>0.20999999999999999</v>
      </c>
      <c r="J39" s="151"/>
      <c r="K39" s="160">
        <f>0</f>
        <v>0</v>
      </c>
      <c r="M39" s="45"/>
    </row>
    <row r="40" s="1" customFormat="1" ht="14.4" customHeight="1">
      <c r="B40" s="45"/>
      <c r="E40" s="149" t="s">
        <v>54</v>
      </c>
      <c r="F40" s="160">
        <f>ROUND((SUM(BH87:BH114)),  2)</f>
        <v>0</v>
      </c>
      <c r="I40" s="166">
        <v>0.14999999999999999</v>
      </c>
      <c r="J40" s="151"/>
      <c r="K40" s="160">
        <f>0</f>
        <v>0</v>
      </c>
      <c r="M40" s="45"/>
    </row>
    <row r="41" hidden="1" s="1" customFormat="1" ht="14.4" customHeight="1">
      <c r="B41" s="45"/>
      <c r="E41" s="149" t="s">
        <v>55</v>
      </c>
      <c r="F41" s="160">
        <f>ROUND((SUM(BI87:BI114)),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901</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01-12-02 - Zast. Konětopy, nástupiště</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901</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01-12-02 - Zast. Konětopy, nástupiště</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SUM(Q88:Q114)</f>
        <v>0</v>
      </c>
      <c r="R87" s="196">
        <f>SUM(R88:R114)</f>
        <v>0</v>
      </c>
      <c r="S87" s="98"/>
      <c r="T87" s="197">
        <f>SUM(T88:T114)</f>
        <v>0</v>
      </c>
      <c r="U87" s="98"/>
      <c r="V87" s="197">
        <f>SUM(V88:V114)</f>
        <v>0</v>
      </c>
      <c r="W87" s="98"/>
      <c r="X87" s="197">
        <f>SUM(X88:X114)</f>
        <v>0</v>
      </c>
      <c r="Y87" s="99"/>
      <c r="AT87" s="18" t="s">
        <v>81</v>
      </c>
      <c r="AU87" s="18" t="s">
        <v>212</v>
      </c>
      <c r="BK87" s="198">
        <f>SUM(BK88:BK114)</f>
        <v>0</v>
      </c>
    </row>
    <row r="88" s="1" customFormat="1" ht="16.5" customHeight="1">
      <c r="B88" s="40"/>
      <c r="C88" s="199" t="s">
        <v>89</v>
      </c>
      <c r="D88" s="199" t="s">
        <v>231</v>
      </c>
      <c r="E88" s="201" t="s">
        <v>903</v>
      </c>
      <c r="F88" s="202" t="s">
        <v>904</v>
      </c>
      <c r="G88" s="203" t="s">
        <v>168</v>
      </c>
      <c r="H88" s="204">
        <v>12</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904</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ht="16.5" customHeight="1">
      <c r="B90" s="40"/>
      <c r="C90" s="199" t="s">
        <v>91</v>
      </c>
      <c r="D90" s="199" t="s">
        <v>231</v>
      </c>
      <c r="E90" s="201" t="s">
        <v>485</v>
      </c>
      <c r="F90" s="202" t="s">
        <v>620</v>
      </c>
      <c r="G90" s="203" t="s">
        <v>160</v>
      </c>
      <c r="H90" s="204">
        <v>21.696000000000002</v>
      </c>
      <c r="I90" s="205"/>
      <c r="J90" s="205"/>
      <c r="K90" s="206">
        <f>ROUND(P90*H90,2)</f>
        <v>0</v>
      </c>
      <c r="L90" s="202" t="s">
        <v>40</v>
      </c>
      <c r="M90" s="45"/>
      <c r="N90" s="207" t="s">
        <v>40</v>
      </c>
      <c r="O90" s="208" t="s">
        <v>53</v>
      </c>
      <c r="P90" s="209">
        <f>I90+J90</f>
        <v>0</v>
      </c>
      <c r="Q90" s="209">
        <f>ROUND(I90*H90,2)</f>
        <v>0</v>
      </c>
      <c r="R90" s="209">
        <f>ROUND(J90*H90,2)</f>
        <v>0</v>
      </c>
      <c r="S90" s="86"/>
      <c r="T90" s="210">
        <f>S90*H90</f>
        <v>0</v>
      </c>
      <c r="U90" s="210">
        <v>0</v>
      </c>
      <c r="V90" s="210">
        <f>U90*H90</f>
        <v>0</v>
      </c>
      <c r="W90" s="210">
        <v>0</v>
      </c>
      <c r="X90" s="210">
        <f>W90*H90</f>
        <v>0</v>
      </c>
      <c r="Y90" s="211" t="s">
        <v>40</v>
      </c>
      <c r="AR90" s="212" t="s">
        <v>235</v>
      </c>
      <c r="AT90" s="212" t="s">
        <v>231</v>
      </c>
      <c r="AU90" s="212" t="s">
        <v>82</v>
      </c>
      <c r="AY90" s="18" t="s">
        <v>236</v>
      </c>
      <c r="BE90" s="213">
        <f>IF(O90="základní",K90,0)</f>
        <v>0</v>
      </c>
      <c r="BF90" s="213">
        <f>IF(O90="snížená",K90,0)</f>
        <v>0</v>
      </c>
      <c r="BG90" s="213">
        <f>IF(O90="zákl. přenesená",K90,0)</f>
        <v>0</v>
      </c>
      <c r="BH90" s="213">
        <f>IF(O90="sníž. přenesená",K90,0)</f>
        <v>0</v>
      </c>
      <c r="BI90" s="213">
        <f>IF(O90="nulová",K90,0)</f>
        <v>0</v>
      </c>
      <c r="BJ90" s="18" t="s">
        <v>235</v>
      </c>
      <c r="BK90" s="213">
        <f>ROUND(P90*H90,2)</f>
        <v>0</v>
      </c>
      <c r="BL90" s="18" t="s">
        <v>235</v>
      </c>
      <c r="BM90" s="212" t="s">
        <v>235</v>
      </c>
    </row>
    <row r="91" s="1" customFormat="1">
      <c r="B91" s="40"/>
      <c r="C91" s="41"/>
      <c r="D91" s="214" t="s">
        <v>237</v>
      </c>
      <c r="E91" s="41"/>
      <c r="F91" s="215" t="s">
        <v>621</v>
      </c>
      <c r="G91" s="41"/>
      <c r="H91" s="41"/>
      <c r="I91" s="151"/>
      <c r="J91" s="151"/>
      <c r="K91" s="41"/>
      <c r="L91" s="41"/>
      <c r="M91" s="45"/>
      <c r="N91" s="216"/>
      <c r="O91" s="86"/>
      <c r="P91" s="86"/>
      <c r="Q91" s="86"/>
      <c r="R91" s="86"/>
      <c r="S91" s="86"/>
      <c r="T91" s="86"/>
      <c r="U91" s="86"/>
      <c r="V91" s="86"/>
      <c r="W91" s="86"/>
      <c r="X91" s="86"/>
      <c r="Y91" s="87"/>
      <c r="AT91" s="18" t="s">
        <v>237</v>
      </c>
      <c r="AU91" s="18" t="s">
        <v>82</v>
      </c>
    </row>
    <row r="92" s="1" customFormat="1" ht="24" customHeight="1">
      <c r="B92" s="40"/>
      <c r="C92" s="199" t="s">
        <v>246</v>
      </c>
      <c r="D92" s="199" t="s">
        <v>231</v>
      </c>
      <c r="E92" s="201" t="s">
        <v>923</v>
      </c>
      <c r="F92" s="202" t="s">
        <v>924</v>
      </c>
      <c r="G92" s="203" t="s">
        <v>172</v>
      </c>
      <c r="H92" s="204">
        <v>56</v>
      </c>
      <c r="I92" s="205"/>
      <c r="J92" s="205"/>
      <c r="K92" s="206">
        <f>ROUND(P92*H92,2)</f>
        <v>0</v>
      </c>
      <c r="L92" s="202" t="s">
        <v>40</v>
      </c>
      <c r="M92" s="45"/>
      <c r="N92" s="207" t="s">
        <v>40</v>
      </c>
      <c r="O92" s="208" t="s">
        <v>53</v>
      </c>
      <c r="P92" s="209">
        <f>I92+J92</f>
        <v>0</v>
      </c>
      <c r="Q92" s="209">
        <f>ROUND(I92*H92,2)</f>
        <v>0</v>
      </c>
      <c r="R92" s="209">
        <f>ROUND(J92*H92,2)</f>
        <v>0</v>
      </c>
      <c r="S92" s="86"/>
      <c r="T92" s="210">
        <f>S92*H92</f>
        <v>0</v>
      </c>
      <c r="U92" s="210">
        <v>0</v>
      </c>
      <c r="V92" s="210">
        <f>U92*H92</f>
        <v>0</v>
      </c>
      <c r="W92" s="210">
        <v>0</v>
      </c>
      <c r="X92" s="210">
        <f>W92*H92</f>
        <v>0</v>
      </c>
      <c r="Y92" s="211" t="s">
        <v>40</v>
      </c>
      <c r="AR92" s="212" t="s">
        <v>235</v>
      </c>
      <c r="AT92" s="212" t="s">
        <v>231</v>
      </c>
      <c r="AU92" s="212" t="s">
        <v>82</v>
      </c>
      <c r="AY92" s="18" t="s">
        <v>236</v>
      </c>
      <c r="BE92" s="213">
        <f>IF(O92="základní",K92,0)</f>
        <v>0</v>
      </c>
      <c r="BF92" s="213">
        <f>IF(O92="snížená",K92,0)</f>
        <v>0</v>
      </c>
      <c r="BG92" s="213">
        <f>IF(O92="zákl. přenesená",K92,0)</f>
        <v>0</v>
      </c>
      <c r="BH92" s="213">
        <f>IF(O92="sníž. přenesená",K92,0)</f>
        <v>0</v>
      </c>
      <c r="BI92" s="213">
        <f>IF(O92="nulová",K92,0)</f>
        <v>0</v>
      </c>
      <c r="BJ92" s="18" t="s">
        <v>235</v>
      </c>
      <c r="BK92" s="213">
        <f>ROUND(P92*H92,2)</f>
        <v>0</v>
      </c>
      <c r="BL92" s="18" t="s">
        <v>235</v>
      </c>
      <c r="BM92" s="212" t="s">
        <v>258</v>
      </c>
    </row>
    <row r="93" s="1" customFormat="1">
      <c r="B93" s="40"/>
      <c r="C93" s="41"/>
      <c r="D93" s="214" t="s">
        <v>237</v>
      </c>
      <c r="E93" s="41"/>
      <c r="F93" s="215" t="s">
        <v>924</v>
      </c>
      <c r="G93" s="41"/>
      <c r="H93" s="41"/>
      <c r="I93" s="151"/>
      <c r="J93" s="151"/>
      <c r="K93" s="41"/>
      <c r="L93" s="41"/>
      <c r="M93" s="45"/>
      <c r="N93" s="216"/>
      <c r="O93" s="86"/>
      <c r="P93" s="86"/>
      <c r="Q93" s="86"/>
      <c r="R93" s="86"/>
      <c r="S93" s="86"/>
      <c r="T93" s="86"/>
      <c r="U93" s="86"/>
      <c r="V93" s="86"/>
      <c r="W93" s="86"/>
      <c r="X93" s="86"/>
      <c r="Y93" s="87"/>
      <c r="AT93" s="18" t="s">
        <v>237</v>
      </c>
      <c r="AU93" s="18" t="s">
        <v>82</v>
      </c>
    </row>
    <row r="94" s="1" customFormat="1" ht="24" customHeight="1">
      <c r="B94" s="40"/>
      <c r="C94" s="199" t="s">
        <v>235</v>
      </c>
      <c r="D94" s="273" t="s">
        <v>231</v>
      </c>
      <c r="E94" s="201" t="s">
        <v>925</v>
      </c>
      <c r="F94" s="202" t="s">
        <v>926</v>
      </c>
      <c r="G94" s="203" t="s">
        <v>172</v>
      </c>
      <c r="H94" s="204">
        <v>56</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265</v>
      </c>
    </row>
    <row r="95" s="1" customFormat="1">
      <c r="B95" s="40"/>
      <c r="C95" s="41"/>
      <c r="D95" s="214" t="s">
        <v>237</v>
      </c>
      <c r="E95" s="41"/>
      <c r="F95" s="215" t="s">
        <v>926</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c r="B96" s="40"/>
      <c r="C96" s="41"/>
      <c r="D96" s="214" t="s">
        <v>241</v>
      </c>
      <c r="E96" s="41"/>
      <c r="F96" s="217" t="s">
        <v>927</v>
      </c>
      <c r="G96" s="41"/>
      <c r="H96" s="41"/>
      <c r="I96" s="151"/>
      <c r="J96" s="151"/>
      <c r="K96" s="41"/>
      <c r="L96" s="41"/>
      <c r="M96" s="45"/>
      <c r="N96" s="216"/>
      <c r="O96" s="86"/>
      <c r="P96" s="86"/>
      <c r="Q96" s="86"/>
      <c r="R96" s="86"/>
      <c r="S96" s="86"/>
      <c r="T96" s="86"/>
      <c r="U96" s="86"/>
      <c r="V96" s="86"/>
      <c r="W96" s="86"/>
      <c r="X96" s="86"/>
      <c r="Y96" s="87"/>
      <c r="AT96" s="18" t="s">
        <v>241</v>
      </c>
      <c r="AU96" s="18" t="s">
        <v>82</v>
      </c>
    </row>
    <row r="97" s="1" customFormat="1" ht="16.5" customHeight="1">
      <c r="B97" s="40"/>
      <c r="C97" s="199" t="s">
        <v>274</v>
      </c>
      <c r="D97" s="199" t="s">
        <v>231</v>
      </c>
      <c r="E97" s="201" t="s">
        <v>910</v>
      </c>
      <c r="F97" s="202" t="s">
        <v>911</v>
      </c>
      <c r="G97" s="203" t="s">
        <v>257</v>
      </c>
      <c r="H97" s="204">
        <v>42</v>
      </c>
      <c r="I97" s="205"/>
      <c r="J97" s="205"/>
      <c r="K97" s="206">
        <f>ROUND(P97*H97,2)</f>
        <v>0</v>
      </c>
      <c r="L97" s="202" t="s">
        <v>40</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82</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309</v>
      </c>
    </row>
    <row r="98" s="1" customFormat="1">
      <c r="B98" s="40"/>
      <c r="C98" s="41"/>
      <c r="D98" s="214" t="s">
        <v>237</v>
      </c>
      <c r="E98" s="41"/>
      <c r="F98" s="215" t="s">
        <v>911</v>
      </c>
      <c r="G98" s="41"/>
      <c r="H98" s="41"/>
      <c r="I98" s="151"/>
      <c r="J98" s="151"/>
      <c r="K98" s="41"/>
      <c r="L98" s="41"/>
      <c r="M98" s="45"/>
      <c r="N98" s="216"/>
      <c r="O98" s="86"/>
      <c r="P98" s="86"/>
      <c r="Q98" s="86"/>
      <c r="R98" s="86"/>
      <c r="S98" s="86"/>
      <c r="T98" s="86"/>
      <c r="U98" s="86"/>
      <c r="V98" s="86"/>
      <c r="W98" s="86"/>
      <c r="X98" s="86"/>
      <c r="Y98" s="87"/>
      <c r="AT98" s="18" t="s">
        <v>237</v>
      </c>
      <c r="AU98" s="18" t="s">
        <v>82</v>
      </c>
    </row>
    <row r="99" s="1" customFormat="1">
      <c r="B99" s="40"/>
      <c r="C99" s="41"/>
      <c r="D99" s="214" t="s">
        <v>241</v>
      </c>
      <c r="E99" s="41"/>
      <c r="F99" s="217" t="s">
        <v>928</v>
      </c>
      <c r="G99" s="41"/>
      <c r="H99" s="41"/>
      <c r="I99" s="151"/>
      <c r="J99" s="151"/>
      <c r="K99" s="41"/>
      <c r="L99" s="41"/>
      <c r="M99" s="45"/>
      <c r="N99" s="216"/>
      <c r="O99" s="86"/>
      <c r="P99" s="86"/>
      <c r="Q99" s="86"/>
      <c r="R99" s="86"/>
      <c r="S99" s="86"/>
      <c r="T99" s="86"/>
      <c r="U99" s="86"/>
      <c r="V99" s="86"/>
      <c r="W99" s="86"/>
      <c r="X99" s="86"/>
      <c r="Y99" s="87"/>
      <c r="AT99" s="18" t="s">
        <v>241</v>
      </c>
      <c r="AU99" s="18" t="s">
        <v>82</v>
      </c>
    </row>
    <row r="100" s="1" customFormat="1" ht="16.5" customHeight="1">
      <c r="B100" s="40"/>
      <c r="C100" s="199" t="s">
        <v>258</v>
      </c>
      <c r="D100" s="199" t="s">
        <v>231</v>
      </c>
      <c r="E100" s="201" t="s">
        <v>913</v>
      </c>
      <c r="F100" s="202" t="s">
        <v>914</v>
      </c>
      <c r="G100" s="203" t="s">
        <v>257</v>
      </c>
      <c r="H100" s="204">
        <v>28</v>
      </c>
      <c r="I100" s="205"/>
      <c r="J100" s="205"/>
      <c r="K100" s="206">
        <f>ROUND(P100*H100,2)</f>
        <v>0</v>
      </c>
      <c r="L100" s="202" t="s">
        <v>40</v>
      </c>
      <c r="M100" s="45"/>
      <c r="N100" s="207"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235</v>
      </c>
      <c r="AT100" s="212" t="s">
        <v>231</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277</v>
      </c>
    </row>
    <row r="101" s="1" customFormat="1">
      <c r="B101" s="40"/>
      <c r="C101" s="41"/>
      <c r="D101" s="214" t="s">
        <v>237</v>
      </c>
      <c r="E101" s="41"/>
      <c r="F101" s="215" t="s">
        <v>914</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c r="B102" s="40"/>
      <c r="C102" s="41"/>
      <c r="D102" s="214" t="s">
        <v>241</v>
      </c>
      <c r="E102" s="41"/>
      <c r="F102" s="217" t="s">
        <v>929</v>
      </c>
      <c r="G102" s="41"/>
      <c r="H102" s="41"/>
      <c r="I102" s="151"/>
      <c r="J102" s="151"/>
      <c r="K102" s="41"/>
      <c r="L102" s="41"/>
      <c r="M102" s="45"/>
      <c r="N102" s="216"/>
      <c r="O102" s="86"/>
      <c r="P102" s="86"/>
      <c r="Q102" s="86"/>
      <c r="R102" s="86"/>
      <c r="S102" s="86"/>
      <c r="T102" s="86"/>
      <c r="U102" s="86"/>
      <c r="V102" s="86"/>
      <c r="W102" s="86"/>
      <c r="X102" s="86"/>
      <c r="Y102" s="87"/>
      <c r="AT102" s="18" t="s">
        <v>241</v>
      </c>
      <c r="AU102" s="18" t="s">
        <v>82</v>
      </c>
    </row>
    <row r="103" s="1" customFormat="1" ht="16.5" customHeight="1">
      <c r="B103" s="40"/>
      <c r="C103" s="199" t="s">
        <v>289</v>
      </c>
      <c r="D103" s="199" t="s">
        <v>231</v>
      </c>
      <c r="E103" s="201" t="s">
        <v>916</v>
      </c>
      <c r="F103" s="202" t="s">
        <v>917</v>
      </c>
      <c r="G103" s="203" t="s">
        <v>257</v>
      </c>
      <c r="H103" s="204">
        <v>140</v>
      </c>
      <c r="I103" s="205"/>
      <c r="J103" s="205"/>
      <c r="K103" s="206">
        <f>ROUND(P103*H103,2)</f>
        <v>0</v>
      </c>
      <c r="L103" s="202" t="s">
        <v>40</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285</v>
      </c>
    </row>
    <row r="104" s="1" customFormat="1">
      <c r="B104" s="40"/>
      <c r="C104" s="41"/>
      <c r="D104" s="214" t="s">
        <v>237</v>
      </c>
      <c r="E104" s="41"/>
      <c r="F104" s="215" t="s">
        <v>917</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241</v>
      </c>
      <c r="E105" s="41"/>
      <c r="F105" s="217" t="s">
        <v>918</v>
      </c>
      <c r="G105" s="41"/>
      <c r="H105" s="41"/>
      <c r="I105" s="151"/>
      <c r="J105" s="151"/>
      <c r="K105" s="41"/>
      <c r="L105" s="41"/>
      <c r="M105" s="45"/>
      <c r="N105" s="216"/>
      <c r="O105" s="86"/>
      <c r="P105" s="86"/>
      <c r="Q105" s="86"/>
      <c r="R105" s="86"/>
      <c r="S105" s="86"/>
      <c r="T105" s="86"/>
      <c r="U105" s="86"/>
      <c r="V105" s="86"/>
      <c r="W105" s="86"/>
      <c r="X105" s="86"/>
      <c r="Y105" s="87"/>
      <c r="AT105" s="18" t="s">
        <v>241</v>
      </c>
      <c r="AU105" s="18" t="s">
        <v>82</v>
      </c>
    </row>
    <row r="106" s="1" customFormat="1" ht="16.5" customHeight="1">
      <c r="B106" s="40"/>
      <c r="C106" s="199" t="s">
        <v>265</v>
      </c>
      <c r="D106" s="199" t="s">
        <v>231</v>
      </c>
      <c r="E106" s="201" t="s">
        <v>919</v>
      </c>
      <c r="F106" s="202" t="s">
        <v>920</v>
      </c>
      <c r="G106" s="203" t="s">
        <v>168</v>
      </c>
      <c r="H106" s="204">
        <v>0.5</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292</v>
      </c>
    </row>
    <row r="107" s="1" customFormat="1">
      <c r="B107" s="40"/>
      <c r="C107" s="41"/>
      <c r="D107" s="214" t="s">
        <v>237</v>
      </c>
      <c r="E107" s="41"/>
      <c r="F107" s="215" t="s">
        <v>920</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ht="16.5" customHeight="1">
      <c r="B108" s="40"/>
      <c r="C108" s="199" t="s">
        <v>302</v>
      </c>
      <c r="D108" s="199" t="s">
        <v>231</v>
      </c>
      <c r="E108" s="201" t="s">
        <v>485</v>
      </c>
      <c r="F108" s="202" t="s">
        <v>620</v>
      </c>
      <c r="G108" s="203" t="s">
        <v>160</v>
      </c>
      <c r="H108" s="204">
        <v>1.25</v>
      </c>
      <c r="I108" s="205"/>
      <c r="J108" s="205"/>
      <c r="K108" s="206">
        <f>ROUND(P108*H108,2)</f>
        <v>0</v>
      </c>
      <c r="L108" s="202" t="s">
        <v>40</v>
      </c>
      <c r="M108" s="45"/>
      <c r="N108" s="207" t="s">
        <v>40</v>
      </c>
      <c r="O108" s="208" t="s">
        <v>53</v>
      </c>
      <c r="P108" s="209">
        <f>I108+J108</f>
        <v>0</v>
      </c>
      <c r="Q108" s="209">
        <f>ROUND(I108*H108,2)</f>
        <v>0</v>
      </c>
      <c r="R108" s="209">
        <f>ROUND(J108*H108,2)</f>
        <v>0</v>
      </c>
      <c r="S108" s="86"/>
      <c r="T108" s="210">
        <f>S108*H108</f>
        <v>0</v>
      </c>
      <c r="U108" s="210">
        <v>0</v>
      </c>
      <c r="V108" s="210">
        <f>U108*H108</f>
        <v>0</v>
      </c>
      <c r="W108" s="210">
        <v>0</v>
      </c>
      <c r="X108" s="210">
        <f>W108*H108</f>
        <v>0</v>
      </c>
      <c r="Y108" s="211" t="s">
        <v>40</v>
      </c>
      <c r="AR108" s="212" t="s">
        <v>235</v>
      </c>
      <c r="AT108" s="212" t="s">
        <v>231</v>
      </c>
      <c r="AU108" s="212" t="s">
        <v>82</v>
      </c>
      <c r="AY108" s="18" t="s">
        <v>236</v>
      </c>
      <c r="BE108" s="213">
        <f>IF(O108="základní",K108,0)</f>
        <v>0</v>
      </c>
      <c r="BF108" s="213">
        <f>IF(O108="snížená",K108,0)</f>
        <v>0</v>
      </c>
      <c r="BG108" s="213">
        <f>IF(O108="zákl. přenesená",K108,0)</f>
        <v>0</v>
      </c>
      <c r="BH108" s="213">
        <f>IF(O108="sníž. přenesená",K108,0)</f>
        <v>0</v>
      </c>
      <c r="BI108" s="213">
        <f>IF(O108="nulová",K108,0)</f>
        <v>0</v>
      </c>
      <c r="BJ108" s="18" t="s">
        <v>235</v>
      </c>
      <c r="BK108" s="213">
        <f>ROUND(P108*H108,2)</f>
        <v>0</v>
      </c>
      <c r="BL108" s="18" t="s">
        <v>235</v>
      </c>
      <c r="BM108" s="212" t="s">
        <v>365</v>
      </c>
    </row>
    <row r="109" s="1" customFormat="1">
      <c r="B109" s="40"/>
      <c r="C109" s="41"/>
      <c r="D109" s="214" t="s">
        <v>237</v>
      </c>
      <c r="E109" s="41"/>
      <c r="F109" s="215" t="s">
        <v>621</v>
      </c>
      <c r="G109" s="41"/>
      <c r="H109" s="41"/>
      <c r="I109" s="151"/>
      <c r="J109" s="151"/>
      <c r="K109" s="41"/>
      <c r="L109" s="41"/>
      <c r="M109" s="45"/>
      <c r="N109" s="216"/>
      <c r="O109" s="86"/>
      <c r="P109" s="86"/>
      <c r="Q109" s="86"/>
      <c r="R109" s="86"/>
      <c r="S109" s="86"/>
      <c r="T109" s="86"/>
      <c r="U109" s="86"/>
      <c r="V109" s="86"/>
      <c r="W109" s="86"/>
      <c r="X109" s="86"/>
      <c r="Y109" s="87"/>
      <c r="AT109" s="18" t="s">
        <v>237</v>
      </c>
      <c r="AU109" s="18" t="s">
        <v>82</v>
      </c>
    </row>
    <row r="110" s="1" customFormat="1">
      <c r="B110" s="40"/>
      <c r="C110" s="41"/>
      <c r="D110" s="214" t="s">
        <v>241</v>
      </c>
      <c r="E110" s="41"/>
      <c r="F110" s="217" t="s">
        <v>930</v>
      </c>
      <c r="G110" s="41"/>
      <c r="H110" s="41"/>
      <c r="I110" s="151"/>
      <c r="J110" s="151"/>
      <c r="K110" s="41"/>
      <c r="L110" s="41"/>
      <c r="M110" s="45"/>
      <c r="N110" s="216"/>
      <c r="O110" s="86"/>
      <c r="P110" s="86"/>
      <c r="Q110" s="86"/>
      <c r="R110" s="86"/>
      <c r="S110" s="86"/>
      <c r="T110" s="86"/>
      <c r="U110" s="86"/>
      <c r="V110" s="86"/>
      <c r="W110" s="86"/>
      <c r="X110" s="86"/>
      <c r="Y110" s="87"/>
      <c r="AT110" s="18" t="s">
        <v>241</v>
      </c>
      <c r="AU110" s="18" t="s">
        <v>82</v>
      </c>
    </row>
    <row r="111" s="1" customFormat="1" ht="36" customHeight="1">
      <c r="B111" s="40"/>
      <c r="C111" s="199" t="s">
        <v>309</v>
      </c>
      <c r="D111" s="284" t="s">
        <v>231</v>
      </c>
      <c r="E111" s="201" t="s">
        <v>542</v>
      </c>
      <c r="F111" s="202" t="s">
        <v>657</v>
      </c>
      <c r="G111" s="203" t="s">
        <v>160</v>
      </c>
      <c r="H111" s="204">
        <v>21.696000000000002</v>
      </c>
      <c r="I111" s="205"/>
      <c r="J111" s="205"/>
      <c r="K111" s="206">
        <f>ROUND(P111*H111,2)</f>
        <v>0</v>
      </c>
      <c r="L111" s="202" t="s">
        <v>40</v>
      </c>
      <c r="M111" s="45"/>
      <c r="N111" s="207" t="s">
        <v>40</v>
      </c>
      <c r="O111" s="208" t="s">
        <v>53</v>
      </c>
      <c r="P111" s="209">
        <f>I111+J111</f>
        <v>0</v>
      </c>
      <c r="Q111" s="209">
        <f>ROUND(I111*H111,2)</f>
        <v>0</v>
      </c>
      <c r="R111" s="209">
        <f>ROUND(J111*H111,2)</f>
        <v>0</v>
      </c>
      <c r="S111" s="86"/>
      <c r="T111" s="210">
        <f>S111*H111</f>
        <v>0</v>
      </c>
      <c r="U111" s="210">
        <v>0</v>
      </c>
      <c r="V111" s="210">
        <f>U111*H111</f>
        <v>0</v>
      </c>
      <c r="W111" s="210">
        <v>0</v>
      </c>
      <c r="X111" s="210">
        <f>W111*H111</f>
        <v>0</v>
      </c>
      <c r="Y111" s="211" t="s">
        <v>40</v>
      </c>
      <c r="AR111" s="212" t="s">
        <v>235</v>
      </c>
      <c r="AT111" s="212" t="s">
        <v>231</v>
      </c>
      <c r="AU111" s="212" t="s">
        <v>82</v>
      </c>
      <c r="AY111" s="18" t="s">
        <v>236</v>
      </c>
      <c r="BE111" s="213">
        <f>IF(O111="základní",K111,0)</f>
        <v>0</v>
      </c>
      <c r="BF111" s="213">
        <f>IF(O111="snížená",K111,0)</f>
        <v>0</v>
      </c>
      <c r="BG111" s="213">
        <f>IF(O111="zákl. přenesená",K111,0)</f>
        <v>0</v>
      </c>
      <c r="BH111" s="213">
        <f>IF(O111="sníž. přenesená",K111,0)</f>
        <v>0</v>
      </c>
      <c r="BI111" s="213">
        <f>IF(O111="nulová",K111,0)</f>
        <v>0</v>
      </c>
      <c r="BJ111" s="18" t="s">
        <v>235</v>
      </c>
      <c r="BK111" s="213">
        <f>ROUND(P111*H111,2)</f>
        <v>0</v>
      </c>
      <c r="BL111" s="18" t="s">
        <v>235</v>
      </c>
      <c r="BM111" s="212" t="s">
        <v>298</v>
      </c>
    </row>
    <row r="112" s="1" customFormat="1">
      <c r="B112" s="40"/>
      <c r="C112" s="41"/>
      <c r="D112" s="214" t="s">
        <v>237</v>
      </c>
      <c r="E112" s="41"/>
      <c r="F112" s="215" t="s">
        <v>658</v>
      </c>
      <c r="G112" s="41"/>
      <c r="H112" s="41"/>
      <c r="I112" s="151"/>
      <c r="J112" s="151"/>
      <c r="K112" s="41"/>
      <c r="L112" s="41"/>
      <c r="M112" s="45"/>
      <c r="N112" s="216"/>
      <c r="O112" s="86"/>
      <c r="P112" s="86"/>
      <c r="Q112" s="86"/>
      <c r="R112" s="86"/>
      <c r="S112" s="86"/>
      <c r="T112" s="86"/>
      <c r="U112" s="86"/>
      <c r="V112" s="86"/>
      <c r="W112" s="86"/>
      <c r="X112" s="86"/>
      <c r="Y112" s="87"/>
      <c r="AT112" s="18" t="s">
        <v>237</v>
      </c>
      <c r="AU112" s="18" t="s">
        <v>82</v>
      </c>
    </row>
    <row r="113" s="1" customFormat="1" ht="16.5" customHeight="1">
      <c r="B113" s="40"/>
      <c r="C113" s="199" t="s">
        <v>316</v>
      </c>
      <c r="D113" s="199" t="s">
        <v>231</v>
      </c>
      <c r="E113" s="201" t="s">
        <v>751</v>
      </c>
      <c r="F113" s="202" t="s">
        <v>752</v>
      </c>
      <c r="G113" s="203" t="s">
        <v>160</v>
      </c>
      <c r="H113" s="204">
        <v>1.25</v>
      </c>
      <c r="I113" s="205"/>
      <c r="J113" s="205"/>
      <c r="K113" s="206">
        <f>ROUND(P113*H113,2)</f>
        <v>0</v>
      </c>
      <c r="L113" s="202" t="s">
        <v>40</v>
      </c>
      <c r="M113" s="45"/>
      <c r="N113" s="207" t="s">
        <v>40</v>
      </c>
      <c r="O113" s="208" t="s">
        <v>53</v>
      </c>
      <c r="P113" s="209">
        <f>I113+J113</f>
        <v>0</v>
      </c>
      <c r="Q113" s="209">
        <f>ROUND(I113*H113,2)</f>
        <v>0</v>
      </c>
      <c r="R113" s="209">
        <f>ROUND(J113*H113,2)</f>
        <v>0</v>
      </c>
      <c r="S113" s="86"/>
      <c r="T113" s="210">
        <f>S113*H113</f>
        <v>0</v>
      </c>
      <c r="U113" s="210">
        <v>0</v>
      </c>
      <c r="V113" s="210">
        <f>U113*H113</f>
        <v>0</v>
      </c>
      <c r="W113" s="210">
        <v>0</v>
      </c>
      <c r="X113" s="210">
        <f>W113*H113</f>
        <v>0</v>
      </c>
      <c r="Y113" s="211" t="s">
        <v>40</v>
      </c>
      <c r="AR113" s="212" t="s">
        <v>235</v>
      </c>
      <c r="AT113" s="212" t="s">
        <v>231</v>
      </c>
      <c r="AU113" s="212" t="s">
        <v>82</v>
      </c>
      <c r="AY113" s="18" t="s">
        <v>236</v>
      </c>
      <c r="BE113" s="213">
        <f>IF(O113="základní",K113,0)</f>
        <v>0</v>
      </c>
      <c r="BF113" s="213">
        <f>IF(O113="snížená",K113,0)</f>
        <v>0</v>
      </c>
      <c r="BG113" s="213">
        <f>IF(O113="zákl. přenesená",K113,0)</f>
        <v>0</v>
      </c>
      <c r="BH113" s="213">
        <f>IF(O113="sníž. přenesená",K113,0)</f>
        <v>0</v>
      </c>
      <c r="BI113" s="213">
        <f>IF(O113="nulová",K113,0)</f>
        <v>0</v>
      </c>
      <c r="BJ113" s="18" t="s">
        <v>235</v>
      </c>
      <c r="BK113" s="213">
        <f>ROUND(P113*H113,2)</f>
        <v>0</v>
      </c>
      <c r="BL113" s="18" t="s">
        <v>235</v>
      </c>
      <c r="BM113" s="212" t="s">
        <v>383</v>
      </c>
    </row>
    <row r="114" s="1" customFormat="1">
      <c r="B114" s="40"/>
      <c r="C114" s="41"/>
      <c r="D114" s="214" t="s">
        <v>237</v>
      </c>
      <c r="E114" s="41"/>
      <c r="F114" s="215" t="s">
        <v>752</v>
      </c>
      <c r="G114" s="41"/>
      <c r="H114" s="41"/>
      <c r="I114" s="151"/>
      <c r="J114" s="151"/>
      <c r="K114" s="41"/>
      <c r="L114" s="41"/>
      <c r="M114" s="45"/>
      <c r="N114" s="280"/>
      <c r="O114" s="281"/>
      <c r="P114" s="281"/>
      <c r="Q114" s="281"/>
      <c r="R114" s="281"/>
      <c r="S114" s="281"/>
      <c r="T114" s="281"/>
      <c r="U114" s="281"/>
      <c r="V114" s="281"/>
      <c r="W114" s="281"/>
      <c r="X114" s="281"/>
      <c r="Y114" s="282"/>
      <c r="AT114" s="18" t="s">
        <v>237</v>
      </c>
      <c r="AU114" s="18" t="s">
        <v>82</v>
      </c>
    </row>
    <row r="115" s="1" customFormat="1" ht="6.96" customHeight="1">
      <c r="B115" s="61"/>
      <c r="C115" s="62"/>
      <c r="D115" s="62"/>
      <c r="E115" s="62"/>
      <c r="F115" s="62"/>
      <c r="G115" s="62"/>
      <c r="H115" s="62"/>
      <c r="I115" s="177"/>
      <c r="J115" s="177"/>
      <c r="K115" s="62"/>
      <c r="L115" s="62"/>
      <c r="M115" s="45"/>
    </row>
  </sheetData>
  <sheetProtection sheet="1" autoFilter="0" formatColumns="0" formatRows="0" objects="1" scenarios="1" spinCount="100000" saltValue="1kwoB0HVqGyQxlu2ZaPsw5LeUwHo9yfOGITOLThswYwDBpxYM3JQyFd5zmvHI1biU1noHka+L4IErYgyuXPPpQ==" hashValue="Khm2iT+jBShHC9YofFzqo2s1JvRbPE74uoJsfM9wJfAkzSvQMMjavT6FKZ0ii+EgczBOmzf1Cs3nrBUtbKBtmg==" algorithmName="SHA-512" password="CDD6"/>
  <autoFilter ref="C86:L114"/>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142</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931</v>
      </c>
      <c r="F9" s="1"/>
      <c r="G9" s="1"/>
      <c r="H9" s="1"/>
      <c r="I9" s="151"/>
      <c r="J9" s="151"/>
      <c r="M9" s="45"/>
    </row>
    <row r="10" s="1" customFormat="1" ht="12" customHeight="1">
      <c r="B10" s="45"/>
      <c r="D10" s="149" t="s">
        <v>187</v>
      </c>
      <c r="I10" s="151"/>
      <c r="J10" s="151"/>
      <c r="M10" s="45"/>
    </row>
    <row r="11" s="1" customFormat="1" ht="36.96" customHeight="1">
      <c r="B11" s="45"/>
      <c r="E11" s="152" t="s">
        <v>932</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
        <v>40</v>
      </c>
      <c r="M22" s="45"/>
    </row>
    <row r="23" s="1" customFormat="1" ht="18" customHeight="1">
      <c r="B23" s="45"/>
      <c r="E23" s="137" t="s">
        <v>41</v>
      </c>
      <c r="I23" s="153" t="s">
        <v>35</v>
      </c>
      <c r="J23" s="154" t="s">
        <v>40</v>
      </c>
      <c r="M23" s="45"/>
    </row>
    <row r="24" s="1" customFormat="1" ht="6.96" customHeight="1">
      <c r="B24" s="45"/>
      <c r="I24" s="151"/>
      <c r="J24" s="151"/>
      <c r="M24" s="45"/>
    </row>
    <row r="25" s="1" customFormat="1" ht="12" customHeight="1">
      <c r="B25" s="45"/>
      <c r="D25" s="149" t="s">
        <v>42</v>
      </c>
      <c r="I25" s="153" t="s">
        <v>32</v>
      </c>
      <c r="J25" s="154" t="s">
        <v>40</v>
      </c>
      <c r="M25" s="45"/>
    </row>
    <row r="26" s="1" customFormat="1" ht="18" customHeight="1">
      <c r="B26" s="45"/>
      <c r="E26" s="137" t="s">
        <v>41</v>
      </c>
      <c r="I26" s="153" t="s">
        <v>35</v>
      </c>
      <c r="J26" s="154" t="s">
        <v>40</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ROUND(K91,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ROUND((SUM(BE91:BE127)),  2)</f>
        <v>0</v>
      </c>
      <c r="I37" s="166">
        <v>0.20999999999999999</v>
      </c>
      <c r="J37" s="151"/>
      <c r="K37" s="160">
        <f>ROUND(((SUM(BE91:BE127))*I37),  2)</f>
        <v>0</v>
      </c>
      <c r="M37" s="45"/>
    </row>
    <row r="38" hidden="1" s="1" customFormat="1" ht="14.4" customHeight="1">
      <c r="B38" s="45"/>
      <c r="E38" s="149" t="s">
        <v>52</v>
      </c>
      <c r="F38" s="160">
        <f>ROUND((SUM(BF91:BF127)),  2)</f>
        <v>0</v>
      </c>
      <c r="I38" s="166">
        <v>0.14999999999999999</v>
      </c>
      <c r="J38" s="151"/>
      <c r="K38" s="160">
        <f>ROUND(((SUM(BF91:BF127))*I38),  2)</f>
        <v>0</v>
      </c>
      <c r="M38" s="45"/>
    </row>
    <row r="39" s="1" customFormat="1" ht="14.4" customHeight="1">
      <c r="B39" s="45"/>
      <c r="D39" s="149" t="s">
        <v>50</v>
      </c>
      <c r="E39" s="149" t="s">
        <v>53</v>
      </c>
      <c r="F39" s="160">
        <f>ROUND((SUM(BG91:BG127)),  2)</f>
        <v>0</v>
      </c>
      <c r="I39" s="166">
        <v>0.20999999999999999</v>
      </c>
      <c r="J39" s="151"/>
      <c r="K39" s="160">
        <f>0</f>
        <v>0</v>
      </c>
      <c r="M39" s="45"/>
    </row>
    <row r="40" s="1" customFormat="1" ht="14.4" customHeight="1">
      <c r="B40" s="45"/>
      <c r="E40" s="149" t="s">
        <v>54</v>
      </c>
      <c r="F40" s="160">
        <f>ROUND((SUM(BH91:BH127)),  2)</f>
        <v>0</v>
      </c>
      <c r="I40" s="166">
        <v>0.14999999999999999</v>
      </c>
      <c r="J40" s="151"/>
      <c r="K40" s="160">
        <f>0</f>
        <v>0</v>
      </c>
      <c r="M40" s="45"/>
    </row>
    <row r="41" hidden="1" s="1" customFormat="1" ht="14.4" customHeight="1">
      <c r="B41" s="45"/>
      <c r="E41" s="149" t="s">
        <v>55</v>
      </c>
      <c r="F41" s="160">
        <f>ROUND((SUM(BI91:BI127)),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931</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01-55-01_S - Stavební část</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15.15" customHeight="1">
      <c r="B61" s="40"/>
      <c r="C61" s="33" t="s">
        <v>37</v>
      </c>
      <c r="D61" s="41"/>
      <c r="E61" s="41"/>
      <c r="F61" s="28" t="str">
        <f>IF(E20="","",E20)</f>
        <v>Vyplň údaj</v>
      </c>
      <c r="G61" s="41"/>
      <c r="H61" s="41"/>
      <c r="I61" s="153" t="s">
        <v>42</v>
      </c>
      <c r="J61" s="182" t="str">
        <f>E26</f>
        <v xml:space="preserve"> </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Q91</f>
        <v>0</v>
      </c>
      <c r="J65" s="188">
        <f>R91</f>
        <v>0</v>
      </c>
      <c r="K65" s="104">
        <f>K91</f>
        <v>0</v>
      </c>
      <c r="L65" s="41"/>
      <c r="M65" s="45"/>
      <c r="AU65" s="18" t="s">
        <v>212</v>
      </c>
    </row>
    <row r="66" s="13" customFormat="1" ht="24.96" customHeight="1">
      <c r="B66" s="285"/>
      <c r="C66" s="286"/>
      <c r="D66" s="287" t="s">
        <v>933</v>
      </c>
      <c r="E66" s="288"/>
      <c r="F66" s="288"/>
      <c r="G66" s="288"/>
      <c r="H66" s="288"/>
      <c r="I66" s="289">
        <f>Q92</f>
        <v>0</v>
      </c>
      <c r="J66" s="289">
        <f>R92</f>
        <v>0</v>
      </c>
      <c r="K66" s="290">
        <f>K92</f>
        <v>0</v>
      </c>
      <c r="L66" s="286"/>
      <c r="M66" s="291"/>
    </row>
    <row r="67" s="13" customFormat="1" ht="24.96" customHeight="1">
      <c r="B67" s="285"/>
      <c r="C67" s="286"/>
      <c r="D67" s="287" t="s">
        <v>934</v>
      </c>
      <c r="E67" s="288"/>
      <c r="F67" s="288"/>
      <c r="G67" s="288"/>
      <c r="H67" s="288"/>
      <c r="I67" s="289">
        <f>Q93</f>
        <v>0</v>
      </c>
      <c r="J67" s="289">
        <f>R93</f>
        <v>0</v>
      </c>
      <c r="K67" s="290">
        <f>K93</f>
        <v>0</v>
      </c>
      <c r="L67" s="286"/>
      <c r="M67" s="291"/>
    </row>
    <row r="68" s="14" customFormat="1" ht="19.92" customHeight="1">
      <c r="B68" s="292"/>
      <c r="C68" s="129"/>
      <c r="D68" s="293" t="s">
        <v>935</v>
      </c>
      <c r="E68" s="294"/>
      <c r="F68" s="294"/>
      <c r="G68" s="294"/>
      <c r="H68" s="294"/>
      <c r="I68" s="295">
        <f>Q94</f>
        <v>0</v>
      </c>
      <c r="J68" s="295">
        <f>R94</f>
        <v>0</v>
      </c>
      <c r="K68" s="296">
        <f>K94</f>
        <v>0</v>
      </c>
      <c r="L68" s="129"/>
      <c r="M68" s="297"/>
    </row>
    <row r="69" s="13" customFormat="1" ht="24.96" customHeight="1">
      <c r="B69" s="285"/>
      <c r="C69" s="286"/>
      <c r="D69" s="287" t="s">
        <v>936</v>
      </c>
      <c r="E69" s="288"/>
      <c r="F69" s="288"/>
      <c r="G69" s="288"/>
      <c r="H69" s="288"/>
      <c r="I69" s="289">
        <f>Q119</f>
        <v>0</v>
      </c>
      <c r="J69" s="289">
        <f>R119</f>
        <v>0</v>
      </c>
      <c r="K69" s="290">
        <f>K119</f>
        <v>0</v>
      </c>
      <c r="L69" s="286"/>
      <c r="M69" s="291"/>
    </row>
    <row r="70" s="1" customFormat="1" ht="21.84" customHeight="1">
      <c r="B70" s="40"/>
      <c r="C70" s="41"/>
      <c r="D70" s="41"/>
      <c r="E70" s="41"/>
      <c r="F70" s="41"/>
      <c r="G70" s="41"/>
      <c r="H70" s="41"/>
      <c r="I70" s="151"/>
      <c r="J70" s="151"/>
      <c r="K70" s="41"/>
      <c r="L70" s="41"/>
      <c r="M70" s="45"/>
    </row>
    <row r="71" s="1" customFormat="1" ht="6.96" customHeight="1">
      <c r="B71" s="61"/>
      <c r="C71" s="62"/>
      <c r="D71" s="62"/>
      <c r="E71" s="62"/>
      <c r="F71" s="62"/>
      <c r="G71" s="62"/>
      <c r="H71" s="62"/>
      <c r="I71" s="177"/>
      <c r="J71" s="177"/>
      <c r="K71" s="62"/>
      <c r="L71" s="62"/>
      <c r="M71" s="45"/>
    </row>
    <row r="75" s="1" customFormat="1" ht="6.96" customHeight="1">
      <c r="B75" s="63"/>
      <c r="C75" s="64"/>
      <c r="D75" s="64"/>
      <c r="E75" s="64"/>
      <c r="F75" s="64"/>
      <c r="G75" s="64"/>
      <c r="H75" s="64"/>
      <c r="I75" s="180"/>
      <c r="J75" s="180"/>
      <c r="K75" s="64"/>
      <c r="L75" s="64"/>
      <c r="M75" s="45"/>
    </row>
    <row r="76" s="1" customFormat="1" ht="24.96" customHeight="1">
      <c r="B76" s="40"/>
      <c r="C76" s="24" t="s">
        <v>213</v>
      </c>
      <c r="D76" s="41"/>
      <c r="E76" s="41"/>
      <c r="F76" s="41"/>
      <c r="G76" s="41"/>
      <c r="H76" s="41"/>
      <c r="I76" s="151"/>
      <c r="J76" s="151"/>
      <c r="K76" s="41"/>
      <c r="L76" s="41"/>
      <c r="M76" s="45"/>
    </row>
    <row r="77" s="1" customFormat="1" ht="6.96" customHeight="1">
      <c r="B77" s="40"/>
      <c r="C77" s="41"/>
      <c r="D77" s="41"/>
      <c r="E77" s="41"/>
      <c r="F77" s="41"/>
      <c r="G77" s="41"/>
      <c r="H77" s="41"/>
      <c r="I77" s="151"/>
      <c r="J77" s="151"/>
      <c r="K77" s="41"/>
      <c r="L77" s="41"/>
      <c r="M77" s="45"/>
    </row>
    <row r="78" s="1" customFormat="1" ht="12" customHeight="1">
      <c r="B78" s="40"/>
      <c r="C78" s="33" t="s">
        <v>17</v>
      </c>
      <c r="D78" s="41"/>
      <c r="E78" s="41"/>
      <c r="F78" s="41"/>
      <c r="G78" s="41"/>
      <c r="H78" s="41"/>
      <c r="I78" s="151"/>
      <c r="J78" s="151"/>
      <c r="K78" s="41"/>
      <c r="L78" s="41"/>
      <c r="M78" s="45"/>
    </row>
    <row r="79" s="1" customFormat="1" ht="16.5" customHeight="1">
      <c r="B79" s="40"/>
      <c r="C79" s="41"/>
      <c r="D79" s="41"/>
      <c r="E79" s="181" t="str">
        <f>E7</f>
        <v>Oprava traťového úseku Domoušice - Hřivice</v>
      </c>
      <c r="F79" s="33"/>
      <c r="G79" s="33"/>
      <c r="H79" s="33"/>
      <c r="I79" s="151"/>
      <c r="J79" s="151"/>
      <c r="K79" s="41"/>
      <c r="L79" s="41"/>
      <c r="M79" s="45"/>
    </row>
    <row r="80" ht="12" customHeight="1">
      <c r="B80" s="22"/>
      <c r="C80" s="33" t="s">
        <v>179</v>
      </c>
      <c r="D80" s="23"/>
      <c r="E80" s="23"/>
      <c r="F80" s="23"/>
      <c r="G80" s="23"/>
      <c r="H80" s="23"/>
      <c r="I80" s="142"/>
      <c r="J80" s="142"/>
      <c r="K80" s="23"/>
      <c r="L80" s="23"/>
      <c r="M80" s="21"/>
    </row>
    <row r="81" s="1" customFormat="1" ht="16.5" customHeight="1">
      <c r="B81" s="40"/>
      <c r="C81" s="41"/>
      <c r="D81" s="41"/>
      <c r="E81" s="181" t="s">
        <v>931</v>
      </c>
      <c r="F81" s="41"/>
      <c r="G81" s="41"/>
      <c r="H81" s="41"/>
      <c r="I81" s="151"/>
      <c r="J81" s="151"/>
      <c r="K81" s="41"/>
      <c r="L81" s="41"/>
      <c r="M81" s="45"/>
    </row>
    <row r="82" s="1" customFormat="1" ht="12" customHeight="1">
      <c r="B82" s="40"/>
      <c r="C82" s="33" t="s">
        <v>187</v>
      </c>
      <c r="D82" s="41"/>
      <c r="E82" s="41"/>
      <c r="F82" s="41"/>
      <c r="G82" s="41"/>
      <c r="H82" s="41"/>
      <c r="I82" s="151"/>
      <c r="J82" s="151"/>
      <c r="K82" s="41"/>
      <c r="L82" s="41"/>
      <c r="M82" s="45"/>
    </row>
    <row r="83" s="1" customFormat="1" ht="16.5" customHeight="1">
      <c r="B83" s="40"/>
      <c r="C83" s="41"/>
      <c r="D83" s="41"/>
      <c r="E83" s="71" t="str">
        <f>E11</f>
        <v>SO 01-55-01_S - Stavební část</v>
      </c>
      <c r="F83" s="41"/>
      <c r="G83" s="41"/>
      <c r="H83" s="41"/>
      <c r="I83" s="151"/>
      <c r="J83" s="151"/>
      <c r="K83" s="41"/>
      <c r="L83" s="41"/>
      <c r="M83" s="45"/>
    </row>
    <row r="84" s="1" customFormat="1" ht="6.96" customHeight="1">
      <c r="B84" s="40"/>
      <c r="C84" s="41"/>
      <c r="D84" s="41"/>
      <c r="E84" s="41"/>
      <c r="F84" s="41"/>
      <c r="G84" s="41"/>
      <c r="H84" s="41"/>
      <c r="I84" s="151"/>
      <c r="J84" s="151"/>
      <c r="K84" s="41"/>
      <c r="L84" s="41"/>
      <c r="M84" s="45"/>
    </row>
    <row r="85" s="1" customFormat="1" ht="12" customHeight="1">
      <c r="B85" s="40"/>
      <c r="C85" s="33" t="s">
        <v>23</v>
      </c>
      <c r="D85" s="41"/>
      <c r="E85" s="41"/>
      <c r="F85" s="28" t="str">
        <f>F14</f>
        <v>Domoušice - Hřivice</v>
      </c>
      <c r="G85" s="41"/>
      <c r="H85" s="41"/>
      <c r="I85" s="153" t="s">
        <v>25</v>
      </c>
      <c r="J85" s="155" t="str">
        <f>IF(J14="","",J14)</f>
        <v>17. 6. 2019</v>
      </c>
      <c r="K85" s="41"/>
      <c r="L85" s="41"/>
      <c r="M85" s="45"/>
    </row>
    <row r="86" s="1" customFormat="1" ht="6.96" customHeight="1">
      <c r="B86" s="40"/>
      <c r="C86" s="41"/>
      <c r="D86" s="41"/>
      <c r="E86" s="41"/>
      <c r="F86" s="41"/>
      <c r="G86" s="41"/>
      <c r="H86" s="41"/>
      <c r="I86" s="151"/>
      <c r="J86" s="151"/>
      <c r="K86" s="41"/>
      <c r="L86" s="41"/>
      <c r="M86" s="45"/>
    </row>
    <row r="87" s="1" customFormat="1" ht="15.15" customHeight="1">
      <c r="B87" s="40"/>
      <c r="C87" s="33" t="s">
        <v>31</v>
      </c>
      <c r="D87" s="41"/>
      <c r="E87" s="41"/>
      <c r="F87" s="28" t="str">
        <f>E17</f>
        <v>SŽDC s.o., OŘ Ústí nad Labem</v>
      </c>
      <c r="G87" s="41"/>
      <c r="H87" s="41"/>
      <c r="I87" s="153" t="s">
        <v>39</v>
      </c>
      <c r="J87" s="182" t="str">
        <f>E23</f>
        <v xml:space="preserve"> </v>
      </c>
      <c r="K87" s="41"/>
      <c r="L87" s="41"/>
      <c r="M87" s="45"/>
    </row>
    <row r="88" s="1" customFormat="1" ht="15.15" customHeight="1">
      <c r="B88" s="40"/>
      <c r="C88" s="33" t="s">
        <v>37</v>
      </c>
      <c r="D88" s="41"/>
      <c r="E88" s="41"/>
      <c r="F88" s="28" t="str">
        <f>IF(E20="","",E20)</f>
        <v>Vyplň údaj</v>
      </c>
      <c r="G88" s="41"/>
      <c r="H88" s="41"/>
      <c r="I88" s="153" t="s">
        <v>42</v>
      </c>
      <c r="J88" s="182" t="str">
        <f>E26</f>
        <v xml:space="preserve"> </v>
      </c>
      <c r="K88" s="41"/>
      <c r="L88" s="41"/>
      <c r="M88" s="45"/>
    </row>
    <row r="89" s="1" customFormat="1" ht="10.32" customHeight="1">
      <c r="B89" s="40"/>
      <c r="C89" s="41"/>
      <c r="D89" s="41"/>
      <c r="E89" s="41"/>
      <c r="F89" s="41"/>
      <c r="G89" s="41"/>
      <c r="H89" s="41"/>
      <c r="I89" s="151"/>
      <c r="J89" s="151"/>
      <c r="K89" s="41"/>
      <c r="L89" s="41"/>
      <c r="M89" s="45"/>
    </row>
    <row r="90" s="8" customFormat="1" ht="29.28" customHeight="1">
      <c r="B90" s="189"/>
      <c r="C90" s="190" t="s">
        <v>214</v>
      </c>
      <c r="D90" s="191" t="s">
        <v>65</v>
      </c>
      <c r="E90" s="191" t="s">
        <v>61</v>
      </c>
      <c r="F90" s="191" t="s">
        <v>62</v>
      </c>
      <c r="G90" s="191" t="s">
        <v>215</v>
      </c>
      <c r="H90" s="191" t="s">
        <v>216</v>
      </c>
      <c r="I90" s="192" t="s">
        <v>217</v>
      </c>
      <c r="J90" s="192" t="s">
        <v>218</v>
      </c>
      <c r="K90" s="191" t="s">
        <v>211</v>
      </c>
      <c r="L90" s="193" t="s">
        <v>219</v>
      </c>
      <c r="M90" s="194"/>
      <c r="N90" s="94" t="s">
        <v>40</v>
      </c>
      <c r="O90" s="95" t="s">
        <v>50</v>
      </c>
      <c r="P90" s="95" t="s">
        <v>220</v>
      </c>
      <c r="Q90" s="95" t="s">
        <v>221</v>
      </c>
      <c r="R90" s="95" t="s">
        <v>222</v>
      </c>
      <c r="S90" s="95" t="s">
        <v>223</v>
      </c>
      <c r="T90" s="95" t="s">
        <v>224</v>
      </c>
      <c r="U90" s="95" t="s">
        <v>225</v>
      </c>
      <c r="V90" s="95" t="s">
        <v>226</v>
      </c>
      <c r="W90" s="95" t="s">
        <v>227</v>
      </c>
      <c r="X90" s="95" t="s">
        <v>228</v>
      </c>
      <c r="Y90" s="96" t="s">
        <v>229</v>
      </c>
    </row>
    <row r="91" s="1" customFormat="1" ht="22.8" customHeight="1">
      <c r="B91" s="40"/>
      <c r="C91" s="101" t="s">
        <v>230</v>
      </c>
      <c r="D91" s="41"/>
      <c r="E91" s="41"/>
      <c r="F91" s="41"/>
      <c r="G91" s="41"/>
      <c r="H91" s="41"/>
      <c r="I91" s="151"/>
      <c r="J91" s="151"/>
      <c r="K91" s="195">
        <f>BK91</f>
        <v>0</v>
      </c>
      <c r="L91" s="41"/>
      <c r="M91" s="45"/>
      <c r="N91" s="97"/>
      <c r="O91" s="98"/>
      <c r="P91" s="98"/>
      <c r="Q91" s="196">
        <f>Q92+Q93+Q119</f>
        <v>0</v>
      </c>
      <c r="R91" s="196">
        <f>R92+R93+R119</f>
        <v>0</v>
      </c>
      <c r="S91" s="98"/>
      <c r="T91" s="197">
        <f>T92+T93+T119</f>
        <v>0</v>
      </c>
      <c r="U91" s="98"/>
      <c r="V91" s="197">
        <f>V92+V93+V119</f>
        <v>125.41763999999999</v>
      </c>
      <c r="W91" s="98"/>
      <c r="X91" s="197">
        <f>X92+X93+X119</f>
        <v>0</v>
      </c>
      <c r="Y91" s="99"/>
      <c r="AT91" s="18" t="s">
        <v>81</v>
      </c>
      <c r="AU91" s="18" t="s">
        <v>212</v>
      </c>
      <c r="BK91" s="198">
        <f>BK92+BK93+BK119</f>
        <v>0</v>
      </c>
    </row>
    <row r="92" s="15" customFormat="1" ht="25.92" customHeight="1">
      <c r="B92" s="298"/>
      <c r="C92" s="299"/>
      <c r="D92" s="300" t="s">
        <v>81</v>
      </c>
      <c r="E92" s="301" t="s">
        <v>937</v>
      </c>
      <c r="F92" s="301" t="s">
        <v>938</v>
      </c>
      <c r="G92" s="299"/>
      <c r="H92" s="299"/>
      <c r="I92" s="302"/>
      <c r="J92" s="302"/>
      <c r="K92" s="303">
        <f>BK92</f>
        <v>0</v>
      </c>
      <c r="L92" s="299"/>
      <c r="M92" s="304"/>
      <c r="N92" s="305"/>
      <c r="O92" s="306"/>
      <c r="P92" s="306"/>
      <c r="Q92" s="307">
        <v>0</v>
      </c>
      <c r="R92" s="307">
        <v>0</v>
      </c>
      <c r="S92" s="306"/>
      <c r="T92" s="308">
        <v>0</v>
      </c>
      <c r="U92" s="306"/>
      <c r="V92" s="308">
        <v>0</v>
      </c>
      <c r="W92" s="306"/>
      <c r="X92" s="308">
        <v>0</v>
      </c>
      <c r="Y92" s="309"/>
      <c r="AR92" s="310" t="s">
        <v>89</v>
      </c>
      <c r="AT92" s="311" t="s">
        <v>81</v>
      </c>
      <c r="AU92" s="311" t="s">
        <v>82</v>
      </c>
      <c r="AY92" s="310" t="s">
        <v>236</v>
      </c>
      <c r="BK92" s="312">
        <v>0</v>
      </c>
    </row>
    <row r="93" s="15" customFormat="1" ht="25.92" customHeight="1">
      <c r="B93" s="298"/>
      <c r="C93" s="299"/>
      <c r="D93" s="300" t="s">
        <v>81</v>
      </c>
      <c r="E93" s="301" t="s">
        <v>373</v>
      </c>
      <c r="F93" s="301" t="s">
        <v>939</v>
      </c>
      <c r="G93" s="299"/>
      <c r="H93" s="299"/>
      <c r="I93" s="302"/>
      <c r="J93" s="302"/>
      <c r="K93" s="303">
        <f>BK93</f>
        <v>0</v>
      </c>
      <c r="L93" s="299"/>
      <c r="M93" s="304"/>
      <c r="N93" s="305"/>
      <c r="O93" s="306"/>
      <c r="P93" s="306"/>
      <c r="Q93" s="307">
        <f>Q94</f>
        <v>0</v>
      </c>
      <c r="R93" s="307">
        <f>R94</f>
        <v>0</v>
      </c>
      <c r="S93" s="306"/>
      <c r="T93" s="308">
        <f>T94</f>
        <v>0</v>
      </c>
      <c r="U93" s="306"/>
      <c r="V93" s="308">
        <f>V94</f>
        <v>125.41763999999999</v>
      </c>
      <c r="W93" s="306"/>
      <c r="X93" s="308">
        <f>X94</f>
        <v>0</v>
      </c>
      <c r="Y93" s="309"/>
      <c r="AR93" s="310" t="s">
        <v>246</v>
      </c>
      <c r="AT93" s="311" t="s">
        <v>81</v>
      </c>
      <c r="AU93" s="311" t="s">
        <v>82</v>
      </c>
      <c r="AY93" s="310" t="s">
        <v>236</v>
      </c>
      <c r="BK93" s="312">
        <f>BK94</f>
        <v>0</v>
      </c>
    </row>
    <row r="94" s="15" customFormat="1" ht="22.8" customHeight="1">
      <c r="B94" s="298"/>
      <c r="C94" s="299"/>
      <c r="D94" s="300" t="s">
        <v>81</v>
      </c>
      <c r="E94" s="313" t="s">
        <v>940</v>
      </c>
      <c r="F94" s="313" t="s">
        <v>941</v>
      </c>
      <c r="G94" s="299"/>
      <c r="H94" s="299"/>
      <c r="I94" s="302"/>
      <c r="J94" s="302"/>
      <c r="K94" s="314">
        <f>BK94</f>
        <v>0</v>
      </c>
      <c r="L94" s="299"/>
      <c r="M94" s="304"/>
      <c r="N94" s="305"/>
      <c r="O94" s="306"/>
      <c r="P94" s="306"/>
      <c r="Q94" s="307">
        <f>SUM(Q95:Q118)</f>
        <v>0</v>
      </c>
      <c r="R94" s="307">
        <f>SUM(R95:R118)</f>
        <v>0</v>
      </c>
      <c r="S94" s="306"/>
      <c r="T94" s="308">
        <f>SUM(T95:T118)</f>
        <v>0</v>
      </c>
      <c r="U94" s="306"/>
      <c r="V94" s="308">
        <f>SUM(V95:V118)</f>
        <v>125.41763999999999</v>
      </c>
      <c r="W94" s="306"/>
      <c r="X94" s="308">
        <f>SUM(X95:X118)</f>
        <v>0</v>
      </c>
      <c r="Y94" s="309"/>
      <c r="AR94" s="310" t="s">
        <v>246</v>
      </c>
      <c r="AT94" s="311" t="s">
        <v>81</v>
      </c>
      <c r="AU94" s="311" t="s">
        <v>89</v>
      </c>
      <c r="AY94" s="310" t="s">
        <v>236</v>
      </c>
      <c r="BK94" s="312">
        <f>SUM(BK95:BK118)</f>
        <v>0</v>
      </c>
    </row>
    <row r="95" s="1" customFormat="1" ht="24" customHeight="1">
      <c r="B95" s="40"/>
      <c r="C95" s="199" t="s">
        <v>89</v>
      </c>
      <c r="D95" s="199" t="s">
        <v>231</v>
      </c>
      <c r="E95" s="201" t="s">
        <v>942</v>
      </c>
      <c r="F95" s="202" t="s">
        <v>943</v>
      </c>
      <c r="G95" s="203" t="s">
        <v>163</v>
      </c>
      <c r="H95" s="204">
        <v>1.55</v>
      </c>
      <c r="I95" s="205"/>
      <c r="J95" s="205"/>
      <c r="K95" s="206">
        <f>ROUND(P95*H95,2)</f>
        <v>0</v>
      </c>
      <c r="L95" s="202" t="s">
        <v>944</v>
      </c>
      <c r="M95" s="45"/>
      <c r="N95" s="207" t="s">
        <v>40</v>
      </c>
      <c r="O95" s="208" t="s">
        <v>53</v>
      </c>
      <c r="P95" s="209">
        <f>I95+J95</f>
        <v>0</v>
      </c>
      <c r="Q95" s="209">
        <f>ROUND(I95*H95,2)</f>
        <v>0</v>
      </c>
      <c r="R95" s="209">
        <f>ROUND(J95*H95,2)</f>
        <v>0</v>
      </c>
      <c r="S95" s="86"/>
      <c r="T95" s="210">
        <f>S95*H95</f>
        <v>0</v>
      </c>
      <c r="U95" s="210">
        <v>0.0088000000000000005</v>
      </c>
      <c r="V95" s="210">
        <f>U95*H95</f>
        <v>0.013640000000000001</v>
      </c>
      <c r="W95" s="210">
        <v>0</v>
      </c>
      <c r="X95" s="210">
        <f>W95*H95</f>
        <v>0</v>
      </c>
      <c r="Y95" s="211" t="s">
        <v>40</v>
      </c>
      <c r="AR95" s="212" t="s">
        <v>89</v>
      </c>
      <c r="AT95" s="212" t="s">
        <v>231</v>
      </c>
      <c r="AU95" s="212" t="s">
        <v>91</v>
      </c>
      <c r="AY95" s="18" t="s">
        <v>236</v>
      </c>
      <c r="BE95" s="213">
        <f>IF(O95="základní",K95,0)</f>
        <v>0</v>
      </c>
      <c r="BF95" s="213">
        <f>IF(O95="snížená",K95,0)</f>
        <v>0</v>
      </c>
      <c r="BG95" s="213">
        <f>IF(O95="zákl. přenesená",K95,0)</f>
        <v>0</v>
      </c>
      <c r="BH95" s="213">
        <f>IF(O95="sníž. přenesená",K95,0)</f>
        <v>0</v>
      </c>
      <c r="BI95" s="213">
        <f>IF(O95="nulová",K95,0)</f>
        <v>0</v>
      </c>
      <c r="BJ95" s="18" t="s">
        <v>235</v>
      </c>
      <c r="BK95" s="213">
        <f>ROUND(P95*H95,2)</f>
        <v>0</v>
      </c>
      <c r="BL95" s="18" t="s">
        <v>89</v>
      </c>
      <c r="BM95" s="212" t="s">
        <v>945</v>
      </c>
    </row>
    <row r="96" s="1" customFormat="1">
      <c r="B96" s="40"/>
      <c r="C96" s="41"/>
      <c r="D96" s="214" t="s">
        <v>237</v>
      </c>
      <c r="E96" s="41"/>
      <c r="F96" s="215" t="s">
        <v>946</v>
      </c>
      <c r="G96" s="41"/>
      <c r="H96" s="41"/>
      <c r="I96" s="151"/>
      <c r="J96" s="151"/>
      <c r="K96" s="41"/>
      <c r="L96" s="41"/>
      <c r="M96" s="45"/>
      <c r="N96" s="216"/>
      <c r="O96" s="86"/>
      <c r="P96" s="86"/>
      <c r="Q96" s="86"/>
      <c r="R96" s="86"/>
      <c r="S96" s="86"/>
      <c r="T96" s="86"/>
      <c r="U96" s="86"/>
      <c r="V96" s="86"/>
      <c r="W96" s="86"/>
      <c r="X96" s="86"/>
      <c r="Y96" s="87"/>
      <c r="AT96" s="18" t="s">
        <v>237</v>
      </c>
      <c r="AU96" s="18" t="s">
        <v>91</v>
      </c>
    </row>
    <row r="97" s="1" customFormat="1">
      <c r="B97" s="40"/>
      <c r="C97" s="41"/>
      <c r="D97" s="214" t="s">
        <v>239</v>
      </c>
      <c r="E97" s="41"/>
      <c r="F97" s="217" t="s">
        <v>947</v>
      </c>
      <c r="G97" s="41"/>
      <c r="H97" s="41"/>
      <c r="I97" s="151"/>
      <c r="J97" s="151"/>
      <c r="K97" s="41"/>
      <c r="L97" s="41"/>
      <c r="M97" s="45"/>
      <c r="N97" s="216"/>
      <c r="O97" s="86"/>
      <c r="P97" s="86"/>
      <c r="Q97" s="86"/>
      <c r="R97" s="86"/>
      <c r="S97" s="86"/>
      <c r="T97" s="86"/>
      <c r="U97" s="86"/>
      <c r="V97" s="86"/>
      <c r="W97" s="86"/>
      <c r="X97" s="86"/>
      <c r="Y97" s="87"/>
      <c r="AT97" s="18" t="s">
        <v>239</v>
      </c>
      <c r="AU97" s="18" t="s">
        <v>91</v>
      </c>
    </row>
    <row r="98" s="1" customFormat="1" ht="36" customHeight="1">
      <c r="B98" s="40"/>
      <c r="C98" s="199" t="s">
        <v>91</v>
      </c>
      <c r="D98" s="199" t="s">
        <v>231</v>
      </c>
      <c r="E98" s="201" t="s">
        <v>948</v>
      </c>
      <c r="F98" s="202" t="s">
        <v>949</v>
      </c>
      <c r="G98" s="203" t="s">
        <v>342</v>
      </c>
      <c r="H98" s="204">
        <v>38</v>
      </c>
      <c r="I98" s="205"/>
      <c r="J98" s="205"/>
      <c r="K98" s="206">
        <f>ROUND(P98*H98,2)</f>
        <v>0</v>
      </c>
      <c r="L98" s="202" t="s">
        <v>944</v>
      </c>
      <c r="M98" s="45"/>
      <c r="N98" s="207" t="s">
        <v>40</v>
      </c>
      <c r="O98" s="208" t="s">
        <v>53</v>
      </c>
      <c r="P98" s="209">
        <f>I98+J98</f>
        <v>0</v>
      </c>
      <c r="Q98" s="209">
        <f>ROUND(I98*H98,2)</f>
        <v>0</v>
      </c>
      <c r="R98" s="209">
        <f>ROUND(J98*H98,2)</f>
        <v>0</v>
      </c>
      <c r="S98" s="86"/>
      <c r="T98" s="210">
        <f>S98*H98</f>
        <v>0</v>
      </c>
      <c r="U98" s="210">
        <v>0.112</v>
      </c>
      <c r="V98" s="210">
        <f>U98*H98</f>
        <v>4.2560000000000002</v>
      </c>
      <c r="W98" s="210">
        <v>0</v>
      </c>
      <c r="X98" s="210">
        <f>W98*H98</f>
        <v>0</v>
      </c>
      <c r="Y98" s="211" t="s">
        <v>40</v>
      </c>
      <c r="AR98" s="212" t="s">
        <v>89</v>
      </c>
      <c r="AT98" s="212" t="s">
        <v>231</v>
      </c>
      <c r="AU98" s="212" t="s">
        <v>91</v>
      </c>
      <c r="AY98" s="18" t="s">
        <v>236</v>
      </c>
      <c r="BE98" s="213">
        <f>IF(O98="základní",K98,0)</f>
        <v>0</v>
      </c>
      <c r="BF98" s="213">
        <f>IF(O98="snížená",K98,0)</f>
        <v>0</v>
      </c>
      <c r="BG98" s="213">
        <f>IF(O98="zákl. přenesená",K98,0)</f>
        <v>0</v>
      </c>
      <c r="BH98" s="213">
        <f>IF(O98="sníž. přenesená",K98,0)</f>
        <v>0</v>
      </c>
      <c r="BI98" s="213">
        <f>IF(O98="nulová",K98,0)</f>
        <v>0</v>
      </c>
      <c r="BJ98" s="18" t="s">
        <v>235</v>
      </c>
      <c r="BK98" s="213">
        <f>ROUND(P98*H98,2)</f>
        <v>0</v>
      </c>
      <c r="BL98" s="18" t="s">
        <v>89</v>
      </c>
      <c r="BM98" s="212" t="s">
        <v>950</v>
      </c>
    </row>
    <row r="99" s="1" customFormat="1">
      <c r="B99" s="40"/>
      <c r="C99" s="41"/>
      <c r="D99" s="214" t="s">
        <v>237</v>
      </c>
      <c r="E99" s="41"/>
      <c r="F99" s="215" t="s">
        <v>951</v>
      </c>
      <c r="G99" s="41"/>
      <c r="H99" s="41"/>
      <c r="I99" s="151"/>
      <c r="J99" s="151"/>
      <c r="K99" s="41"/>
      <c r="L99" s="41"/>
      <c r="M99" s="45"/>
      <c r="N99" s="216"/>
      <c r="O99" s="86"/>
      <c r="P99" s="86"/>
      <c r="Q99" s="86"/>
      <c r="R99" s="86"/>
      <c r="S99" s="86"/>
      <c r="T99" s="86"/>
      <c r="U99" s="86"/>
      <c r="V99" s="86"/>
      <c r="W99" s="86"/>
      <c r="X99" s="86"/>
      <c r="Y99" s="87"/>
      <c r="AT99" s="18" t="s">
        <v>237</v>
      </c>
      <c r="AU99" s="18" t="s">
        <v>91</v>
      </c>
    </row>
    <row r="100" s="1" customFormat="1">
      <c r="B100" s="40"/>
      <c r="C100" s="41"/>
      <c r="D100" s="214" t="s">
        <v>239</v>
      </c>
      <c r="E100" s="41"/>
      <c r="F100" s="217" t="s">
        <v>952</v>
      </c>
      <c r="G100" s="41"/>
      <c r="H100" s="41"/>
      <c r="I100" s="151"/>
      <c r="J100" s="151"/>
      <c r="K100" s="41"/>
      <c r="L100" s="41"/>
      <c r="M100" s="45"/>
      <c r="N100" s="216"/>
      <c r="O100" s="86"/>
      <c r="P100" s="86"/>
      <c r="Q100" s="86"/>
      <c r="R100" s="86"/>
      <c r="S100" s="86"/>
      <c r="T100" s="86"/>
      <c r="U100" s="86"/>
      <c r="V100" s="86"/>
      <c r="W100" s="86"/>
      <c r="X100" s="86"/>
      <c r="Y100" s="87"/>
      <c r="AT100" s="18" t="s">
        <v>239</v>
      </c>
      <c r="AU100" s="18" t="s">
        <v>91</v>
      </c>
    </row>
    <row r="101" s="1" customFormat="1" ht="24" customHeight="1">
      <c r="B101" s="40"/>
      <c r="C101" s="199" t="s">
        <v>246</v>
      </c>
      <c r="D101" s="199" t="s">
        <v>231</v>
      </c>
      <c r="E101" s="201" t="s">
        <v>953</v>
      </c>
      <c r="F101" s="202" t="s">
        <v>954</v>
      </c>
      <c r="G101" s="203" t="s">
        <v>172</v>
      </c>
      <c r="H101" s="204">
        <v>299</v>
      </c>
      <c r="I101" s="205"/>
      <c r="J101" s="205"/>
      <c r="K101" s="206">
        <f>ROUND(P101*H101,2)</f>
        <v>0</v>
      </c>
      <c r="L101" s="202" t="s">
        <v>944</v>
      </c>
      <c r="M101" s="45"/>
      <c r="N101" s="207" t="s">
        <v>40</v>
      </c>
      <c r="O101" s="208" t="s">
        <v>53</v>
      </c>
      <c r="P101" s="209">
        <f>I101+J101</f>
        <v>0</v>
      </c>
      <c r="Q101" s="209">
        <f>ROUND(I101*H101,2)</f>
        <v>0</v>
      </c>
      <c r="R101" s="209">
        <f>ROUND(J101*H101,2)</f>
        <v>0</v>
      </c>
      <c r="S101" s="86"/>
      <c r="T101" s="210">
        <f>S101*H101</f>
        <v>0</v>
      </c>
      <c r="U101" s="210">
        <v>0</v>
      </c>
      <c r="V101" s="210">
        <f>U101*H101</f>
        <v>0</v>
      </c>
      <c r="W101" s="210">
        <v>0</v>
      </c>
      <c r="X101" s="210">
        <f>W101*H101</f>
        <v>0</v>
      </c>
      <c r="Y101" s="211" t="s">
        <v>40</v>
      </c>
      <c r="AR101" s="212" t="s">
        <v>89</v>
      </c>
      <c r="AT101" s="212" t="s">
        <v>231</v>
      </c>
      <c r="AU101" s="212" t="s">
        <v>91</v>
      </c>
      <c r="AY101" s="18" t="s">
        <v>236</v>
      </c>
      <c r="BE101" s="213">
        <f>IF(O101="základní",K101,0)</f>
        <v>0</v>
      </c>
      <c r="BF101" s="213">
        <f>IF(O101="snížená",K101,0)</f>
        <v>0</v>
      </c>
      <c r="BG101" s="213">
        <f>IF(O101="zákl. přenesená",K101,0)</f>
        <v>0</v>
      </c>
      <c r="BH101" s="213">
        <f>IF(O101="sníž. přenesená",K101,0)</f>
        <v>0</v>
      </c>
      <c r="BI101" s="213">
        <f>IF(O101="nulová",K101,0)</f>
        <v>0</v>
      </c>
      <c r="BJ101" s="18" t="s">
        <v>235</v>
      </c>
      <c r="BK101" s="213">
        <f>ROUND(P101*H101,2)</f>
        <v>0</v>
      </c>
      <c r="BL101" s="18" t="s">
        <v>89</v>
      </c>
      <c r="BM101" s="212" t="s">
        <v>955</v>
      </c>
    </row>
    <row r="102" s="1" customFormat="1">
      <c r="B102" s="40"/>
      <c r="C102" s="41"/>
      <c r="D102" s="214" t="s">
        <v>237</v>
      </c>
      <c r="E102" s="41"/>
      <c r="F102" s="215" t="s">
        <v>956</v>
      </c>
      <c r="G102" s="41"/>
      <c r="H102" s="41"/>
      <c r="I102" s="151"/>
      <c r="J102" s="151"/>
      <c r="K102" s="41"/>
      <c r="L102" s="41"/>
      <c r="M102" s="45"/>
      <c r="N102" s="216"/>
      <c r="O102" s="86"/>
      <c r="P102" s="86"/>
      <c r="Q102" s="86"/>
      <c r="R102" s="86"/>
      <c r="S102" s="86"/>
      <c r="T102" s="86"/>
      <c r="U102" s="86"/>
      <c r="V102" s="86"/>
      <c r="W102" s="86"/>
      <c r="X102" s="86"/>
      <c r="Y102" s="87"/>
      <c r="AT102" s="18" t="s">
        <v>237</v>
      </c>
      <c r="AU102" s="18" t="s">
        <v>91</v>
      </c>
    </row>
    <row r="103" s="1" customFormat="1">
      <c r="B103" s="40"/>
      <c r="C103" s="41"/>
      <c r="D103" s="214" t="s">
        <v>239</v>
      </c>
      <c r="E103" s="41"/>
      <c r="F103" s="217" t="s">
        <v>957</v>
      </c>
      <c r="G103" s="41"/>
      <c r="H103" s="41"/>
      <c r="I103" s="151"/>
      <c r="J103" s="151"/>
      <c r="K103" s="41"/>
      <c r="L103" s="41"/>
      <c r="M103" s="45"/>
      <c r="N103" s="216"/>
      <c r="O103" s="86"/>
      <c r="P103" s="86"/>
      <c r="Q103" s="86"/>
      <c r="R103" s="86"/>
      <c r="S103" s="86"/>
      <c r="T103" s="86"/>
      <c r="U103" s="86"/>
      <c r="V103" s="86"/>
      <c r="W103" s="86"/>
      <c r="X103" s="86"/>
      <c r="Y103" s="87"/>
      <c r="AT103" s="18" t="s">
        <v>239</v>
      </c>
      <c r="AU103" s="18" t="s">
        <v>91</v>
      </c>
    </row>
    <row r="104" s="1" customFormat="1" ht="36" customHeight="1">
      <c r="B104" s="40"/>
      <c r="C104" s="199" t="s">
        <v>235</v>
      </c>
      <c r="D104" s="199" t="s">
        <v>231</v>
      </c>
      <c r="E104" s="201" t="s">
        <v>958</v>
      </c>
      <c r="F104" s="202" t="s">
        <v>959</v>
      </c>
      <c r="G104" s="203" t="s">
        <v>172</v>
      </c>
      <c r="H104" s="204">
        <v>1251</v>
      </c>
      <c r="I104" s="205"/>
      <c r="J104" s="205"/>
      <c r="K104" s="206">
        <f>ROUND(P104*H104,2)</f>
        <v>0</v>
      </c>
      <c r="L104" s="202" t="s">
        <v>944</v>
      </c>
      <c r="M104" s="45"/>
      <c r="N104" s="207" t="s">
        <v>40</v>
      </c>
      <c r="O104" s="208" t="s">
        <v>53</v>
      </c>
      <c r="P104" s="209">
        <f>I104+J104</f>
        <v>0</v>
      </c>
      <c r="Q104" s="209">
        <f>ROUND(I104*H104,2)</f>
        <v>0</v>
      </c>
      <c r="R104" s="209">
        <f>ROUND(J104*H104,2)</f>
        <v>0</v>
      </c>
      <c r="S104" s="86"/>
      <c r="T104" s="210">
        <f>S104*H104</f>
        <v>0</v>
      </c>
      <c r="U104" s="210">
        <v>0</v>
      </c>
      <c r="V104" s="210">
        <f>U104*H104</f>
        <v>0</v>
      </c>
      <c r="W104" s="210">
        <v>0</v>
      </c>
      <c r="X104" s="210">
        <f>W104*H104</f>
        <v>0</v>
      </c>
      <c r="Y104" s="211" t="s">
        <v>40</v>
      </c>
      <c r="AR104" s="212" t="s">
        <v>89</v>
      </c>
      <c r="AT104" s="212" t="s">
        <v>231</v>
      </c>
      <c r="AU104" s="212" t="s">
        <v>91</v>
      </c>
      <c r="AY104" s="18" t="s">
        <v>236</v>
      </c>
      <c r="BE104" s="213">
        <f>IF(O104="základní",K104,0)</f>
        <v>0</v>
      </c>
      <c r="BF104" s="213">
        <f>IF(O104="snížená",K104,0)</f>
        <v>0</v>
      </c>
      <c r="BG104" s="213">
        <f>IF(O104="zákl. přenesená",K104,0)</f>
        <v>0</v>
      </c>
      <c r="BH104" s="213">
        <f>IF(O104="sníž. přenesená",K104,0)</f>
        <v>0</v>
      </c>
      <c r="BI104" s="213">
        <f>IF(O104="nulová",K104,0)</f>
        <v>0</v>
      </c>
      <c r="BJ104" s="18" t="s">
        <v>235</v>
      </c>
      <c r="BK104" s="213">
        <f>ROUND(P104*H104,2)</f>
        <v>0</v>
      </c>
      <c r="BL104" s="18" t="s">
        <v>89</v>
      </c>
      <c r="BM104" s="212" t="s">
        <v>960</v>
      </c>
    </row>
    <row r="105" s="1" customFormat="1">
      <c r="B105" s="40"/>
      <c r="C105" s="41"/>
      <c r="D105" s="214" t="s">
        <v>237</v>
      </c>
      <c r="E105" s="41"/>
      <c r="F105" s="215" t="s">
        <v>959</v>
      </c>
      <c r="G105" s="41"/>
      <c r="H105" s="41"/>
      <c r="I105" s="151"/>
      <c r="J105" s="151"/>
      <c r="K105" s="41"/>
      <c r="L105" s="41"/>
      <c r="M105" s="45"/>
      <c r="N105" s="216"/>
      <c r="O105" s="86"/>
      <c r="P105" s="86"/>
      <c r="Q105" s="86"/>
      <c r="R105" s="86"/>
      <c r="S105" s="86"/>
      <c r="T105" s="86"/>
      <c r="U105" s="86"/>
      <c r="V105" s="86"/>
      <c r="W105" s="86"/>
      <c r="X105" s="86"/>
      <c r="Y105" s="87"/>
      <c r="AT105" s="18" t="s">
        <v>237</v>
      </c>
      <c r="AU105" s="18" t="s">
        <v>91</v>
      </c>
    </row>
    <row r="106" s="1" customFormat="1">
      <c r="B106" s="40"/>
      <c r="C106" s="41"/>
      <c r="D106" s="214" t="s">
        <v>239</v>
      </c>
      <c r="E106" s="41"/>
      <c r="F106" s="217" t="s">
        <v>957</v>
      </c>
      <c r="G106" s="41"/>
      <c r="H106" s="41"/>
      <c r="I106" s="151"/>
      <c r="J106" s="151"/>
      <c r="K106" s="41"/>
      <c r="L106" s="41"/>
      <c r="M106" s="45"/>
      <c r="N106" s="216"/>
      <c r="O106" s="86"/>
      <c r="P106" s="86"/>
      <c r="Q106" s="86"/>
      <c r="R106" s="86"/>
      <c r="S106" s="86"/>
      <c r="T106" s="86"/>
      <c r="U106" s="86"/>
      <c r="V106" s="86"/>
      <c r="W106" s="86"/>
      <c r="X106" s="86"/>
      <c r="Y106" s="87"/>
      <c r="AT106" s="18" t="s">
        <v>239</v>
      </c>
      <c r="AU106" s="18" t="s">
        <v>91</v>
      </c>
    </row>
    <row r="107" s="1" customFormat="1" ht="24" customHeight="1">
      <c r="B107" s="40"/>
      <c r="C107" s="199" t="s">
        <v>274</v>
      </c>
      <c r="D107" s="199" t="s">
        <v>231</v>
      </c>
      <c r="E107" s="201" t="s">
        <v>961</v>
      </c>
      <c r="F107" s="202" t="s">
        <v>962</v>
      </c>
      <c r="G107" s="203" t="s">
        <v>172</v>
      </c>
      <c r="H107" s="204">
        <v>1550</v>
      </c>
      <c r="I107" s="205"/>
      <c r="J107" s="205"/>
      <c r="K107" s="206">
        <f>ROUND(P107*H107,2)</f>
        <v>0</v>
      </c>
      <c r="L107" s="202" t="s">
        <v>944</v>
      </c>
      <c r="M107" s="45"/>
      <c r="N107" s="207" t="s">
        <v>40</v>
      </c>
      <c r="O107" s="208" t="s">
        <v>53</v>
      </c>
      <c r="P107" s="209">
        <f>I107+J107</f>
        <v>0</v>
      </c>
      <c r="Q107" s="209">
        <f>ROUND(I107*H107,2)</f>
        <v>0</v>
      </c>
      <c r="R107" s="209">
        <f>ROUND(J107*H107,2)</f>
        <v>0</v>
      </c>
      <c r="S107" s="86"/>
      <c r="T107" s="210">
        <f>S107*H107</f>
        <v>0</v>
      </c>
      <c r="U107" s="210">
        <v>9.0000000000000006E-05</v>
      </c>
      <c r="V107" s="210">
        <f>U107*H107</f>
        <v>0.13950000000000001</v>
      </c>
      <c r="W107" s="210">
        <v>0</v>
      </c>
      <c r="X107" s="210">
        <f>W107*H107</f>
        <v>0</v>
      </c>
      <c r="Y107" s="211" t="s">
        <v>40</v>
      </c>
      <c r="AR107" s="212" t="s">
        <v>89</v>
      </c>
      <c r="AT107" s="212" t="s">
        <v>231</v>
      </c>
      <c r="AU107" s="212" t="s">
        <v>91</v>
      </c>
      <c r="AY107" s="18" t="s">
        <v>236</v>
      </c>
      <c r="BE107" s="213">
        <f>IF(O107="základní",K107,0)</f>
        <v>0</v>
      </c>
      <c r="BF107" s="213">
        <f>IF(O107="snížená",K107,0)</f>
        <v>0</v>
      </c>
      <c r="BG107" s="213">
        <f>IF(O107="zákl. přenesená",K107,0)</f>
        <v>0</v>
      </c>
      <c r="BH107" s="213">
        <f>IF(O107="sníž. přenesená",K107,0)</f>
        <v>0</v>
      </c>
      <c r="BI107" s="213">
        <f>IF(O107="nulová",K107,0)</f>
        <v>0</v>
      </c>
      <c r="BJ107" s="18" t="s">
        <v>235</v>
      </c>
      <c r="BK107" s="213">
        <f>ROUND(P107*H107,2)</f>
        <v>0</v>
      </c>
      <c r="BL107" s="18" t="s">
        <v>89</v>
      </c>
      <c r="BM107" s="212" t="s">
        <v>963</v>
      </c>
    </row>
    <row r="108" s="1" customFormat="1">
      <c r="B108" s="40"/>
      <c r="C108" s="41"/>
      <c r="D108" s="214" t="s">
        <v>237</v>
      </c>
      <c r="E108" s="41"/>
      <c r="F108" s="215" t="s">
        <v>962</v>
      </c>
      <c r="G108" s="41"/>
      <c r="H108" s="41"/>
      <c r="I108" s="151"/>
      <c r="J108" s="151"/>
      <c r="K108" s="41"/>
      <c r="L108" s="41"/>
      <c r="M108" s="45"/>
      <c r="N108" s="216"/>
      <c r="O108" s="86"/>
      <c r="P108" s="86"/>
      <c r="Q108" s="86"/>
      <c r="R108" s="86"/>
      <c r="S108" s="86"/>
      <c r="T108" s="86"/>
      <c r="U108" s="86"/>
      <c r="V108" s="86"/>
      <c r="W108" s="86"/>
      <c r="X108" s="86"/>
      <c r="Y108" s="87"/>
      <c r="AT108" s="18" t="s">
        <v>237</v>
      </c>
      <c r="AU108" s="18" t="s">
        <v>91</v>
      </c>
    </row>
    <row r="109" s="1" customFormat="1" ht="24" customHeight="1">
      <c r="B109" s="40"/>
      <c r="C109" s="199" t="s">
        <v>258</v>
      </c>
      <c r="D109" s="199" t="s">
        <v>231</v>
      </c>
      <c r="E109" s="201" t="s">
        <v>964</v>
      </c>
      <c r="F109" s="202" t="s">
        <v>965</v>
      </c>
      <c r="G109" s="203" t="s">
        <v>168</v>
      </c>
      <c r="H109" s="204">
        <v>46</v>
      </c>
      <c r="I109" s="205"/>
      <c r="J109" s="205"/>
      <c r="K109" s="206">
        <f>ROUND(P109*H109,2)</f>
        <v>0</v>
      </c>
      <c r="L109" s="202" t="s">
        <v>944</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405</v>
      </c>
      <c r="AT109" s="212" t="s">
        <v>231</v>
      </c>
      <c r="AU109" s="212" t="s">
        <v>91</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405</v>
      </c>
      <c r="BM109" s="212" t="s">
        <v>966</v>
      </c>
    </row>
    <row r="110" s="1" customFormat="1">
      <c r="B110" s="40"/>
      <c r="C110" s="41"/>
      <c r="D110" s="214" t="s">
        <v>237</v>
      </c>
      <c r="E110" s="41"/>
      <c r="F110" s="215" t="s">
        <v>965</v>
      </c>
      <c r="G110" s="41"/>
      <c r="H110" s="41"/>
      <c r="I110" s="151"/>
      <c r="J110" s="151"/>
      <c r="K110" s="41"/>
      <c r="L110" s="41"/>
      <c r="M110" s="45"/>
      <c r="N110" s="216"/>
      <c r="O110" s="86"/>
      <c r="P110" s="86"/>
      <c r="Q110" s="86"/>
      <c r="R110" s="86"/>
      <c r="S110" s="86"/>
      <c r="T110" s="86"/>
      <c r="U110" s="86"/>
      <c r="V110" s="86"/>
      <c r="W110" s="86"/>
      <c r="X110" s="86"/>
      <c r="Y110" s="87"/>
      <c r="AT110" s="18" t="s">
        <v>237</v>
      </c>
      <c r="AU110" s="18" t="s">
        <v>91</v>
      </c>
    </row>
    <row r="111" s="1" customFormat="1">
      <c r="B111" s="40"/>
      <c r="C111" s="41"/>
      <c r="D111" s="214" t="s">
        <v>239</v>
      </c>
      <c r="E111" s="41"/>
      <c r="F111" s="217" t="s">
        <v>957</v>
      </c>
      <c r="G111" s="41"/>
      <c r="H111" s="41"/>
      <c r="I111" s="151"/>
      <c r="J111" s="151"/>
      <c r="K111" s="41"/>
      <c r="L111" s="41"/>
      <c r="M111" s="45"/>
      <c r="N111" s="216"/>
      <c r="O111" s="86"/>
      <c r="P111" s="86"/>
      <c r="Q111" s="86"/>
      <c r="R111" s="86"/>
      <c r="S111" s="86"/>
      <c r="T111" s="86"/>
      <c r="U111" s="86"/>
      <c r="V111" s="86"/>
      <c r="W111" s="86"/>
      <c r="X111" s="86"/>
      <c r="Y111" s="87"/>
      <c r="AT111" s="18" t="s">
        <v>239</v>
      </c>
      <c r="AU111" s="18" t="s">
        <v>91</v>
      </c>
    </row>
    <row r="112" s="1" customFormat="1" ht="24" customHeight="1">
      <c r="B112" s="40"/>
      <c r="C112" s="199" t="s">
        <v>289</v>
      </c>
      <c r="D112" s="199" t="s">
        <v>231</v>
      </c>
      <c r="E112" s="201" t="s">
        <v>967</v>
      </c>
      <c r="F112" s="202" t="s">
        <v>968</v>
      </c>
      <c r="G112" s="203" t="s">
        <v>172</v>
      </c>
      <c r="H112" s="204">
        <v>1550</v>
      </c>
      <c r="I112" s="205"/>
      <c r="J112" s="205"/>
      <c r="K112" s="206">
        <f>ROUND(P112*H112,2)</f>
        <v>0</v>
      </c>
      <c r="L112" s="202" t="s">
        <v>944</v>
      </c>
      <c r="M112" s="45"/>
      <c r="N112" s="207" t="s">
        <v>40</v>
      </c>
      <c r="O112" s="208" t="s">
        <v>53</v>
      </c>
      <c r="P112" s="209">
        <f>I112+J112</f>
        <v>0</v>
      </c>
      <c r="Q112" s="209">
        <f>ROUND(I112*H112,2)</f>
        <v>0</v>
      </c>
      <c r="R112" s="209">
        <f>ROUND(J112*H112,2)</f>
        <v>0</v>
      </c>
      <c r="S112" s="86"/>
      <c r="T112" s="210">
        <f>S112*H112</f>
        <v>0</v>
      </c>
      <c r="U112" s="210">
        <v>0.078070000000000001</v>
      </c>
      <c r="V112" s="210">
        <f>U112*H112</f>
        <v>121.0085</v>
      </c>
      <c r="W112" s="210">
        <v>0</v>
      </c>
      <c r="X112" s="210">
        <f>W112*H112</f>
        <v>0</v>
      </c>
      <c r="Y112" s="211" t="s">
        <v>40</v>
      </c>
      <c r="AR112" s="212" t="s">
        <v>405</v>
      </c>
      <c r="AT112" s="212" t="s">
        <v>231</v>
      </c>
      <c r="AU112" s="212" t="s">
        <v>91</v>
      </c>
      <c r="AY112" s="18" t="s">
        <v>236</v>
      </c>
      <c r="BE112" s="213">
        <f>IF(O112="základní",K112,0)</f>
        <v>0</v>
      </c>
      <c r="BF112" s="213">
        <f>IF(O112="snížená",K112,0)</f>
        <v>0</v>
      </c>
      <c r="BG112" s="213">
        <f>IF(O112="zákl. přenesená",K112,0)</f>
        <v>0</v>
      </c>
      <c r="BH112" s="213">
        <f>IF(O112="sníž. přenesená",K112,0)</f>
        <v>0</v>
      </c>
      <c r="BI112" s="213">
        <f>IF(O112="nulová",K112,0)</f>
        <v>0</v>
      </c>
      <c r="BJ112" s="18" t="s">
        <v>235</v>
      </c>
      <c r="BK112" s="213">
        <f>ROUND(P112*H112,2)</f>
        <v>0</v>
      </c>
      <c r="BL112" s="18" t="s">
        <v>405</v>
      </c>
      <c r="BM112" s="212" t="s">
        <v>969</v>
      </c>
    </row>
    <row r="113" s="1" customFormat="1">
      <c r="B113" s="40"/>
      <c r="C113" s="41"/>
      <c r="D113" s="214" t="s">
        <v>237</v>
      </c>
      <c r="E113" s="41"/>
      <c r="F113" s="215" t="s">
        <v>968</v>
      </c>
      <c r="G113" s="41"/>
      <c r="H113" s="41"/>
      <c r="I113" s="151"/>
      <c r="J113" s="151"/>
      <c r="K113" s="41"/>
      <c r="L113" s="41"/>
      <c r="M113" s="45"/>
      <c r="N113" s="216"/>
      <c r="O113" s="86"/>
      <c r="P113" s="86"/>
      <c r="Q113" s="86"/>
      <c r="R113" s="86"/>
      <c r="S113" s="86"/>
      <c r="T113" s="86"/>
      <c r="U113" s="86"/>
      <c r="V113" s="86"/>
      <c r="W113" s="86"/>
      <c r="X113" s="86"/>
      <c r="Y113" s="87"/>
      <c r="AT113" s="18" t="s">
        <v>237</v>
      </c>
      <c r="AU113" s="18" t="s">
        <v>91</v>
      </c>
    </row>
    <row r="114" s="1" customFormat="1">
      <c r="B114" s="40"/>
      <c r="C114" s="41"/>
      <c r="D114" s="214" t="s">
        <v>239</v>
      </c>
      <c r="E114" s="41"/>
      <c r="F114" s="217" t="s">
        <v>970</v>
      </c>
      <c r="G114" s="41"/>
      <c r="H114" s="41"/>
      <c r="I114" s="151"/>
      <c r="J114" s="151"/>
      <c r="K114" s="41"/>
      <c r="L114" s="41"/>
      <c r="M114" s="45"/>
      <c r="N114" s="216"/>
      <c r="O114" s="86"/>
      <c r="P114" s="86"/>
      <c r="Q114" s="86"/>
      <c r="R114" s="86"/>
      <c r="S114" s="86"/>
      <c r="T114" s="86"/>
      <c r="U114" s="86"/>
      <c r="V114" s="86"/>
      <c r="W114" s="86"/>
      <c r="X114" s="86"/>
      <c r="Y114" s="87"/>
      <c r="AT114" s="18" t="s">
        <v>239</v>
      </c>
      <c r="AU114" s="18" t="s">
        <v>91</v>
      </c>
    </row>
    <row r="115" s="1" customFormat="1" ht="24" customHeight="1">
      <c r="B115" s="40"/>
      <c r="C115" s="199" t="s">
        <v>265</v>
      </c>
      <c r="D115" s="199" t="s">
        <v>231</v>
      </c>
      <c r="E115" s="201" t="s">
        <v>971</v>
      </c>
      <c r="F115" s="202" t="s">
        <v>972</v>
      </c>
      <c r="G115" s="203" t="s">
        <v>172</v>
      </c>
      <c r="H115" s="204">
        <v>299</v>
      </c>
      <c r="I115" s="205"/>
      <c r="J115" s="205"/>
      <c r="K115" s="206">
        <f>ROUND(P115*H115,2)</f>
        <v>0</v>
      </c>
      <c r="L115" s="202" t="s">
        <v>944</v>
      </c>
      <c r="M115" s="45"/>
      <c r="N115" s="207" t="s">
        <v>40</v>
      </c>
      <c r="O115" s="208" t="s">
        <v>53</v>
      </c>
      <c r="P115" s="209">
        <f>I115+J115</f>
        <v>0</v>
      </c>
      <c r="Q115" s="209">
        <f>ROUND(I115*H115,2)</f>
        <v>0</v>
      </c>
      <c r="R115" s="209">
        <f>ROUND(J115*H115,2)</f>
        <v>0</v>
      </c>
      <c r="S115" s="86"/>
      <c r="T115" s="210">
        <f>S115*H115</f>
        <v>0</v>
      </c>
      <c r="U115" s="210">
        <v>0</v>
      </c>
      <c r="V115" s="210">
        <f>U115*H115</f>
        <v>0</v>
      </c>
      <c r="W115" s="210">
        <v>0</v>
      </c>
      <c r="X115" s="210">
        <f>W115*H115</f>
        <v>0</v>
      </c>
      <c r="Y115" s="211" t="s">
        <v>40</v>
      </c>
      <c r="AR115" s="212" t="s">
        <v>89</v>
      </c>
      <c r="AT115" s="212" t="s">
        <v>231</v>
      </c>
      <c r="AU115" s="212" t="s">
        <v>91</v>
      </c>
      <c r="AY115" s="18" t="s">
        <v>236</v>
      </c>
      <c r="BE115" s="213">
        <f>IF(O115="základní",K115,0)</f>
        <v>0</v>
      </c>
      <c r="BF115" s="213">
        <f>IF(O115="snížená",K115,0)</f>
        <v>0</v>
      </c>
      <c r="BG115" s="213">
        <f>IF(O115="zákl. přenesená",K115,0)</f>
        <v>0</v>
      </c>
      <c r="BH115" s="213">
        <f>IF(O115="sníž. přenesená",K115,0)</f>
        <v>0</v>
      </c>
      <c r="BI115" s="213">
        <f>IF(O115="nulová",K115,0)</f>
        <v>0</v>
      </c>
      <c r="BJ115" s="18" t="s">
        <v>235</v>
      </c>
      <c r="BK115" s="213">
        <f>ROUND(P115*H115,2)</f>
        <v>0</v>
      </c>
      <c r="BL115" s="18" t="s">
        <v>89</v>
      </c>
      <c r="BM115" s="212" t="s">
        <v>973</v>
      </c>
    </row>
    <row r="116" s="1" customFormat="1">
      <c r="B116" s="40"/>
      <c r="C116" s="41"/>
      <c r="D116" s="214" t="s">
        <v>237</v>
      </c>
      <c r="E116" s="41"/>
      <c r="F116" s="215" t="s">
        <v>974</v>
      </c>
      <c r="G116" s="41"/>
      <c r="H116" s="41"/>
      <c r="I116" s="151"/>
      <c r="J116" s="151"/>
      <c r="K116" s="41"/>
      <c r="L116" s="41"/>
      <c r="M116" s="45"/>
      <c r="N116" s="216"/>
      <c r="O116" s="86"/>
      <c r="P116" s="86"/>
      <c r="Q116" s="86"/>
      <c r="R116" s="86"/>
      <c r="S116" s="86"/>
      <c r="T116" s="86"/>
      <c r="U116" s="86"/>
      <c r="V116" s="86"/>
      <c r="W116" s="86"/>
      <c r="X116" s="86"/>
      <c r="Y116" s="87"/>
      <c r="AT116" s="18" t="s">
        <v>237</v>
      </c>
      <c r="AU116" s="18" t="s">
        <v>91</v>
      </c>
    </row>
    <row r="117" s="1" customFormat="1" ht="24" customHeight="1">
      <c r="B117" s="40"/>
      <c r="C117" s="199" t="s">
        <v>302</v>
      </c>
      <c r="D117" s="199" t="s">
        <v>231</v>
      </c>
      <c r="E117" s="201" t="s">
        <v>975</v>
      </c>
      <c r="F117" s="202" t="s">
        <v>976</v>
      </c>
      <c r="G117" s="203" t="s">
        <v>172</v>
      </c>
      <c r="H117" s="204">
        <v>1251</v>
      </c>
      <c r="I117" s="205"/>
      <c r="J117" s="205"/>
      <c r="K117" s="206">
        <f>ROUND(P117*H117,2)</f>
        <v>0</v>
      </c>
      <c r="L117" s="202" t="s">
        <v>944</v>
      </c>
      <c r="M117" s="45"/>
      <c r="N117" s="207" t="s">
        <v>40</v>
      </c>
      <c r="O117" s="208" t="s">
        <v>53</v>
      </c>
      <c r="P117" s="209">
        <f>I117+J117</f>
        <v>0</v>
      </c>
      <c r="Q117" s="209">
        <f>ROUND(I117*H117,2)</f>
        <v>0</v>
      </c>
      <c r="R117" s="209">
        <f>ROUND(J117*H117,2)</f>
        <v>0</v>
      </c>
      <c r="S117" s="86"/>
      <c r="T117" s="210">
        <f>S117*H117</f>
        <v>0</v>
      </c>
      <c r="U117" s="210">
        <v>0</v>
      </c>
      <c r="V117" s="210">
        <f>U117*H117</f>
        <v>0</v>
      </c>
      <c r="W117" s="210">
        <v>0</v>
      </c>
      <c r="X117" s="210">
        <f>W117*H117</f>
        <v>0</v>
      </c>
      <c r="Y117" s="211" t="s">
        <v>40</v>
      </c>
      <c r="AR117" s="212" t="s">
        <v>89</v>
      </c>
      <c r="AT117" s="212" t="s">
        <v>231</v>
      </c>
      <c r="AU117" s="212" t="s">
        <v>91</v>
      </c>
      <c r="AY117" s="18" t="s">
        <v>236</v>
      </c>
      <c r="BE117" s="213">
        <f>IF(O117="základní",K117,0)</f>
        <v>0</v>
      </c>
      <c r="BF117" s="213">
        <f>IF(O117="snížená",K117,0)</f>
        <v>0</v>
      </c>
      <c r="BG117" s="213">
        <f>IF(O117="zákl. přenesená",K117,0)</f>
        <v>0</v>
      </c>
      <c r="BH117" s="213">
        <f>IF(O117="sníž. přenesená",K117,0)</f>
        <v>0</v>
      </c>
      <c r="BI117" s="213">
        <f>IF(O117="nulová",K117,0)</f>
        <v>0</v>
      </c>
      <c r="BJ117" s="18" t="s">
        <v>235</v>
      </c>
      <c r="BK117" s="213">
        <f>ROUND(P117*H117,2)</f>
        <v>0</v>
      </c>
      <c r="BL117" s="18" t="s">
        <v>89</v>
      </c>
      <c r="BM117" s="212" t="s">
        <v>977</v>
      </c>
    </row>
    <row r="118" s="1" customFormat="1">
      <c r="B118" s="40"/>
      <c r="C118" s="41"/>
      <c r="D118" s="214" t="s">
        <v>237</v>
      </c>
      <c r="E118" s="41"/>
      <c r="F118" s="215" t="s">
        <v>976</v>
      </c>
      <c r="G118" s="41"/>
      <c r="H118" s="41"/>
      <c r="I118" s="151"/>
      <c r="J118" s="151"/>
      <c r="K118" s="41"/>
      <c r="L118" s="41"/>
      <c r="M118" s="45"/>
      <c r="N118" s="216"/>
      <c r="O118" s="86"/>
      <c r="P118" s="86"/>
      <c r="Q118" s="86"/>
      <c r="R118" s="86"/>
      <c r="S118" s="86"/>
      <c r="T118" s="86"/>
      <c r="U118" s="86"/>
      <c r="V118" s="86"/>
      <c r="W118" s="86"/>
      <c r="X118" s="86"/>
      <c r="Y118" s="87"/>
      <c r="AT118" s="18" t="s">
        <v>237</v>
      </c>
      <c r="AU118" s="18" t="s">
        <v>91</v>
      </c>
    </row>
    <row r="119" s="15" customFormat="1" ht="25.92" customHeight="1">
      <c r="B119" s="298"/>
      <c r="C119" s="299"/>
      <c r="D119" s="300" t="s">
        <v>81</v>
      </c>
      <c r="E119" s="301" t="s">
        <v>978</v>
      </c>
      <c r="F119" s="301" t="s">
        <v>979</v>
      </c>
      <c r="G119" s="299"/>
      <c r="H119" s="299"/>
      <c r="I119" s="302"/>
      <c r="J119" s="302"/>
      <c r="K119" s="303">
        <f>BK119</f>
        <v>0</v>
      </c>
      <c r="L119" s="299"/>
      <c r="M119" s="304"/>
      <c r="N119" s="305"/>
      <c r="O119" s="306"/>
      <c r="P119" s="306"/>
      <c r="Q119" s="307">
        <f>SUM(Q120:Q127)</f>
        <v>0</v>
      </c>
      <c r="R119" s="307">
        <f>SUM(R120:R127)</f>
        <v>0</v>
      </c>
      <c r="S119" s="306"/>
      <c r="T119" s="308">
        <f>SUM(T120:T127)</f>
        <v>0</v>
      </c>
      <c r="U119" s="306"/>
      <c r="V119" s="308">
        <f>SUM(V120:V127)</f>
        <v>0</v>
      </c>
      <c r="W119" s="306"/>
      <c r="X119" s="308">
        <f>SUM(X120:X127)</f>
        <v>0</v>
      </c>
      <c r="Y119" s="309"/>
      <c r="AR119" s="310" t="s">
        <v>235</v>
      </c>
      <c r="AT119" s="311" t="s">
        <v>81</v>
      </c>
      <c r="AU119" s="311" t="s">
        <v>82</v>
      </c>
      <c r="AY119" s="310" t="s">
        <v>236</v>
      </c>
      <c r="BK119" s="312">
        <f>SUM(BK120:BK127)</f>
        <v>0</v>
      </c>
    </row>
    <row r="120" s="1" customFormat="1" ht="24" customHeight="1">
      <c r="B120" s="40"/>
      <c r="C120" s="199" t="s">
        <v>309</v>
      </c>
      <c r="D120" s="199" t="s">
        <v>231</v>
      </c>
      <c r="E120" s="201" t="s">
        <v>980</v>
      </c>
      <c r="F120" s="202" t="s">
        <v>981</v>
      </c>
      <c r="G120" s="203" t="s">
        <v>982</v>
      </c>
      <c r="H120" s="204">
        <v>32</v>
      </c>
      <c r="I120" s="205"/>
      <c r="J120" s="205"/>
      <c r="K120" s="206">
        <f>ROUND(P120*H120,2)</f>
        <v>0</v>
      </c>
      <c r="L120" s="202" t="s">
        <v>944</v>
      </c>
      <c r="M120" s="45"/>
      <c r="N120" s="207" t="s">
        <v>40</v>
      </c>
      <c r="O120" s="208" t="s">
        <v>53</v>
      </c>
      <c r="P120" s="209">
        <f>I120+J120</f>
        <v>0</v>
      </c>
      <c r="Q120" s="209">
        <f>ROUND(I120*H120,2)</f>
        <v>0</v>
      </c>
      <c r="R120" s="209">
        <f>ROUND(J120*H120,2)</f>
        <v>0</v>
      </c>
      <c r="S120" s="86"/>
      <c r="T120" s="210">
        <f>S120*H120</f>
        <v>0</v>
      </c>
      <c r="U120" s="210">
        <v>0</v>
      </c>
      <c r="V120" s="210">
        <f>U120*H120</f>
        <v>0</v>
      </c>
      <c r="W120" s="210">
        <v>0</v>
      </c>
      <c r="X120" s="210">
        <f>W120*H120</f>
        <v>0</v>
      </c>
      <c r="Y120" s="211" t="s">
        <v>40</v>
      </c>
      <c r="AR120" s="212" t="s">
        <v>89</v>
      </c>
      <c r="AT120" s="212" t="s">
        <v>231</v>
      </c>
      <c r="AU120" s="212" t="s">
        <v>89</v>
      </c>
      <c r="AY120" s="18" t="s">
        <v>236</v>
      </c>
      <c r="BE120" s="213">
        <f>IF(O120="základní",K120,0)</f>
        <v>0</v>
      </c>
      <c r="BF120" s="213">
        <f>IF(O120="snížená",K120,0)</f>
        <v>0</v>
      </c>
      <c r="BG120" s="213">
        <f>IF(O120="zákl. přenesená",K120,0)</f>
        <v>0</v>
      </c>
      <c r="BH120" s="213">
        <f>IF(O120="sníž. přenesená",K120,0)</f>
        <v>0</v>
      </c>
      <c r="BI120" s="213">
        <f>IF(O120="nulová",K120,0)</f>
        <v>0</v>
      </c>
      <c r="BJ120" s="18" t="s">
        <v>235</v>
      </c>
      <c r="BK120" s="213">
        <f>ROUND(P120*H120,2)</f>
        <v>0</v>
      </c>
      <c r="BL120" s="18" t="s">
        <v>89</v>
      </c>
      <c r="BM120" s="212" t="s">
        <v>983</v>
      </c>
    </row>
    <row r="121" s="1" customFormat="1">
      <c r="B121" s="40"/>
      <c r="C121" s="41"/>
      <c r="D121" s="214" t="s">
        <v>237</v>
      </c>
      <c r="E121" s="41"/>
      <c r="F121" s="215" t="s">
        <v>981</v>
      </c>
      <c r="G121" s="41"/>
      <c r="H121" s="41"/>
      <c r="I121" s="151"/>
      <c r="J121" s="151"/>
      <c r="K121" s="41"/>
      <c r="L121" s="41"/>
      <c r="M121" s="45"/>
      <c r="N121" s="216"/>
      <c r="O121" s="86"/>
      <c r="P121" s="86"/>
      <c r="Q121" s="86"/>
      <c r="R121" s="86"/>
      <c r="S121" s="86"/>
      <c r="T121" s="86"/>
      <c r="U121" s="86"/>
      <c r="V121" s="86"/>
      <c r="W121" s="86"/>
      <c r="X121" s="86"/>
      <c r="Y121" s="87"/>
      <c r="AT121" s="18" t="s">
        <v>237</v>
      </c>
      <c r="AU121" s="18" t="s">
        <v>89</v>
      </c>
    </row>
    <row r="122" s="1" customFormat="1" ht="24" customHeight="1">
      <c r="B122" s="40"/>
      <c r="C122" s="199" t="s">
        <v>316</v>
      </c>
      <c r="D122" s="199" t="s">
        <v>231</v>
      </c>
      <c r="E122" s="201" t="s">
        <v>984</v>
      </c>
      <c r="F122" s="202" t="s">
        <v>985</v>
      </c>
      <c r="G122" s="203" t="s">
        <v>982</v>
      </c>
      <c r="H122" s="204">
        <v>16</v>
      </c>
      <c r="I122" s="205"/>
      <c r="J122" s="205"/>
      <c r="K122" s="206">
        <f>ROUND(P122*H122,2)</f>
        <v>0</v>
      </c>
      <c r="L122" s="202" t="s">
        <v>944</v>
      </c>
      <c r="M122" s="45"/>
      <c r="N122" s="207" t="s">
        <v>40</v>
      </c>
      <c r="O122" s="208" t="s">
        <v>53</v>
      </c>
      <c r="P122" s="209">
        <f>I122+J122</f>
        <v>0</v>
      </c>
      <c r="Q122" s="209">
        <f>ROUND(I122*H122,2)</f>
        <v>0</v>
      </c>
      <c r="R122" s="209">
        <f>ROUND(J122*H122,2)</f>
        <v>0</v>
      </c>
      <c r="S122" s="86"/>
      <c r="T122" s="210">
        <f>S122*H122</f>
        <v>0</v>
      </c>
      <c r="U122" s="210">
        <v>0</v>
      </c>
      <c r="V122" s="210">
        <f>U122*H122</f>
        <v>0</v>
      </c>
      <c r="W122" s="210">
        <v>0</v>
      </c>
      <c r="X122" s="210">
        <f>W122*H122</f>
        <v>0</v>
      </c>
      <c r="Y122" s="211" t="s">
        <v>40</v>
      </c>
      <c r="AR122" s="212" t="s">
        <v>89</v>
      </c>
      <c r="AT122" s="212" t="s">
        <v>231</v>
      </c>
      <c r="AU122" s="212" t="s">
        <v>89</v>
      </c>
      <c r="AY122" s="18" t="s">
        <v>236</v>
      </c>
      <c r="BE122" s="213">
        <f>IF(O122="základní",K122,0)</f>
        <v>0</v>
      </c>
      <c r="BF122" s="213">
        <f>IF(O122="snížená",K122,0)</f>
        <v>0</v>
      </c>
      <c r="BG122" s="213">
        <f>IF(O122="zákl. přenesená",K122,0)</f>
        <v>0</v>
      </c>
      <c r="BH122" s="213">
        <f>IF(O122="sníž. přenesená",K122,0)</f>
        <v>0</v>
      </c>
      <c r="BI122" s="213">
        <f>IF(O122="nulová",K122,0)</f>
        <v>0</v>
      </c>
      <c r="BJ122" s="18" t="s">
        <v>235</v>
      </c>
      <c r="BK122" s="213">
        <f>ROUND(P122*H122,2)</f>
        <v>0</v>
      </c>
      <c r="BL122" s="18" t="s">
        <v>89</v>
      </c>
      <c r="BM122" s="212" t="s">
        <v>986</v>
      </c>
    </row>
    <row r="123" s="1" customFormat="1">
      <c r="B123" s="40"/>
      <c r="C123" s="41"/>
      <c r="D123" s="214" t="s">
        <v>237</v>
      </c>
      <c r="E123" s="41"/>
      <c r="F123" s="215" t="s">
        <v>985</v>
      </c>
      <c r="G123" s="41"/>
      <c r="H123" s="41"/>
      <c r="I123" s="151"/>
      <c r="J123" s="151"/>
      <c r="K123" s="41"/>
      <c r="L123" s="41"/>
      <c r="M123" s="45"/>
      <c r="N123" s="216"/>
      <c r="O123" s="86"/>
      <c r="P123" s="86"/>
      <c r="Q123" s="86"/>
      <c r="R123" s="86"/>
      <c r="S123" s="86"/>
      <c r="T123" s="86"/>
      <c r="U123" s="86"/>
      <c r="V123" s="86"/>
      <c r="W123" s="86"/>
      <c r="X123" s="86"/>
      <c r="Y123" s="87"/>
      <c r="AT123" s="18" t="s">
        <v>237</v>
      </c>
      <c r="AU123" s="18" t="s">
        <v>89</v>
      </c>
    </row>
    <row r="124" s="1" customFormat="1" ht="24" customHeight="1">
      <c r="B124" s="40"/>
      <c r="C124" s="199" t="s">
        <v>277</v>
      </c>
      <c r="D124" s="199" t="s">
        <v>231</v>
      </c>
      <c r="E124" s="201" t="s">
        <v>987</v>
      </c>
      <c r="F124" s="202" t="s">
        <v>988</v>
      </c>
      <c r="G124" s="203" t="s">
        <v>982</v>
      </c>
      <c r="H124" s="204">
        <v>16</v>
      </c>
      <c r="I124" s="205"/>
      <c r="J124" s="205"/>
      <c r="K124" s="206">
        <f>ROUND(P124*H124,2)</f>
        <v>0</v>
      </c>
      <c r="L124" s="202" t="s">
        <v>944</v>
      </c>
      <c r="M124" s="45"/>
      <c r="N124" s="207" t="s">
        <v>40</v>
      </c>
      <c r="O124" s="208" t="s">
        <v>53</v>
      </c>
      <c r="P124" s="209">
        <f>I124+J124</f>
        <v>0</v>
      </c>
      <c r="Q124" s="209">
        <f>ROUND(I124*H124,2)</f>
        <v>0</v>
      </c>
      <c r="R124" s="209">
        <f>ROUND(J124*H124,2)</f>
        <v>0</v>
      </c>
      <c r="S124" s="86"/>
      <c r="T124" s="210">
        <f>S124*H124</f>
        <v>0</v>
      </c>
      <c r="U124" s="210">
        <v>0</v>
      </c>
      <c r="V124" s="210">
        <f>U124*H124</f>
        <v>0</v>
      </c>
      <c r="W124" s="210">
        <v>0</v>
      </c>
      <c r="X124" s="210">
        <f>W124*H124</f>
        <v>0</v>
      </c>
      <c r="Y124" s="211" t="s">
        <v>40</v>
      </c>
      <c r="AR124" s="212" t="s">
        <v>89</v>
      </c>
      <c r="AT124" s="212" t="s">
        <v>231</v>
      </c>
      <c r="AU124" s="212" t="s">
        <v>89</v>
      </c>
      <c r="AY124" s="18" t="s">
        <v>236</v>
      </c>
      <c r="BE124" s="213">
        <f>IF(O124="základní",K124,0)</f>
        <v>0</v>
      </c>
      <c r="BF124" s="213">
        <f>IF(O124="snížená",K124,0)</f>
        <v>0</v>
      </c>
      <c r="BG124" s="213">
        <f>IF(O124="zákl. přenesená",K124,0)</f>
        <v>0</v>
      </c>
      <c r="BH124" s="213">
        <f>IF(O124="sníž. přenesená",K124,0)</f>
        <v>0</v>
      </c>
      <c r="BI124" s="213">
        <f>IF(O124="nulová",K124,0)</f>
        <v>0</v>
      </c>
      <c r="BJ124" s="18" t="s">
        <v>235</v>
      </c>
      <c r="BK124" s="213">
        <f>ROUND(P124*H124,2)</f>
        <v>0</v>
      </c>
      <c r="BL124" s="18" t="s">
        <v>89</v>
      </c>
      <c r="BM124" s="212" t="s">
        <v>989</v>
      </c>
    </row>
    <row r="125" s="1" customFormat="1">
      <c r="B125" s="40"/>
      <c r="C125" s="41"/>
      <c r="D125" s="214" t="s">
        <v>237</v>
      </c>
      <c r="E125" s="41"/>
      <c r="F125" s="215" t="s">
        <v>988</v>
      </c>
      <c r="G125" s="41"/>
      <c r="H125" s="41"/>
      <c r="I125" s="151"/>
      <c r="J125" s="151"/>
      <c r="K125" s="41"/>
      <c r="L125" s="41"/>
      <c r="M125" s="45"/>
      <c r="N125" s="216"/>
      <c r="O125" s="86"/>
      <c r="P125" s="86"/>
      <c r="Q125" s="86"/>
      <c r="R125" s="86"/>
      <c r="S125" s="86"/>
      <c r="T125" s="86"/>
      <c r="U125" s="86"/>
      <c r="V125" s="86"/>
      <c r="W125" s="86"/>
      <c r="X125" s="86"/>
      <c r="Y125" s="87"/>
      <c r="AT125" s="18" t="s">
        <v>237</v>
      </c>
      <c r="AU125" s="18" t="s">
        <v>89</v>
      </c>
    </row>
    <row r="126" s="1" customFormat="1" ht="24" customHeight="1">
      <c r="B126" s="40"/>
      <c r="C126" s="199" t="s">
        <v>334</v>
      </c>
      <c r="D126" s="199" t="s">
        <v>231</v>
      </c>
      <c r="E126" s="201" t="s">
        <v>990</v>
      </c>
      <c r="F126" s="202" t="s">
        <v>991</v>
      </c>
      <c r="G126" s="203" t="s">
        <v>982</v>
      </c>
      <c r="H126" s="204">
        <v>32</v>
      </c>
      <c r="I126" s="205"/>
      <c r="J126" s="205"/>
      <c r="K126" s="206">
        <f>ROUND(P126*H126,2)</f>
        <v>0</v>
      </c>
      <c r="L126" s="202" t="s">
        <v>944</v>
      </c>
      <c r="M126" s="45"/>
      <c r="N126" s="207" t="s">
        <v>40</v>
      </c>
      <c r="O126" s="208" t="s">
        <v>53</v>
      </c>
      <c r="P126" s="209">
        <f>I126+J126</f>
        <v>0</v>
      </c>
      <c r="Q126" s="209">
        <f>ROUND(I126*H126,2)</f>
        <v>0</v>
      </c>
      <c r="R126" s="209">
        <f>ROUND(J126*H126,2)</f>
        <v>0</v>
      </c>
      <c r="S126" s="86"/>
      <c r="T126" s="210">
        <f>S126*H126</f>
        <v>0</v>
      </c>
      <c r="U126" s="210">
        <v>0</v>
      </c>
      <c r="V126" s="210">
        <f>U126*H126</f>
        <v>0</v>
      </c>
      <c r="W126" s="210">
        <v>0</v>
      </c>
      <c r="X126" s="210">
        <f>W126*H126</f>
        <v>0</v>
      </c>
      <c r="Y126" s="211" t="s">
        <v>40</v>
      </c>
      <c r="AR126" s="212" t="s">
        <v>89</v>
      </c>
      <c r="AT126" s="212" t="s">
        <v>231</v>
      </c>
      <c r="AU126" s="212" t="s">
        <v>89</v>
      </c>
      <c r="AY126" s="18" t="s">
        <v>236</v>
      </c>
      <c r="BE126" s="213">
        <f>IF(O126="základní",K126,0)</f>
        <v>0</v>
      </c>
      <c r="BF126" s="213">
        <f>IF(O126="snížená",K126,0)</f>
        <v>0</v>
      </c>
      <c r="BG126" s="213">
        <f>IF(O126="zákl. přenesená",K126,0)</f>
        <v>0</v>
      </c>
      <c r="BH126" s="213">
        <f>IF(O126="sníž. přenesená",K126,0)</f>
        <v>0</v>
      </c>
      <c r="BI126" s="213">
        <f>IF(O126="nulová",K126,0)</f>
        <v>0</v>
      </c>
      <c r="BJ126" s="18" t="s">
        <v>235</v>
      </c>
      <c r="BK126" s="213">
        <f>ROUND(P126*H126,2)</f>
        <v>0</v>
      </c>
      <c r="BL126" s="18" t="s">
        <v>89</v>
      </c>
      <c r="BM126" s="212" t="s">
        <v>992</v>
      </c>
    </row>
    <row r="127" s="1" customFormat="1">
      <c r="B127" s="40"/>
      <c r="C127" s="41"/>
      <c r="D127" s="214" t="s">
        <v>237</v>
      </c>
      <c r="E127" s="41"/>
      <c r="F127" s="215" t="s">
        <v>991</v>
      </c>
      <c r="G127" s="41"/>
      <c r="H127" s="41"/>
      <c r="I127" s="151"/>
      <c r="J127" s="151"/>
      <c r="K127" s="41"/>
      <c r="L127" s="41"/>
      <c r="M127" s="45"/>
      <c r="N127" s="280"/>
      <c r="O127" s="281"/>
      <c r="P127" s="281"/>
      <c r="Q127" s="281"/>
      <c r="R127" s="281"/>
      <c r="S127" s="281"/>
      <c r="T127" s="281"/>
      <c r="U127" s="281"/>
      <c r="V127" s="281"/>
      <c r="W127" s="281"/>
      <c r="X127" s="281"/>
      <c r="Y127" s="282"/>
      <c r="AT127" s="18" t="s">
        <v>237</v>
      </c>
      <c r="AU127" s="18" t="s">
        <v>89</v>
      </c>
    </row>
    <row r="128" s="1" customFormat="1" ht="6.96" customHeight="1">
      <c r="B128" s="61"/>
      <c r="C128" s="62"/>
      <c r="D128" s="62"/>
      <c r="E128" s="62"/>
      <c r="F128" s="62"/>
      <c r="G128" s="62"/>
      <c r="H128" s="62"/>
      <c r="I128" s="177"/>
      <c r="J128" s="177"/>
      <c r="K128" s="62"/>
      <c r="L128" s="62"/>
      <c r="M128" s="45"/>
    </row>
  </sheetData>
  <sheetProtection sheet="1" autoFilter="0" formatColumns="0" formatRows="0" objects="1" scenarios="1" spinCount="100000" saltValue="t+0POk8CVrogKxm9XJHpOSen6pofD/7EWXI9O68EhVq//RxxQY50yIpomCo786LfpXZ740d4Inj5kYj7p4qVLg==" hashValue="h+Mn9Hyp+AHLxNjXfuAM41q7+1Jyrj08EBWNdgTzccMCxPKO6orIU4w8hGoxcjGH0yturaQShUEDjEUj9dFnKw==" algorithmName="SHA-512" password="CDD6"/>
  <autoFilter ref="C90:L127"/>
  <mergeCells count="12">
    <mergeCell ref="E7:H7"/>
    <mergeCell ref="E9:H9"/>
    <mergeCell ref="E11:H11"/>
    <mergeCell ref="E20:H20"/>
    <mergeCell ref="E29:H29"/>
    <mergeCell ref="E52:H52"/>
    <mergeCell ref="E54:H54"/>
    <mergeCell ref="E56:H56"/>
    <mergeCell ref="E79:H79"/>
    <mergeCell ref="E81:H81"/>
    <mergeCell ref="E83:H83"/>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145</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931</v>
      </c>
      <c r="F9" s="1"/>
      <c r="G9" s="1"/>
      <c r="H9" s="1"/>
      <c r="I9" s="151"/>
      <c r="J9" s="151"/>
      <c r="M9" s="45"/>
    </row>
    <row r="10" s="1" customFormat="1" ht="12" customHeight="1">
      <c r="B10" s="45"/>
      <c r="D10" s="149" t="s">
        <v>187</v>
      </c>
      <c r="I10" s="151"/>
      <c r="J10" s="151"/>
      <c r="M10" s="45"/>
    </row>
    <row r="11" s="1" customFormat="1" ht="36.96" customHeight="1">
      <c r="B11" s="45"/>
      <c r="E11" s="152" t="s">
        <v>993</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
        <v>40</v>
      </c>
      <c r="M22" s="45"/>
    </row>
    <row r="23" s="1" customFormat="1" ht="18" customHeight="1">
      <c r="B23" s="45"/>
      <c r="E23" s="137" t="s">
        <v>41</v>
      </c>
      <c r="I23" s="153" t="s">
        <v>35</v>
      </c>
      <c r="J23" s="154" t="s">
        <v>40</v>
      </c>
      <c r="M23" s="45"/>
    </row>
    <row r="24" s="1" customFormat="1" ht="6.96" customHeight="1">
      <c r="B24" s="45"/>
      <c r="I24" s="151"/>
      <c r="J24" s="151"/>
      <c r="M24" s="45"/>
    </row>
    <row r="25" s="1" customFormat="1" ht="12" customHeight="1">
      <c r="B25" s="45"/>
      <c r="D25" s="149" t="s">
        <v>42</v>
      </c>
      <c r="I25" s="153" t="s">
        <v>32</v>
      </c>
      <c r="J25" s="154" t="s">
        <v>40</v>
      </c>
      <c r="M25" s="45"/>
    </row>
    <row r="26" s="1" customFormat="1" ht="18" customHeight="1">
      <c r="B26" s="45"/>
      <c r="E26" s="137" t="s">
        <v>41</v>
      </c>
      <c r="I26" s="153" t="s">
        <v>35</v>
      </c>
      <c r="J26" s="154" t="s">
        <v>40</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ROUND(K91,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ROUND((SUM(BE91:BE149)),  2)</f>
        <v>0</v>
      </c>
      <c r="I37" s="166">
        <v>0.20999999999999999</v>
      </c>
      <c r="J37" s="151"/>
      <c r="K37" s="160">
        <f>ROUND(((SUM(BE91:BE149))*I37),  2)</f>
        <v>0</v>
      </c>
      <c r="M37" s="45"/>
    </row>
    <row r="38" hidden="1" s="1" customFormat="1" ht="14.4" customHeight="1">
      <c r="B38" s="45"/>
      <c r="E38" s="149" t="s">
        <v>52</v>
      </c>
      <c r="F38" s="160">
        <f>ROUND((SUM(BF91:BF149)),  2)</f>
        <v>0</v>
      </c>
      <c r="I38" s="166">
        <v>0.14999999999999999</v>
      </c>
      <c r="J38" s="151"/>
      <c r="K38" s="160">
        <f>ROUND(((SUM(BF91:BF149))*I38),  2)</f>
        <v>0</v>
      </c>
      <c r="M38" s="45"/>
    </row>
    <row r="39" s="1" customFormat="1" ht="14.4" customHeight="1">
      <c r="B39" s="45"/>
      <c r="D39" s="149" t="s">
        <v>50</v>
      </c>
      <c r="E39" s="149" t="s">
        <v>53</v>
      </c>
      <c r="F39" s="160">
        <f>ROUND((SUM(BG91:BG149)),  2)</f>
        <v>0</v>
      </c>
      <c r="I39" s="166">
        <v>0.20999999999999999</v>
      </c>
      <c r="J39" s="151"/>
      <c r="K39" s="160">
        <f>0</f>
        <v>0</v>
      </c>
      <c r="M39" s="45"/>
    </row>
    <row r="40" s="1" customFormat="1" ht="14.4" customHeight="1">
      <c r="B40" s="45"/>
      <c r="E40" s="149" t="s">
        <v>54</v>
      </c>
      <c r="F40" s="160">
        <f>ROUND((SUM(BH91:BH149)),  2)</f>
        <v>0</v>
      </c>
      <c r="I40" s="166">
        <v>0.14999999999999999</v>
      </c>
      <c r="J40" s="151"/>
      <c r="K40" s="160">
        <f>0</f>
        <v>0</v>
      </c>
      <c r="M40" s="45"/>
    </row>
    <row r="41" hidden="1" s="1" customFormat="1" ht="14.4" customHeight="1">
      <c r="B41" s="45"/>
      <c r="E41" s="149" t="s">
        <v>55</v>
      </c>
      <c r="F41" s="160">
        <f>ROUND((SUM(BI91:BI149)),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931</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01-55-01_T - Technologická část</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15.15" customHeight="1">
      <c r="B61" s="40"/>
      <c r="C61" s="33" t="s">
        <v>37</v>
      </c>
      <c r="D61" s="41"/>
      <c r="E61" s="41"/>
      <c r="F61" s="28" t="str">
        <f>IF(E20="","",E20)</f>
        <v>Vyplň údaj</v>
      </c>
      <c r="G61" s="41"/>
      <c r="H61" s="41"/>
      <c r="I61" s="153" t="s">
        <v>42</v>
      </c>
      <c r="J61" s="182" t="str">
        <f>E26</f>
        <v xml:space="preserve"> </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Q91</f>
        <v>0</v>
      </c>
      <c r="J65" s="188">
        <f>R91</f>
        <v>0</v>
      </c>
      <c r="K65" s="104">
        <f>K91</f>
        <v>0</v>
      </c>
      <c r="L65" s="41"/>
      <c r="M65" s="45"/>
      <c r="AU65" s="18" t="s">
        <v>212</v>
      </c>
    </row>
    <row r="66" s="13" customFormat="1" ht="24.96" customHeight="1">
      <c r="B66" s="285"/>
      <c r="C66" s="286"/>
      <c r="D66" s="287" t="s">
        <v>994</v>
      </c>
      <c r="E66" s="288"/>
      <c r="F66" s="288"/>
      <c r="G66" s="288"/>
      <c r="H66" s="288"/>
      <c r="I66" s="289">
        <f>Q92</f>
        <v>0</v>
      </c>
      <c r="J66" s="289">
        <f>R92</f>
        <v>0</v>
      </c>
      <c r="K66" s="290">
        <f>K92</f>
        <v>0</v>
      </c>
      <c r="L66" s="286"/>
      <c r="M66" s="291"/>
    </row>
    <row r="67" s="13" customFormat="1" ht="24.96" customHeight="1">
      <c r="B67" s="285"/>
      <c r="C67" s="286"/>
      <c r="D67" s="287" t="s">
        <v>995</v>
      </c>
      <c r="E67" s="288"/>
      <c r="F67" s="288"/>
      <c r="G67" s="288"/>
      <c r="H67" s="288"/>
      <c r="I67" s="289">
        <f>Q139</f>
        <v>0</v>
      </c>
      <c r="J67" s="289">
        <f>R139</f>
        <v>0</v>
      </c>
      <c r="K67" s="290">
        <f>K139</f>
        <v>0</v>
      </c>
      <c r="L67" s="286"/>
      <c r="M67" s="291"/>
    </row>
    <row r="68" s="13" customFormat="1" ht="24.96" customHeight="1">
      <c r="B68" s="285"/>
      <c r="C68" s="286"/>
      <c r="D68" s="287" t="s">
        <v>996</v>
      </c>
      <c r="E68" s="288"/>
      <c r="F68" s="288"/>
      <c r="G68" s="288"/>
      <c r="H68" s="288"/>
      <c r="I68" s="289">
        <f>Q142</f>
        <v>0</v>
      </c>
      <c r="J68" s="289">
        <f>R142</f>
        <v>0</v>
      </c>
      <c r="K68" s="290">
        <f>K142</f>
        <v>0</v>
      </c>
      <c r="L68" s="286"/>
      <c r="M68" s="291"/>
    </row>
    <row r="69" s="13" customFormat="1" ht="24.96" customHeight="1">
      <c r="B69" s="285"/>
      <c r="C69" s="286"/>
      <c r="D69" s="287" t="s">
        <v>997</v>
      </c>
      <c r="E69" s="288"/>
      <c r="F69" s="288"/>
      <c r="G69" s="288"/>
      <c r="H69" s="288"/>
      <c r="I69" s="289">
        <f>Q147</f>
        <v>0</v>
      </c>
      <c r="J69" s="289">
        <f>R147</f>
        <v>0</v>
      </c>
      <c r="K69" s="290">
        <f>K147</f>
        <v>0</v>
      </c>
      <c r="L69" s="286"/>
      <c r="M69" s="291"/>
    </row>
    <row r="70" s="1" customFormat="1" ht="21.84" customHeight="1">
      <c r="B70" s="40"/>
      <c r="C70" s="41"/>
      <c r="D70" s="41"/>
      <c r="E70" s="41"/>
      <c r="F70" s="41"/>
      <c r="G70" s="41"/>
      <c r="H70" s="41"/>
      <c r="I70" s="151"/>
      <c r="J70" s="151"/>
      <c r="K70" s="41"/>
      <c r="L70" s="41"/>
      <c r="M70" s="45"/>
    </row>
    <row r="71" s="1" customFormat="1" ht="6.96" customHeight="1">
      <c r="B71" s="61"/>
      <c r="C71" s="62"/>
      <c r="D71" s="62"/>
      <c r="E71" s="62"/>
      <c r="F71" s="62"/>
      <c r="G71" s="62"/>
      <c r="H71" s="62"/>
      <c r="I71" s="177"/>
      <c r="J71" s="177"/>
      <c r="K71" s="62"/>
      <c r="L71" s="62"/>
      <c r="M71" s="45"/>
    </row>
    <row r="75" s="1" customFormat="1" ht="6.96" customHeight="1">
      <c r="B75" s="63"/>
      <c r="C75" s="64"/>
      <c r="D75" s="64"/>
      <c r="E75" s="64"/>
      <c r="F75" s="64"/>
      <c r="G75" s="64"/>
      <c r="H75" s="64"/>
      <c r="I75" s="180"/>
      <c r="J75" s="180"/>
      <c r="K75" s="64"/>
      <c r="L75" s="64"/>
      <c r="M75" s="45"/>
    </row>
    <row r="76" s="1" customFormat="1" ht="24.96" customHeight="1">
      <c r="B76" s="40"/>
      <c r="C76" s="24" t="s">
        <v>213</v>
      </c>
      <c r="D76" s="41"/>
      <c r="E76" s="41"/>
      <c r="F76" s="41"/>
      <c r="G76" s="41"/>
      <c r="H76" s="41"/>
      <c r="I76" s="151"/>
      <c r="J76" s="151"/>
      <c r="K76" s="41"/>
      <c r="L76" s="41"/>
      <c r="M76" s="45"/>
    </row>
    <row r="77" s="1" customFormat="1" ht="6.96" customHeight="1">
      <c r="B77" s="40"/>
      <c r="C77" s="41"/>
      <c r="D77" s="41"/>
      <c r="E77" s="41"/>
      <c r="F77" s="41"/>
      <c r="G77" s="41"/>
      <c r="H77" s="41"/>
      <c r="I77" s="151"/>
      <c r="J77" s="151"/>
      <c r="K77" s="41"/>
      <c r="L77" s="41"/>
      <c r="M77" s="45"/>
    </row>
    <row r="78" s="1" customFormat="1" ht="12" customHeight="1">
      <c r="B78" s="40"/>
      <c r="C78" s="33" t="s">
        <v>17</v>
      </c>
      <c r="D78" s="41"/>
      <c r="E78" s="41"/>
      <c r="F78" s="41"/>
      <c r="G78" s="41"/>
      <c r="H78" s="41"/>
      <c r="I78" s="151"/>
      <c r="J78" s="151"/>
      <c r="K78" s="41"/>
      <c r="L78" s="41"/>
      <c r="M78" s="45"/>
    </row>
    <row r="79" s="1" customFormat="1" ht="16.5" customHeight="1">
      <c r="B79" s="40"/>
      <c r="C79" s="41"/>
      <c r="D79" s="41"/>
      <c r="E79" s="181" t="str">
        <f>E7</f>
        <v>Oprava traťového úseku Domoušice - Hřivice</v>
      </c>
      <c r="F79" s="33"/>
      <c r="G79" s="33"/>
      <c r="H79" s="33"/>
      <c r="I79" s="151"/>
      <c r="J79" s="151"/>
      <c r="K79" s="41"/>
      <c r="L79" s="41"/>
      <c r="M79" s="45"/>
    </row>
    <row r="80" ht="12" customHeight="1">
      <c r="B80" s="22"/>
      <c r="C80" s="33" t="s">
        <v>179</v>
      </c>
      <c r="D80" s="23"/>
      <c r="E80" s="23"/>
      <c r="F80" s="23"/>
      <c r="G80" s="23"/>
      <c r="H80" s="23"/>
      <c r="I80" s="142"/>
      <c r="J80" s="142"/>
      <c r="K80" s="23"/>
      <c r="L80" s="23"/>
      <c r="M80" s="21"/>
    </row>
    <row r="81" s="1" customFormat="1" ht="16.5" customHeight="1">
      <c r="B81" s="40"/>
      <c r="C81" s="41"/>
      <c r="D81" s="41"/>
      <c r="E81" s="181" t="s">
        <v>931</v>
      </c>
      <c r="F81" s="41"/>
      <c r="G81" s="41"/>
      <c r="H81" s="41"/>
      <c r="I81" s="151"/>
      <c r="J81" s="151"/>
      <c r="K81" s="41"/>
      <c r="L81" s="41"/>
      <c r="M81" s="45"/>
    </row>
    <row r="82" s="1" customFormat="1" ht="12" customHeight="1">
      <c r="B82" s="40"/>
      <c r="C82" s="33" t="s">
        <v>187</v>
      </c>
      <c r="D82" s="41"/>
      <c r="E82" s="41"/>
      <c r="F82" s="41"/>
      <c r="G82" s="41"/>
      <c r="H82" s="41"/>
      <c r="I82" s="151"/>
      <c r="J82" s="151"/>
      <c r="K82" s="41"/>
      <c r="L82" s="41"/>
      <c r="M82" s="45"/>
    </row>
    <row r="83" s="1" customFormat="1" ht="16.5" customHeight="1">
      <c r="B83" s="40"/>
      <c r="C83" s="41"/>
      <c r="D83" s="41"/>
      <c r="E83" s="71" t="str">
        <f>E11</f>
        <v>SO 01-55-01_T - Technologická část</v>
      </c>
      <c r="F83" s="41"/>
      <c r="G83" s="41"/>
      <c r="H83" s="41"/>
      <c r="I83" s="151"/>
      <c r="J83" s="151"/>
      <c r="K83" s="41"/>
      <c r="L83" s="41"/>
      <c r="M83" s="45"/>
    </row>
    <row r="84" s="1" customFormat="1" ht="6.96" customHeight="1">
      <c r="B84" s="40"/>
      <c r="C84" s="41"/>
      <c r="D84" s="41"/>
      <c r="E84" s="41"/>
      <c r="F84" s="41"/>
      <c r="G84" s="41"/>
      <c r="H84" s="41"/>
      <c r="I84" s="151"/>
      <c r="J84" s="151"/>
      <c r="K84" s="41"/>
      <c r="L84" s="41"/>
      <c r="M84" s="45"/>
    </row>
    <row r="85" s="1" customFormat="1" ht="12" customHeight="1">
      <c r="B85" s="40"/>
      <c r="C85" s="33" t="s">
        <v>23</v>
      </c>
      <c r="D85" s="41"/>
      <c r="E85" s="41"/>
      <c r="F85" s="28" t="str">
        <f>F14</f>
        <v>Domoušice - Hřivice</v>
      </c>
      <c r="G85" s="41"/>
      <c r="H85" s="41"/>
      <c r="I85" s="153" t="s">
        <v>25</v>
      </c>
      <c r="J85" s="155" t="str">
        <f>IF(J14="","",J14)</f>
        <v>17. 6. 2019</v>
      </c>
      <c r="K85" s="41"/>
      <c r="L85" s="41"/>
      <c r="M85" s="45"/>
    </row>
    <row r="86" s="1" customFormat="1" ht="6.96" customHeight="1">
      <c r="B86" s="40"/>
      <c r="C86" s="41"/>
      <c r="D86" s="41"/>
      <c r="E86" s="41"/>
      <c r="F86" s="41"/>
      <c r="G86" s="41"/>
      <c r="H86" s="41"/>
      <c r="I86" s="151"/>
      <c r="J86" s="151"/>
      <c r="K86" s="41"/>
      <c r="L86" s="41"/>
      <c r="M86" s="45"/>
    </row>
    <row r="87" s="1" customFormat="1" ht="15.15" customHeight="1">
      <c r="B87" s="40"/>
      <c r="C87" s="33" t="s">
        <v>31</v>
      </c>
      <c r="D87" s="41"/>
      <c r="E87" s="41"/>
      <c r="F87" s="28" t="str">
        <f>E17</f>
        <v>SŽDC s.o., OŘ Ústí nad Labem</v>
      </c>
      <c r="G87" s="41"/>
      <c r="H87" s="41"/>
      <c r="I87" s="153" t="s">
        <v>39</v>
      </c>
      <c r="J87" s="182" t="str">
        <f>E23</f>
        <v xml:space="preserve"> </v>
      </c>
      <c r="K87" s="41"/>
      <c r="L87" s="41"/>
      <c r="M87" s="45"/>
    </row>
    <row r="88" s="1" customFormat="1" ht="15.15" customHeight="1">
      <c r="B88" s="40"/>
      <c r="C88" s="33" t="s">
        <v>37</v>
      </c>
      <c r="D88" s="41"/>
      <c r="E88" s="41"/>
      <c r="F88" s="28" t="str">
        <f>IF(E20="","",E20)</f>
        <v>Vyplň údaj</v>
      </c>
      <c r="G88" s="41"/>
      <c r="H88" s="41"/>
      <c r="I88" s="153" t="s">
        <v>42</v>
      </c>
      <c r="J88" s="182" t="str">
        <f>E26</f>
        <v xml:space="preserve"> </v>
      </c>
      <c r="K88" s="41"/>
      <c r="L88" s="41"/>
      <c r="M88" s="45"/>
    </row>
    <row r="89" s="1" customFormat="1" ht="10.32" customHeight="1">
      <c r="B89" s="40"/>
      <c r="C89" s="41"/>
      <c r="D89" s="41"/>
      <c r="E89" s="41"/>
      <c r="F89" s="41"/>
      <c r="G89" s="41"/>
      <c r="H89" s="41"/>
      <c r="I89" s="151"/>
      <c r="J89" s="151"/>
      <c r="K89" s="41"/>
      <c r="L89" s="41"/>
      <c r="M89" s="45"/>
    </row>
    <row r="90" s="8" customFormat="1" ht="29.28" customHeight="1">
      <c r="B90" s="189"/>
      <c r="C90" s="190" t="s">
        <v>214</v>
      </c>
      <c r="D90" s="191" t="s">
        <v>65</v>
      </c>
      <c r="E90" s="191" t="s">
        <v>61</v>
      </c>
      <c r="F90" s="191" t="s">
        <v>62</v>
      </c>
      <c r="G90" s="191" t="s">
        <v>215</v>
      </c>
      <c r="H90" s="191" t="s">
        <v>216</v>
      </c>
      <c r="I90" s="192" t="s">
        <v>217</v>
      </c>
      <c r="J90" s="192" t="s">
        <v>218</v>
      </c>
      <c r="K90" s="191" t="s">
        <v>211</v>
      </c>
      <c r="L90" s="193" t="s">
        <v>219</v>
      </c>
      <c r="M90" s="194"/>
      <c r="N90" s="94" t="s">
        <v>40</v>
      </c>
      <c r="O90" s="95" t="s">
        <v>50</v>
      </c>
      <c r="P90" s="95" t="s">
        <v>220</v>
      </c>
      <c r="Q90" s="95" t="s">
        <v>221</v>
      </c>
      <c r="R90" s="95" t="s">
        <v>222</v>
      </c>
      <c r="S90" s="95" t="s">
        <v>223</v>
      </c>
      <c r="T90" s="95" t="s">
        <v>224</v>
      </c>
      <c r="U90" s="95" t="s">
        <v>225</v>
      </c>
      <c r="V90" s="95" t="s">
        <v>226</v>
      </c>
      <c r="W90" s="95" t="s">
        <v>227</v>
      </c>
      <c r="X90" s="95" t="s">
        <v>228</v>
      </c>
      <c r="Y90" s="96" t="s">
        <v>229</v>
      </c>
    </row>
    <row r="91" s="1" customFormat="1" ht="22.8" customHeight="1">
      <c r="B91" s="40"/>
      <c r="C91" s="101" t="s">
        <v>230</v>
      </c>
      <c r="D91" s="41"/>
      <c r="E91" s="41"/>
      <c r="F91" s="41"/>
      <c r="G91" s="41"/>
      <c r="H91" s="41"/>
      <c r="I91" s="151"/>
      <c r="J91" s="151"/>
      <c r="K91" s="195">
        <f>BK91</f>
        <v>0</v>
      </c>
      <c r="L91" s="41"/>
      <c r="M91" s="45"/>
      <c r="N91" s="97"/>
      <c r="O91" s="98"/>
      <c r="P91" s="98"/>
      <c r="Q91" s="196">
        <f>Q92+Q139+Q142+Q147</f>
        <v>0</v>
      </c>
      <c r="R91" s="196">
        <f>R92+R139+R142+R147</f>
        <v>0</v>
      </c>
      <c r="S91" s="98"/>
      <c r="T91" s="197">
        <f>T92+T139+T142+T147</f>
        <v>0</v>
      </c>
      <c r="U91" s="98"/>
      <c r="V91" s="197">
        <f>V92+V139+V142+V147</f>
        <v>0</v>
      </c>
      <c r="W91" s="98"/>
      <c r="X91" s="197">
        <f>X92+X139+X142+X147</f>
        <v>0</v>
      </c>
      <c r="Y91" s="99"/>
      <c r="AT91" s="18" t="s">
        <v>81</v>
      </c>
      <c r="AU91" s="18" t="s">
        <v>212</v>
      </c>
      <c r="BK91" s="198">
        <f>BK92+BK139+BK142+BK147</f>
        <v>0</v>
      </c>
    </row>
    <row r="92" s="15" customFormat="1" ht="25.92" customHeight="1">
      <c r="B92" s="298"/>
      <c r="C92" s="299"/>
      <c r="D92" s="300" t="s">
        <v>81</v>
      </c>
      <c r="E92" s="301" t="s">
        <v>998</v>
      </c>
      <c r="F92" s="301" t="s">
        <v>999</v>
      </c>
      <c r="G92" s="299"/>
      <c r="H92" s="299"/>
      <c r="I92" s="302"/>
      <c r="J92" s="302"/>
      <c r="K92" s="303">
        <f>BK92</f>
        <v>0</v>
      </c>
      <c r="L92" s="299"/>
      <c r="M92" s="304"/>
      <c r="N92" s="305"/>
      <c r="O92" s="306"/>
      <c r="P92" s="306"/>
      <c r="Q92" s="307">
        <f>SUM(Q93:Q138)</f>
        <v>0</v>
      </c>
      <c r="R92" s="307">
        <f>SUM(R93:R138)</f>
        <v>0</v>
      </c>
      <c r="S92" s="306"/>
      <c r="T92" s="308">
        <f>SUM(T93:T138)</f>
        <v>0</v>
      </c>
      <c r="U92" s="306"/>
      <c r="V92" s="308">
        <f>SUM(V93:V138)</f>
        <v>0</v>
      </c>
      <c r="W92" s="306"/>
      <c r="X92" s="308">
        <f>SUM(X93:X138)</f>
        <v>0</v>
      </c>
      <c r="Y92" s="309"/>
      <c r="AR92" s="310" t="s">
        <v>89</v>
      </c>
      <c r="AT92" s="311" t="s">
        <v>81</v>
      </c>
      <c r="AU92" s="311" t="s">
        <v>82</v>
      </c>
      <c r="AY92" s="310" t="s">
        <v>236</v>
      </c>
      <c r="BK92" s="312">
        <f>SUM(BK93:BK138)</f>
        <v>0</v>
      </c>
    </row>
    <row r="93" s="1" customFormat="1" ht="16.5" customHeight="1">
      <c r="B93" s="40"/>
      <c r="C93" s="261" t="s">
        <v>89</v>
      </c>
      <c r="D93" s="261" t="s">
        <v>373</v>
      </c>
      <c r="E93" s="263" t="s">
        <v>1000</v>
      </c>
      <c r="F93" s="264" t="s">
        <v>1001</v>
      </c>
      <c r="G93" s="265" t="s">
        <v>172</v>
      </c>
      <c r="H93" s="266">
        <v>120</v>
      </c>
      <c r="I93" s="267"/>
      <c r="J93" s="268"/>
      <c r="K93" s="269">
        <f>ROUND(P93*H93,2)</f>
        <v>0</v>
      </c>
      <c r="L93" s="264" t="s">
        <v>1002</v>
      </c>
      <c r="M93" s="270"/>
      <c r="N93" s="271" t="s">
        <v>40</v>
      </c>
      <c r="O93" s="208" t="s">
        <v>53</v>
      </c>
      <c r="P93" s="209">
        <f>I93+J93</f>
        <v>0</v>
      </c>
      <c r="Q93" s="209">
        <f>ROUND(I93*H93,2)</f>
        <v>0</v>
      </c>
      <c r="R93" s="209">
        <f>ROUND(J93*H93,2)</f>
        <v>0</v>
      </c>
      <c r="S93" s="86"/>
      <c r="T93" s="210">
        <f>S93*H93</f>
        <v>0</v>
      </c>
      <c r="U93" s="210">
        <v>0</v>
      </c>
      <c r="V93" s="210">
        <f>U93*H93</f>
        <v>0</v>
      </c>
      <c r="W93" s="210">
        <v>0</v>
      </c>
      <c r="X93" s="210">
        <f>W93*H93</f>
        <v>0</v>
      </c>
      <c r="Y93" s="211" t="s">
        <v>40</v>
      </c>
      <c r="AR93" s="212" t="s">
        <v>91</v>
      </c>
      <c r="AT93" s="212" t="s">
        <v>373</v>
      </c>
      <c r="AU93" s="212" t="s">
        <v>89</v>
      </c>
      <c r="AY93" s="18" t="s">
        <v>236</v>
      </c>
      <c r="BE93" s="213">
        <f>IF(O93="základní",K93,0)</f>
        <v>0</v>
      </c>
      <c r="BF93" s="213">
        <f>IF(O93="snížená",K93,0)</f>
        <v>0</v>
      </c>
      <c r="BG93" s="213">
        <f>IF(O93="zákl. přenesená",K93,0)</f>
        <v>0</v>
      </c>
      <c r="BH93" s="213">
        <f>IF(O93="sníž. přenesená",K93,0)</f>
        <v>0</v>
      </c>
      <c r="BI93" s="213">
        <f>IF(O93="nulová",K93,0)</f>
        <v>0</v>
      </c>
      <c r="BJ93" s="18" t="s">
        <v>235</v>
      </c>
      <c r="BK93" s="213">
        <f>ROUND(P93*H93,2)</f>
        <v>0</v>
      </c>
      <c r="BL93" s="18" t="s">
        <v>89</v>
      </c>
      <c r="BM93" s="212" t="s">
        <v>1003</v>
      </c>
    </row>
    <row r="94" s="1" customFormat="1">
      <c r="B94" s="40"/>
      <c r="C94" s="41"/>
      <c r="D94" s="214" t="s">
        <v>237</v>
      </c>
      <c r="E94" s="41"/>
      <c r="F94" s="215" t="s">
        <v>1001</v>
      </c>
      <c r="G94" s="41"/>
      <c r="H94" s="41"/>
      <c r="I94" s="151"/>
      <c r="J94" s="151"/>
      <c r="K94" s="41"/>
      <c r="L94" s="41"/>
      <c r="M94" s="45"/>
      <c r="N94" s="216"/>
      <c r="O94" s="86"/>
      <c r="P94" s="86"/>
      <c r="Q94" s="86"/>
      <c r="R94" s="86"/>
      <c r="S94" s="86"/>
      <c r="T94" s="86"/>
      <c r="U94" s="86"/>
      <c r="V94" s="86"/>
      <c r="W94" s="86"/>
      <c r="X94" s="86"/>
      <c r="Y94" s="87"/>
      <c r="AT94" s="18" t="s">
        <v>237</v>
      </c>
      <c r="AU94" s="18" t="s">
        <v>89</v>
      </c>
    </row>
    <row r="95" s="1" customFormat="1" ht="16.5" customHeight="1">
      <c r="B95" s="40"/>
      <c r="C95" s="261" t="s">
        <v>91</v>
      </c>
      <c r="D95" s="261" t="s">
        <v>373</v>
      </c>
      <c r="E95" s="263" t="s">
        <v>1004</v>
      </c>
      <c r="F95" s="264" t="s">
        <v>1005</v>
      </c>
      <c r="G95" s="265" t="s">
        <v>172</v>
      </c>
      <c r="H95" s="266">
        <v>78</v>
      </c>
      <c r="I95" s="267"/>
      <c r="J95" s="268"/>
      <c r="K95" s="269">
        <f>ROUND(P95*H95,2)</f>
        <v>0</v>
      </c>
      <c r="L95" s="264" t="s">
        <v>1002</v>
      </c>
      <c r="M95" s="270"/>
      <c r="N95" s="271" t="s">
        <v>40</v>
      </c>
      <c r="O95" s="208" t="s">
        <v>53</v>
      </c>
      <c r="P95" s="209">
        <f>I95+J95</f>
        <v>0</v>
      </c>
      <c r="Q95" s="209">
        <f>ROUND(I95*H95,2)</f>
        <v>0</v>
      </c>
      <c r="R95" s="209">
        <f>ROUND(J95*H95,2)</f>
        <v>0</v>
      </c>
      <c r="S95" s="86"/>
      <c r="T95" s="210">
        <f>S95*H95</f>
        <v>0</v>
      </c>
      <c r="U95" s="210">
        <v>0</v>
      </c>
      <c r="V95" s="210">
        <f>U95*H95</f>
        <v>0</v>
      </c>
      <c r="W95" s="210">
        <v>0</v>
      </c>
      <c r="X95" s="210">
        <f>W95*H95</f>
        <v>0</v>
      </c>
      <c r="Y95" s="211" t="s">
        <v>40</v>
      </c>
      <c r="AR95" s="212" t="s">
        <v>91</v>
      </c>
      <c r="AT95" s="212" t="s">
        <v>373</v>
      </c>
      <c r="AU95" s="212" t="s">
        <v>89</v>
      </c>
      <c r="AY95" s="18" t="s">
        <v>236</v>
      </c>
      <c r="BE95" s="213">
        <f>IF(O95="základní",K95,0)</f>
        <v>0</v>
      </c>
      <c r="BF95" s="213">
        <f>IF(O95="snížená",K95,0)</f>
        <v>0</v>
      </c>
      <c r="BG95" s="213">
        <f>IF(O95="zákl. přenesená",K95,0)</f>
        <v>0</v>
      </c>
      <c r="BH95" s="213">
        <f>IF(O95="sníž. přenesená",K95,0)</f>
        <v>0</v>
      </c>
      <c r="BI95" s="213">
        <f>IF(O95="nulová",K95,0)</f>
        <v>0</v>
      </c>
      <c r="BJ95" s="18" t="s">
        <v>235</v>
      </c>
      <c r="BK95" s="213">
        <f>ROUND(P95*H95,2)</f>
        <v>0</v>
      </c>
      <c r="BL95" s="18" t="s">
        <v>89</v>
      </c>
      <c r="BM95" s="212" t="s">
        <v>1006</v>
      </c>
    </row>
    <row r="96" s="1" customFormat="1">
      <c r="B96" s="40"/>
      <c r="C96" s="41"/>
      <c r="D96" s="214" t="s">
        <v>237</v>
      </c>
      <c r="E96" s="41"/>
      <c r="F96" s="215" t="s">
        <v>1005</v>
      </c>
      <c r="G96" s="41"/>
      <c r="H96" s="41"/>
      <c r="I96" s="151"/>
      <c r="J96" s="151"/>
      <c r="K96" s="41"/>
      <c r="L96" s="41"/>
      <c r="M96" s="45"/>
      <c r="N96" s="216"/>
      <c r="O96" s="86"/>
      <c r="P96" s="86"/>
      <c r="Q96" s="86"/>
      <c r="R96" s="86"/>
      <c r="S96" s="86"/>
      <c r="T96" s="86"/>
      <c r="U96" s="86"/>
      <c r="V96" s="86"/>
      <c r="W96" s="86"/>
      <c r="X96" s="86"/>
      <c r="Y96" s="87"/>
      <c r="AT96" s="18" t="s">
        <v>237</v>
      </c>
      <c r="AU96" s="18" t="s">
        <v>89</v>
      </c>
    </row>
    <row r="97" s="1" customFormat="1" ht="16.5" customHeight="1">
      <c r="B97" s="40"/>
      <c r="C97" s="261" t="s">
        <v>246</v>
      </c>
      <c r="D97" s="261" t="s">
        <v>373</v>
      </c>
      <c r="E97" s="263" t="s">
        <v>1007</v>
      </c>
      <c r="F97" s="264" t="s">
        <v>1008</v>
      </c>
      <c r="G97" s="265" t="s">
        <v>172</v>
      </c>
      <c r="H97" s="266">
        <v>450</v>
      </c>
      <c r="I97" s="267"/>
      <c r="J97" s="268"/>
      <c r="K97" s="269">
        <f>ROUND(P97*H97,2)</f>
        <v>0</v>
      </c>
      <c r="L97" s="264" t="s">
        <v>1002</v>
      </c>
      <c r="M97" s="270"/>
      <c r="N97" s="271"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91</v>
      </c>
      <c r="AT97" s="212" t="s">
        <v>373</v>
      </c>
      <c r="AU97" s="212" t="s">
        <v>89</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89</v>
      </c>
      <c r="BM97" s="212" t="s">
        <v>1009</v>
      </c>
    </row>
    <row r="98" s="1" customFormat="1">
      <c r="B98" s="40"/>
      <c r="C98" s="41"/>
      <c r="D98" s="214" t="s">
        <v>237</v>
      </c>
      <c r="E98" s="41"/>
      <c r="F98" s="215" t="s">
        <v>1008</v>
      </c>
      <c r="G98" s="41"/>
      <c r="H98" s="41"/>
      <c r="I98" s="151"/>
      <c r="J98" s="151"/>
      <c r="K98" s="41"/>
      <c r="L98" s="41"/>
      <c r="M98" s="45"/>
      <c r="N98" s="216"/>
      <c r="O98" s="86"/>
      <c r="P98" s="86"/>
      <c r="Q98" s="86"/>
      <c r="R98" s="86"/>
      <c r="S98" s="86"/>
      <c r="T98" s="86"/>
      <c r="U98" s="86"/>
      <c r="V98" s="86"/>
      <c r="W98" s="86"/>
      <c r="X98" s="86"/>
      <c r="Y98" s="87"/>
      <c r="AT98" s="18" t="s">
        <v>237</v>
      </c>
      <c r="AU98" s="18" t="s">
        <v>89</v>
      </c>
    </row>
    <row r="99" s="1" customFormat="1" ht="16.5" customHeight="1">
      <c r="B99" s="40"/>
      <c r="C99" s="261" t="s">
        <v>235</v>
      </c>
      <c r="D99" s="261" t="s">
        <v>373</v>
      </c>
      <c r="E99" s="263" t="s">
        <v>1010</v>
      </c>
      <c r="F99" s="264" t="s">
        <v>1011</v>
      </c>
      <c r="G99" s="265" t="s">
        <v>172</v>
      </c>
      <c r="H99" s="266">
        <v>78</v>
      </c>
      <c r="I99" s="267"/>
      <c r="J99" s="268"/>
      <c r="K99" s="269">
        <f>ROUND(P99*H99,2)</f>
        <v>0</v>
      </c>
      <c r="L99" s="264" t="s">
        <v>1002</v>
      </c>
      <c r="M99" s="270"/>
      <c r="N99" s="271" t="s">
        <v>40</v>
      </c>
      <c r="O99" s="208" t="s">
        <v>53</v>
      </c>
      <c r="P99" s="209">
        <f>I99+J99</f>
        <v>0</v>
      </c>
      <c r="Q99" s="209">
        <f>ROUND(I99*H99,2)</f>
        <v>0</v>
      </c>
      <c r="R99" s="209">
        <f>ROUND(J99*H99,2)</f>
        <v>0</v>
      </c>
      <c r="S99" s="86"/>
      <c r="T99" s="210">
        <f>S99*H99</f>
        <v>0</v>
      </c>
      <c r="U99" s="210">
        <v>0</v>
      </c>
      <c r="V99" s="210">
        <f>U99*H99</f>
        <v>0</v>
      </c>
      <c r="W99" s="210">
        <v>0</v>
      </c>
      <c r="X99" s="210">
        <f>W99*H99</f>
        <v>0</v>
      </c>
      <c r="Y99" s="211" t="s">
        <v>40</v>
      </c>
      <c r="AR99" s="212" t="s">
        <v>91</v>
      </c>
      <c r="AT99" s="212" t="s">
        <v>373</v>
      </c>
      <c r="AU99" s="212" t="s">
        <v>89</v>
      </c>
      <c r="AY99" s="18" t="s">
        <v>236</v>
      </c>
      <c r="BE99" s="213">
        <f>IF(O99="základní",K99,0)</f>
        <v>0</v>
      </c>
      <c r="BF99" s="213">
        <f>IF(O99="snížená",K99,0)</f>
        <v>0</v>
      </c>
      <c r="BG99" s="213">
        <f>IF(O99="zákl. přenesená",K99,0)</f>
        <v>0</v>
      </c>
      <c r="BH99" s="213">
        <f>IF(O99="sníž. přenesená",K99,0)</f>
        <v>0</v>
      </c>
      <c r="BI99" s="213">
        <f>IF(O99="nulová",K99,0)</f>
        <v>0</v>
      </c>
      <c r="BJ99" s="18" t="s">
        <v>235</v>
      </c>
      <c r="BK99" s="213">
        <f>ROUND(P99*H99,2)</f>
        <v>0</v>
      </c>
      <c r="BL99" s="18" t="s">
        <v>89</v>
      </c>
      <c r="BM99" s="212" t="s">
        <v>1012</v>
      </c>
    </row>
    <row r="100" s="1" customFormat="1">
      <c r="B100" s="40"/>
      <c r="C100" s="41"/>
      <c r="D100" s="214" t="s">
        <v>237</v>
      </c>
      <c r="E100" s="41"/>
      <c r="F100" s="215" t="s">
        <v>1011</v>
      </c>
      <c r="G100" s="41"/>
      <c r="H100" s="41"/>
      <c r="I100" s="151"/>
      <c r="J100" s="151"/>
      <c r="K100" s="41"/>
      <c r="L100" s="41"/>
      <c r="M100" s="45"/>
      <c r="N100" s="216"/>
      <c r="O100" s="86"/>
      <c r="P100" s="86"/>
      <c r="Q100" s="86"/>
      <c r="R100" s="86"/>
      <c r="S100" s="86"/>
      <c r="T100" s="86"/>
      <c r="U100" s="86"/>
      <c r="V100" s="86"/>
      <c r="W100" s="86"/>
      <c r="X100" s="86"/>
      <c r="Y100" s="87"/>
      <c r="AT100" s="18" t="s">
        <v>237</v>
      </c>
      <c r="AU100" s="18" t="s">
        <v>89</v>
      </c>
    </row>
    <row r="101" s="1" customFormat="1" ht="16.5" customHeight="1">
      <c r="B101" s="40"/>
      <c r="C101" s="261" t="s">
        <v>274</v>
      </c>
      <c r="D101" s="261" t="s">
        <v>373</v>
      </c>
      <c r="E101" s="263" t="s">
        <v>1013</v>
      </c>
      <c r="F101" s="264" t="s">
        <v>1014</v>
      </c>
      <c r="G101" s="265" t="s">
        <v>172</v>
      </c>
      <c r="H101" s="266">
        <v>1251</v>
      </c>
      <c r="I101" s="267"/>
      <c r="J101" s="268"/>
      <c r="K101" s="269">
        <f>ROUND(P101*H101,2)</f>
        <v>0</v>
      </c>
      <c r="L101" s="264" t="s">
        <v>1002</v>
      </c>
      <c r="M101" s="270"/>
      <c r="N101" s="271" t="s">
        <v>40</v>
      </c>
      <c r="O101" s="208" t="s">
        <v>53</v>
      </c>
      <c r="P101" s="209">
        <f>I101+J101</f>
        <v>0</v>
      </c>
      <c r="Q101" s="209">
        <f>ROUND(I101*H101,2)</f>
        <v>0</v>
      </c>
      <c r="R101" s="209">
        <f>ROUND(J101*H101,2)</f>
        <v>0</v>
      </c>
      <c r="S101" s="86"/>
      <c r="T101" s="210">
        <f>S101*H101</f>
        <v>0</v>
      </c>
      <c r="U101" s="210">
        <v>0</v>
      </c>
      <c r="V101" s="210">
        <f>U101*H101</f>
        <v>0</v>
      </c>
      <c r="W101" s="210">
        <v>0</v>
      </c>
      <c r="X101" s="210">
        <f>W101*H101</f>
        <v>0</v>
      </c>
      <c r="Y101" s="211" t="s">
        <v>40</v>
      </c>
      <c r="AR101" s="212" t="s">
        <v>91</v>
      </c>
      <c r="AT101" s="212" t="s">
        <v>373</v>
      </c>
      <c r="AU101" s="212" t="s">
        <v>89</v>
      </c>
      <c r="AY101" s="18" t="s">
        <v>236</v>
      </c>
      <c r="BE101" s="213">
        <f>IF(O101="základní",K101,0)</f>
        <v>0</v>
      </c>
      <c r="BF101" s="213">
        <f>IF(O101="snížená",K101,0)</f>
        <v>0</v>
      </c>
      <c r="BG101" s="213">
        <f>IF(O101="zákl. přenesená",K101,0)</f>
        <v>0</v>
      </c>
      <c r="BH101" s="213">
        <f>IF(O101="sníž. přenesená",K101,0)</f>
        <v>0</v>
      </c>
      <c r="BI101" s="213">
        <f>IF(O101="nulová",K101,0)</f>
        <v>0</v>
      </c>
      <c r="BJ101" s="18" t="s">
        <v>235</v>
      </c>
      <c r="BK101" s="213">
        <f>ROUND(P101*H101,2)</f>
        <v>0</v>
      </c>
      <c r="BL101" s="18" t="s">
        <v>89</v>
      </c>
      <c r="BM101" s="212" t="s">
        <v>1015</v>
      </c>
    </row>
    <row r="102" s="1" customFormat="1">
      <c r="B102" s="40"/>
      <c r="C102" s="41"/>
      <c r="D102" s="214" t="s">
        <v>237</v>
      </c>
      <c r="E102" s="41"/>
      <c r="F102" s="215" t="s">
        <v>1014</v>
      </c>
      <c r="G102" s="41"/>
      <c r="H102" s="41"/>
      <c r="I102" s="151"/>
      <c r="J102" s="151"/>
      <c r="K102" s="41"/>
      <c r="L102" s="41"/>
      <c r="M102" s="45"/>
      <c r="N102" s="216"/>
      <c r="O102" s="86"/>
      <c r="P102" s="86"/>
      <c r="Q102" s="86"/>
      <c r="R102" s="86"/>
      <c r="S102" s="86"/>
      <c r="T102" s="86"/>
      <c r="U102" s="86"/>
      <c r="V102" s="86"/>
      <c r="W102" s="86"/>
      <c r="X102" s="86"/>
      <c r="Y102" s="87"/>
      <c r="AT102" s="18" t="s">
        <v>237</v>
      </c>
      <c r="AU102" s="18" t="s">
        <v>89</v>
      </c>
    </row>
    <row r="103" s="1" customFormat="1" ht="16.5" customHeight="1">
      <c r="B103" s="40"/>
      <c r="C103" s="261" t="s">
        <v>258</v>
      </c>
      <c r="D103" s="261" t="s">
        <v>373</v>
      </c>
      <c r="E103" s="263" t="s">
        <v>1016</v>
      </c>
      <c r="F103" s="264" t="s">
        <v>1017</v>
      </c>
      <c r="G103" s="265" t="s">
        <v>172</v>
      </c>
      <c r="H103" s="266">
        <v>299</v>
      </c>
      <c r="I103" s="267"/>
      <c r="J103" s="268"/>
      <c r="K103" s="269">
        <f>ROUND(P103*H103,2)</f>
        <v>0</v>
      </c>
      <c r="L103" s="264" t="s">
        <v>1002</v>
      </c>
      <c r="M103" s="270"/>
      <c r="N103" s="271"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91</v>
      </c>
      <c r="AT103" s="212" t="s">
        <v>373</v>
      </c>
      <c r="AU103" s="212" t="s">
        <v>89</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89</v>
      </c>
      <c r="BM103" s="212" t="s">
        <v>1018</v>
      </c>
    </row>
    <row r="104" s="1" customFormat="1">
      <c r="B104" s="40"/>
      <c r="C104" s="41"/>
      <c r="D104" s="214" t="s">
        <v>237</v>
      </c>
      <c r="E104" s="41"/>
      <c r="F104" s="215" t="s">
        <v>1017</v>
      </c>
      <c r="G104" s="41"/>
      <c r="H104" s="41"/>
      <c r="I104" s="151"/>
      <c r="J104" s="151"/>
      <c r="K104" s="41"/>
      <c r="L104" s="41"/>
      <c r="M104" s="45"/>
      <c r="N104" s="216"/>
      <c r="O104" s="86"/>
      <c r="P104" s="86"/>
      <c r="Q104" s="86"/>
      <c r="R104" s="86"/>
      <c r="S104" s="86"/>
      <c r="T104" s="86"/>
      <c r="U104" s="86"/>
      <c r="V104" s="86"/>
      <c r="W104" s="86"/>
      <c r="X104" s="86"/>
      <c r="Y104" s="87"/>
      <c r="AT104" s="18" t="s">
        <v>237</v>
      </c>
      <c r="AU104" s="18" t="s">
        <v>89</v>
      </c>
    </row>
    <row r="105" s="1" customFormat="1" ht="16.5" customHeight="1">
      <c r="B105" s="40"/>
      <c r="C105" s="261" t="s">
        <v>289</v>
      </c>
      <c r="D105" s="261" t="s">
        <v>373</v>
      </c>
      <c r="E105" s="263" t="s">
        <v>1019</v>
      </c>
      <c r="F105" s="264" t="s">
        <v>1020</v>
      </c>
      <c r="G105" s="265" t="s">
        <v>342</v>
      </c>
      <c r="H105" s="266">
        <v>46</v>
      </c>
      <c r="I105" s="267"/>
      <c r="J105" s="268"/>
      <c r="K105" s="269">
        <f>ROUND(P105*H105,2)</f>
        <v>0</v>
      </c>
      <c r="L105" s="264" t="s">
        <v>1002</v>
      </c>
      <c r="M105" s="270"/>
      <c r="N105" s="271" t="s">
        <v>40</v>
      </c>
      <c r="O105" s="208" t="s">
        <v>53</v>
      </c>
      <c r="P105" s="209">
        <f>I105+J105</f>
        <v>0</v>
      </c>
      <c r="Q105" s="209">
        <f>ROUND(I105*H105,2)</f>
        <v>0</v>
      </c>
      <c r="R105" s="209">
        <f>ROUND(J105*H105,2)</f>
        <v>0</v>
      </c>
      <c r="S105" s="86"/>
      <c r="T105" s="210">
        <f>S105*H105</f>
        <v>0</v>
      </c>
      <c r="U105" s="210">
        <v>0</v>
      </c>
      <c r="V105" s="210">
        <f>U105*H105</f>
        <v>0</v>
      </c>
      <c r="W105" s="210">
        <v>0</v>
      </c>
      <c r="X105" s="210">
        <f>W105*H105</f>
        <v>0</v>
      </c>
      <c r="Y105" s="211" t="s">
        <v>40</v>
      </c>
      <c r="AR105" s="212" t="s">
        <v>1021</v>
      </c>
      <c r="AT105" s="212" t="s">
        <v>373</v>
      </c>
      <c r="AU105" s="212" t="s">
        <v>89</v>
      </c>
      <c r="AY105" s="18" t="s">
        <v>236</v>
      </c>
      <c r="BE105" s="213">
        <f>IF(O105="základní",K105,0)</f>
        <v>0</v>
      </c>
      <c r="BF105" s="213">
        <f>IF(O105="snížená",K105,0)</f>
        <v>0</v>
      </c>
      <c r="BG105" s="213">
        <f>IF(O105="zákl. přenesená",K105,0)</f>
        <v>0</v>
      </c>
      <c r="BH105" s="213">
        <f>IF(O105="sníž. přenesená",K105,0)</f>
        <v>0</v>
      </c>
      <c r="BI105" s="213">
        <f>IF(O105="nulová",K105,0)</f>
        <v>0</v>
      </c>
      <c r="BJ105" s="18" t="s">
        <v>235</v>
      </c>
      <c r="BK105" s="213">
        <f>ROUND(P105*H105,2)</f>
        <v>0</v>
      </c>
      <c r="BL105" s="18" t="s">
        <v>405</v>
      </c>
      <c r="BM105" s="212" t="s">
        <v>1022</v>
      </c>
    </row>
    <row r="106" s="1" customFormat="1">
      <c r="B106" s="40"/>
      <c r="C106" s="41"/>
      <c r="D106" s="214" t="s">
        <v>237</v>
      </c>
      <c r="E106" s="41"/>
      <c r="F106" s="215" t="s">
        <v>1020</v>
      </c>
      <c r="G106" s="41"/>
      <c r="H106" s="41"/>
      <c r="I106" s="151"/>
      <c r="J106" s="151"/>
      <c r="K106" s="41"/>
      <c r="L106" s="41"/>
      <c r="M106" s="45"/>
      <c r="N106" s="216"/>
      <c r="O106" s="86"/>
      <c r="P106" s="86"/>
      <c r="Q106" s="86"/>
      <c r="R106" s="86"/>
      <c r="S106" s="86"/>
      <c r="T106" s="86"/>
      <c r="U106" s="86"/>
      <c r="V106" s="86"/>
      <c r="W106" s="86"/>
      <c r="X106" s="86"/>
      <c r="Y106" s="87"/>
      <c r="AT106" s="18" t="s">
        <v>237</v>
      </c>
      <c r="AU106" s="18" t="s">
        <v>89</v>
      </c>
    </row>
    <row r="107" s="1" customFormat="1" ht="16.5" customHeight="1">
      <c r="B107" s="40"/>
      <c r="C107" s="199" t="s">
        <v>265</v>
      </c>
      <c r="D107" s="199" t="s">
        <v>231</v>
      </c>
      <c r="E107" s="201" t="s">
        <v>1023</v>
      </c>
      <c r="F107" s="202" t="s">
        <v>1024</v>
      </c>
      <c r="G107" s="203" t="s">
        <v>172</v>
      </c>
      <c r="H107" s="204">
        <v>92</v>
      </c>
      <c r="I107" s="205"/>
      <c r="J107" s="205"/>
      <c r="K107" s="206">
        <f>ROUND(P107*H107,2)</f>
        <v>0</v>
      </c>
      <c r="L107" s="202" t="s">
        <v>1002</v>
      </c>
      <c r="M107" s="45"/>
      <c r="N107" s="207" t="s">
        <v>40</v>
      </c>
      <c r="O107" s="208" t="s">
        <v>53</v>
      </c>
      <c r="P107" s="209">
        <f>I107+J107</f>
        <v>0</v>
      </c>
      <c r="Q107" s="209">
        <f>ROUND(I107*H107,2)</f>
        <v>0</v>
      </c>
      <c r="R107" s="209">
        <f>ROUND(J107*H107,2)</f>
        <v>0</v>
      </c>
      <c r="S107" s="86"/>
      <c r="T107" s="210">
        <f>S107*H107</f>
        <v>0</v>
      </c>
      <c r="U107" s="210">
        <v>0</v>
      </c>
      <c r="V107" s="210">
        <f>U107*H107</f>
        <v>0</v>
      </c>
      <c r="W107" s="210">
        <v>0</v>
      </c>
      <c r="X107" s="210">
        <f>W107*H107</f>
        <v>0</v>
      </c>
      <c r="Y107" s="211" t="s">
        <v>40</v>
      </c>
      <c r="AR107" s="212" t="s">
        <v>89</v>
      </c>
      <c r="AT107" s="212" t="s">
        <v>231</v>
      </c>
      <c r="AU107" s="212" t="s">
        <v>89</v>
      </c>
      <c r="AY107" s="18" t="s">
        <v>236</v>
      </c>
      <c r="BE107" s="213">
        <f>IF(O107="základní",K107,0)</f>
        <v>0</v>
      </c>
      <c r="BF107" s="213">
        <f>IF(O107="snížená",K107,0)</f>
        <v>0</v>
      </c>
      <c r="BG107" s="213">
        <f>IF(O107="zákl. přenesená",K107,0)</f>
        <v>0</v>
      </c>
      <c r="BH107" s="213">
        <f>IF(O107="sníž. přenesená",K107,0)</f>
        <v>0</v>
      </c>
      <c r="BI107" s="213">
        <f>IF(O107="nulová",K107,0)</f>
        <v>0</v>
      </c>
      <c r="BJ107" s="18" t="s">
        <v>235</v>
      </c>
      <c r="BK107" s="213">
        <f>ROUND(P107*H107,2)</f>
        <v>0</v>
      </c>
      <c r="BL107" s="18" t="s">
        <v>89</v>
      </c>
      <c r="BM107" s="212" t="s">
        <v>1025</v>
      </c>
    </row>
    <row r="108" s="1" customFormat="1">
      <c r="B108" s="40"/>
      <c r="C108" s="41"/>
      <c r="D108" s="214" t="s">
        <v>237</v>
      </c>
      <c r="E108" s="41"/>
      <c r="F108" s="215" t="s">
        <v>1024</v>
      </c>
      <c r="G108" s="41"/>
      <c r="H108" s="41"/>
      <c r="I108" s="151"/>
      <c r="J108" s="151"/>
      <c r="K108" s="41"/>
      <c r="L108" s="41"/>
      <c r="M108" s="45"/>
      <c r="N108" s="216"/>
      <c r="O108" s="86"/>
      <c r="P108" s="86"/>
      <c r="Q108" s="86"/>
      <c r="R108" s="86"/>
      <c r="S108" s="86"/>
      <c r="T108" s="86"/>
      <c r="U108" s="86"/>
      <c r="V108" s="86"/>
      <c r="W108" s="86"/>
      <c r="X108" s="86"/>
      <c r="Y108" s="87"/>
      <c r="AT108" s="18" t="s">
        <v>237</v>
      </c>
      <c r="AU108" s="18" t="s">
        <v>89</v>
      </c>
    </row>
    <row r="109" s="1" customFormat="1" ht="24" customHeight="1">
      <c r="B109" s="40"/>
      <c r="C109" s="199" t="s">
        <v>302</v>
      </c>
      <c r="D109" s="199" t="s">
        <v>231</v>
      </c>
      <c r="E109" s="201" t="s">
        <v>1026</v>
      </c>
      <c r="F109" s="202" t="s">
        <v>1027</v>
      </c>
      <c r="G109" s="203" t="s">
        <v>172</v>
      </c>
      <c r="H109" s="204">
        <v>1550</v>
      </c>
      <c r="I109" s="205"/>
      <c r="J109" s="205"/>
      <c r="K109" s="206">
        <f>ROUND(P109*H109,2)</f>
        <v>0</v>
      </c>
      <c r="L109" s="202" t="s">
        <v>1002</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89</v>
      </c>
      <c r="AT109" s="212" t="s">
        <v>231</v>
      </c>
      <c r="AU109" s="212" t="s">
        <v>89</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89</v>
      </c>
      <c r="BM109" s="212" t="s">
        <v>1028</v>
      </c>
    </row>
    <row r="110" s="1" customFormat="1">
      <c r="B110" s="40"/>
      <c r="C110" s="41"/>
      <c r="D110" s="214" t="s">
        <v>237</v>
      </c>
      <c r="E110" s="41"/>
      <c r="F110" s="215" t="s">
        <v>1029</v>
      </c>
      <c r="G110" s="41"/>
      <c r="H110" s="41"/>
      <c r="I110" s="151"/>
      <c r="J110" s="151"/>
      <c r="K110" s="41"/>
      <c r="L110" s="41"/>
      <c r="M110" s="45"/>
      <c r="N110" s="216"/>
      <c r="O110" s="86"/>
      <c r="P110" s="86"/>
      <c r="Q110" s="86"/>
      <c r="R110" s="86"/>
      <c r="S110" s="86"/>
      <c r="T110" s="86"/>
      <c r="U110" s="86"/>
      <c r="V110" s="86"/>
      <c r="W110" s="86"/>
      <c r="X110" s="86"/>
      <c r="Y110" s="87"/>
      <c r="AT110" s="18" t="s">
        <v>237</v>
      </c>
      <c r="AU110" s="18" t="s">
        <v>89</v>
      </c>
    </row>
    <row r="111" s="1" customFormat="1" ht="36" customHeight="1">
      <c r="B111" s="40"/>
      <c r="C111" s="199" t="s">
        <v>309</v>
      </c>
      <c r="D111" s="199" t="s">
        <v>231</v>
      </c>
      <c r="E111" s="201" t="s">
        <v>1030</v>
      </c>
      <c r="F111" s="202" t="s">
        <v>1031</v>
      </c>
      <c r="G111" s="203" t="s">
        <v>172</v>
      </c>
      <c r="H111" s="204">
        <v>800</v>
      </c>
      <c r="I111" s="205"/>
      <c r="J111" s="205"/>
      <c r="K111" s="206">
        <f>ROUND(P111*H111,2)</f>
        <v>0</v>
      </c>
      <c r="L111" s="202" t="s">
        <v>1002</v>
      </c>
      <c r="M111" s="45"/>
      <c r="N111" s="207" t="s">
        <v>40</v>
      </c>
      <c r="O111" s="208" t="s">
        <v>53</v>
      </c>
      <c r="P111" s="209">
        <f>I111+J111</f>
        <v>0</v>
      </c>
      <c r="Q111" s="209">
        <f>ROUND(I111*H111,2)</f>
        <v>0</v>
      </c>
      <c r="R111" s="209">
        <f>ROUND(J111*H111,2)</f>
        <v>0</v>
      </c>
      <c r="S111" s="86"/>
      <c r="T111" s="210">
        <f>S111*H111</f>
        <v>0</v>
      </c>
      <c r="U111" s="210">
        <v>0</v>
      </c>
      <c r="V111" s="210">
        <f>U111*H111</f>
        <v>0</v>
      </c>
      <c r="W111" s="210">
        <v>0</v>
      </c>
      <c r="X111" s="210">
        <f>W111*H111</f>
        <v>0</v>
      </c>
      <c r="Y111" s="211" t="s">
        <v>40</v>
      </c>
      <c r="AR111" s="212" t="s">
        <v>89</v>
      </c>
      <c r="AT111" s="212" t="s">
        <v>231</v>
      </c>
      <c r="AU111" s="212" t="s">
        <v>89</v>
      </c>
      <c r="AY111" s="18" t="s">
        <v>236</v>
      </c>
      <c r="BE111" s="213">
        <f>IF(O111="základní",K111,0)</f>
        <v>0</v>
      </c>
      <c r="BF111" s="213">
        <f>IF(O111="snížená",K111,0)</f>
        <v>0</v>
      </c>
      <c r="BG111" s="213">
        <f>IF(O111="zákl. přenesená",K111,0)</f>
        <v>0</v>
      </c>
      <c r="BH111" s="213">
        <f>IF(O111="sníž. přenesená",K111,0)</f>
        <v>0</v>
      </c>
      <c r="BI111" s="213">
        <f>IF(O111="nulová",K111,0)</f>
        <v>0</v>
      </c>
      <c r="BJ111" s="18" t="s">
        <v>235</v>
      </c>
      <c r="BK111" s="213">
        <f>ROUND(P111*H111,2)</f>
        <v>0</v>
      </c>
      <c r="BL111" s="18" t="s">
        <v>89</v>
      </c>
      <c r="BM111" s="212" t="s">
        <v>1032</v>
      </c>
    </row>
    <row r="112" s="1" customFormat="1">
      <c r="B112" s="40"/>
      <c r="C112" s="41"/>
      <c r="D112" s="214" t="s">
        <v>237</v>
      </c>
      <c r="E112" s="41"/>
      <c r="F112" s="215" t="s">
        <v>1033</v>
      </c>
      <c r="G112" s="41"/>
      <c r="H112" s="41"/>
      <c r="I112" s="151"/>
      <c r="J112" s="151"/>
      <c r="K112" s="41"/>
      <c r="L112" s="41"/>
      <c r="M112" s="45"/>
      <c r="N112" s="216"/>
      <c r="O112" s="86"/>
      <c r="P112" s="86"/>
      <c r="Q112" s="86"/>
      <c r="R112" s="86"/>
      <c r="S112" s="86"/>
      <c r="T112" s="86"/>
      <c r="U112" s="86"/>
      <c r="V112" s="86"/>
      <c r="W112" s="86"/>
      <c r="X112" s="86"/>
      <c r="Y112" s="87"/>
      <c r="AT112" s="18" t="s">
        <v>237</v>
      </c>
      <c r="AU112" s="18" t="s">
        <v>89</v>
      </c>
    </row>
    <row r="113" s="1" customFormat="1" ht="24" customHeight="1">
      <c r="B113" s="40"/>
      <c r="C113" s="199" t="s">
        <v>316</v>
      </c>
      <c r="D113" s="199" t="s">
        <v>231</v>
      </c>
      <c r="E113" s="201" t="s">
        <v>1034</v>
      </c>
      <c r="F113" s="202" t="s">
        <v>1035</v>
      </c>
      <c r="G113" s="203" t="s">
        <v>172</v>
      </c>
      <c r="H113" s="204">
        <v>376</v>
      </c>
      <c r="I113" s="205"/>
      <c r="J113" s="205"/>
      <c r="K113" s="206">
        <f>ROUND(P113*H113,2)</f>
        <v>0</v>
      </c>
      <c r="L113" s="202" t="s">
        <v>1002</v>
      </c>
      <c r="M113" s="45"/>
      <c r="N113" s="207" t="s">
        <v>40</v>
      </c>
      <c r="O113" s="208" t="s">
        <v>53</v>
      </c>
      <c r="P113" s="209">
        <f>I113+J113</f>
        <v>0</v>
      </c>
      <c r="Q113" s="209">
        <f>ROUND(I113*H113,2)</f>
        <v>0</v>
      </c>
      <c r="R113" s="209">
        <f>ROUND(J113*H113,2)</f>
        <v>0</v>
      </c>
      <c r="S113" s="86"/>
      <c r="T113" s="210">
        <f>S113*H113</f>
        <v>0</v>
      </c>
      <c r="U113" s="210">
        <v>0</v>
      </c>
      <c r="V113" s="210">
        <f>U113*H113</f>
        <v>0</v>
      </c>
      <c r="W113" s="210">
        <v>0</v>
      </c>
      <c r="X113" s="210">
        <f>W113*H113</f>
        <v>0</v>
      </c>
      <c r="Y113" s="211" t="s">
        <v>40</v>
      </c>
      <c r="AR113" s="212" t="s">
        <v>89</v>
      </c>
      <c r="AT113" s="212" t="s">
        <v>231</v>
      </c>
      <c r="AU113" s="212" t="s">
        <v>89</v>
      </c>
      <c r="AY113" s="18" t="s">
        <v>236</v>
      </c>
      <c r="BE113" s="213">
        <f>IF(O113="základní",K113,0)</f>
        <v>0</v>
      </c>
      <c r="BF113" s="213">
        <f>IF(O113="snížená",K113,0)</f>
        <v>0</v>
      </c>
      <c r="BG113" s="213">
        <f>IF(O113="zákl. přenesená",K113,0)</f>
        <v>0</v>
      </c>
      <c r="BH113" s="213">
        <f>IF(O113="sníž. přenesená",K113,0)</f>
        <v>0</v>
      </c>
      <c r="BI113" s="213">
        <f>IF(O113="nulová",K113,0)</f>
        <v>0</v>
      </c>
      <c r="BJ113" s="18" t="s">
        <v>235</v>
      </c>
      <c r="BK113" s="213">
        <f>ROUND(P113*H113,2)</f>
        <v>0</v>
      </c>
      <c r="BL113" s="18" t="s">
        <v>89</v>
      </c>
      <c r="BM113" s="212" t="s">
        <v>1036</v>
      </c>
    </row>
    <row r="114" s="1" customFormat="1">
      <c r="B114" s="40"/>
      <c r="C114" s="41"/>
      <c r="D114" s="214" t="s">
        <v>237</v>
      </c>
      <c r="E114" s="41"/>
      <c r="F114" s="215" t="s">
        <v>1037</v>
      </c>
      <c r="G114" s="41"/>
      <c r="H114" s="41"/>
      <c r="I114" s="151"/>
      <c r="J114" s="151"/>
      <c r="K114" s="41"/>
      <c r="L114" s="41"/>
      <c r="M114" s="45"/>
      <c r="N114" s="216"/>
      <c r="O114" s="86"/>
      <c r="P114" s="86"/>
      <c r="Q114" s="86"/>
      <c r="R114" s="86"/>
      <c r="S114" s="86"/>
      <c r="T114" s="86"/>
      <c r="U114" s="86"/>
      <c r="V114" s="86"/>
      <c r="W114" s="86"/>
      <c r="X114" s="86"/>
      <c r="Y114" s="87"/>
      <c r="AT114" s="18" t="s">
        <v>237</v>
      </c>
      <c r="AU114" s="18" t="s">
        <v>89</v>
      </c>
    </row>
    <row r="115" s="1" customFormat="1" ht="24" customHeight="1">
      <c r="B115" s="40"/>
      <c r="C115" s="199" t="s">
        <v>277</v>
      </c>
      <c r="D115" s="199" t="s">
        <v>231</v>
      </c>
      <c r="E115" s="201" t="s">
        <v>1038</v>
      </c>
      <c r="F115" s="202" t="s">
        <v>1039</v>
      </c>
      <c r="G115" s="203" t="s">
        <v>172</v>
      </c>
      <c r="H115" s="204">
        <v>817</v>
      </c>
      <c r="I115" s="205"/>
      <c r="J115" s="205"/>
      <c r="K115" s="206">
        <f>ROUND(P115*H115,2)</f>
        <v>0</v>
      </c>
      <c r="L115" s="202" t="s">
        <v>1002</v>
      </c>
      <c r="M115" s="45"/>
      <c r="N115" s="207" t="s">
        <v>40</v>
      </c>
      <c r="O115" s="208" t="s">
        <v>53</v>
      </c>
      <c r="P115" s="209">
        <f>I115+J115</f>
        <v>0</v>
      </c>
      <c r="Q115" s="209">
        <f>ROUND(I115*H115,2)</f>
        <v>0</v>
      </c>
      <c r="R115" s="209">
        <f>ROUND(J115*H115,2)</f>
        <v>0</v>
      </c>
      <c r="S115" s="86"/>
      <c r="T115" s="210">
        <f>S115*H115</f>
        <v>0</v>
      </c>
      <c r="U115" s="210">
        <v>0</v>
      </c>
      <c r="V115" s="210">
        <f>U115*H115</f>
        <v>0</v>
      </c>
      <c r="W115" s="210">
        <v>0</v>
      </c>
      <c r="X115" s="210">
        <f>W115*H115</f>
        <v>0</v>
      </c>
      <c r="Y115" s="211" t="s">
        <v>40</v>
      </c>
      <c r="AR115" s="212" t="s">
        <v>89</v>
      </c>
      <c r="AT115" s="212" t="s">
        <v>231</v>
      </c>
      <c r="AU115" s="212" t="s">
        <v>89</v>
      </c>
      <c r="AY115" s="18" t="s">
        <v>236</v>
      </c>
      <c r="BE115" s="213">
        <f>IF(O115="základní",K115,0)</f>
        <v>0</v>
      </c>
      <c r="BF115" s="213">
        <f>IF(O115="snížená",K115,0)</f>
        <v>0</v>
      </c>
      <c r="BG115" s="213">
        <f>IF(O115="zákl. přenesená",K115,0)</f>
        <v>0</v>
      </c>
      <c r="BH115" s="213">
        <f>IF(O115="sníž. přenesená",K115,0)</f>
        <v>0</v>
      </c>
      <c r="BI115" s="213">
        <f>IF(O115="nulová",K115,0)</f>
        <v>0</v>
      </c>
      <c r="BJ115" s="18" t="s">
        <v>235</v>
      </c>
      <c r="BK115" s="213">
        <f>ROUND(P115*H115,2)</f>
        <v>0</v>
      </c>
      <c r="BL115" s="18" t="s">
        <v>89</v>
      </c>
      <c r="BM115" s="212" t="s">
        <v>1040</v>
      </c>
    </row>
    <row r="116" s="1" customFormat="1">
      <c r="B116" s="40"/>
      <c r="C116" s="41"/>
      <c r="D116" s="214" t="s">
        <v>237</v>
      </c>
      <c r="E116" s="41"/>
      <c r="F116" s="215" t="s">
        <v>1041</v>
      </c>
      <c r="G116" s="41"/>
      <c r="H116" s="41"/>
      <c r="I116" s="151"/>
      <c r="J116" s="151"/>
      <c r="K116" s="41"/>
      <c r="L116" s="41"/>
      <c r="M116" s="45"/>
      <c r="N116" s="216"/>
      <c r="O116" s="86"/>
      <c r="P116" s="86"/>
      <c r="Q116" s="86"/>
      <c r="R116" s="86"/>
      <c r="S116" s="86"/>
      <c r="T116" s="86"/>
      <c r="U116" s="86"/>
      <c r="V116" s="86"/>
      <c r="W116" s="86"/>
      <c r="X116" s="86"/>
      <c r="Y116" s="87"/>
      <c r="AT116" s="18" t="s">
        <v>237</v>
      </c>
      <c r="AU116" s="18" t="s">
        <v>89</v>
      </c>
    </row>
    <row r="117" s="1" customFormat="1" ht="36" customHeight="1">
      <c r="B117" s="40"/>
      <c r="C117" s="199" t="s">
        <v>334</v>
      </c>
      <c r="D117" s="199" t="s">
        <v>231</v>
      </c>
      <c r="E117" s="201" t="s">
        <v>1042</v>
      </c>
      <c r="F117" s="202" t="s">
        <v>1043</v>
      </c>
      <c r="G117" s="203" t="s">
        <v>172</v>
      </c>
      <c r="H117" s="204">
        <v>1550</v>
      </c>
      <c r="I117" s="205"/>
      <c r="J117" s="205"/>
      <c r="K117" s="206">
        <f>ROUND(P117*H117,2)</f>
        <v>0</v>
      </c>
      <c r="L117" s="202" t="s">
        <v>1002</v>
      </c>
      <c r="M117" s="45"/>
      <c r="N117" s="207" t="s">
        <v>40</v>
      </c>
      <c r="O117" s="208" t="s">
        <v>53</v>
      </c>
      <c r="P117" s="209">
        <f>I117+J117</f>
        <v>0</v>
      </c>
      <c r="Q117" s="209">
        <f>ROUND(I117*H117,2)</f>
        <v>0</v>
      </c>
      <c r="R117" s="209">
        <f>ROUND(J117*H117,2)</f>
        <v>0</v>
      </c>
      <c r="S117" s="86"/>
      <c r="T117" s="210">
        <f>S117*H117</f>
        <v>0</v>
      </c>
      <c r="U117" s="210">
        <v>0</v>
      </c>
      <c r="V117" s="210">
        <f>U117*H117</f>
        <v>0</v>
      </c>
      <c r="W117" s="210">
        <v>0</v>
      </c>
      <c r="X117" s="210">
        <f>W117*H117</f>
        <v>0</v>
      </c>
      <c r="Y117" s="211" t="s">
        <v>40</v>
      </c>
      <c r="AR117" s="212" t="s">
        <v>89</v>
      </c>
      <c r="AT117" s="212" t="s">
        <v>231</v>
      </c>
      <c r="AU117" s="212" t="s">
        <v>89</v>
      </c>
      <c r="AY117" s="18" t="s">
        <v>236</v>
      </c>
      <c r="BE117" s="213">
        <f>IF(O117="základní",K117,0)</f>
        <v>0</v>
      </c>
      <c r="BF117" s="213">
        <f>IF(O117="snížená",K117,0)</f>
        <v>0</v>
      </c>
      <c r="BG117" s="213">
        <f>IF(O117="zákl. přenesená",K117,0)</f>
        <v>0</v>
      </c>
      <c r="BH117" s="213">
        <f>IF(O117="sníž. přenesená",K117,0)</f>
        <v>0</v>
      </c>
      <c r="BI117" s="213">
        <f>IF(O117="nulová",K117,0)</f>
        <v>0</v>
      </c>
      <c r="BJ117" s="18" t="s">
        <v>235</v>
      </c>
      <c r="BK117" s="213">
        <f>ROUND(P117*H117,2)</f>
        <v>0</v>
      </c>
      <c r="BL117" s="18" t="s">
        <v>89</v>
      </c>
      <c r="BM117" s="212" t="s">
        <v>1044</v>
      </c>
    </row>
    <row r="118" s="1" customFormat="1">
      <c r="B118" s="40"/>
      <c r="C118" s="41"/>
      <c r="D118" s="214" t="s">
        <v>237</v>
      </c>
      <c r="E118" s="41"/>
      <c r="F118" s="215" t="s">
        <v>1045</v>
      </c>
      <c r="G118" s="41"/>
      <c r="H118" s="41"/>
      <c r="I118" s="151"/>
      <c r="J118" s="151"/>
      <c r="K118" s="41"/>
      <c r="L118" s="41"/>
      <c r="M118" s="45"/>
      <c r="N118" s="216"/>
      <c r="O118" s="86"/>
      <c r="P118" s="86"/>
      <c r="Q118" s="86"/>
      <c r="R118" s="86"/>
      <c r="S118" s="86"/>
      <c r="T118" s="86"/>
      <c r="U118" s="86"/>
      <c r="V118" s="86"/>
      <c r="W118" s="86"/>
      <c r="X118" s="86"/>
      <c r="Y118" s="87"/>
      <c r="AT118" s="18" t="s">
        <v>237</v>
      </c>
      <c r="AU118" s="18" t="s">
        <v>89</v>
      </c>
    </row>
    <row r="119" s="1" customFormat="1" ht="16.5" customHeight="1">
      <c r="B119" s="40"/>
      <c r="C119" s="199" t="s">
        <v>285</v>
      </c>
      <c r="D119" s="199" t="s">
        <v>231</v>
      </c>
      <c r="E119" s="201" t="s">
        <v>1046</v>
      </c>
      <c r="F119" s="202" t="s">
        <v>1047</v>
      </c>
      <c r="G119" s="203" t="s">
        <v>342</v>
      </c>
      <c r="H119" s="204">
        <v>2</v>
      </c>
      <c r="I119" s="205"/>
      <c r="J119" s="205"/>
      <c r="K119" s="206">
        <f>ROUND(P119*H119,2)</f>
        <v>0</v>
      </c>
      <c r="L119" s="202" t="s">
        <v>1002</v>
      </c>
      <c r="M119" s="45"/>
      <c r="N119" s="207" t="s">
        <v>40</v>
      </c>
      <c r="O119" s="208" t="s">
        <v>53</v>
      </c>
      <c r="P119" s="209">
        <f>I119+J119</f>
        <v>0</v>
      </c>
      <c r="Q119" s="209">
        <f>ROUND(I119*H119,2)</f>
        <v>0</v>
      </c>
      <c r="R119" s="209">
        <f>ROUND(J119*H119,2)</f>
        <v>0</v>
      </c>
      <c r="S119" s="86"/>
      <c r="T119" s="210">
        <f>S119*H119</f>
        <v>0</v>
      </c>
      <c r="U119" s="210">
        <v>0</v>
      </c>
      <c r="V119" s="210">
        <f>U119*H119</f>
        <v>0</v>
      </c>
      <c r="W119" s="210">
        <v>0</v>
      </c>
      <c r="X119" s="210">
        <f>W119*H119</f>
        <v>0</v>
      </c>
      <c r="Y119" s="211" t="s">
        <v>40</v>
      </c>
      <c r="AR119" s="212" t="s">
        <v>89</v>
      </c>
      <c r="AT119" s="212" t="s">
        <v>231</v>
      </c>
      <c r="AU119" s="212" t="s">
        <v>89</v>
      </c>
      <c r="AY119" s="18" t="s">
        <v>236</v>
      </c>
      <c r="BE119" s="213">
        <f>IF(O119="základní",K119,0)</f>
        <v>0</v>
      </c>
      <c r="BF119" s="213">
        <f>IF(O119="snížená",K119,0)</f>
        <v>0</v>
      </c>
      <c r="BG119" s="213">
        <f>IF(O119="zákl. přenesená",K119,0)</f>
        <v>0</v>
      </c>
      <c r="BH119" s="213">
        <f>IF(O119="sníž. přenesená",K119,0)</f>
        <v>0</v>
      </c>
      <c r="BI119" s="213">
        <f>IF(O119="nulová",K119,0)</f>
        <v>0</v>
      </c>
      <c r="BJ119" s="18" t="s">
        <v>235</v>
      </c>
      <c r="BK119" s="213">
        <f>ROUND(P119*H119,2)</f>
        <v>0</v>
      </c>
      <c r="BL119" s="18" t="s">
        <v>89</v>
      </c>
      <c r="BM119" s="212" t="s">
        <v>1048</v>
      </c>
    </row>
    <row r="120" s="1" customFormat="1">
      <c r="B120" s="40"/>
      <c r="C120" s="41"/>
      <c r="D120" s="214" t="s">
        <v>237</v>
      </c>
      <c r="E120" s="41"/>
      <c r="F120" s="215" t="s">
        <v>1049</v>
      </c>
      <c r="G120" s="41"/>
      <c r="H120" s="41"/>
      <c r="I120" s="151"/>
      <c r="J120" s="151"/>
      <c r="K120" s="41"/>
      <c r="L120" s="41"/>
      <c r="M120" s="45"/>
      <c r="N120" s="216"/>
      <c r="O120" s="86"/>
      <c r="P120" s="86"/>
      <c r="Q120" s="86"/>
      <c r="R120" s="86"/>
      <c r="S120" s="86"/>
      <c r="T120" s="86"/>
      <c r="U120" s="86"/>
      <c r="V120" s="86"/>
      <c r="W120" s="86"/>
      <c r="X120" s="86"/>
      <c r="Y120" s="87"/>
      <c r="AT120" s="18" t="s">
        <v>237</v>
      </c>
      <c r="AU120" s="18" t="s">
        <v>89</v>
      </c>
    </row>
    <row r="121" s="1" customFormat="1" ht="36" customHeight="1">
      <c r="B121" s="40"/>
      <c r="C121" s="199" t="s">
        <v>9</v>
      </c>
      <c r="D121" s="199" t="s">
        <v>231</v>
      </c>
      <c r="E121" s="201" t="s">
        <v>1050</v>
      </c>
      <c r="F121" s="202" t="s">
        <v>1051</v>
      </c>
      <c r="G121" s="203" t="s">
        <v>342</v>
      </c>
      <c r="H121" s="204">
        <v>2</v>
      </c>
      <c r="I121" s="205"/>
      <c r="J121" s="205"/>
      <c r="K121" s="206">
        <f>ROUND(P121*H121,2)</f>
        <v>0</v>
      </c>
      <c r="L121" s="202" t="s">
        <v>1002</v>
      </c>
      <c r="M121" s="45"/>
      <c r="N121" s="207" t="s">
        <v>40</v>
      </c>
      <c r="O121" s="208" t="s">
        <v>53</v>
      </c>
      <c r="P121" s="209">
        <f>I121+J121</f>
        <v>0</v>
      </c>
      <c r="Q121" s="209">
        <f>ROUND(I121*H121,2)</f>
        <v>0</v>
      </c>
      <c r="R121" s="209">
        <f>ROUND(J121*H121,2)</f>
        <v>0</v>
      </c>
      <c r="S121" s="86"/>
      <c r="T121" s="210">
        <f>S121*H121</f>
        <v>0</v>
      </c>
      <c r="U121" s="210">
        <v>0</v>
      </c>
      <c r="V121" s="210">
        <f>U121*H121</f>
        <v>0</v>
      </c>
      <c r="W121" s="210">
        <v>0</v>
      </c>
      <c r="X121" s="210">
        <f>W121*H121</f>
        <v>0</v>
      </c>
      <c r="Y121" s="211" t="s">
        <v>40</v>
      </c>
      <c r="AR121" s="212" t="s">
        <v>89</v>
      </c>
      <c r="AT121" s="212" t="s">
        <v>231</v>
      </c>
      <c r="AU121" s="212" t="s">
        <v>89</v>
      </c>
      <c r="AY121" s="18" t="s">
        <v>236</v>
      </c>
      <c r="BE121" s="213">
        <f>IF(O121="základní",K121,0)</f>
        <v>0</v>
      </c>
      <c r="BF121" s="213">
        <f>IF(O121="snížená",K121,0)</f>
        <v>0</v>
      </c>
      <c r="BG121" s="213">
        <f>IF(O121="zákl. přenesená",K121,0)</f>
        <v>0</v>
      </c>
      <c r="BH121" s="213">
        <f>IF(O121="sníž. přenesená",K121,0)</f>
        <v>0</v>
      </c>
      <c r="BI121" s="213">
        <f>IF(O121="nulová",K121,0)</f>
        <v>0</v>
      </c>
      <c r="BJ121" s="18" t="s">
        <v>235</v>
      </c>
      <c r="BK121" s="213">
        <f>ROUND(P121*H121,2)</f>
        <v>0</v>
      </c>
      <c r="BL121" s="18" t="s">
        <v>89</v>
      </c>
      <c r="BM121" s="212" t="s">
        <v>1052</v>
      </c>
    </row>
    <row r="122" s="1" customFormat="1">
      <c r="B122" s="40"/>
      <c r="C122" s="41"/>
      <c r="D122" s="214" t="s">
        <v>237</v>
      </c>
      <c r="E122" s="41"/>
      <c r="F122" s="215" t="s">
        <v>1053</v>
      </c>
      <c r="G122" s="41"/>
      <c r="H122" s="41"/>
      <c r="I122" s="151"/>
      <c r="J122" s="151"/>
      <c r="K122" s="41"/>
      <c r="L122" s="41"/>
      <c r="M122" s="45"/>
      <c r="N122" s="216"/>
      <c r="O122" s="86"/>
      <c r="P122" s="86"/>
      <c r="Q122" s="86"/>
      <c r="R122" s="86"/>
      <c r="S122" s="86"/>
      <c r="T122" s="86"/>
      <c r="U122" s="86"/>
      <c r="V122" s="86"/>
      <c r="W122" s="86"/>
      <c r="X122" s="86"/>
      <c r="Y122" s="87"/>
      <c r="AT122" s="18" t="s">
        <v>237</v>
      </c>
      <c r="AU122" s="18" t="s">
        <v>89</v>
      </c>
    </row>
    <row r="123" s="1" customFormat="1" ht="36" customHeight="1">
      <c r="B123" s="40"/>
      <c r="C123" s="199" t="s">
        <v>292</v>
      </c>
      <c r="D123" s="199" t="s">
        <v>231</v>
      </c>
      <c r="E123" s="201" t="s">
        <v>1054</v>
      </c>
      <c r="F123" s="202" t="s">
        <v>1055</v>
      </c>
      <c r="G123" s="203" t="s">
        <v>342</v>
      </c>
      <c r="H123" s="204">
        <v>12</v>
      </c>
      <c r="I123" s="205"/>
      <c r="J123" s="205"/>
      <c r="K123" s="206">
        <f>ROUND(P123*H123,2)</f>
        <v>0</v>
      </c>
      <c r="L123" s="202" t="s">
        <v>1002</v>
      </c>
      <c r="M123" s="45"/>
      <c r="N123" s="207" t="s">
        <v>40</v>
      </c>
      <c r="O123" s="208" t="s">
        <v>53</v>
      </c>
      <c r="P123" s="209">
        <f>I123+J123</f>
        <v>0</v>
      </c>
      <c r="Q123" s="209">
        <f>ROUND(I123*H123,2)</f>
        <v>0</v>
      </c>
      <c r="R123" s="209">
        <f>ROUND(J123*H123,2)</f>
        <v>0</v>
      </c>
      <c r="S123" s="86"/>
      <c r="T123" s="210">
        <f>S123*H123</f>
        <v>0</v>
      </c>
      <c r="U123" s="210">
        <v>0</v>
      </c>
      <c r="V123" s="210">
        <f>U123*H123</f>
        <v>0</v>
      </c>
      <c r="W123" s="210">
        <v>0</v>
      </c>
      <c r="X123" s="210">
        <f>W123*H123</f>
        <v>0</v>
      </c>
      <c r="Y123" s="211" t="s">
        <v>40</v>
      </c>
      <c r="AR123" s="212" t="s">
        <v>89</v>
      </c>
      <c r="AT123" s="212" t="s">
        <v>231</v>
      </c>
      <c r="AU123" s="212" t="s">
        <v>89</v>
      </c>
      <c r="AY123" s="18" t="s">
        <v>236</v>
      </c>
      <c r="BE123" s="213">
        <f>IF(O123="základní",K123,0)</f>
        <v>0</v>
      </c>
      <c r="BF123" s="213">
        <f>IF(O123="snížená",K123,0)</f>
        <v>0</v>
      </c>
      <c r="BG123" s="213">
        <f>IF(O123="zákl. přenesená",K123,0)</f>
        <v>0</v>
      </c>
      <c r="BH123" s="213">
        <f>IF(O123="sníž. přenesená",K123,0)</f>
        <v>0</v>
      </c>
      <c r="BI123" s="213">
        <f>IF(O123="nulová",K123,0)</f>
        <v>0</v>
      </c>
      <c r="BJ123" s="18" t="s">
        <v>235</v>
      </c>
      <c r="BK123" s="213">
        <f>ROUND(P123*H123,2)</f>
        <v>0</v>
      </c>
      <c r="BL123" s="18" t="s">
        <v>89</v>
      </c>
      <c r="BM123" s="212" t="s">
        <v>1056</v>
      </c>
    </row>
    <row r="124" s="1" customFormat="1">
      <c r="B124" s="40"/>
      <c r="C124" s="41"/>
      <c r="D124" s="214" t="s">
        <v>237</v>
      </c>
      <c r="E124" s="41"/>
      <c r="F124" s="215" t="s">
        <v>1057</v>
      </c>
      <c r="G124" s="41"/>
      <c r="H124" s="41"/>
      <c r="I124" s="151"/>
      <c r="J124" s="151"/>
      <c r="K124" s="41"/>
      <c r="L124" s="41"/>
      <c r="M124" s="45"/>
      <c r="N124" s="216"/>
      <c r="O124" s="86"/>
      <c r="P124" s="86"/>
      <c r="Q124" s="86"/>
      <c r="R124" s="86"/>
      <c r="S124" s="86"/>
      <c r="T124" s="86"/>
      <c r="U124" s="86"/>
      <c r="V124" s="86"/>
      <c r="W124" s="86"/>
      <c r="X124" s="86"/>
      <c r="Y124" s="87"/>
      <c r="AT124" s="18" t="s">
        <v>237</v>
      </c>
      <c r="AU124" s="18" t="s">
        <v>89</v>
      </c>
    </row>
    <row r="125" s="1" customFormat="1" ht="24" customHeight="1">
      <c r="B125" s="40"/>
      <c r="C125" s="261" t="s">
        <v>358</v>
      </c>
      <c r="D125" s="261" t="s">
        <v>373</v>
      </c>
      <c r="E125" s="263" t="s">
        <v>1058</v>
      </c>
      <c r="F125" s="264" t="s">
        <v>1059</v>
      </c>
      <c r="G125" s="265" t="s">
        <v>342</v>
      </c>
      <c r="H125" s="266">
        <v>12</v>
      </c>
      <c r="I125" s="267"/>
      <c r="J125" s="268"/>
      <c r="K125" s="269">
        <f>ROUND(P125*H125,2)</f>
        <v>0</v>
      </c>
      <c r="L125" s="264" t="s">
        <v>1002</v>
      </c>
      <c r="M125" s="270"/>
      <c r="N125" s="271" t="s">
        <v>40</v>
      </c>
      <c r="O125" s="208" t="s">
        <v>53</v>
      </c>
      <c r="P125" s="209">
        <f>I125+J125</f>
        <v>0</v>
      </c>
      <c r="Q125" s="209">
        <f>ROUND(I125*H125,2)</f>
        <v>0</v>
      </c>
      <c r="R125" s="209">
        <f>ROUND(J125*H125,2)</f>
        <v>0</v>
      </c>
      <c r="S125" s="86"/>
      <c r="T125" s="210">
        <f>S125*H125</f>
        <v>0</v>
      </c>
      <c r="U125" s="210">
        <v>0</v>
      </c>
      <c r="V125" s="210">
        <f>U125*H125</f>
        <v>0</v>
      </c>
      <c r="W125" s="210">
        <v>0</v>
      </c>
      <c r="X125" s="210">
        <f>W125*H125</f>
        <v>0</v>
      </c>
      <c r="Y125" s="211" t="s">
        <v>40</v>
      </c>
      <c r="AR125" s="212" t="s">
        <v>91</v>
      </c>
      <c r="AT125" s="212" t="s">
        <v>373</v>
      </c>
      <c r="AU125" s="212" t="s">
        <v>89</v>
      </c>
      <c r="AY125" s="18" t="s">
        <v>236</v>
      </c>
      <c r="BE125" s="213">
        <f>IF(O125="základní",K125,0)</f>
        <v>0</v>
      </c>
      <c r="BF125" s="213">
        <f>IF(O125="snížená",K125,0)</f>
        <v>0</v>
      </c>
      <c r="BG125" s="213">
        <f>IF(O125="zákl. přenesená",K125,0)</f>
        <v>0</v>
      </c>
      <c r="BH125" s="213">
        <f>IF(O125="sníž. přenesená",K125,0)</f>
        <v>0</v>
      </c>
      <c r="BI125" s="213">
        <f>IF(O125="nulová",K125,0)</f>
        <v>0</v>
      </c>
      <c r="BJ125" s="18" t="s">
        <v>235</v>
      </c>
      <c r="BK125" s="213">
        <f>ROUND(P125*H125,2)</f>
        <v>0</v>
      </c>
      <c r="BL125" s="18" t="s">
        <v>89</v>
      </c>
      <c r="BM125" s="212" t="s">
        <v>1060</v>
      </c>
    </row>
    <row r="126" s="1" customFormat="1">
      <c r="B126" s="40"/>
      <c r="C126" s="41"/>
      <c r="D126" s="214" t="s">
        <v>237</v>
      </c>
      <c r="E126" s="41"/>
      <c r="F126" s="215" t="s">
        <v>1059</v>
      </c>
      <c r="G126" s="41"/>
      <c r="H126" s="41"/>
      <c r="I126" s="151"/>
      <c r="J126" s="151"/>
      <c r="K126" s="41"/>
      <c r="L126" s="41"/>
      <c r="M126" s="45"/>
      <c r="N126" s="216"/>
      <c r="O126" s="86"/>
      <c r="P126" s="86"/>
      <c r="Q126" s="86"/>
      <c r="R126" s="86"/>
      <c r="S126" s="86"/>
      <c r="T126" s="86"/>
      <c r="U126" s="86"/>
      <c r="V126" s="86"/>
      <c r="W126" s="86"/>
      <c r="X126" s="86"/>
      <c r="Y126" s="87"/>
      <c r="AT126" s="18" t="s">
        <v>237</v>
      </c>
      <c r="AU126" s="18" t="s">
        <v>89</v>
      </c>
    </row>
    <row r="127" s="1" customFormat="1" ht="16.5" customHeight="1">
      <c r="B127" s="40"/>
      <c r="C127" s="199" t="s">
        <v>365</v>
      </c>
      <c r="D127" s="199" t="s">
        <v>231</v>
      </c>
      <c r="E127" s="201" t="s">
        <v>1061</v>
      </c>
      <c r="F127" s="202" t="s">
        <v>1062</v>
      </c>
      <c r="G127" s="203" t="s">
        <v>172</v>
      </c>
      <c r="H127" s="204">
        <v>60</v>
      </c>
      <c r="I127" s="205"/>
      <c r="J127" s="205"/>
      <c r="K127" s="206">
        <f>ROUND(P127*H127,2)</f>
        <v>0</v>
      </c>
      <c r="L127" s="202" t="s">
        <v>1002</v>
      </c>
      <c r="M127" s="45"/>
      <c r="N127" s="207"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89</v>
      </c>
      <c r="AT127" s="212" t="s">
        <v>231</v>
      </c>
      <c r="AU127" s="212" t="s">
        <v>89</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89</v>
      </c>
      <c r="BM127" s="212" t="s">
        <v>1063</v>
      </c>
    </row>
    <row r="128" s="1" customFormat="1">
      <c r="B128" s="40"/>
      <c r="C128" s="41"/>
      <c r="D128" s="214" t="s">
        <v>237</v>
      </c>
      <c r="E128" s="41"/>
      <c r="F128" s="215" t="s">
        <v>1062</v>
      </c>
      <c r="G128" s="41"/>
      <c r="H128" s="41"/>
      <c r="I128" s="151"/>
      <c r="J128" s="151"/>
      <c r="K128" s="41"/>
      <c r="L128" s="41"/>
      <c r="M128" s="45"/>
      <c r="N128" s="216"/>
      <c r="O128" s="86"/>
      <c r="P128" s="86"/>
      <c r="Q128" s="86"/>
      <c r="R128" s="86"/>
      <c r="S128" s="86"/>
      <c r="T128" s="86"/>
      <c r="U128" s="86"/>
      <c r="V128" s="86"/>
      <c r="W128" s="86"/>
      <c r="X128" s="86"/>
      <c r="Y128" s="87"/>
      <c r="AT128" s="18" t="s">
        <v>237</v>
      </c>
      <c r="AU128" s="18" t="s">
        <v>89</v>
      </c>
    </row>
    <row r="129" s="1" customFormat="1" ht="16.5" customHeight="1">
      <c r="B129" s="40"/>
      <c r="C129" s="261" t="s">
        <v>372</v>
      </c>
      <c r="D129" s="261" t="s">
        <v>373</v>
      </c>
      <c r="E129" s="263" t="s">
        <v>1064</v>
      </c>
      <c r="F129" s="264" t="s">
        <v>1065</v>
      </c>
      <c r="G129" s="265" t="s">
        <v>342</v>
      </c>
      <c r="H129" s="266">
        <v>20</v>
      </c>
      <c r="I129" s="267"/>
      <c r="J129" s="268"/>
      <c r="K129" s="269">
        <f>ROUND(P129*H129,2)</f>
        <v>0</v>
      </c>
      <c r="L129" s="264" t="s">
        <v>1002</v>
      </c>
      <c r="M129" s="270"/>
      <c r="N129" s="271" t="s">
        <v>40</v>
      </c>
      <c r="O129" s="208" t="s">
        <v>53</v>
      </c>
      <c r="P129" s="209">
        <f>I129+J129</f>
        <v>0</v>
      </c>
      <c r="Q129" s="209">
        <f>ROUND(I129*H129,2)</f>
        <v>0</v>
      </c>
      <c r="R129" s="209">
        <f>ROUND(J129*H129,2)</f>
        <v>0</v>
      </c>
      <c r="S129" s="86"/>
      <c r="T129" s="210">
        <f>S129*H129</f>
        <v>0</v>
      </c>
      <c r="U129" s="210">
        <v>0</v>
      </c>
      <c r="V129" s="210">
        <f>U129*H129</f>
        <v>0</v>
      </c>
      <c r="W129" s="210">
        <v>0</v>
      </c>
      <c r="X129" s="210">
        <f>W129*H129</f>
        <v>0</v>
      </c>
      <c r="Y129" s="211" t="s">
        <v>40</v>
      </c>
      <c r="AR129" s="212" t="s">
        <v>1021</v>
      </c>
      <c r="AT129" s="212" t="s">
        <v>373</v>
      </c>
      <c r="AU129" s="212" t="s">
        <v>89</v>
      </c>
      <c r="AY129" s="18" t="s">
        <v>236</v>
      </c>
      <c r="BE129" s="213">
        <f>IF(O129="základní",K129,0)</f>
        <v>0</v>
      </c>
      <c r="BF129" s="213">
        <f>IF(O129="snížená",K129,0)</f>
        <v>0</v>
      </c>
      <c r="BG129" s="213">
        <f>IF(O129="zákl. přenesená",K129,0)</f>
        <v>0</v>
      </c>
      <c r="BH129" s="213">
        <f>IF(O129="sníž. přenesená",K129,0)</f>
        <v>0</v>
      </c>
      <c r="BI129" s="213">
        <f>IF(O129="nulová",K129,0)</f>
        <v>0</v>
      </c>
      <c r="BJ129" s="18" t="s">
        <v>235</v>
      </c>
      <c r="BK129" s="213">
        <f>ROUND(P129*H129,2)</f>
        <v>0</v>
      </c>
      <c r="BL129" s="18" t="s">
        <v>405</v>
      </c>
      <c r="BM129" s="212" t="s">
        <v>1066</v>
      </c>
    </row>
    <row r="130" s="1" customFormat="1">
      <c r="B130" s="40"/>
      <c r="C130" s="41"/>
      <c r="D130" s="214" t="s">
        <v>237</v>
      </c>
      <c r="E130" s="41"/>
      <c r="F130" s="215" t="s">
        <v>1065</v>
      </c>
      <c r="G130" s="41"/>
      <c r="H130" s="41"/>
      <c r="I130" s="151"/>
      <c r="J130" s="151"/>
      <c r="K130" s="41"/>
      <c r="L130" s="41"/>
      <c r="M130" s="45"/>
      <c r="N130" s="216"/>
      <c r="O130" s="86"/>
      <c r="P130" s="86"/>
      <c r="Q130" s="86"/>
      <c r="R130" s="86"/>
      <c r="S130" s="86"/>
      <c r="T130" s="86"/>
      <c r="U130" s="86"/>
      <c r="V130" s="86"/>
      <c r="W130" s="86"/>
      <c r="X130" s="86"/>
      <c r="Y130" s="87"/>
      <c r="AT130" s="18" t="s">
        <v>237</v>
      </c>
      <c r="AU130" s="18" t="s">
        <v>89</v>
      </c>
    </row>
    <row r="131" s="1" customFormat="1" ht="24" customHeight="1">
      <c r="B131" s="40"/>
      <c r="C131" s="199" t="s">
        <v>298</v>
      </c>
      <c r="D131" s="199" t="s">
        <v>231</v>
      </c>
      <c r="E131" s="201" t="s">
        <v>1067</v>
      </c>
      <c r="F131" s="202" t="s">
        <v>1068</v>
      </c>
      <c r="G131" s="203" t="s">
        <v>342</v>
      </c>
      <c r="H131" s="204">
        <v>18</v>
      </c>
      <c r="I131" s="205"/>
      <c r="J131" s="205"/>
      <c r="K131" s="206">
        <f>ROUND(P131*H131,2)</f>
        <v>0</v>
      </c>
      <c r="L131" s="202" t="s">
        <v>1002</v>
      </c>
      <c r="M131" s="45"/>
      <c r="N131" s="207" t="s">
        <v>40</v>
      </c>
      <c r="O131" s="208" t="s">
        <v>53</v>
      </c>
      <c r="P131" s="209">
        <f>I131+J131</f>
        <v>0</v>
      </c>
      <c r="Q131" s="209">
        <f>ROUND(I131*H131,2)</f>
        <v>0</v>
      </c>
      <c r="R131" s="209">
        <f>ROUND(J131*H131,2)</f>
        <v>0</v>
      </c>
      <c r="S131" s="86"/>
      <c r="T131" s="210">
        <f>S131*H131</f>
        <v>0</v>
      </c>
      <c r="U131" s="210">
        <v>0</v>
      </c>
      <c r="V131" s="210">
        <f>U131*H131</f>
        <v>0</v>
      </c>
      <c r="W131" s="210">
        <v>0</v>
      </c>
      <c r="X131" s="210">
        <f>W131*H131</f>
        <v>0</v>
      </c>
      <c r="Y131" s="211" t="s">
        <v>40</v>
      </c>
      <c r="AR131" s="212" t="s">
        <v>405</v>
      </c>
      <c r="AT131" s="212" t="s">
        <v>231</v>
      </c>
      <c r="AU131" s="212" t="s">
        <v>89</v>
      </c>
      <c r="AY131" s="18" t="s">
        <v>236</v>
      </c>
      <c r="BE131" s="213">
        <f>IF(O131="základní",K131,0)</f>
        <v>0</v>
      </c>
      <c r="BF131" s="213">
        <f>IF(O131="snížená",K131,0)</f>
        <v>0</v>
      </c>
      <c r="BG131" s="213">
        <f>IF(O131="zákl. přenesená",K131,0)</f>
        <v>0</v>
      </c>
      <c r="BH131" s="213">
        <f>IF(O131="sníž. přenesená",K131,0)</f>
        <v>0</v>
      </c>
      <c r="BI131" s="213">
        <f>IF(O131="nulová",K131,0)</f>
        <v>0</v>
      </c>
      <c r="BJ131" s="18" t="s">
        <v>235</v>
      </c>
      <c r="BK131" s="213">
        <f>ROUND(P131*H131,2)</f>
        <v>0</v>
      </c>
      <c r="BL131" s="18" t="s">
        <v>405</v>
      </c>
      <c r="BM131" s="212" t="s">
        <v>1069</v>
      </c>
    </row>
    <row r="132" s="1" customFormat="1">
      <c r="B132" s="40"/>
      <c r="C132" s="41"/>
      <c r="D132" s="214" t="s">
        <v>237</v>
      </c>
      <c r="E132" s="41"/>
      <c r="F132" s="215" t="s">
        <v>1068</v>
      </c>
      <c r="G132" s="41"/>
      <c r="H132" s="41"/>
      <c r="I132" s="151"/>
      <c r="J132" s="151"/>
      <c r="K132" s="41"/>
      <c r="L132" s="41"/>
      <c r="M132" s="45"/>
      <c r="N132" s="216"/>
      <c r="O132" s="86"/>
      <c r="P132" s="86"/>
      <c r="Q132" s="86"/>
      <c r="R132" s="86"/>
      <c r="S132" s="86"/>
      <c r="T132" s="86"/>
      <c r="U132" s="86"/>
      <c r="V132" s="86"/>
      <c r="W132" s="86"/>
      <c r="X132" s="86"/>
      <c r="Y132" s="87"/>
      <c r="AT132" s="18" t="s">
        <v>237</v>
      </c>
      <c r="AU132" s="18" t="s">
        <v>89</v>
      </c>
    </row>
    <row r="133" s="1" customFormat="1" ht="16.5" customHeight="1">
      <c r="B133" s="40"/>
      <c r="C133" s="199" t="s">
        <v>8</v>
      </c>
      <c r="D133" s="199" t="s">
        <v>231</v>
      </c>
      <c r="E133" s="201" t="s">
        <v>1070</v>
      </c>
      <c r="F133" s="202" t="s">
        <v>1071</v>
      </c>
      <c r="G133" s="203" t="s">
        <v>342</v>
      </c>
      <c r="H133" s="204">
        <v>6</v>
      </c>
      <c r="I133" s="205"/>
      <c r="J133" s="205"/>
      <c r="K133" s="206">
        <f>ROUND(P133*H133,2)</f>
        <v>0</v>
      </c>
      <c r="L133" s="202" t="s">
        <v>1002</v>
      </c>
      <c r="M133" s="45"/>
      <c r="N133" s="207"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405</v>
      </c>
      <c r="AT133" s="212" t="s">
        <v>231</v>
      </c>
      <c r="AU133" s="212" t="s">
        <v>89</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405</v>
      </c>
      <c r="BM133" s="212" t="s">
        <v>1072</v>
      </c>
    </row>
    <row r="134" s="1" customFormat="1">
      <c r="B134" s="40"/>
      <c r="C134" s="41"/>
      <c r="D134" s="214" t="s">
        <v>237</v>
      </c>
      <c r="E134" s="41"/>
      <c r="F134" s="215" t="s">
        <v>1071</v>
      </c>
      <c r="G134" s="41"/>
      <c r="H134" s="41"/>
      <c r="I134" s="151"/>
      <c r="J134" s="151"/>
      <c r="K134" s="41"/>
      <c r="L134" s="41"/>
      <c r="M134" s="45"/>
      <c r="N134" s="216"/>
      <c r="O134" s="86"/>
      <c r="P134" s="86"/>
      <c r="Q134" s="86"/>
      <c r="R134" s="86"/>
      <c r="S134" s="86"/>
      <c r="T134" s="86"/>
      <c r="U134" s="86"/>
      <c r="V134" s="86"/>
      <c r="W134" s="86"/>
      <c r="X134" s="86"/>
      <c r="Y134" s="87"/>
      <c r="AT134" s="18" t="s">
        <v>237</v>
      </c>
      <c r="AU134" s="18" t="s">
        <v>89</v>
      </c>
    </row>
    <row r="135" s="1" customFormat="1" ht="16.5" customHeight="1">
      <c r="B135" s="40"/>
      <c r="C135" s="199" t="s">
        <v>383</v>
      </c>
      <c r="D135" s="199" t="s">
        <v>231</v>
      </c>
      <c r="E135" s="201" t="s">
        <v>1073</v>
      </c>
      <c r="F135" s="202" t="s">
        <v>1074</v>
      </c>
      <c r="G135" s="203" t="s">
        <v>342</v>
      </c>
      <c r="H135" s="204">
        <v>4</v>
      </c>
      <c r="I135" s="205"/>
      <c r="J135" s="205"/>
      <c r="K135" s="206">
        <f>ROUND(P135*H135,2)</f>
        <v>0</v>
      </c>
      <c r="L135" s="202" t="s">
        <v>1002</v>
      </c>
      <c r="M135" s="45"/>
      <c r="N135" s="207" t="s">
        <v>40</v>
      </c>
      <c r="O135" s="208" t="s">
        <v>53</v>
      </c>
      <c r="P135" s="209">
        <f>I135+J135</f>
        <v>0</v>
      </c>
      <c r="Q135" s="209">
        <f>ROUND(I135*H135,2)</f>
        <v>0</v>
      </c>
      <c r="R135" s="209">
        <f>ROUND(J135*H135,2)</f>
        <v>0</v>
      </c>
      <c r="S135" s="86"/>
      <c r="T135" s="210">
        <f>S135*H135</f>
        <v>0</v>
      </c>
      <c r="U135" s="210">
        <v>0</v>
      </c>
      <c r="V135" s="210">
        <f>U135*H135</f>
        <v>0</v>
      </c>
      <c r="W135" s="210">
        <v>0</v>
      </c>
      <c r="X135" s="210">
        <f>W135*H135</f>
        <v>0</v>
      </c>
      <c r="Y135" s="211" t="s">
        <v>40</v>
      </c>
      <c r="AR135" s="212" t="s">
        <v>89</v>
      </c>
      <c r="AT135" s="212" t="s">
        <v>231</v>
      </c>
      <c r="AU135" s="212" t="s">
        <v>89</v>
      </c>
      <c r="AY135" s="18" t="s">
        <v>236</v>
      </c>
      <c r="BE135" s="213">
        <f>IF(O135="základní",K135,0)</f>
        <v>0</v>
      </c>
      <c r="BF135" s="213">
        <f>IF(O135="snížená",K135,0)</f>
        <v>0</v>
      </c>
      <c r="BG135" s="213">
        <f>IF(O135="zákl. přenesená",K135,0)</f>
        <v>0</v>
      </c>
      <c r="BH135" s="213">
        <f>IF(O135="sníž. přenesená",K135,0)</f>
        <v>0</v>
      </c>
      <c r="BI135" s="213">
        <f>IF(O135="nulová",K135,0)</f>
        <v>0</v>
      </c>
      <c r="BJ135" s="18" t="s">
        <v>235</v>
      </c>
      <c r="BK135" s="213">
        <f>ROUND(P135*H135,2)</f>
        <v>0</v>
      </c>
      <c r="BL135" s="18" t="s">
        <v>89</v>
      </c>
      <c r="BM135" s="212" t="s">
        <v>1075</v>
      </c>
    </row>
    <row r="136" s="1" customFormat="1">
      <c r="B136" s="40"/>
      <c r="C136" s="41"/>
      <c r="D136" s="214" t="s">
        <v>237</v>
      </c>
      <c r="E136" s="41"/>
      <c r="F136" s="215" t="s">
        <v>1074</v>
      </c>
      <c r="G136" s="41"/>
      <c r="H136" s="41"/>
      <c r="I136" s="151"/>
      <c r="J136" s="151"/>
      <c r="K136" s="41"/>
      <c r="L136" s="41"/>
      <c r="M136" s="45"/>
      <c r="N136" s="216"/>
      <c r="O136" s="86"/>
      <c r="P136" s="86"/>
      <c r="Q136" s="86"/>
      <c r="R136" s="86"/>
      <c r="S136" s="86"/>
      <c r="T136" s="86"/>
      <c r="U136" s="86"/>
      <c r="V136" s="86"/>
      <c r="W136" s="86"/>
      <c r="X136" s="86"/>
      <c r="Y136" s="87"/>
      <c r="AT136" s="18" t="s">
        <v>237</v>
      </c>
      <c r="AU136" s="18" t="s">
        <v>89</v>
      </c>
    </row>
    <row r="137" s="1" customFormat="1" ht="16.5" customHeight="1">
      <c r="B137" s="40"/>
      <c r="C137" s="199" t="s">
        <v>388</v>
      </c>
      <c r="D137" s="199" t="s">
        <v>231</v>
      </c>
      <c r="E137" s="201" t="s">
        <v>1076</v>
      </c>
      <c r="F137" s="202" t="s">
        <v>1077</v>
      </c>
      <c r="G137" s="203" t="s">
        <v>1078</v>
      </c>
      <c r="H137" s="204">
        <v>11</v>
      </c>
      <c r="I137" s="205"/>
      <c r="J137" s="205"/>
      <c r="K137" s="206">
        <f>ROUND(P137*H137,2)</f>
        <v>0</v>
      </c>
      <c r="L137" s="202" t="s">
        <v>1002</v>
      </c>
      <c r="M137" s="45"/>
      <c r="N137" s="207" t="s">
        <v>40</v>
      </c>
      <c r="O137" s="208" t="s">
        <v>53</v>
      </c>
      <c r="P137" s="209">
        <f>I137+J137</f>
        <v>0</v>
      </c>
      <c r="Q137" s="209">
        <f>ROUND(I137*H137,2)</f>
        <v>0</v>
      </c>
      <c r="R137" s="209">
        <f>ROUND(J137*H137,2)</f>
        <v>0</v>
      </c>
      <c r="S137" s="86"/>
      <c r="T137" s="210">
        <f>S137*H137</f>
        <v>0</v>
      </c>
      <c r="U137" s="210">
        <v>0</v>
      </c>
      <c r="V137" s="210">
        <f>U137*H137</f>
        <v>0</v>
      </c>
      <c r="W137" s="210">
        <v>0</v>
      </c>
      <c r="X137" s="210">
        <f>W137*H137</f>
        <v>0</v>
      </c>
      <c r="Y137" s="211" t="s">
        <v>40</v>
      </c>
      <c r="AR137" s="212" t="s">
        <v>1079</v>
      </c>
      <c r="AT137" s="212" t="s">
        <v>231</v>
      </c>
      <c r="AU137" s="212" t="s">
        <v>89</v>
      </c>
      <c r="AY137" s="18" t="s">
        <v>236</v>
      </c>
      <c r="BE137" s="213">
        <f>IF(O137="základní",K137,0)</f>
        <v>0</v>
      </c>
      <c r="BF137" s="213">
        <f>IF(O137="snížená",K137,0)</f>
        <v>0</v>
      </c>
      <c r="BG137" s="213">
        <f>IF(O137="zákl. přenesená",K137,0)</f>
        <v>0</v>
      </c>
      <c r="BH137" s="213">
        <f>IF(O137="sníž. přenesená",K137,0)</f>
        <v>0</v>
      </c>
      <c r="BI137" s="213">
        <f>IF(O137="nulová",K137,0)</f>
        <v>0</v>
      </c>
      <c r="BJ137" s="18" t="s">
        <v>235</v>
      </c>
      <c r="BK137" s="213">
        <f>ROUND(P137*H137,2)</f>
        <v>0</v>
      </c>
      <c r="BL137" s="18" t="s">
        <v>1079</v>
      </c>
      <c r="BM137" s="212" t="s">
        <v>1080</v>
      </c>
    </row>
    <row r="138" s="1" customFormat="1">
      <c r="B138" s="40"/>
      <c r="C138" s="41"/>
      <c r="D138" s="214" t="s">
        <v>237</v>
      </c>
      <c r="E138" s="41"/>
      <c r="F138" s="215" t="s">
        <v>1077</v>
      </c>
      <c r="G138" s="41"/>
      <c r="H138" s="41"/>
      <c r="I138" s="151"/>
      <c r="J138" s="151"/>
      <c r="K138" s="41"/>
      <c r="L138" s="41"/>
      <c r="M138" s="45"/>
      <c r="N138" s="216"/>
      <c r="O138" s="86"/>
      <c r="P138" s="86"/>
      <c r="Q138" s="86"/>
      <c r="R138" s="86"/>
      <c r="S138" s="86"/>
      <c r="T138" s="86"/>
      <c r="U138" s="86"/>
      <c r="V138" s="86"/>
      <c r="W138" s="86"/>
      <c r="X138" s="86"/>
      <c r="Y138" s="87"/>
      <c r="AT138" s="18" t="s">
        <v>237</v>
      </c>
      <c r="AU138" s="18" t="s">
        <v>89</v>
      </c>
    </row>
    <row r="139" s="15" customFormat="1" ht="25.92" customHeight="1">
      <c r="B139" s="298"/>
      <c r="C139" s="299"/>
      <c r="D139" s="300" t="s">
        <v>81</v>
      </c>
      <c r="E139" s="301" t="s">
        <v>1081</v>
      </c>
      <c r="F139" s="301" t="s">
        <v>1082</v>
      </c>
      <c r="G139" s="299"/>
      <c r="H139" s="299"/>
      <c r="I139" s="302"/>
      <c r="J139" s="302"/>
      <c r="K139" s="303">
        <f>BK139</f>
        <v>0</v>
      </c>
      <c r="L139" s="299"/>
      <c r="M139" s="304"/>
      <c r="N139" s="305"/>
      <c r="O139" s="306"/>
      <c r="P139" s="306"/>
      <c r="Q139" s="307">
        <f>SUM(Q140:Q141)</f>
        <v>0</v>
      </c>
      <c r="R139" s="307">
        <f>SUM(R140:R141)</f>
        <v>0</v>
      </c>
      <c r="S139" s="306"/>
      <c r="T139" s="308">
        <f>SUM(T140:T141)</f>
        <v>0</v>
      </c>
      <c r="U139" s="306"/>
      <c r="V139" s="308">
        <f>SUM(V140:V141)</f>
        <v>0</v>
      </c>
      <c r="W139" s="306"/>
      <c r="X139" s="308">
        <f>SUM(X140:X141)</f>
        <v>0</v>
      </c>
      <c r="Y139" s="309"/>
      <c r="AR139" s="310" t="s">
        <v>89</v>
      </c>
      <c r="AT139" s="311" t="s">
        <v>81</v>
      </c>
      <c r="AU139" s="311" t="s">
        <v>82</v>
      </c>
      <c r="AY139" s="310" t="s">
        <v>236</v>
      </c>
      <c r="BK139" s="312">
        <f>SUM(BK140:BK141)</f>
        <v>0</v>
      </c>
    </row>
    <row r="140" s="1" customFormat="1" ht="16.5" customHeight="1">
      <c r="B140" s="40"/>
      <c r="C140" s="199" t="s">
        <v>305</v>
      </c>
      <c r="D140" s="199" t="s">
        <v>231</v>
      </c>
      <c r="E140" s="201" t="s">
        <v>1083</v>
      </c>
      <c r="F140" s="202" t="s">
        <v>1084</v>
      </c>
      <c r="G140" s="203" t="s">
        <v>342</v>
      </c>
      <c r="H140" s="204">
        <v>2</v>
      </c>
      <c r="I140" s="205"/>
      <c r="J140" s="205"/>
      <c r="K140" s="206">
        <f>ROUND(P140*H140,2)</f>
        <v>0</v>
      </c>
      <c r="L140" s="202" t="s">
        <v>1002</v>
      </c>
      <c r="M140" s="45"/>
      <c r="N140" s="207" t="s">
        <v>40</v>
      </c>
      <c r="O140" s="208" t="s">
        <v>53</v>
      </c>
      <c r="P140" s="209">
        <f>I140+J140</f>
        <v>0</v>
      </c>
      <c r="Q140" s="209">
        <f>ROUND(I140*H140,2)</f>
        <v>0</v>
      </c>
      <c r="R140" s="209">
        <f>ROUND(J140*H140,2)</f>
        <v>0</v>
      </c>
      <c r="S140" s="86"/>
      <c r="T140" s="210">
        <f>S140*H140</f>
        <v>0</v>
      </c>
      <c r="U140" s="210">
        <v>0</v>
      </c>
      <c r="V140" s="210">
        <f>U140*H140</f>
        <v>0</v>
      </c>
      <c r="W140" s="210">
        <v>0</v>
      </c>
      <c r="X140" s="210">
        <f>W140*H140</f>
        <v>0</v>
      </c>
      <c r="Y140" s="211" t="s">
        <v>40</v>
      </c>
      <c r="AR140" s="212" t="s">
        <v>89</v>
      </c>
      <c r="AT140" s="212" t="s">
        <v>231</v>
      </c>
      <c r="AU140" s="212" t="s">
        <v>89</v>
      </c>
      <c r="AY140" s="18" t="s">
        <v>236</v>
      </c>
      <c r="BE140" s="213">
        <f>IF(O140="základní",K140,0)</f>
        <v>0</v>
      </c>
      <c r="BF140" s="213">
        <f>IF(O140="snížená",K140,0)</f>
        <v>0</v>
      </c>
      <c r="BG140" s="213">
        <f>IF(O140="zákl. přenesená",K140,0)</f>
        <v>0</v>
      </c>
      <c r="BH140" s="213">
        <f>IF(O140="sníž. přenesená",K140,0)</f>
        <v>0</v>
      </c>
      <c r="BI140" s="213">
        <f>IF(O140="nulová",K140,0)</f>
        <v>0</v>
      </c>
      <c r="BJ140" s="18" t="s">
        <v>235</v>
      </c>
      <c r="BK140" s="213">
        <f>ROUND(P140*H140,2)</f>
        <v>0</v>
      </c>
      <c r="BL140" s="18" t="s">
        <v>89</v>
      </c>
      <c r="BM140" s="212" t="s">
        <v>1085</v>
      </c>
    </row>
    <row r="141" s="1" customFormat="1">
      <c r="B141" s="40"/>
      <c r="C141" s="41"/>
      <c r="D141" s="214" t="s">
        <v>237</v>
      </c>
      <c r="E141" s="41"/>
      <c r="F141" s="215" t="s">
        <v>1086</v>
      </c>
      <c r="G141" s="41"/>
      <c r="H141" s="41"/>
      <c r="I141" s="151"/>
      <c r="J141" s="151"/>
      <c r="K141" s="41"/>
      <c r="L141" s="41"/>
      <c r="M141" s="45"/>
      <c r="N141" s="216"/>
      <c r="O141" s="86"/>
      <c r="P141" s="86"/>
      <c r="Q141" s="86"/>
      <c r="R141" s="86"/>
      <c r="S141" s="86"/>
      <c r="T141" s="86"/>
      <c r="U141" s="86"/>
      <c r="V141" s="86"/>
      <c r="W141" s="86"/>
      <c r="X141" s="86"/>
      <c r="Y141" s="87"/>
      <c r="AT141" s="18" t="s">
        <v>237</v>
      </c>
      <c r="AU141" s="18" t="s">
        <v>89</v>
      </c>
    </row>
    <row r="142" s="15" customFormat="1" ht="25.92" customHeight="1">
      <c r="B142" s="298"/>
      <c r="C142" s="299"/>
      <c r="D142" s="300" t="s">
        <v>81</v>
      </c>
      <c r="E142" s="301" t="s">
        <v>1087</v>
      </c>
      <c r="F142" s="301" t="s">
        <v>1088</v>
      </c>
      <c r="G142" s="299"/>
      <c r="H142" s="299"/>
      <c r="I142" s="302"/>
      <c r="J142" s="302"/>
      <c r="K142" s="303">
        <f>BK142</f>
        <v>0</v>
      </c>
      <c r="L142" s="299"/>
      <c r="M142" s="304"/>
      <c r="N142" s="305"/>
      <c r="O142" s="306"/>
      <c r="P142" s="306"/>
      <c r="Q142" s="307">
        <f>SUM(Q143:Q146)</f>
        <v>0</v>
      </c>
      <c r="R142" s="307">
        <f>SUM(R143:R146)</f>
        <v>0</v>
      </c>
      <c r="S142" s="306"/>
      <c r="T142" s="308">
        <f>SUM(T143:T146)</f>
        <v>0</v>
      </c>
      <c r="U142" s="306"/>
      <c r="V142" s="308">
        <f>SUM(V143:V146)</f>
        <v>0</v>
      </c>
      <c r="W142" s="306"/>
      <c r="X142" s="308">
        <f>SUM(X143:X146)</f>
        <v>0</v>
      </c>
      <c r="Y142" s="309"/>
      <c r="AR142" s="310" t="s">
        <v>89</v>
      </c>
      <c r="AT142" s="311" t="s">
        <v>81</v>
      </c>
      <c r="AU142" s="311" t="s">
        <v>82</v>
      </c>
      <c r="AY142" s="310" t="s">
        <v>236</v>
      </c>
      <c r="BK142" s="312">
        <f>SUM(BK143:BK146)</f>
        <v>0</v>
      </c>
    </row>
    <row r="143" s="1" customFormat="1" ht="16.5" customHeight="1">
      <c r="B143" s="40"/>
      <c r="C143" s="199" t="s">
        <v>395</v>
      </c>
      <c r="D143" s="199" t="s">
        <v>231</v>
      </c>
      <c r="E143" s="201" t="s">
        <v>1089</v>
      </c>
      <c r="F143" s="202" t="s">
        <v>1090</v>
      </c>
      <c r="G143" s="203" t="s">
        <v>172</v>
      </c>
      <c r="H143" s="204">
        <v>1550</v>
      </c>
      <c r="I143" s="205"/>
      <c r="J143" s="205"/>
      <c r="K143" s="206">
        <f>ROUND(P143*H143,2)</f>
        <v>0</v>
      </c>
      <c r="L143" s="202" t="s">
        <v>1002</v>
      </c>
      <c r="M143" s="45"/>
      <c r="N143" s="207" t="s">
        <v>40</v>
      </c>
      <c r="O143" s="208" t="s">
        <v>53</v>
      </c>
      <c r="P143" s="209">
        <f>I143+J143</f>
        <v>0</v>
      </c>
      <c r="Q143" s="209">
        <f>ROUND(I143*H143,2)</f>
        <v>0</v>
      </c>
      <c r="R143" s="209">
        <f>ROUND(J143*H143,2)</f>
        <v>0</v>
      </c>
      <c r="S143" s="86"/>
      <c r="T143" s="210">
        <f>S143*H143</f>
        <v>0</v>
      </c>
      <c r="U143" s="210">
        <v>0</v>
      </c>
      <c r="V143" s="210">
        <f>U143*H143</f>
        <v>0</v>
      </c>
      <c r="W143" s="210">
        <v>0</v>
      </c>
      <c r="X143" s="210">
        <f>W143*H143</f>
        <v>0</v>
      </c>
      <c r="Y143" s="211" t="s">
        <v>40</v>
      </c>
      <c r="AR143" s="212" t="s">
        <v>89</v>
      </c>
      <c r="AT143" s="212" t="s">
        <v>231</v>
      </c>
      <c r="AU143" s="212" t="s">
        <v>89</v>
      </c>
      <c r="AY143" s="18" t="s">
        <v>236</v>
      </c>
      <c r="BE143" s="213">
        <f>IF(O143="základní",K143,0)</f>
        <v>0</v>
      </c>
      <c r="BF143" s="213">
        <f>IF(O143="snížená",K143,0)</f>
        <v>0</v>
      </c>
      <c r="BG143" s="213">
        <f>IF(O143="zákl. přenesená",K143,0)</f>
        <v>0</v>
      </c>
      <c r="BH143" s="213">
        <f>IF(O143="sníž. přenesená",K143,0)</f>
        <v>0</v>
      </c>
      <c r="BI143" s="213">
        <f>IF(O143="nulová",K143,0)</f>
        <v>0</v>
      </c>
      <c r="BJ143" s="18" t="s">
        <v>235</v>
      </c>
      <c r="BK143" s="213">
        <f>ROUND(P143*H143,2)</f>
        <v>0</v>
      </c>
      <c r="BL143" s="18" t="s">
        <v>89</v>
      </c>
      <c r="BM143" s="212" t="s">
        <v>1091</v>
      </c>
    </row>
    <row r="144" s="1" customFormat="1">
      <c r="B144" s="40"/>
      <c r="C144" s="41"/>
      <c r="D144" s="214" t="s">
        <v>237</v>
      </c>
      <c r="E144" s="41"/>
      <c r="F144" s="215" t="s">
        <v>1090</v>
      </c>
      <c r="G144" s="41"/>
      <c r="H144" s="41"/>
      <c r="I144" s="151"/>
      <c r="J144" s="151"/>
      <c r="K144" s="41"/>
      <c r="L144" s="41"/>
      <c r="M144" s="45"/>
      <c r="N144" s="216"/>
      <c r="O144" s="86"/>
      <c r="P144" s="86"/>
      <c r="Q144" s="86"/>
      <c r="R144" s="86"/>
      <c r="S144" s="86"/>
      <c r="T144" s="86"/>
      <c r="U144" s="86"/>
      <c r="V144" s="86"/>
      <c r="W144" s="86"/>
      <c r="X144" s="86"/>
      <c r="Y144" s="87"/>
      <c r="AT144" s="18" t="s">
        <v>237</v>
      </c>
      <c r="AU144" s="18" t="s">
        <v>89</v>
      </c>
    </row>
    <row r="145" s="1" customFormat="1" ht="16.5" customHeight="1">
      <c r="B145" s="40"/>
      <c r="C145" s="199" t="s">
        <v>319</v>
      </c>
      <c r="D145" s="199" t="s">
        <v>231</v>
      </c>
      <c r="E145" s="201" t="s">
        <v>675</v>
      </c>
      <c r="F145" s="202" t="s">
        <v>676</v>
      </c>
      <c r="G145" s="203" t="s">
        <v>342</v>
      </c>
      <c r="H145" s="204">
        <v>2</v>
      </c>
      <c r="I145" s="205"/>
      <c r="J145" s="205"/>
      <c r="K145" s="206">
        <f>ROUND(P145*H145,2)</f>
        <v>0</v>
      </c>
      <c r="L145" s="202" t="s">
        <v>1002</v>
      </c>
      <c r="M145" s="45"/>
      <c r="N145" s="207" t="s">
        <v>40</v>
      </c>
      <c r="O145" s="208" t="s">
        <v>53</v>
      </c>
      <c r="P145" s="209">
        <f>I145+J145</f>
        <v>0</v>
      </c>
      <c r="Q145" s="209">
        <f>ROUND(I145*H145,2)</f>
        <v>0</v>
      </c>
      <c r="R145" s="209">
        <f>ROUND(J145*H145,2)</f>
        <v>0</v>
      </c>
      <c r="S145" s="86"/>
      <c r="T145" s="210">
        <f>S145*H145</f>
        <v>0</v>
      </c>
      <c r="U145" s="210">
        <v>0</v>
      </c>
      <c r="V145" s="210">
        <f>U145*H145</f>
        <v>0</v>
      </c>
      <c r="W145" s="210">
        <v>0</v>
      </c>
      <c r="X145" s="210">
        <f>W145*H145</f>
        <v>0</v>
      </c>
      <c r="Y145" s="211" t="s">
        <v>40</v>
      </c>
      <c r="AR145" s="212" t="s">
        <v>235</v>
      </c>
      <c r="AT145" s="212" t="s">
        <v>231</v>
      </c>
      <c r="AU145" s="212" t="s">
        <v>89</v>
      </c>
      <c r="AY145" s="18" t="s">
        <v>236</v>
      </c>
      <c r="BE145" s="213">
        <f>IF(O145="základní",K145,0)</f>
        <v>0</v>
      </c>
      <c r="BF145" s="213">
        <f>IF(O145="snížená",K145,0)</f>
        <v>0</v>
      </c>
      <c r="BG145" s="213">
        <f>IF(O145="zákl. přenesená",K145,0)</f>
        <v>0</v>
      </c>
      <c r="BH145" s="213">
        <f>IF(O145="sníž. přenesená",K145,0)</f>
        <v>0</v>
      </c>
      <c r="BI145" s="213">
        <f>IF(O145="nulová",K145,0)</f>
        <v>0</v>
      </c>
      <c r="BJ145" s="18" t="s">
        <v>235</v>
      </c>
      <c r="BK145" s="213">
        <f>ROUND(P145*H145,2)</f>
        <v>0</v>
      </c>
      <c r="BL145" s="18" t="s">
        <v>235</v>
      </c>
      <c r="BM145" s="212" t="s">
        <v>1092</v>
      </c>
    </row>
    <row r="146" s="1" customFormat="1">
      <c r="B146" s="40"/>
      <c r="C146" s="41"/>
      <c r="D146" s="214" t="s">
        <v>237</v>
      </c>
      <c r="E146" s="41"/>
      <c r="F146" s="215" t="s">
        <v>676</v>
      </c>
      <c r="G146" s="41"/>
      <c r="H146" s="41"/>
      <c r="I146" s="151"/>
      <c r="J146" s="151"/>
      <c r="K146" s="41"/>
      <c r="L146" s="41"/>
      <c r="M146" s="45"/>
      <c r="N146" s="216"/>
      <c r="O146" s="86"/>
      <c r="P146" s="86"/>
      <c r="Q146" s="86"/>
      <c r="R146" s="86"/>
      <c r="S146" s="86"/>
      <c r="T146" s="86"/>
      <c r="U146" s="86"/>
      <c r="V146" s="86"/>
      <c r="W146" s="86"/>
      <c r="X146" s="86"/>
      <c r="Y146" s="87"/>
      <c r="AT146" s="18" t="s">
        <v>237</v>
      </c>
      <c r="AU146" s="18" t="s">
        <v>89</v>
      </c>
    </row>
    <row r="147" s="15" customFormat="1" ht="25.92" customHeight="1">
      <c r="B147" s="298"/>
      <c r="C147" s="299"/>
      <c r="D147" s="300" t="s">
        <v>81</v>
      </c>
      <c r="E147" s="301" t="s">
        <v>1093</v>
      </c>
      <c r="F147" s="301" t="s">
        <v>1094</v>
      </c>
      <c r="G147" s="299"/>
      <c r="H147" s="299"/>
      <c r="I147" s="302"/>
      <c r="J147" s="302"/>
      <c r="K147" s="303">
        <f>BK147</f>
        <v>0</v>
      </c>
      <c r="L147" s="299"/>
      <c r="M147" s="304"/>
      <c r="N147" s="305"/>
      <c r="O147" s="306"/>
      <c r="P147" s="306"/>
      <c r="Q147" s="307">
        <f>SUM(Q148:Q149)</f>
        <v>0</v>
      </c>
      <c r="R147" s="307">
        <f>SUM(R148:R149)</f>
        <v>0</v>
      </c>
      <c r="S147" s="306"/>
      <c r="T147" s="308">
        <f>SUM(T148:T149)</f>
        <v>0</v>
      </c>
      <c r="U147" s="306"/>
      <c r="V147" s="308">
        <f>SUM(V148:V149)</f>
        <v>0</v>
      </c>
      <c r="W147" s="306"/>
      <c r="X147" s="308">
        <f>SUM(X148:X149)</f>
        <v>0</v>
      </c>
      <c r="Y147" s="309"/>
      <c r="AR147" s="310" t="s">
        <v>89</v>
      </c>
      <c r="AT147" s="311" t="s">
        <v>81</v>
      </c>
      <c r="AU147" s="311" t="s">
        <v>82</v>
      </c>
      <c r="AY147" s="310" t="s">
        <v>236</v>
      </c>
      <c r="BK147" s="312">
        <f>SUM(BK148:BK149)</f>
        <v>0</v>
      </c>
    </row>
    <row r="148" s="1" customFormat="1" ht="36" customHeight="1">
      <c r="B148" s="40"/>
      <c r="C148" s="199" t="s">
        <v>402</v>
      </c>
      <c r="D148" s="199" t="s">
        <v>231</v>
      </c>
      <c r="E148" s="201" t="s">
        <v>1095</v>
      </c>
      <c r="F148" s="202" t="s">
        <v>1096</v>
      </c>
      <c r="G148" s="203" t="s">
        <v>342</v>
      </c>
      <c r="H148" s="204">
        <v>1</v>
      </c>
      <c r="I148" s="205"/>
      <c r="J148" s="205"/>
      <c r="K148" s="206">
        <f>ROUND(P148*H148,2)</f>
        <v>0</v>
      </c>
      <c r="L148" s="202" t="s">
        <v>1002</v>
      </c>
      <c r="M148" s="45"/>
      <c r="N148" s="207"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1079</v>
      </c>
      <c r="AT148" s="212" t="s">
        <v>231</v>
      </c>
      <c r="AU148" s="212" t="s">
        <v>89</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1079</v>
      </c>
      <c r="BM148" s="212" t="s">
        <v>1097</v>
      </c>
    </row>
    <row r="149" s="1" customFormat="1">
      <c r="B149" s="40"/>
      <c r="C149" s="41"/>
      <c r="D149" s="214" t="s">
        <v>237</v>
      </c>
      <c r="E149" s="41"/>
      <c r="F149" s="215" t="s">
        <v>1098</v>
      </c>
      <c r="G149" s="41"/>
      <c r="H149" s="41"/>
      <c r="I149" s="151"/>
      <c r="J149" s="151"/>
      <c r="K149" s="41"/>
      <c r="L149" s="41"/>
      <c r="M149" s="45"/>
      <c r="N149" s="280"/>
      <c r="O149" s="281"/>
      <c r="P149" s="281"/>
      <c r="Q149" s="281"/>
      <c r="R149" s="281"/>
      <c r="S149" s="281"/>
      <c r="T149" s="281"/>
      <c r="U149" s="281"/>
      <c r="V149" s="281"/>
      <c r="W149" s="281"/>
      <c r="X149" s="281"/>
      <c r="Y149" s="282"/>
      <c r="AT149" s="18" t="s">
        <v>237</v>
      </c>
      <c r="AU149" s="18" t="s">
        <v>89</v>
      </c>
    </row>
    <row r="150" s="1" customFormat="1" ht="6.96" customHeight="1">
      <c r="B150" s="61"/>
      <c r="C150" s="62"/>
      <c r="D150" s="62"/>
      <c r="E150" s="62"/>
      <c r="F150" s="62"/>
      <c r="G150" s="62"/>
      <c r="H150" s="62"/>
      <c r="I150" s="177"/>
      <c r="J150" s="177"/>
      <c r="K150" s="62"/>
      <c r="L150" s="62"/>
      <c r="M150" s="45"/>
    </row>
  </sheetData>
  <sheetProtection sheet="1" autoFilter="0" formatColumns="0" formatRows="0" objects="1" scenarios="1" spinCount="100000" saltValue="VQXcvR0a22GPJb4n+4692Dg4OrjP+REX91RGXVnBH1M0vcI1hnIS4e2QVXOqXwrRY/SfNxWndiyov8GLTQzarw==" hashValue="UAkxmpAkw0etdls7DsJl7eoc/4r16/Bh9d4Z4c6MrI38OGO7D9THjLw092kJnFTARGu2QqVIRgsyOR4P0gGqIg==" algorithmName="SHA-512" password="CDD6"/>
  <autoFilter ref="C90:L149"/>
  <mergeCells count="12">
    <mergeCell ref="E7:H7"/>
    <mergeCell ref="E9:H9"/>
    <mergeCell ref="E11:H11"/>
    <mergeCell ref="E20:H20"/>
    <mergeCell ref="E29:H29"/>
    <mergeCell ref="E52:H52"/>
    <mergeCell ref="E54:H54"/>
    <mergeCell ref="E56:H56"/>
    <mergeCell ref="E79:H79"/>
    <mergeCell ref="E81:H81"/>
    <mergeCell ref="E83:H83"/>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151</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1099</v>
      </c>
      <c r="F9" s="1"/>
      <c r="G9" s="1"/>
      <c r="H9" s="1"/>
      <c r="I9" s="151"/>
      <c r="J9" s="151"/>
      <c r="M9" s="45"/>
    </row>
    <row r="10" s="1" customFormat="1" ht="12" customHeight="1">
      <c r="B10" s="45"/>
      <c r="D10" s="149" t="s">
        <v>187</v>
      </c>
      <c r="I10" s="151"/>
      <c r="J10" s="151"/>
      <c r="M10" s="45"/>
    </row>
    <row r="11" s="1" customFormat="1" ht="36.96" customHeight="1">
      <c r="B11" s="45"/>
      <c r="E11" s="152" t="s">
        <v>1100</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ROUND(K88,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ROUND((SUM(BE88:BE135)),  2)</f>
        <v>0</v>
      </c>
      <c r="I37" s="166">
        <v>0.20999999999999999</v>
      </c>
      <c r="J37" s="151"/>
      <c r="K37" s="160">
        <f>ROUND(((SUM(BE88:BE135))*I37),  2)</f>
        <v>0</v>
      </c>
      <c r="M37" s="45"/>
    </row>
    <row r="38" hidden="1" s="1" customFormat="1" ht="14.4" customHeight="1">
      <c r="B38" s="45"/>
      <c r="E38" s="149" t="s">
        <v>52</v>
      </c>
      <c r="F38" s="160">
        <f>ROUND((SUM(BF88:BF135)),  2)</f>
        <v>0</v>
      </c>
      <c r="I38" s="166">
        <v>0.14999999999999999</v>
      </c>
      <c r="J38" s="151"/>
      <c r="K38" s="160">
        <f>ROUND(((SUM(BF88:BF135))*I38),  2)</f>
        <v>0</v>
      </c>
      <c r="M38" s="45"/>
    </row>
    <row r="39" s="1" customFormat="1" ht="14.4" customHeight="1">
      <c r="B39" s="45"/>
      <c r="D39" s="149" t="s">
        <v>50</v>
      </c>
      <c r="E39" s="149" t="s">
        <v>53</v>
      </c>
      <c r="F39" s="160">
        <f>ROUND((SUM(BG88:BG135)),  2)</f>
        <v>0</v>
      </c>
      <c r="I39" s="166">
        <v>0.20999999999999999</v>
      </c>
      <c r="J39" s="151"/>
      <c r="K39" s="160">
        <f>0</f>
        <v>0</v>
      </c>
      <c r="M39" s="45"/>
    </row>
    <row r="40" s="1" customFormat="1" ht="14.4" customHeight="1">
      <c r="B40" s="45"/>
      <c r="E40" s="149" t="s">
        <v>54</v>
      </c>
      <c r="F40" s="160">
        <f>ROUND((SUM(BH88:BH135)),  2)</f>
        <v>0</v>
      </c>
      <c r="I40" s="166">
        <v>0.14999999999999999</v>
      </c>
      <c r="J40" s="151"/>
      <c r="K40" s="160">
        <f>0</f>
        <v>0</v>
      </c>
      <c r="M40" s="45"/>
    </row>
    <row r="41" hidden="1" s="1" customFormat="1" ht="14.4" customHeight="1">
      <c r="B41" s="45"/>
      <c r="E41" s="149" t="s">
        <v>55</v>
      </c>
      <c r="F41" s="160">
        <f>ROUND((SUM(BI88:BI135)),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1099</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9898 - VRN</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Q88</f>
        <v>0</v>
      </c>
      <c r="J65" s="188">
        <f>R88</f>
        <v>0</v>
      </c>
      <c r="K65" s="104">
        <f>K88</f>
        <v>0</v>
      </c>
      <c r="L65" s="41"/>
      <c r="M65" s="45"/>
      <c r="AU65" s="18" t="s">
        <v>212</v>
      </c>
    </row>
    <row r="66" s="13" customFormat="1" ht="24.96" customHeight="1">
      <c r="B66" s="285"/>
      <c r="C66" s="286"/>
      <c r="D66" s="287" t="s">
        <v>1101</v>
      </c>
      <c r="E66" s="288"/>
      <c r="F66" s="288"/>
      <c r="G66" s="288"/>
      <c r="H66" s="288"/>
      <c r="I66" s="289">
        <f>Q89</f>
        <v>0</v>
      </c>
      <c r="J66" s="289">
        <f>R89</f>
        <v>0</v>
      </c>
      <c r="K66" s="290">
        <f>K89</f>
        <v>0</v>
      </c>
      <c r="L66" s="286"/>
      <c r="M66" s="291"/>
    </row>
    <row r="67" s="1" customFormat="1" ht="21.84" customHeight="1">
      <c r="B67" s="40"/>
      <c r="C67" s="41"/>
      <c r="D67" s="41"/>
      <c r="E67" s="41"/>
      <c r="F67" s="41"/>
      <c r="G67" s="41"/>
      <c r="H67" s="41"/>
      <c r="I67" s="151"/>
      <c r="J67" s="151"/>
      <c r="K67" s="41"/>
      <c r="L67" s="41"/>
      <c r="M67" s="45"/>
    </row>
    <row r="68" s="1" customFormat="1" ht="6.96" customHeight="1">
      <c r="B68" s="61"/>
      <c r="C68" s="62"/>
      <c r="D68" s="62"/>
      <c r="E68" s="62"/>
      <c r="F68" s="62"/>
      <c r="G68" s="62"/>
      <c r="H68" s="62"/>
      <c r="I68" s="177"/>
      <c r="J68" s="177"/>
      <c r="K68" s="62"/>
      <c r="L68" s="62"/>
      <c r="M68" s="45"/>
    </row>
    <row r="72" s="1" customFormat="1" ht="6.96" customHeight="1">
      <c r="B72" s="63"/>
      <c r="C72" s="64"/>
      <c r="D72" s="64"/>
      <c r="E72" s="64"/>
      <c r="F72" s="64"/>
      <c r="G72" s="64"/>
      <c r="H72" s="64"/>
      <c r="I72" s="180"/>
      <c r="J72" s="180"/>
      <c r="K72" s="64"/>
      <c r="L72" s="64"/>
      <c r="M72" s="45"/>
    </row>
    <row r="73" s="1" customFormat="1" ht="24.96" customHeight="1">
      <c r="B73" s="40"/>
      <c r="C73" s="24" t="s">
        <v>213</v>
      </c>
      <c r="D73" s="41"/>
      <c r="E73" s="41"/>
      <c r="F73" s="41"/>
      <c r="G73" s="41"/>
      <c r="H73" s="41"/>
      <c r="I73" s="151"/>
      <c r="J73" s="151"/>
      <c r="K73" s="41"/>
      <c r="L73" s="41"/>
      <c r="M73" s="45"/>
    </row>
    <row r="74" s="1" customFormat="1" ht="6.96" customHeight="1">
      <c r="B74" s="40"/>
      <c r="C74" s="41"/>
      <c r="D74" s="41"/>
      <c r="E74" s="41"/>
      <c r="F74" s="41"/>
      <c r="G74" s="41"/>
      <c r="H74" s="41"/>
      <c r="I74" s="151"/>
      <c r="J74" s="151"/>
      <c r="K74" s="41"/>
      <c r="L74" s="41"/>
      <c r="M74" s="45"/>
    </row>
    <row r="75" s="1" customFormat="1" ht="12" customHeight="1">
      <c r="B75" s="40"/>
      <c r="C75" s="33" t="s">
        <v>17</v>
      </c>
      <c r="D75" s="41"/>
      <c r="E75" s="41"/>
      <c r="F75" s="41"/>
      <c r="G75" s="41"/>
      <c r="H75" s="41"/>
      <c r="I75" s="151"/>
      <c r="J75" s="151"/>
      <c r="K75" s="41"/>
      <c r="L75" s="41"/>
      <c r="M75" s="45"/>
    </row>
    <row r="76" s="1" customFormat="1" ht="16.5" customHeight="1">
      <c r="B76" s="40"/>
      <c r="C76" s="41"/>
      <c r="D76" s="41"/>
      <c r="E76" s="181" t="str">
        <f>E7</f>
        <v>Oprava traťového úseku Domoušice - Hřivice</v>
      </c>
      <c r="F76" s="33"/>
      <c r="G76" s="33"/>
      <c r="H76" s="33"/>
      <c r="I76" s="151"/>
      <c r="J76" s="151"/>
      <c r="K76" s="41"/>
      <c r="L76" s="41"/>
      <c r="M76" s="45"/>
    </row>
    <row r="77" ht="12" customHeight="1">
      <c r="B77" s="22"/>
      <c r="C77" s="33" t="s">
        <v>179</v>
      </c>
      <c r="D77" s="23"/>
      <c r="E77" s="23"/>
      <c r="F77" s="23"/>
      <c r="G77" s="23"/>
      <c r="H77" s="23"/>
      <c r="I77" s="142"/>
      <c r="J77" s="142"/>
      <c r="K77" s="23"/>
      <c r="L77" s="23"/>
      <c r="M77" s="21"/>
    </row>
    <row r="78" s="1" customFormat="1" ht="16.5" customHeight="1">
      <c r="B78" s="40"/>
      <c r="C78" s="41"/>
      <c r="D78" s="41"/>
      <c r="E78" s="181" t="s">
        <v>1099</v>
      </c>
      <c r="F78" s="41"/>
      <c r="G78" s="41"/>
      <c r="H78" s="41"/>
      <c r="I78" s="151"/>
      <c r="J78" s="151"/>
      <c r="K78" s="41"/>
      <c r="L78" s="41"/>
      <c r="M78" s="45"/>
    </row>
    <row r="79" s="1" customFormat="1" ht="12" customHeight="1">
      <c r="B79" s="40"/>
      <c r="C79" s="33" t="s">
        <v>187</v>
      </c>
      <c r="D79" s="41"/>
      <c r="E79" s="41"/>
      <c r="F79" s="41"/>
      <c r="G79" s="41"/>
      <c r="H79" s="41"/>
      <c r="I79" s="151"/>
      <c r="J79" s="151"/>
      <c r="K79" s="41"/>
      <c r="L79" s="41"/>
      <c r="M79" s="45"/>
    </row>
    <row r="80" s="1" customFormat="1" ht="16.5" customHeight="1">
      <c r="B80" s="40"/>
      <c r="C80" s="41"/>
      <c r="D80" s="41"/>
      <c r="E80" s="71" t="str">
        <f>E11</f>
        <v>SO 9898 - VRN</v>
      </c>
      <c r="F80" s="41"/>
      <c r="G80" s="41"/>
      <c r="H80" s="41"/>
      <c r="I80" s="151"/>
      <c r="J80" s="151"/>
      <c r="K80" s="41"/>
      <c r="L80" s="41"/>
      <c r="M80" s="45"/>
    </row>
    <row r="81" s="1" customFormat="1" ht="6.96" customHeight="1">
      <c r="B81" s="40"/>
      <c r="C81" s="41"/>
      <c r="D81" s="41"/>
      <c r="E81" s="41"/>
      <c r="F81" s="41"/>
      <c r="G81" s="41"/>
      <c r="H81" s="41"/>
      <c r="I81" s="151"/>
      <c r="J81" s="151"/>
      <c r="K81" s="41"/>
      <c r="L81" s="41"/>
      <c r="M81" s="45"/>
    </row>
    <row r="82" s="1" customFormat="1" ht="12" customHeight="1">
      <c r="B82" s="40"/>
      <c r="C82" s="33" t="s">
        <v>23</v>
      </c>
      <c r="D82" s="41"/>
      <c r="E82" s="41"/>
      <c r="F82" s="28" t="str">
        <f>F14</f>
        <v>Domoušice - Hřivice</v>
      </c>
      <c r="G82" s="41"/>
      <c r="H82" s="41"/>
      <c r="I82" s="153" t="s">
        <v>25</v>
      </c>
      <c r="J82" s="155" t="str">
        <f>IF(J14="","",J14)</f>
        <v>17. 6. 2019</v>
      </c>
      <c r="K82" s="41"/>
      <c r="L82" s="41"/>
      <c r="M82" s="45"/>
    </row>
    <row r="83" s="1" customFormat="1" ht="6.96" customHeight="1">
      <c r="B83" s="40"/>
      <c r="C83" s="41"/>
      <c r="D83" s="41"/>
      <c r="E83" s="41"/>
      <c r="F83" s="41"/>
      <c r="G83" s="41"/>
      <c r="H83" s="41"/>
      <c r="I83" s="151"/>
      <c r="J83" s="151"/>
      <c r="K83" s="41"/>
      <c r="L83" s="41"/>
      <c r="M83" s="45"/>
    </row>
    <row r="84" s="1" customFormat="1" ht="15.15" customHeight="1">
      <c r="B84" s="40"/>
      <c r="C84" s="33" t="s">
        <v>31</v>
      </c>
      <c r="D84" s="41"/>
      <c r="E84" s="41"/>
      <c r="F84" s="28" t="str">
        <f>E17</f>
        <v>SŽDC s.o., OŘ Ústí nad Labem</v>
      </c>
      <c r="G84" s="41"/>
      <c r="H84" s="41"/>
      <c r="I84" s="153" t="s">
        <v>39</v>
      </c>
      <c r="J84" s="182" t="str">
        <f>E23</f>
        <v xml:space="preserve"> </v>
      </c>
      <c r="K84" s="41"/>
      <c r="L84" s="41"/>
      <c r="M84" s="45"/>
    </row>
    <row r="85" s="1" customFormat="1" ht="43.05" customHeight="1">
      <c r="B85" s="40"/>
      <c r="C85" s="33" t="s">
        <v>37</v>
      </c>
      <c r="D85" s="41"/>
      <c r="E85" s="41"/>
      <c r="F85" s="28" t="str">
        <f>IF(E20="","",E20)</f>
        <v>Vyplň údaj</v>
      </c>
      <c r="G85" s="41"/>
      <c r="H85" s="41"/>
      <c r="I85" s="153" t="s">
        <v>42</v>
      </c>
      <c r="J85" s="182" t="str">
        <f>E26</f>
        <v>Ing. Horák Jiří, horak@szdc.cz, 602155923</v>
      </c>
      <c r="K85" s="41"/>
      <c r="L85" s="41"/>
      <c r="M85" s="45"/>
    </row>
    <row r="86" s="1" customFormat="1" ht="10.32" customHeight="1">
      <c r="B86" s="40"/>
      <c r="C86" s="41"/>
      <c r="D86" s="41"/>
      <c r="E86" s="41"/>
      <c r="F86" s="41"/>
      <c r="G86" s="41"/>
      <c r="H86" s="41"/>
      <c r="I86" s="151"/>
      <c r="J86" s="151"/>
      <c r="K86" s="41"/>
      <c r="L86" s="41"/>
      <c r="M86" s="45"/>
    </row>
    <row r="87" s="8" customFormat="1" ht="29.28" customHeight="1">
      <c r="B87" s="189"/>
      <c r="C87" s="190" t="s">
        <v>214</v>
      </c>
      <c r="D87" s="191" t="s">
        <v>65</v>
      </c>
      <c r="E87" s="191" t="s">
        <v>61</v>
      </c>
      <c r="F87" s="191" t="s">
        <v>62</v>
      </c>
      <c r="G87" s="191" t="s">
        <v>215</v>
      </c>
      <c r="H87" s="191" t="s">
        <v>216</v>
      </c>
      <c r="I87" s="192" t="s">
        <v>217</v>
      </c>
      <c r="J87" s="192" t="s">
        <v>218</v>
      </c>
      <c r="K87" s="191" t="s">
        <v>211</v>
      </c>
      <c r="L87" s="193" t="s">
        <v>219</v>
      </c>
      <c r="M87" s="194"/>
      <c r="N87" s="94" t="s">
        <v>40</v>
      </c>
      <c r="O87" s="95" t="s">
        <v>50</v>
      </c>
      <c r="P87" s="95" t="s">
        <v>220</v>
      </c>
      <c r="Q87" s="95" t="s">
        <v>221</v>
      </c>
      <c r="R87" s="95" t="s">
        <v>222</v>
      </c>
      <c r="S87" s="95" t="s">
        <v>223</v>
      </c>
      <c r="T87" s="95" t="s">
        <v>224</v>
      </c>
      <c r="U87" s="95" t="s">
        <v>225</v>
      </c>
      <c r="V87" s="95" t="s">
        <v>226</v>
      </c>
      <c r="W87" s="95" t="s">
        <v>227</v>
      </c>
      <c r="X87" s="95" t="s">
        <v>228</v>
      </c>
      <c r="Y87" s="96" t="s">
        <v>229</v>
      </c>
    </row>
    <row r="88" s="1" customFormat="1" ht="22.8" customHeight="1">
      <c r="B88" s="40"/>
      <c r="C88" s="101" t="s">
        <v>230</v>
      </c>
      <c r="D88" s="41"/>
      <c r="E88" s="41"/>
      <c r="F88" s="41"/>
      <c r="G88" s="41"/>
      <c r="H88" s="41"/>
      <c r="I88" s="151"/>
      <c r="J88" s="151"/>
      <c r="K88" s="195">
        <f>BK88</f>
        <v>0</v>
      </c>
      <c r="L88" s="41"/>
      <c r="M88" s="45"/>
      <c r="N88" s="97"/>
      <c r="O88" s="98"/>
      <c r="P88" s="98"/>
      <c r="Q88" s="196">
        <f>Q89</f>
        <v>0</v>
      </c>
      <c r="R88" s="196">
        <f>R89</f>
        <v>0</v>
      </c>
      <c r="S88" s="98"/>
      <c r="T88" s="197">
        <f>T89</f>
        <v>0</v>
      </c>
      <c r="U88" s="98"/>
      <c r="V88" s="197">
        <f>V89</f>
        <v>0</v>
      </c>
      <c r="W88" s="98"/>
      <c r="X88" s="197">
        <f>X89</f>
        <v>0</v>
      </c>
      <c r="Y88" s="99"/>
      <c r="AT88" s="18" t="s">
        <v>81</v>
      </c>
      <c r="AU88" s="18" t="s">
        <v>212</v>
      </c>
      <c r="BK88" s="198">
        <f>BK89</f>
        <v>0</v>
      </c>
    </row>
    <row r="89" s="15" customFormat="1" ht="25.92" customHeight="1">
      <c r="B89" s="298"/>
      <c r="C89" s="299"/>
      <c r="D89" s="300" t="s">
        <v>81</v>
      </c>
      <c r="E89" s="301" t="s">
        <v>150</v>
      </c>
      <c r="F89" s="301" t="s">
        <v>147</v>
      </c>
      <c r="G89" s="299"/>
      <c r="H89" s="299"/>
      <c r="I89" s="302"/>
      <c r="J89" s="302"/>
      <c r="K89" s="303">
        <f>BK89</f>
        <v>0</v>
      </c>
      <c r="L89" s="299"/>
      <c r="M89" s="304"/>
      <c r="N89" s="305"/>
      <c r="O89" s="306"/>
      <c r="P89" s="306"/>
      <c r="Q89" s="307">
        <f>SUM(Q90:Q135)</f>
        <v>0</v>
      </c>
      <c r="R89" s="307">
        <f>SUM(R90:R135)</f>
        <v>0</v>
      </c>
      <c r="S89" s="306"/>
      <c r="T89" s="308">
        <f>SUM(T90:T135)</f>
        <v>0</v>
      </c>
      <c r="U89" s="306"/>
      <c r="V89" s="308">
        <f>SUM(V90:V135)</f>
        <v>0</v>
      </c>
      <c r="W89" s="306"/>
      <c r="X89" s="308">
        <f>SUM(X90:X135)</f>
        <v>0</v>
      </c>
      <c r="Y89" s="309"/>
      <c r="AR89" s="310" t="s">
        <v>274</v>
      </c>
      <c r="AT89" s="311" t="s">
        <v>81</v>
      </c>
      <c r="AU89" s="311" t="s">
        <v>82</v>
      </c>
      <c r="AY89" s="310" t="s">
        <v>236</v>
      </c>
      <c r="BK89" s="312">
        <f>SUM(BK90:BK135)</f>
        <v>0</v>
      </c>
    </row>
    <row r="90" s="1" customFormat="1" ht="24" customHeight="1">
      <c r="B90" s="40"/>
      <c r="C90" s="199" t="s">
        <v>89</v>
      </c>
      <c r="D90" s="199" t="s">
        <v>231</v>
      </c>
      <c r="E90" s="201" t="s">
        <v>1102</v>
      </c>
      <c r="F90" s="202" t="s">
        <v>1103</v>
      </c>
      <c r="G90" s="203" t="s">
        <v>746</v>
      </c>
      <c r="H90" s="283"/>
      <c r="I90" s="205"/>
      <c r="J90" s="205"/>
      <c r="K90" s="206">
        <f>ROUND(P90*H90,2)</f>
        <v>0</v>
      </c>
      <c r="L90" s="202" t="s">
        <v>234</v>
      </c>
      <c r="M90" s="45"/>
      <c r="N90" s="207" t="s">
        <v>40</v>
      </c>
      <c r="O90" s="208" t="s">
        <v>53</v>
      </c>
      <c r="P90" s="209">
        <f>I90+J90</f>
        <v>0</v>
      </c>
      <c r="Q90" s="209">
        <f>ROUND(I90*H90,2)</f>
        <v>0</v>
      </c>
      <c r="R90" s="209">
        <f>ROUND(J90*H90,2)</f>
        <v>0</v>
      </c>
      <c r="S90" s="86"/>
      <c r="T90" s="210">
        <f>S90*H90</f>
        <v>0</v>
      </c>
      <c r="U90" s="210">
        <v>0</v>
      </c>
      <c r="V90" s="210">
        <f>U90*H90</f>
        <v>0</v>
      </c>
      <c r="W90" s="210">
        <v>0</v>
      </c>
      <c r="X90" s="210">
        <f>W90*H90</f>
        <v>0</v>
      </c>
      <c r="Y90" s="211" t="s">
        <v>40</v>
      </c>
      <c r="AR90" s="212" t="s">
        <v>235</v>
      </c>
      <c r="AT90" s="212" t="s">
        <v>231</v>
      </c>
      <c r="AU90" s="212" t="s">
        <v>89</v>
      </c>
      <c r="AY90" s="18" t="s">
        <v>236</v>
      </c>
      <c r="BE90" s="213">
        <f>IF(O90="základní",K90,0)</f>
        <v>0</v>
      </c>
      <c r="BF90" s="213">
        <f>IF(O90="snížená",K90,0)</f>
        <v>0</v>
      </c>
      <c r="BG90" s="213">
        <f>IF(O90="zákl. přenesená",K90,0)</f>
        <v>0</v>
      </c>
      <c r="BH90" s="213">
        <f>IF(O90="sníž. přenesená",K90,0)</f>
        <v>0</v>
      </c>
      <c r="BI90" s="213">
        <f>IF(O90="nulová",K90,0)</f>
        <v>0</v>
      </c>
      <c r="BJ90" s="18" t="s">
        <v>235</v>
      </c>
      <c r="BK90" s="213">
        <f>ROUND(P90*H90,2)</f>
        <v>0</v>
      </c>
      <c r="BL90" s="18" t="s">
        <v>235</v>
      </c>
      <c r="BM90" s="212" t="s">
        <v>1104</v>
      </c>
    </row>
    <row r="91" s="1" customFormat="1">
      <c r="B91" s="40"/>
      <c r="C91" s="41"/>
      <c r="D91" s="214" t="s">
        <v>237</v>
      </c>
      <c r="E91" s="41"/>
      <c r="F91" s="215" t="s">
        <v>1103</v>
      </c>
      <c r="G91" s="41"/>
      <c r="H91" s="41"/>
      <c r="I91" s="151"/>
      <c r="J91" s="151"/>
      <c r="K91" s="41"/>
      <c r="L91" s="41"/>
      <c r="M91" s="45"/>
      <c r="N91" s="216"/>
      <c r="O91" s="86"/>
      <c r="P91" s="86"/>
      <c r="Q91" s="86"/>
      <c r="R91" s="86"/>
      <c r="S91" s="86"/>
      <c r="T91" s="86"/>
      <c r="U91" s="86"/>
      <c r="V91" s="86"/>
      <c r="W91" s="86"/>
      <c r="X91" s="86"/>
      <c r="Y91" s="87"/>
      <c r="AT91" s="18" t="s">
        <v>237</v>
      </c>
      <c r="AU91" s="18" t="s">
        <v>89</v>
      </c>
    </row>
    <row r="92" s="1" customFormat="1" ht="24" customHeight="1">
      <c r="B92" s="40"/>
      <c r="C92" s="199" t="s">
        <v>91</v>
      </c>
      <c r="D92" s="199" t="s">
        <v>231</v>
      </c>
      <c r="E92" s="201" t="s">
        <v>1105</v>
      </c>
      <c r="F92" s="202" t="s">
        <v>1106</v>
      </c>
      <c r="G92" s="203" t="s">
        <v>163</v>
      </c>
      <c r="H92" s="204">
        <v>9.5</v>
      </c>
      <c r="I92" s="205"/>
      <c r="J92" s="205"/>
      <c r="K92" s="206">
        <f>ROUND(P92*H92,2)</f>
        <v>0</v>
      </c>
      <c r="L92" s="202" t="s">
        <v>234</v>
      </c>
      <c r="M92" s="45"/>
      <c r="N92" s="207" t="s">
        <v>40</v>
      </c>
      <c r="O92" s="208" t="s">
        <v>53</v>
      </c>
      <c r="P92" s="209">
        <f>I92+J92</f>
        <v>0</v>
      </c>
      <c r="Q92" s="209">
        <f>ROUND(I92*H92,2)</f>
        <v>0</v>
      </c>
      <c r="R92" s="209">
        <f>ROUND(J92*H92,2)</f>
        <v>0</v>
      </c>
      <c r="S92" s="86"/>
      <c r="T92" s="210">
        <f>S92*H92</f>
        <v>0</v>
      </c>
      <c r="U92" s="210">
        <v>0</v>
      </c>
      <c r="V92" s="210">
        <f>U92*H92</f>
        <v>0</v>
      </c>
      <c r="W92" s="210">
        <v>0</v>
      </c>
      <c r="X92" s="210">
        <f>W92*H92</f>
        <v>0</v>
      </c>
      <c r="Y92" s="211" t="s">
        <v>40</v>
      </c>
      <c r="AR92" s="212" t="s">
        <v>235</v>
      </c>
      <c r="AT92" s="212" t="s">
        <v>231</v>
      </c>
      <c r="AU92" s="212" t="s">
        <v>89</v>
      </c>
      <c r="AY92" s="18" t="s">
        <v>236</v>
      </c>
      <c r="BE92" s="213">
        <f>IF(O92="základní",K92,0)</f>
        <v>0</v>
      </c>
      <c r="BF92" s="213">
        <f>IF(O92="snížená",K92,0)</f>
        <v>0</v>
      </c>
      <c r="BG92" s="213">
        <f>IF(O92="zákl. přenesená",K92,0)</f>
        <v>0</v>
      </c>
      <c r="BH92" s="213">
        <f>IF(O92="sníž. přenesená",K92,0)</f>
        <v>0</v>
      </c>
      <c r="BI92" s="213">
        <f>IF(O92="nulová",K92,0)</f>
        <v>0</v>
      </c>
      <c r="BJ92" s="18" t="s">
        <v>235</v>
      </c>
      <c r="BK92" s="213">
        <f>ROUND(P92*H92,2)</f>
        <v>0</v>
      </c>
      <c r="BL92" s="18" t="s">
        <v>235</v>
      </c>
      <c r="BM92" s="212" t="s">
        <v>1107</v>
      </c>
    </row>
    <row r="93" s="1" customFormat="1">
      <c r="B93" s="40"/>
      <c r="C93" s="41"/>
      <c r="D93" s="214" t="s">
        <v>237</v>
      </c>
      <c r="E93" s="41"/>
      <c r="F93" s="215" t="s">
        <v>1108</v>
      </c>
      <c r="G93" s="41"/>
      <c r="H93" s="41"/>
      <c r="I93" s="151"/>
      <c r="J93" s="151"/>
      <c r="K93" s="41"/>
      <c r="L93" s="41"/>
      <c r="M93" s="45"/>
      <c r="N93" s="216"/>
      <c r="O93" s="86"/>
      <c r="P93" s="86"/>
      <c r="Q93" s="86"/>
      <c r="R93" s="86"/>
      <c r="S93" s="86"/>
      <c r="T93" s="86"/>
      <c r="U93" s="86"/>
      <c r="V93" s="86"/>
      <c r="W93" s="86"/>
      <c r="X93" s="86"/>
      <c r="Y93" s="87"/>
      <c r="AT93" s="18" t="s">
        <v>237</v>
      </c>
      <c r="AU93" s="18" t="s">
        <v>89</v>
      </c>
    </row>
    <row r="94" s="1" customFormat="1">
      <c r="B94" s="40"/>
      <c r="C94" s="41"/>
      <c r="D94" s="214" t="s">
        <v>239</v>
      </c>
      <c r="E94" s="41"/>
      <c r="F94" s="217" t="s">
        <v>1109</v>
      </c>
      <c r="G94" s="41"/>
      <c r="H94" s="41"/>
      <c r="I94" s="151"/>
      <c r="J94" s="151"/>
      <c r="K94" s="41"/>
      <c r="L94" s="41"/>
      <c r="M94" s="45"/>
      <c r="N94" s="216"/>
      <c r="O94" s="86"/>
      <c r="P94" s="86"/>
      <c r="Q94" s="86"/>
      <c r="R94" s="86"/>
      <c r="S94" s="86"/>
      <c r="T94" s="86"/>
      <c r="U94" s="86"/>
      <c r="V94" s="86"/>
      <c r="W94" s="86"/>
      <c r="X94" s="86"/>
      <c r="Y94" s="87"/>
      <c r="AT94" s="18" t="s">
        <v>239</v>
      </c>
      <c r="AU94" s="18" t="s">
        <v>89</v>
      </c>
    </row>
    <row r="95" s="1" customFormat="1" ht="24" customHeight="1">
      <c r="B95" s="40"/>
      <c r="C95" s="199" t="s">
        <v>246</v>
      </c>
      <c r="D95" s="199" t="s">
        <v>231</v>
      </c>
      <c r="E95" s="201" t="s">
        <v>1110</v>
      </c>
      <c r="F95" s="202" t="s">
        <v>1111</v>
      </c>
      <c r="G95" s="203" t="s">
        <v>746</v>
      </c>
      <c r="H95" s="283"/>
      <c r="I95" s="205"/>
      <c r="J95" s="205"/>
      <c r="K95" s="206">
        <f>ROUND(P95*H95,2)</f>
        <v>0</v>
      </c>
      <c r="L95" s="202" t="s">
        <v>234</v>
      </c>
      <c r="M95" s="45"/>
      <c r="N95" s="207" t="s">
        <v>40</v>
      </c>
      <c r="O95" s="208" t="s">
        <v>53</v>
      </c>
      <c r="P95" s="209">
        <f>I95+J95</f>
        <v>0</v>
      </c>
      <c r="Q95" s="209">
        <f>ROUND(I95*H95,2)</f>
        <v>0</v>
      </c>
      <c r="R95" s="209">
        <f>ROUND(J95*H95,2)</f>
        <v>0</v>
      </c>
      <c r="S95" s="86"/>
      <c r="T95" s="210">
        <f>S95*H95</f>
        <v>0</v>
      </c>
      <c r="U95" s="210">
        <v>0</v>
      </c>
      <c r="V95" s="210">
        <f>U95*H95</f>
        <v>0</v>
      </c>
      <c r="W95" s="210">
        <v>0</v>
      </c>
      <c r="X95" s="210">
        <f>W95*H95</f>
        <v>0</v>
      </c>
      <c r="Y95" s="211" t="s">
        <v>40</v>
      </c>
      <c r="AR95" s="212" t="s">
        <v>235</v>
      </c>
      <c r="AT95" s="212" t="s">
        <v>231</v>
      </c>
      <c r="AU95" s="212" t="s">
        <v>89</v>
      </c>
      <c r="AY95" s="18" t="s">
        <v>236</v>
      </c>
      <c r="BE95" s="213">
        <f>IF(O95="základní",K95,0)</f>
        <v>0</v>
      </c>
      <c r="BF95" s="213">
        <f>IF(O95="snížená",K95,0)</f>
        <v>0</v>
      </c>
      <c r="BG95" s="213">
        <f>IF(O95="zákl. přenesená",K95,0)</f>
        <v>0</v>
      </c>
      <c r="BH95" s="213">
        <f>IF(O95="sníž. přenesená",K95,0)</f>
        <v>0</v>
      </c>
      <c r="BI95" s="213">
        <f>IF(O95="nulová",K95,0)</f>
        <v>0</v>
      </c>
      <c r="BJ95" s="18" t="s">
        <v>235</v>
      </c>
      <c r="BK95" s="213">
        <f>ROUND(P95*H95,2)</f>
        <v>0</v>
      </c>
      <c r="BL95" s="18" t="s">
        <v>235</v>
      </c>
      <c r="BM95" s="212" t="s">
        <v>1112</v>
      </c>
    </row>
    <row r="96" s="1" customFormat="1">
      <c r="B96" s="40"/>
      <c r="C96" s="41"/>
      <c r="D96" s="214" t="s">
        <v>237</v>
      </c>
      <c r="E96" s="41"/>
      <c r="F96" s="215" t="s">
        <v>1111</v>
      </c>
      <c r="G96" s="41"/>
      <c r="H96" s="41"/>
      <c r="I96" s="151"/>
      <c r="J96" s="151"/>
      <c r="K96" s="41"/>
      <c r="L96" s="41"/>
      <c r="M96" s="45"/>
      <c r="N96" s="216"/>
      <c r="O96" s="86"/>
      <c r="P96" s="86"/>
      <c r="Q96" s="86"/>
      <c r="R96" s="86"/>
      <c r="S96" s="86"/>
      <c r="T96" s="86"/>
      <c r="U96" s="86"/>
      <c r="V96" s="86"/>
      <c r="W96" s="86"/>
      <c r="X96" s="86"/>
      <c r="Y96" s="87"/>
      <c r="AT96" s="18" t="s">
        <v>237</v>
      </c>
      <c r="AU96" s="18" t="s">
        <v>89</v>
      </c>
    </row>
    <row r="97" s="1" customFormat="1" ht="24" customHeight="1">
      <c r="B97" s="40"/>
      <c r="C97" s="199" t="s">
        <v>235</v>
      </c>
      <c r="D97" s="199" t="s">
        <v>231</v>
      </c>
      <c r="E97" s="201" t="s">
        <v>1113</v>
      </c>
      <c r="F97" s="202" t="s">
        <v>1114</v>
      </c>
      <c r="G97" s="203" t="s">
        <v>746</v>
      </c>
      <c r="H97" s="283"/>
      <c r="I97" s="205"/>
      <c r="J97" s="205"/>
      <c r="K97" s="206">
        <f>ROUND(P97*H97,2)</f>
        <v>0</v>
      </c>
      <c r="L97" s="202" t="s">
        <v>234</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89</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1115</v>
      </c>
    </row>
    <row r="98" s="1" customFormat="1">
      <c r="B98" s="40"/>
      <c r="C98" s="41"/>
      <c r="D98" s="214" t="s">
        <v>237</v>
      </c>
      <c r="E98" s="41"/>
      <c r="F98" s="215" t="s">
        <v>1114</v>
      </c>
      <c r="G98" s="41"/>
      <c r="H98" s="41"/>
      <c r="I98" s="151"/>
      <c r="J98" s="151"/>
      <c r="K98" s="41"/>
      <c r="L98" s="41"/>
      <c r="M98" s="45"/>
      <c r="N98" s="216"/>
      <c r="O98" s="86"/>
      <c r="P98" s="86"/>
      <c r="Q98" s="86"/>
      <c r="R98" s="86"/>
      <c r="S98" s="86"/>
      <c r="T98" s="86"/>
      <c r="U98" s="86"/>
      <c r="V98" s="86"/>
      <c r="W98" s="86"/>
      <c r="X98" s="86"/>
      <c r="Y98" s="87"/>
      <c r="AT98" s="18" t="s">
        <v>237</v>
      </c>
      <c r="AU98" s="18" t="s">
        <v>89</v>
      </c>
    </row>
    <row r="99" s="1" customFormat="1" ht="24" customHeight="1">
      <c r="B99" s="40"/>
      <c r="C99" s="199" t="s">
        <v>274</v>
      </c>
      <c r="D99" s="199" t="s">
        <v>231</v>
      </c>
      <c r="E99" s="201" t="s">
        <v>1116</v>
      </c>
      <c r="F99" s="202" t="s">
        <v>1117</v>
      </c>
      <c r="G99" s="203" t="s">
        <v>172</v>
      </c>
      <c r="H99" s="204">
        <v>19000</v>
      </c>
      <c r="I99" s="205"/>
      <c r="J99" s="205"/>
      <c r="K99" s="206">
        <f>ROUND(P99*H99,2)</f>
        <v>0</v>
      </c>
      <c r="L99" s="202" t="s">
        <v>234</v>
      </c>
      <c r="M99" s="45"/>
      <c r="N99" s="207" t="s">
        <v>40</v>
      </c>
      <c r="O99" s="208" t="s">
        <v>53</v>
      </c>
      <c r="P99" s="209">
        <f>I99+J99</f>
        <v>0</v>
      </c>
      <c r="Q99" s="209">
        <f>ROUND(I99*H99,2)</f>
        <v>0</v>
      </c>
      <c r="R99" s="209">
        <f>ROUND(J99*H99,2)</f>
        <v>0</v>
      </c>
      <c r="S99" s="86"/>
      <c r="T99" s="210">
        <f>S99*H99</f>
        <v>0</v>
      </c>
      <c r="U99" s="210">
        <v>0</v>
      </c>
      <c r="V99" s="210">
        <f>U99*H99</f>
        <v>0</v>
      </c>
      <c r="W99" s="210">
        <v>0</v>
      </c>
      <c r="X99" s="210">
        <f>W99*H99</f>
        <v>0</v>
      </c>
      <c r="Y99" s="211" t="s">
        <v>40</v>
      </c>
      <c r="AR99" s="212" t="s">
        <v>235</v>
      </c>
      <c r="AT99" s="212" t="s">
        <v>231</v>
      </c>
      <c r="AU99" s="212" t="s">
        <v>89</v>
      </c>
      <c r="AY99" s="18" t="s">
        <v>236</v>
      </c>
      <c r="BE99" s="213">
        <f>IF(O99="základní",K99,0)</f>
        <v>0</v>
      </c>
      <c r="BF99" s="213">
        <f>IF(O99="snížená",K99,0)</f>
        <v>0</v>
      </c>
      <c r="BG99" s="213">
        <f>IF(O99="zákl. přenesená",K99,0)</f>
        <v>0</v>
      </c>
      <c r="BH99" s="213">
        <f>IF(O99="sníž. přenesená",K99,0)</f>
        <v>0</v>
      </c>
      <c r="BI99" s="213">
        <f>IF(O99="nulová",K99,0)</f>
        <v>0</v>
      </c>
      <c r="BJ99" s="18" t="s">
        <v>235</v>
      </c>
      <c r="BK99" s="213">
        <f>ROUND(P99*H99,2)</f>
        <v>0</v>
      </c>
      <c r="BL99" s="18" t="s">
        <v>235</v>
      </c>
      <c r="BM99" s="212" t="s">
        <v>1118</v>
      </c>
    </row>
    <row r="100" s="1" customFormat="1">
      <c r="B100" s="40"/>
      <c r="C100" s="41"/>
      <c r="D100" s="214" t="s">
        <v>237</v>
      </c>
      <c r="E100" s="41"/>
      <c r="F100" s="215" t="s">
        <v>1119</v>
      </c>
      <c r="G100" s="41"/>
      <c r="H100" s="41"/>
      <c r="I100" s="151"/>
      <c r="J100" s="151"/>
      <c r="K100" s="41"/>
      <c r="L100" s="41"/>
      <c r="M100" s="45"/>
      <c r="N100" s="216"/>
      <c r="O100" s="86"/>
      <c r="P100" s="86"/>
      <c r="Q100" s="86"/>
      <c r="R100" s="86"/>
      <c r="S100" s="86"/>
      <c r="T100" s="86"/>
      <c r="U100" s="86"/>
      <c r="V100" s="86"/>
      <c r="W100" s="86"/>
      <c r="X100" s="86"/>
      <c r="Y100" s="87"/>
      <c r="AT100" s="18" t="s">
        <v>237</v>
      </c>
      <c r="AU100" s="18" t="s">
        <v>89</v>
      </c>
    </row>
    <row r="101" s="1" customFormat="1">
      <c r="B101" s="40"/>
      <c r="C101" s="41"/>
      <c r="D101" s="214" t="s">
        <v>239</v>
      </c>
      <c r="E101" s="41"/>
      <c r="F101" s="217" t="s">
        <v>1120</v>
      </c>
      <c r="G101" s="41"/>
      <c r="H101" s="41"/>
      <c r="I101" s="151"/>
      <c r="J101" s="151"/>
      <c r="K101" s="41"/>
      <c r="L101" s="41"/>
      <c r="M101" s="45"/>
      <c r="N101" s="216"/>
      <c r="O101" s="86"/>
      <c r="P101" s="86"/>
      <c r="Q101" s="86"/>
      <c r="R101" s="86"/>
      <c r="S101" s="86"/>
      <c r="T101" s="86"/>
      <c r="U101" s="86"/>
      <c r="V101" s="86"/>
      <c r="W101" s="86"/>
      <c r="X101" s="86"/>
      <c r="Y101" s="87"/>
      <c r="AT101" s="18" t="s">
        <v>239</v>
      </c>
      <c r="AU101" s="18" t="s">
        <v>89</v>
      </c>
    </row>
    <row r="102" s="9" customFormat="1">
      <c r="B102" s="218"/>
      <c r="C102" s="219"/>
      <c r="D102" s="214" t="s">
        <v>243</v>
      </c>
      <c r="E102" s="220" t="s">
        <v>40</v>
      </c>
      <c r="F102" s="221" t="s">
        <v>1121</v>
      </c>
      <c r="G102" s="219"/>
      <c r="H102" s="222">
        <v>19000</v>
      </c>
      <c r="I102" s="223"/>
      <c r="J102" s="223"/>
      <c r="K102" s="219"/>
      <c r="L102" s="219"/>
      <c r="M102" s="224"/>
      <c r="N102" s="225"/>
      <c r="O102" s="226"/>
      <c r="P102" s="226"/>
      <c r="Q102" s="226"/>
      <c r="R102" s="226"/>
      <c r="S102" s="226"/>
      <c r="T102" s="226"/>
      <c r="U102" s="226"/>
      <c r="V102" s="226"/>
      <c r="W102" s="226"/>
      <c r="X102" s="226"/>
      <c r="Y102" s="227"/>
      <c r="AT102" s="228" t="s">
        <v>243</v>
      </c>
      <c r="AU102" s="228" t="s">
        <v>89</v>
      </c>
      <c r="AV102" s="9" t="s">
        <v>91</v>
      </c>
      <c r="AW102" s="9" t="s">
        <v>5</v>
      </c>
      <c r="AX102" s="9" t="s">
        <v>82</v>
      </c>
      <c r="AY102" s="228" t="s">
        <v>236</v>
      </c>
    </row>
    <row r="103" s="12" customFormat="1">
      <c r="B103" s="250"/>
      <c r="C103" s="251"/>
      <c r="D103" s="214" t="s">
        <v>243</v>
      </c>
      <c r="E103" s="252" t="s">
        <v>40</v>
      </c>
      <c r="F103" s="253" t="s">
        <v>254</v>
      </c>
      <c r="G103" s="251"/>
      <c r="H103" s="254">
        <v>19000</v>
      </c>
      <c r="I103" s="255"/>
      <c r="J103" s="255"/>
      <c r="K103" s="251"/>
      <c r="L103" s="251"/>
      <c r="M103" s="256"/>
      <c r="N103" s="257"/>
      <c r="O103" s="258"/>
      <c r="P103" s="258"/>
      <c r="Q103" s="258"/>
      <c r="R103" s="258"/>
      <c r="S103" s="258"/>
      <c r="T103" s="258"/>
      <c r="U103" s="258"/>
      <c r="V103" s="258"/>
      <c r="W103" s="258"/>
      <c r="X103" s="258"/>
      <c r="Y103" s="259"/>
      <c r="AT103" s="260" t="s">
        <v>243</v>
      </c>
      <c r="AU103" s="260" t="s">
        <v>89</v>
      </c>
      <c r="AV103" s="12" t="s">
        <v>235</v>
      </c>
      <c r="AW103" s="12" t="s">
        <v>5</v>
      </c>
      <c r="AX103" s="12" t="s">
        <v>89</v>
      </c>
      <c r="AY103" s="260" t="s">
        <v>236</v>
      </c>
    </row>
    <row r="104" s="1" customFormat="1" ht="24" customHeight="1">
      <c r="B104" s="40"/>
      <c r="C104" s="199" t="s">
        <v>258</v>
      </c>
      <c r="D104" s="199" t="s">
        <v>231</v>
      </c>
      <c r="E104" s="201" t="s">
        <v>1122</v>
      </c>
      <c r="F104" s="202" t="s">
        <v>1123</v>
      </c>
      <c r="G104" s="203" t="s">
        <v>746</v>
      </c>
      <c r="H104" s="283"/>
      <c r="I104" s="205"/>
      <c r="J104" s="205"/>
      <c r="K104" s="206">
        <f>ROUND(P104*H104,2)</f>
        <v>0</v>
      </c>
      <c r="L104" s="202" t="s">
        <v>234</v>
      </c>
      <c r="M104" s="45"/>
      <c r="N104" s="207" t="s">
        <v>40</v>
      </c>
      <c r="O104" s="208" t="s">
        <v>53</v>
      </c>
      <c r="P104" s="209">
        <f>I104+J104</f>
        <v>0</v>
      </c>
      <c r="Q104" s="209">
        <f>ROUND(I104*H104,2)</f>
        <v>0</v>
      </c>
      <c r="R104" s="209">
        <f>ROUND(J104*H104,2)</f>
        <v>0</v>
      </c>
      <c r="S104" s="86"/>
      <c r="T104" s="210">
        <f>S104*H104</f>
        <v>0</v>
      </c>
      <c r="U104" s="210">
        <v>0</v>
      </c>
      <c r="V104" s="210">
        <f>U104*H104</f>
        <v>0</v>
      </c>
      <c r="W104" s="210">
        <v>0</v>
      </c>
      <c r="X104" s="210">
        <f>W104*H104</f>
        <v>0</v>
      </c>
      <c r="Y104" s="211" t="s">
        <v>40</v>
      </c>
      <c r="AR104" s="212" t="s">
        <v>235</v>
      </c>
      <c r="AT104" s="212" t="s">
        <v>231</v>
      </c>
      <c r="AU104" s="212" t="s">
        <v>89</v>
      </c>
      <c r="AY104" s="18" t="s">
        <v>236</v>
      </c>
      <c r="BE104" s="213">
        <f>IF(O104="základní",K104,0)</f>
        <v>0</v>
      </c>
      <c r="BF104" s="213">
        <f>IF(O104="snížená",K104,0)</f>
        <v>0</v>
      </c>
      <c r="BG104" s="213">
        <f>IF(O104="zákl. přenesená",K104,0)</f>
        <v>0</v>
      </c>
      <c r="BH104" s="213">
        <f>IF(O104="sníž. přenesená",K104,0)</f>
        <v>0</v>
      </c>
      <c r="BI104" s="213">
        <f>IF(O104="nulová",K104,0)</f>
        <v>0</v>
      </c>
      <c r="BJ104" s="18" t="s">
        <v>235</v>
      </c>
      <c r="BK104" s="213">
        <f>ROUND(P104*H104,2)</f>
        <v>0</v>
      </c>
      <c r="BL104" s="18" t="s">
        <v>235</v>
      </c>
      <c r="BM104" s="212" t="s">
        <v>265</v>
      </c>
    </row>
    <row r="105" s="1" customFormat="1">
      <c r="B105" s="40"/>
      <c r="C105" s="41"/>
      <c r="D105" s="214" t="s">
        <v>237</v>
      </c>
      <c r="E105" s="41"/>
      <c r="F105" s="215" t="s">
        <v>1123</v>
      </c>
      <c r="G105" s="41"/>
      <c r="H105" s="41"/>
      <c r="I105" s="151"/>
      <c r="J105" s="151"/>
      <c r="K105" s="41"/>
      <c r="L105" s="41"/>
      <c r="M105" s="45"/>
      <c r="N105" s="216"/>
      <c r="O105" s="86"/>
      <c r="P105" s="86"/>
      <c r="Q105" s="86"/>
      <c r="R105" s="86"/>
      <c r="S105" s="86"/>
      <c r="T105" s="86"/>
      <c r="U105" s="86"/>
      <c r="V105" s="86"/>
      <c r="W105" s="86"/>
      <c r="X105" s="86"/>
      <c r="Y105" s="87"/>
      <c r="AT105" s="18" t="s">
        <v>237</v>
      </c>
      <c r="AU105" s="18" t="s">
        <v>89</v>
      </c>
    </row>
    <row r="106" s="1" customFormat="1">
      <c r="B106" s="40"/>
      <c r="C106" s="41"/>
      <c r="D106" s="214" t="s">
        <v>241</v>
      </c>
      <c r="E106" s="41"/>
      <c r="F106" s="217" t="s">
        <v>1124</v>
      </c>
      <c r="G106" s="41"/>
      <c r="H106" s="41"/>
      <c r="I106" s="151"/>
      <c r="J106" s="151"/>
      <c r="K106" s="41"/>
      <c r="L106" s="41"/>
      <c r="M106" s="45"/>
      <c r="N106" s="216"/>
      <c r="O106" s="86"/>
      <c r="P106" s="86"/>
      <c r="Q106" s="86"/>
      <c r="R106" s="86"/>
      <c r="S106" s="86"/>
      <c r="T106" s="86"/>
      <c r="U106" s="86"/>
      <c r="V106" s="86"/>
      <c r="W106" s="86"/>
      <c r="X106" s="86"/>
      <c r="Y106" s="87"/>
      <c r="AT106" s="18" t="s">
        <v>241</v>
      </c>
      <c r="AU106" s="18" t="s">
        <v>89</v>
      </c>
    </row>
    <row r="107" s="1" customFormat="1" ht="36" customHeight="1">
      <c r="B107" s="40"/>
      <c r="C107" s="199" t="s">
        <v>289</v>
      </c>
      <c r="D107" s="199" t="s">
        <v>231</v>
      </c>
      <c r="E107" s="201" t="s">
        <v>1125</v>
      </c>
      <c r="F107" s="202" t="s">
        <v>1126</v>
      </c>
      <c r="G107" s="203" t="s">
        <v>746</v>
      </c>
      <c r="H107" s="283"/>
      <c r="I107" s="205"/>
      <c r="J107" s="205"/>
      <c r="K107" s="206">
        <f>ROUND(P107*H107,2)</f>
        <v>0</v>
      </c>
      <c r="L107" s="202" t="s">
        <v>234</v>
      </c>
      <c r="M107" s="45"/>
      <c r="N107" s="207" t="s">
        <v>40</v>
      </c>
      <c r="O107" s="208" t="s">
        <v>53</v>
      </c>
      <c r="P107" s="209">
        <f>I107+J107</f>
        <v>0</v>
      </c>
      <c r="Q107" s="209">
        <f>ROUND(I107*H107,2)</f>
        <v>0</v>
      </c>
      <c r="R107" s="209">
        <f>ROUND(J107*H107,2)</f>
        <v>0</v>
      </c>
      <c r="S107" s="86"/>
      <c r="T107" s="210">
        <f>S107*H107</f>
        <v>0</v>
      </c>
      <c r="U107" s="210">
        <v>0</v>
      </c>
      <c r="V107" s="210">
        <f>U107*H107</f>
        <v>0</v>
      </c>
      <c r="W107" s="210">
        <v>0</v>
      </c>
      <c r="X107" s="210">
        <f>W107*H107</f>
        <v>0</v>
      </c>
      <c r="Y107" s="211" t="s">
        <v>40</v>
      </c>
      <c r="AR107" s="212" t="s">
        <v>235</v>
      </c>
      <c r="AT107" s="212" t="s">
        <v>231</v>
      </c>
      <c r="AU107" s="212" t="s">
        <v>89</v>
      </c>
      <c r="AY107" s="18" t="s">
        <v>236</v>
      </c>
      <c r="BE107" s="213">
        <f>IF(O107="základní",K107,0)</f>
        <v>0</v>
      </c>
      <c r="BF107" s="213">
        <f>IF(O107="snížená",K107,0)</f>
        <v>0</v>
      </c>
      <c r="BG107" s="213">
        <f>IF(O107="zákl. přenesená",K107,0)</f>
        <v>0</v>
      </c>
      <c r="BH107" s="213">
        <f>IF(O107="sníž. přenesená",K107,0)</f>
        <v>0</v>
      </c>
      <c r="BI107" s="213">
        <f>IF(O107="nulová",K107,0)</f>
        <v>0</v>
      </c>
      <c r="BJ107" s="18" t="s">
        <v>235</v>
      </c>
      <c r="BK107" s="213">
        <f>ROUND(P107*H107,2)</f>
        <v>0</v>
      </c>
      <c r="BL107" s="18" t="s">
        <v>235</v>
      </c>
      <c r="BM107" s="212" t="s">
        <v>1127</v>
      </c>
    </row>
    <row r="108" s="1" customFormat="1">
      <c r="B108" s="40"/>
      <c r="C108" s="41"/>
      <c r="D108" s="214" t="s">
        <v>237</v>
      </c>
      <c r="E108" s="41"/>
      <c r="F108" s="215" t="s">
        <v>1126</v>
      </c>
      <c r="G108" s="41"/>
      <c r="H108" s="41"/>
      <c r="I108" s="151"/>
      <c r="J108" s="151"/>
      <c r="K108" s="41"/>
      <c r="L108" s="41"/>
      <c r="M108" s="45"/>
      <c r="N108" s="216"/>
      <c r="O108" s="86"/>
      <c r="P108" s="86"/>
      <c r="Q108" s="86"/>
      <c r="R108" s="86"/>
      <c r="S108" s="86"/>
      <c r="T108" s="86"/>
      <c r="U108" s="86"/>
      <c r="V108" s="86"/>
      <c r="W108" s="86"/>
      <c r="X108" s="86"/>
      <c r="Y108" s="87"/>
      <c r="AT108" s="18" t="s">
        <v>237</v>
      </c>
      <c r="AU108" s="18" t="s">
        <v>89</v>
      </c>
    </row>
    <row r="109" s="1" customFormat="1" ht="24" customHeight="1">
      <c r="B109" s="40"/>
      <c r="C109" s="199" t="s">
        <v>265</v>
      </c>
      <c r="D109" s="199" t="s">
        <v>231</v>
      </c>
      <c r="E109" s="201" t="s">
        <v>1128</v>
      </c>
      <c r="F109" s="202" t="s">
        <v>1129</v>
      </c>
      <c r="G109" s="203" t="s">
        <v>746</v>
      </c>
      <c r="H109" s="283"/>
      <c r="I109" s="205"/>
      <c r="J109" s="205"/>
      <c r="K109" s="206">
        <f>ROUND(P109*H109,2)</f>
        <v>0</v>
      </c>
      <c r="L109" s="202" t="s">
        <v>234</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235</v>
      </c>
      <c r="AT109" s="212" t="s">
        <v>231</v>
      </c>
      <c r="AU109" s="212" t="s">
        <v>89</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258</v>
      </c>
    </row>
    <row r="110" s="1" customFormat="1">
      <c r="B110" s="40"/>
      <c r="C110" s="41"/>
      <c r="D110" s="214" t="s">
        <v>237</v>
      </c>
      <c r="E110" s="41"/>
      <c r="F110" s="215" t="s">
        <v>1130</v>
      </c>
      <c r="G110" s="41"/>
      <c r="H110" s="41"/>
      <c r="I110" s="151"/>
      <c r="J110" s="151"/>
      <c r="K110" s="41"/>
      <c r="L110" s="41"/>
      <c r="M110" s="45"/>
      <c r="N110" s="216"/>
      <c r="O110" s="86"/>
      <c r="P110" s="86"/>
      <c r="Q110" s="86"/>
      <c r="R110" s="86"/>
      <c r="S110" s="86"/>
      <c r="T110" s="86"/>
      <c r="U110" s="86"/>
      <c r="V110" s="86"/>
      <c r="W110" s="86"/>
      <c r="X110" s="86"/>
      <c r="Y110" s="87"/>
      <c r="AT110" s="18" t="s">
        <v>237</v>
      </c>
      <c r="AU110" s="18" t="s">
        <v>89</v>
      </c>
    </row>
    <row r="111" s="1" customFormat="1">
      <c r="B111" s="40"/>
      <c r="C111" s="41"/>
      <c r="D111" s="214" t="s">
        <v>239</v>
      </c>
      <c r="E111" s="41"/>
      <c r="F111" s="217" t="s">
        <v>1131</v>
      </c>
      <c r="G111" s="41"/>
      <c r="H111" s="41"/>
      <c r="I111" s="151"/>
      <c r="J111" s="151"/>
      <c r="K111" s="41"/>
      <c r="L111" s="41"/>
      <c r="M111" s="45"/>
      <c r="N111" s="216"/>
      <c r="O111" s="86"/>
      <c r="P111" s="86"/>
      <c r="Q111" s="86"/>
      <c r="R111" s="86"/>
      <c r="S111" s="86"/>
      <c r="T111" s="86"/>
      <c r="U111" s="86"/>
      <c r="V111" s="86"/>
      <c r="W111" s="86"/>
      <c r="X111" s="86"/>
      <c r="Y111" s="87"/>
      <c r="AT111" s="18" t="s">
        <v>239</v>
      </c>
      <c r="AU111" s="18" t="s">
        <v>89</v>
      </c>
    </row>
    <row r="112" s="1" customFormat="1">
      <c r="B112" s="40"/>
      <c r="C112" s="41"/>
      <c r="D112" s="214" t="s">
        <v>241</v>
      </c>
      <c r="E112" s="41"/>
      <c r="F112" s="217" t="s">
        <v>1124</v>
      </c>
      <c r="G112" s="41"/>
      <c r="H112" s="41"/>
      <c r="I112" s="151"/>
      <c r="J112" s="151"/>
      <c r="K112" s="41"/>
      <c r="L112" s="41"/>
      <c r="M112" s="45"/>
      <c r="N112" s="216"/>
      <c r="O112" s="86"/>
      <c r="P112" s="86"/>
      <c r="Q112" s="86"/>
      <c r="R112" s="86"/>
      <c r="S112" s="86"/>
      <c r="T112" s="86"/>
      <c r="U112" s="86"/>
      <c r="V112" s="86"/>
      <c r="W112" s="86"/>
      <c r="X112" s="86"/>
      <c r="Y112" s="87"/>
      <c r="AT112" s="18" t="s">
        <v>241</v>
      </c>
      <c r="AU112" s="18" t="s">
        <v>89</v>
      </c>
    </row>
    <row r="113" s="1" customFormat="1" ht="24" customHeight="1">
      <c r="B113" s="40"/>
      <c r="C113" s="199" t="s">
        <v>302</v>
      </c>
      <c r="D113" s="199" t="s">
        <v>231</v>
      </c>
      <c r="E113" s="201" t="s">
        <v>1132</v>
      </c>
      <c r="F113" s="202" t="s">
        <v>1133</v>
      </c>
      <c r="G113" s="203" t="s">
        <v>746</v>
      </c>
      <c r="H113" s="283"/>
      <c r="I113" s="205"/>
      <c r="J113" s="205"/>
      <c r="K113" s="206">
        <f>ROUND(P113*H113,2)</f>
        <v>0</v>
      </c>
      <c r="L113" s="202" t="s">
        <v>234</v>
      </c>
      <c r="M113" s="45"/>
      <c r="N113" s="207" t="s">
        <v>40</v>
      </c>
      <c r="O113" s="208" t="s">
        <v>53</v>
      </c>
      <c r="P113" s="209">
        <f>I113+J113</f>
        <v>0</v>
      </c>
      <c r="Q113" s="209">
        <f>ROUND(I113*H113,2)</f>
        <v>0</v>
      </c>
      <c r="R113" s="209">
        <f>ROUND(J113*H113,2)</f>
        <v>0</v>
      </c>
      <c r="S113" s="86"/>
      <c r="T113" s="210">
        <f>S113*H113</f>
        <v>0</v>
      </c>
      <c r="U113" s="210">
        <v>0</v>
      </c>
      <c r="V113" s="210">
        <f>U113*H113</f>
        <v>0</v>
      </c>
      <c r="W113" s="210">
        <v>0</v>
      </c>
      <c r="X113" s="210">
        <f>W113*H113</f>
        <v>0</v>
      </c>
      <c r="Y113" s="211" t="s">
        <v>40</v>
      </c>
      <c r="AR113" s="212" t="s">
        <v>235</v>
      </c>
      <c r="AT113" s="212" t="s">
        <v>231</v>
      </c>
      <c r="AU113" s="212" t="s">
        <v>89</v>
      </c>
      <c r="AY113" s="18" t="s">
        <v>236</v>
      </c>
      <c r="BE113" s="213">
        <f>IF(O113="základní",K113,0)</f>
        <v>0</v>
      </c>
      <c r="BF113" s="213">
        <f>IF(O113="snížená",K113,0)</f>
        <v>0</v>
      </c>
      <c r="BG113" s="213">
        <f>IF(O113="zákl. přenesená",K113,0)</f>
        <v>0</v>
      </c>
      <c r="BH113" s="213">
        <f>IF(O113="sníž. přenesená",K113,0)</f>
        <v>0</v>
      </c>
      <c r="BI113" s="213">
        <f>IF(O113="nulová",K113,0)</f>
        <v>0</v>
      </c>
      <c r="BJ113" s="18" t="s">
        <v>235</v>
      </c>
      <c r="BK113" s="213">
        <f>ROUND(P113*H113,2)</f>
        <v>0</v>
      </c>
      <c r="BL113" s="18" t="s">
        <v>235</v>
      </c>
      <c r="BM113" s="212" t="s">
        <v>1134</v>
      </c>
    </row>
    <row r="114" s="1" customFormat="1">
      <c r="B114" s="40"/>
      <c r="C114" s="41"/>
      <c r="D114" s="214" t="s">
        <v>237</v>
      </c>
      <c r="E114" s="41"/>
      <c r="F114" s="215" t="s">
        <v>1135</v>
      </c>
      <c r="G114" s="41"/>
      <c r="H114" s="41"/>
      <c r="I114" s="151"/>
      <c r="J114" s="151"/>
      <c r="K114" s="41"/>
      <c r="L114" s="41"/>
      <c r="M114" s="45"/>
      <c r="N114" s="216"/>
      <c r="O114" s="86"/>
      <c r="P114" s="86"/>
      <c r="Q114" s="86"/>
      <c r="R114" s="86"/>
      <c r="S114" s="86"/>
      <c r="T114" s="86"/>
      <c r="U114" s="86"/>
      <c r="V114" s="86"/>
      <c r="W114" s="86"/>
      <c r="X114" s="86"/>
      <c r="Y114" s="87"/>
      <c r="AT114" s="18" t="s">
        <v>237</v>
      </c>
      <c r="AU114" s="18" t="s">
        <v>89</v>
      </c>
    </row>
    <row r="115" s="1" customFormat="1">
      <c r="B115" s="40"/>
      <c r="C115" s="41"/>
      <c r="D115" s="214" t="s">
        <v>239</v>
      </c>
      <c r="E115" s="41"/>
      <c r="F115" s="217" t="s">
        <v>1136</v>
      </c>
      <c r="G115" s="41"/>
      <c r="H115" s="41"/>
      <c r="I115" s="151"/>
      <c r="J115" s="151"/>
      <c r="K115" s="41"/>
      <c r="L115" s="41"/>
      <c r="M115" s="45"/>
      <c r="N115" s="216"/>
      <c r="O115" s="86"/>
      <c r="P115" s="86"/>
      <c r="Q115" s="86"/>
      <c r="R115" s="86"/>
      <c r="S115" s="86"/>
      <c r="T115" s="86"/>
      <c r="U115" s="86"/>
      <c r="V115" s="86"/>
      <c r="W115" s="86"/>
      <c r="X115" s="86"/>
      <c r="Y115" s="87"/>
      <c r="AT115" s="18" t="s">
        <v>239</v>
      </c>
      <c r="AU115" s="18" t="s">
        <v>89</v>
      </c>
    </row>
    <row r="116" s="1" customFormat="1" ht="24" customHeight="1">
      <c r="B116" s="40"/>
      <c r="C116" s="199" t="s">
        <v>309</v>
      </c>
      <c r="D116" s="199" t="s">
        <v>231</v>
      </c>
      <c r="E116" s="201" t="s">
        <v>1137</v>
      </c>
      <c r="F116" s="202" t="s">
        <v>1138</v>
      </c>
      <c r="G116" s="203" t="s">
        <v>163</v>
      </c>
      <c r="H116" s="204">
        <v>9.5</v>
      </c>
      <c r="I116" s="205"/>
      <c r="J116" s="205"/>
      <c r="K116" s="206">
        <f>ROUND(P116*H116,2)</f>
        <v>0</v>
      </c>
      <c r="L116" s="202" t="s">
        <v>234</v>
      </c>
      <c r="M116" s="45"/>
      <c r="N116" s="207" t="s">
        <v>40</v>
      </c>
      <c r="O116" s="208" t="s">
        <v>53</v>
      </c>
      <c r="P116" s="209">
        <f>I116+J116</f>
        <v>0</v>
      </c>
      <c r="Q116" s="209">
        <f>ROUND(I116*H116,2)</f>
        <v>0</v>
      </c>
      <c r="R116" s="209">
        <f>ROUND(J116*H116,2)</f>
        <v>0</v>
      </c>
      <c r="S116" s="86"/>
      <c r="T116" s="210">
        <f>S116*H116</f>
        <v>0</v>
      </c>
      <c r="U116" s="210">
        <v>0</v>
      </c>
      <c r="V116" s="210">
        <f>U116*H116</f>
        <v>0</v>
      </c>
      <c r="W116" s="210">
        <v>0</v>
      </c>
      <c r="X116" s="210">
        <f>W116*H116</f>
        <v>0</v>
      </c>
      <c r="Y116" s="211" t="s">
        <v>40</v>
      </c>
      <c r="AR116" s="212" t="s">
        <v>235</v>
      </c>
      <c r="AT116" s="212" t="s">
        <v>231</v>
      </c>
      <c r="AU116" s="212" t="s">
        <v>89</v>
      </c>
      <c r="AY116" s="18" t="s">
        <v>236</v>
      </c>
      <c r="BE116" s="213">
        <f>IF(O116="základní",K116,0)</f>
        <v>0</v>
      </c>
      <c r="BF116" s="213">
        <f>IF(O116="snížená",K116,0)</f>
        <v>0</v>
      </c>
      <c r="BG116" s="213">
        <f>IF(O116="zákl. přenesená",K116,0)</f>
        <v>0</v>
      </c>
      <c r="BH116" s="213">
        <f>IF(O116="sníž. přenesená",K116,0)</f>
        <v>0</v>
      </c>
      <c r="BI116" s="213">
        <f>IF(O116="nulová",K116,0)</f>
        <v>0</v>
      </c>
      <c r="BJ116" s="18" t="s">
        <v>235</v>
      </c>
      <c r="BK116" s="213">
        <f>ROUND(P116*H116,2)</f>
        <v>0</v>
      </c>
      <c r="BL116" s="18" t="s">
        <v>235</v>
      </c>
      <c r="BM116" s="212" t="s">
        <v>91</v>
      </c>
    </row>
    <row r="117" s="1" customFormat="1">
      <c r="B117" s="40"/>
      <c r="C117" s="41"/>
      <c r="D117" s="214" t="s">
        <v>237</v>
      </c>
      <c r="E117" s="41"/>
      <c r="F117" s="215" t="s">
        <v>1139</v>
      </c>
      <c r="G117" s="41"/>
      <c r="H117" s="41"/>
      <c r="I117" s="151"/>
      <c r="J117" s="151"/>
      <c r="K117" s="41"/>
      <c r="L117" s="41"/>
      <c r="M117" s="45"/>
      <c r="N117" s="216"/>
      <c r="O117" s="86"/>
      <c r="P117" s="86"/>
      <c r="Q117" s="86"/>
      <c r="R117" s="86"/>
      <c r="S117" s="86"/>
      <c r="T117" s="86"/>
      <c r="U117" s="86"/>
      <c r="V117" s="86"/>
      <c r="W117" s="86"/>
      <c r="X117" s="86"/>
      <c r="Y117" s="87"/>
      <c r="AT117" s="18" t="s">
        <v>237</v>
      </c>
      <c r="AU117" s="18" t="s">
        <v>89</v>
      </c>
    </row>
    <row r="118" s="1" customFormat="1">
      <c r="B118" s="40"/>
      <c r="C118" s="41"/>
      <c r="D118" s="214" t="s">
        <v>239</v>
      </c>
      <c r="E118" s="41"/>
      <c r="F118" s="217" t="s">
        <v>1140</v>
      </c>
      <c r="G118" s="41"/>
      <c r="H118" s="41"/>
      <c r="I118" s="151"/>
      <c r="J118" s="151"/>
      <c r="K118" s="41"/>
      <c r="L118" s="41"/>
      <c r="M118" s="45"/>
      <c r="N118" s="216"/>
      <c r="O118" s="86"/>
      <c r="P118" s="86"/>
      <c r="Q118" s="86"/>
      <c r="R118" s="86"/>
      <c r="S118" s="86"/>
      <c r="T118" s="86"/>
      <c r="U118" s="86"/>
      <c r="V118" s="86"/>
      <c r="W118" s="86"/>
      <c r="X118" s="86"/>
      <c r="Y118" s="87"/>
      <c r="AT118" s="18" t="s">
        <v>239</v>
      </c>
      <c r="AU118" s="18" t="s">
        <v>89</v>
      </c>
    </row>
    <row r="119" s="9" customFormat="1">
      <c r="B119" s="218"/>
      <c r="C119" s="219"/>
      <c r="D119" s="214" t="s">
        <v>243</v>
      </c>
      <c r="E119" s="220" t="s">
        <v>40</v>
      </c>
      <c r="F119" s="221" t="s">
        <v>1141</v>
      </c>
      <c r="G119" s="219"/>
      <c r="H119" s="222">
        <v>9.5</v>
      </c>
      <c r="I119" s="223"/>
      <c r="J119" s="223"/>
      <c r="K119" s="219"/>
      <c r="L119" s="219"/>
      <c r="M119" s="224"/>
      <c r="N119" s="225"/>
      <c r="O119" s="226"/>
      <c r="P119" s="226"/>
      <c r="Q119" s="226"/>
      <c r="R119" s="226"/>
      <c r="S119" s="226"/>
      <c r="T119" s="226"/>
      <c r="U119" s="226"/>
      <c r="V119" s="226"/>
      <c r="W119" s="226"/>
      <c r="X119" s="226"/>
      <c r="Y119" s="227"/>
      <c r="AT119" s="228" t="s">
        <v>243</v>
      </c>
      <c r="AU119" s="228" t="s">
        <v>89</v>
      </c>
      <c r="AV119" s="9" t="s">
        <v>91</v>
      </c>
      <c r="AW119" s="9" t="s">
        <v>5</v>
      </c>
      <c r="AX119" s="9" t="s">
        <v>89</v>
      </c>
      <c r="AY119" s="228" t="s">
        <v>236</v>
      </c>
    </row>
    <row r="120" s="1" customFormat="1" ht="24" customHeight="1">
      <c r="B120" s="40"/>
      <c r="C120" s="199" t="s">
        <v>316</v>
      </c>
      <c r="D120" s="199" t="s">
        <v>231</v>
      </c>
      <c r="E120" s="201" t="s">
        <v>1142</v>
      </c>
      <c r="F120" s="202" t="s">
        <v>1143</v>
      </c>
      <c r="G120" s="203" t="s">
        <v>342</v>
      </c>
      <c r="H120" s="204">
        <v>10</v>
      </c>
      <c r="I120" s="205"/>
      <c r="J120" s="205"/>
      <c r="K120" s="206">
        <f>ROUND(P120*H120,2)</f>
        <v>0</v>
      </c>
      <c r="L120" s="202" t="s">
        <v>234</v>
      </c>
      <c r="M120" s="45"/>
      <c r="N120" s="207" t="s">
        <v>40</v>
      </c>
      <c r="O120" s="208" t="s">
        <v>53</v>
      </c>
      <c r="P120" s="209">
        <f>I120+J120</f>
        <v>0</v>
      </c>
      <c r="Q120" s="209">
        <f>ROUND(I120*H120,2)</f>
        <v>0</v>
      </c>
      <c r="R120" s="209">
        <f>ROUND(J120*H120,2)</f>
        <v>0</v>
      </c>
      <c r="S120" s="86"/>
      <c r="T120" s="210">
        <f>S120*H120</f>
        <v>0</v>
      </c>
      <c r="U120" s="210">
        <v>0</v>
      </c>
      <c r="V120" s="210">
        <f>U120*H120</f>
        <v>0</v>
      </c>
      <c r="W120" s="210">
        <v>0</v>
      </c>
      <c r="X120" s="210">
        <f>W120*H120</f>
        <v>0</v>
      </c>
      <c r="Y120" s="211" t="s">
        <v>40</v>
      </c>
      <c r="AR120" s="212" t="s">
        <v>1144</v>
      </c>
      <c r="AT120" s="212" t="s">
        <v>231</v>
      </c>
      <c r="AU120" s="212" t="s">
        <v>89</v>
      </c>
      <c r="AY120" s="18" t="s">
        <v>236</v>
      </c>
      <c r="BE120" s="213">
        <f>IF(O120="základní",K120,0)</f>
        <v>0</v>
      </c>
      <c r="BF120" s="213">
        <f>IF(O120="snížená",K120,0)</f>
        <v>0</v>
      </c>
      <c r="BG120" s="213">
        <f>IF(O120="zákl. přenesená",K120,0)</f>
        <v>0</v>
      </c>
      <c r="BH120" s="213">
        <f>IF(O120="sníž. přenesená",K120,0)</f>
        <v>0</v>
      </c>
      <c r="BI120" s="213">
        <f>IF(O120="nulová",K120,0)</f>
        <v>0</v>
      </c>
      <c r="BJ120" s="18" t="s">
        <v>235</v>
      </c>
      <c r="BK120" s="213">
        <f>ROUND(P120*H120,2)</f>
        <v>0</v>
      </c>
      <c r="BL120" s="18" t="s">
        <v>1144</v>
      </c>
      <c r="BM120" s="212" t="s">
        <v>1145</v>
      </c>
    </row>
    <row r="121" s="1" customFormat="1">
      <c r="B121" s="40"/>
      <c r="C121" s="41"/>
      <c r="D121" s="214" t="s">
        <v>237</v>
      </c>
      <c r="E121" s="41"/>
      <c r="F121" s="215" t="s">
        <v>1146</v>
      </c>
      <c r="G121" s="41"/>
      <c r="H121" s="41"/>
      <c r="I121" s="151"/>
      <c r="J121" s="151"/>
      <c r="K121" s="41"/>
      <c r="L121" s="41"/>
      <c r="M121" s="45"/>
      <c r="N121" s="216"/>
      <c r="O121" s="86"/>
      <c r="P121" s="86"/>
      <c r="Q121" s="86"/>
      <c r="R121" s="86"/>
      <c r="S121" s="86"/>
      <c r="T121" s="86"/>
      <c r="U121" s="86"/>
      <c r="V121" s="86"/>
      <c r="W121" s="86"/>
      <c r="X121" s="86"/>
      <c r="Y121" s="87"/>
      <c r="AT121" s="18" t="s">
        <v>237</v>
      </c>
      <c r="AU121" s="18" t="s">
        <v>89</v>
      </c>
    </row>
    <row r="122" s="1" customFormat="1">
      <c r="B122" s="40"/>
      <c r="C122" s="41"/>
      <c r="D122" s="214" t="s">
        <v>239</v>
      </c>
      <c r="E122" s="41"/>
      <c r="F122" s="217" t="s">
        <v>1147</v>
      </c>
      <c r="G122" s="41"/>
      <c r="H122" s="41"/>
      <c r="I122" s="151"/>
      <c r="J122" s="151"/>
      <c r="K122" s="41"/>
      <c r="L122" s="41"/>
      <c r="M122" s="45"/>
      <c r="N122" s="216"/>
      <c r="O122" s="86"/>
      <c r="P122" s="86"/>
      <c r="Q122" s="86"/>
      <c r="R122" s="86"/>
      <c r="S122" s="86"/>
      <c r="T122" s="86"/>
      <c r="U122" s="86"/>
      <c r="V122" s="86"/>
      <c r="W122" s="86"/>
      <c r="X122" s="86"/>
      <c r="Y122" s="87"/>
      <c r="AT122" s="18" t="s">
        <v>239</v>
      </c>
      <c r="AU122" s="18" t="s">
        <v>89</v>
      </c>
    </row>
    <row r="123" s="1" customFormat="1" ht="24" customHeight="1">
      <c r="B123" s="40"/>
      <c r="C123" s="199" t="s">
        <v>277</v>
      </c>
      <c r="D123" s="199" t="s">
        <v>231</v>
      </c>
      <c r="E123" s="201" t="s">
        <v>1148</v>
      </c>
      <c r="F123" s="202" t="s">
        <v>1149</v>
      </c>
      <c r="G123" s="203" t="s">
        <v>746</v>
      </c>
      <c r="H123" s="283"/>
      <c r="I123" s="205"/>
      <c r="J123" s="205"/>
      <c r="K123" s="206">
        <f>ROUND(P123*H123,2)</f>
        <v>0</v>
      </c>
      <c r="L123" s="202" t="s">
        <v>234</v>
      </c>
      <c r="M123" s="45"/>
      <c r="N123" s="207" t="s">
        <v>40</v>
      </c>
      <c r="O123" s="208" t="s">
        <v>53</v>
      </c>
      <c r="P123" s="209">
        <f>I123+J123</f>
        <v>0</v>
      </c>
      <c r="Q123" s="209">
        <f>ROUND(I123*H123,2)</f>
        <v>0</v>
      </c>
      <c r="R123" s="209">
        <f>ROUND(J123*H123,2)</f>
        <v>0</v>
      </c>
      <c r="S123" s="86"/>
      <c r="T123" s="210">
        <f>S123*H123</f>
        <v>0</v>
      </c>
      <c r="U123" s="210">
        <v>0</v>
      </c>
      <c r="V123" s="210">
        <f>U123*H123</f>
        <v>0</v>
      </c>
      <c r="W123" s="210">
        <v>0</v>
      </c>
      <c r="X123" s="210">
        <f>W123*H123</f>
        <v>0</v>
      </c>
      <c r="Y123" s="211" t="s">
        <v>40</v>
      </c>
      <c r="AR123" s="212" t="s">
        <v>1144</v>
      </c>
      <c r="AT123" s="212" t="s">
        <v>231</v>
      </c>
      <c r="AU123" s="212" t="s">
        <v>89</v>
      </c>
      <c r="AY123" s="18" t="s">
        <v>236</v>
      </c>
      <c r="BE123" s="213">
        <f>IF(O123="základní",K123,0)</f>
        <v>0</v>
      </c>
      <c r="BF123" s="213">
        <f>IF(O123="snížená",K123,0)</f>
        <v>0</v>
      </c>
      <c r="BG123" s="213">
        <f>IF(O123="zákl. přenesená",K123,0)</f>
        <v>0</v>
      </c>
      <c r="BH123" s="213">
        <f>IF(O123="sníž. přenesená",K123,0)</f>
        <v>0</v>
      </c>
      <c r="BI123" s="213">
        <f>IF(O123="nulová",K123,0)</f>
        <v>0</v>
      </c>
      <c r="BJ123" s="18" t="s">
        <v>235</v>
      </c>
      <c r="BK123" s="213">
        <f>ROUND(P123*H123,2)</f>
        <v>0</v>
      </c>
      <c r="BL123" s="18" t="s">
        <v>1144</v>
      </c>
      <c r="BM123" s="212" t="s">
        <v>1150</v>
      </c>
    </row>
    <row r="124" s="1" customFormat="1">
      <c r="B124" s="40"/>
      <c r="C124" s="41"/>
      <c r="D124" s="214" t="s">
        <v>237</v>
      </c>
      <c r="E124" s="41"/>
      <c r="F124" s="215" t="s">
        <v>1149</v>
      </c>
      <c r="G124" s="41"/>
      <c r="H124" s="41"/>
      <c r="I124" s="151"/>
      <c r="J124" s="151"/>
      <c r="K124" s="41"/>
      <c r="L124" s="41"/>
      <c r="M124" s="45"/>
      <c r="N124" s="216"/>
      <c r="O124" s="86"/>
      <c r="P124" s="86"/>
      <c r="Q124" s="86"/>
      <c r="R124" s="86"/>
      <c r="S124" s="86"/>
      <c r="T124" s="86"/>
      <c r="U124" s="86"/>
      <c r="V124" s="86"/>
      <c r="W124" s="86"/>
      <c r="X124" s="86"/>
      <c r="Y124" s="87"/>
      <c r="AT124" s="18" t="s">
        <v>237</v>
      </c>
      <c r="AU124" s="18" t="s">
        <v>89</v>
      </c>
    </row>
    <row r="125" s="1" customFormat="1">
      <c r="B125" s="40"/>
      <c r="C125" s="41"/>
      <c r="D125" s="214" t="s">
        <v>241</v>
      </c>
      <c r="E125" s="41"/>
      <c r="F125" s="217" t="s">
        <v>1151</v>
      </c>
      <c r="G125" s="41"/>
      <c r="H125" s="41"/>
      <c r="I125" s="151"/>
      <c r="J125" s="151"/>
      <c r="K125" s="41"/>
      <c r="L125" s="41"/>
      <c r="M125" s="45"/>
      <c r="N125" s="216"/>
      <c r="O125" s="86"/>
      <c r="P125" s="86"/>
      <c r="Q125" s="86"/>
      <c r="R125" s="86"/>
      <c r="S125" s="86"/>
      <c r="T125" s="86"/>
      <c r="U125" s="86"/>
      <c r="V125" s="86"/>
      <c r="W125" s="86"/>
      <c r="X125" s="86"/>
      <c r="Y125" s="87"/>
      <c r="AT125" s="18" t="s">
        <v>241</v>
      </c>
      <c r="AU125" s="18" t="s">
        <v>89</v>
      </c>
    </row>
    <row r="126" s="1" customFormat="1" ht="24" customHeight="1">
      <c r="B126" s="40"/>
      <c r="C126" s="199" t="s">
        <v>334</v>
      </c>
      <c r="D126" s="199" t="s">
        <v>231</v>
      </c>
      <c r="E126" s="201" t="s">
        <v>1152</v>
      </c>
      <c r="F126" s="202" t="s">
        <v>1153</v>
      </c>
      <c r="G126" s="203" t="s">
        <v>746</v>
      </c>
      <c r="H126" s="283"/>
      <c r="I126" s="205"/>
      <c r="J126" s="205"/>
      <c r="K126" s="206">
        <f>ROUND(P126*H126,2)</f>
        <v>0</v>
      </c>
      <c r="L126" s="202" t="s">
        <v>234</v>
      </c>
      <c r="M126" s="45"/>
      <c r="N126" s="207" t="s">
        <v>40</v>
      </c>
      <c r="O126" s="208" t="s">
        <v>53</v>
      </c>
      <c r="P126" s="209">
        <f>I126+J126</f>
        <v>0</v>
      </c>
      <c r="Q126" s="209">
        <f>ROUND(I126*H126,2)</f>
        <v>0</v>
      </c>
      <c r="R126" s="209">
        <f>ROUND(J126*H126,2)</f>
        <v>0</v>
      </c>
      <c r="S126" s="86"/>
      <c r="T126" s="210">
        <f>S126*H126</f>
        <v>0</v>
      </c>
      <c r="U126" s="210">
        <v>0</v>
      </c>
      <c r="V126" s="210">
        <f>U126*H126</f>
        <v>0</v>
      </c>
      <c r="W126" s="210">
        <v>0</v>
      </c>
      <c r="X126" s="210">
        <f>W126*H126</f>
        <v>0</v>
      </c>
      <c r="Y126" s="211" t="s">
        <v>40</v>
      </c>
      <c r="AR126" s="212" t="s">
        <v>89</v>
      </c>
      <c r="AT126" s="212" t="s">
        <v>231</v>
      </c>
      <c r="AU126" s="212" t="s">
        <v>89</v>
      </c>
      <c r="AY126" s="18" t="s">
        <v>236</v>
      </c>
      <c r="BE126" s="213">
        <f>IF(O126="základní",K126,0)</f>
        <v>0</v>
      </c>
      <c r="BF126" s="213">
        <f>IF(O126="snížená",K126,0)</f>
        <v>0</v>
      </c>
      <c r="BG126" s="213">
        <f>IF(O126="zákl. přenesená",K126,0)</f>
        <v>0</v>
      </c>
      <c r="BH126" s="213">
        <f>IF(O126="sníž. přenesená",K126,0)</f>
        <v>0</v>
      </c>
      <c r="BI126" s="213">
        <f>IF(O126="nulová",K126,0)</f>
        <v>0</v>
      </c>
      <c r="BJ126" s="18" t="s">
        <v>235</v>
      </c>
      <c r="BK126" s="213">
        <f>ROUND(P126*H126,2)</f>
        <v>0</v>
      </c>
      <c r="BL126" s="18" t="s">
        <v>89</v>
      </c>
      <c r="BM126" s="212" t="s">
        <v>1154</v>
      </c>
    </row>
    <row r="127" s="1" customFormat="1">
      <c r="B127" s="40"/>
      <c r="C127" s="41"/>
      <c r="D127" s="214" t="s">
        <v>237</v>
      </c>
      <c r="E127" s="41"/>
      <c r="F127" s="215" t="s">
        <v>1155</v>
      </c>
      <c r="G127" s="41"/>
      <c r="H127" s="41"/>
      <c r="I127" s="151"/>
      <c r="J127" s="151"/>
      <c r="K127" s="41"/>
      <c r="L127" s="41"/>
      <c r="M127" s="45"/>
      <c r="N127" s="216"/>
      <c r="O127" s="86"/>
      <c r="P127" s="86"/>
      <c r="Q127" s="86"/>
      <c r="R127" s="86"/>
      <c r="S127" s="86"/>
      <c r="T127" s="86"/>
      <c r="U127" s="86"/>
      <c r="V127" s="86"/>
      <c r="W127" s="86"/>
      <c r="X127" s="86"/>
      <c r="Y127" s="87"/>
      <c r="AT127" s="18" t="s">
        <v>237</v>
      </c>
      <c r="AU127" s="18" t="s">
        <v>89</v>
      </c>
    </row>
    <row r="128" s="1" customFormat="1">
      <c r="B128" s="40"/>
      <c r="C128" s="41"/>
      <c r="D128" s="214" t="s">
        <v>239</v>
      </c>
      <c r="E128" s="41"/>
      <c r="F128" s="217" t="s">
        <v>1156</v>
      </c>
      <c r="G128" s="41"/>
      <c r="H128" s="41"/>
      <c r="I128" s="151"/>
      <c r="J128" s="151"/>
      <c r="K128" s="41"/>
      <c r="L128" s="41"/>
      <c r="M128" s="45"/>
      <c r="N128" s="216"/>
      <c r="O128" s="86"/>
      <c r="P128" s="86"/>
      <c r="Q128" s="86"/>
      <c r="R128" s="86"/>
      <c r="S128" s="86"/>
      <c r="T128" s="86"/>
      <c r="U128" s="86"/>
      <c r="V128" s="86"/>
      <c r="W128" s="86"/>
      <c r="X128" s="86"/>
      <c r="Y128" s="87"/>
      <c r="AT128" s="18" t="s">
        <v>239</v>
      </c>
      <c r="AU128" s="18" t="s">
        <v>89</v>
      </c>
    </row>
    <row r="129" s="1" customFormat="1">
      <c r="B129" s="40"/>
      <c r="C129" s="41"/>
      <c r="D129" s="214" t="s">
        <v>241</v>
      </c>
      <c r="E129" s="41"/>
      <c r="F129" s="217" t="s">
        <v>1151</v>
      </c>
      <c r="G129" s="41"/>
      <c r="H129" s="41"/>
      <c r="I129" s="151"/>
      <c r="J129" s="151"/>
      <c r="K129" s="41"/>
      <c r="L129" s="41"/>
      <c r="M129" s="45"/>
      <c r="N129" s="216"/>
      <c r="O129" s="86"/>
      <c r="P129" s="86"/>
      <c r="Q129" s="86"/>
      <c r="R129" s="86"/>
      <c r="S129" s="86"/>
      <c r="T129" s="86"/>
      <c r="U129" s="86"/>
      <c r="V129" s="86"/>
      <c r="W129" s="86"/>
      <c r="X129" s="86"/>
      <c r="Y129" s="87"/>
      <c r="AT129" s="18" t="s">
        <v>241</v>
      </c>
      <c r="AU129" s="18" t="s">
        <v>89</v>
      </c>
    </row>
    <row r="130" s="1" customFormat="1" ht="24" customHeight="1">
      <c r="B130" s="40"/>
      <c r="C130" s="199" t="s">
        <v>285</v>
      </c>
      <c r="D130" s="199" t="s">
        <v>231</v>
      </c>
      <c r="E130" s="201" t="s">
        <v>1157</v>
      </c>
      <c r="F130" s="202" t="s">
        <v>1158</v>
      </c>
      <c r="G130" s="203" t="s">
        <v>746</v>
      </c>
      <c r="H130" s="283"/>
      <c r="I130" s="205"/>
      <c r="J130" s="205"/>
      <c r="K130" s="206">
        <f>ROUND(P130*H130,2)</f>
        <v>0</v>
      </c>
      <c r="L130" s="202" t="s">
        <v>234</v>
      </c>
      <c r="M130" s="45"/>
      <c r="N130" s="207" t="s">
        <v>40</v>
      </c>
      <c r="O130" s="208" t="s">
        <v>53</v>
      </c>
      <c r="P130" s="209">
        <f>I130+J130</f>
        <v>0</v>
      </c>
      <c r="Q130" s="209">
        <f>ROUND(I130*H130,2)</f>
        <v>0</v>
      </c>
      <c r="R130" s="209">
        <f>ROUND(J130*H130,2)</f>
        <v>0</v>
      </c>
      <c r="S130" s="86"/>
      <c r="T130" s="210">
        <f>S130*H130</f>
        <v>0</v>
      </c>
      <c r="U130" s="210">
        <v>0</v>
      </c>
      <c r="V130" s="210">
        <f>U130*H130</f>
        <v>0</v>
      </c>
      <c r="W130" s="210">
        <v>0</v>
      </c>
      <c r="X130" s="210">
        <f>W130*H130</f>
        <v>0</v>
      </c>
      <c r="Y130" s="211" t="s">
        <v>40</v>
      </c>
      <c r="AR130" s="212" t="s">
        <v>1144</v>
      </c>
      <c r="AT130" s="212" t="s">
        <v>231</v>
      </c>
      <c r="AU130" s="212" t="s">
        <v>89</v>
      </c>
      <c r="AY130" s="18" t="s">
        <v>236</v>
      </c>
      <c r="BE130" s="213">
        <f>IF(O130="základní",K130,0)</f>
        <v>0</v>
      </c>
      <c r="BF130" s="213">
        <f>IF(O130="snížená",K130,0)</f>
        <v>0</v>
      </c>
      <c r="BG130" s="213">
        <f>IF(O130="zákl. přenesená",K130,0)</f>
        <v>0</v>
      </c>
      <c r="BH130" s="213">
        <f>IF(O130="sníž. přenesená",K130,0)</f>
        <v>0</v>
      </c>
      <c r="BI130" s="213">
        <f>IF(O130="nulová",K130,0)</f>
        <v>0</v>
      </c>
      <c r="BJ130" s="18" t="s">
        <v>235</v>
      </c>
      <c r="BK130" s="213">
        <f>ROUND(P130*H130,2)</f>
        <v>0</v>
      </c>
      <c r="BL130" s="18" t="s">
        <v>1144</v>
      </c>
      <c r="BM130" s="212" t="s">
        <v>1159</v>
      </c>
    </row>
    <row r="131" s="1" customFormat="1">
      <c r="B131" s="40"/>
      <c r="C131" s="41"/>
      <c r="D131" s="214" t="s">
        <v>237</v>
      </c>
      <c r="E131" s="41"/>
      <c r="F131" s="215" t="s">
        <v>1160</v>
      </c>
      <c r="G131" s="41"/>
      <c r="H131" s="41"/>
      <c r="I131" s="151"/>
      <c r="J131" s="151"/>
      <c r="K131" s="41"/>
      <c r="L131" s="41"/>
      <c r="M131" s="45"/>
      <c r="N131" s="216"/>
      <c r="O131" s="86"/>
      <c r="P131" s="86"/>
      <c r="Q131" s="86"/>
      <c r="R131" s="86"/>
      <c r="S131" s="86"/>
      <c r="T131" s="86"/>
      <c r="U131" s="86"/>
      <c r="V131" s="86"/>
      <c r="W131" s="86"/>
      <c r="X131" s="86"/>
      <c r="Y131" s="87"/>
      <c r="AT131" s="18" t="s">
        <v>237</v>
      </c>
      <c r="AU131" s="18" t="s">
        <v>89</v>
      </c>
    </row>
    <row r="132" s="1" customFormat="1">
      <c r="B132" s="40"/>
      <c r="C132" s="41"/>
      <c r="D132" s="214" t="s">
        <v>239</v>
      </c>
      <c r="E132" s="41"/>
      <c r="F132" s="217" t="s">
        <v>1161</v>
      </c>
      <c r="G132" s="41"/>
      <c r="H132" s="41"/>
      <c r="I132" s="151"/>
      <c r="J132" s="151"/>
      <c r="K132" s="41"/>
      <c r="L132" s="41"/>
      <c r="M132" s="45"/>
      <c r="N132" s="216"/>
      <c r="O132" s="86"/>
      <c r="P132" s="86"/>
      <c r="Q132" s="86"/>
      <c r="R132" s="86"/>
      <c r="S132" s="86"/>
      <c r="T132" s="86"/>
      <c r="U132" s="86"/>
      <c r="V132" s="86"/>
      <c r="W132" s="86"/>
      <c r="X132" s="86"/>
      <c r="Y132" s="87"/>
      <c r="AT132" s="18" t="s">
        <v>239</v>
      </c>
      <c r="AU132" s="18" t="s">
        <v>89</v>
      </c>
    </row>
    <row r="133" s="1" customFormat="1" ht="16.5" customHeight="1">
      <c r="B133" s="40"/>
      <c r="C133" s="199" t="s">
        <v>9</v>
      </c>
      <c r="D133" s="199" t="s">
        <v>231</v>
      </c>
      <c r="E133" s="201" t="s">
        <v>1162</v>
      </c>
      <c r="F133" s="202" t="s">
        <v>1163</v>
      </c>
      <c r="G133" s="203" t="s">
        <v>1164</v>
      </c>
      <c r="H133" s="204">
        <v>1</v>
      </c>
      <c r="I133" s="205"/>
      <c r="J133" s="205"/>
      <c r="K133" s="206">
        <f>ROUND(P133*H133,2)</f>
        <v>0</v>
      </c>
      <c r="L133" s="202" t="s">
        <v>40</v>
      </c>
      <c r="M133" s="45"/>
      <c r="N133" s="207"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89</v>
      </c>
      <c r="AT133" s="212" t="s">
        <v>231</v>
      </c>
      <c r="AU133" s="212" t="s">
        <v>89</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89</v>
      </c>
      <c r="BM133" s="212" t="s">
        <v>1165</v>
      </c>
    </row>
    <row r="134" s="1" customFormat="1">
      <c r="B134" s="40"/>
      <c r="C134" s="41"/>
      <c r="D134" s="214" t="s">
        <v>237</v>
      </c>
      <c r="E134" s="41"/>
      <c r="F134" s="215" t="s">
        <v>1163</v>
      </c>
      <c r="G134" s="41"/>
      <c r="H134" s="41"/>
      <c r="I134" s="151"/>
      <c r="J134" s="151"/>
      <c r="K134" s="41"/>
      <c r="L134" s="41"/>
      <c r="M134" s="45"/>
      <c r="N134" s="216"/>
      <c r="O134" s="86"/>
      <c r="P134" s="86"/>
      <c r="Q134" s="86"/>
      <c r="R134" s="86"/>
      <c r="S134" s="86"/>
      <c r="T134" s="86"/>
      <c r="U134" s="86"/>
      <c r="V134" s="86"/>
      <c r="W134" s="86"/>
      <c r="X134" s="86"/>
      <c r="Y134" s="87"/>
      <c r="AT134" s="18" t="s">
        <v>237</v>
      </c>
      <c r="AU134" s="18" t="s">
        <v>89</v>
      </c>
    </row>
    <row r="135" s="1" customFormat="1">
      <c r="B135" s="40"/>
      <c r="C135" s="41"/>
      <c r="D135" s="214" t="s">
        <v>241</v>
      </c>
      <c r="E135" s="41"/>
      <c r="F135" s="217" t="s">
        <v>1151</v>
      </c>
      <c r="G135" s="41"/>
      <c r="H135" s="41"/>
      <c r="I135" s="151"/>
      <c r="J135" s="151"/>
      <c r="K135" s="41"/>
      <c r="L135" s="41"/>
      <c r="M135" s="45"/>
      <c r="N135" s="280"/>
      <c r="O135" s="281"/>
      <c r="P135" s="281"/>
      <c r="Q135" s="281"/>
      <c r="R135" s="281"/>
      <c r="S135" s="281"/>
      <c r="T135" s="281"/>
      <c r="U135" s="281"/>
      <c r="V135" s="281"/>
      <c r="W135" s="281"/>
      <c r="X135" s="281"/>
      <c r="Y135" s="282"/>
      <c r="AT135" s="18" t="s">
        <v>241</v>
      </c>
      <c r="AU135" s="18" t="s">
        <v>89</v>
      </c>
    </row>
    <row r="136" s="1" customFormat="1" ht="6.96" customHeight="1">
      <c r="B136" s="61"/>
      <c r="C136" s="62"/>
      <c r="D136" s="62"/>
      <c r="E136" s="62"/>
      <c r="F136" s="62"/>
      <c r="G136" s="62"/>
      <c r="H136" s="62"/>
      <c r="I136" s="177"/>
      <c r="J136" s="177"/>
      <c r="K136" s="62"/>
      <c r="L136" s="62"/>
      <c r="M136" s="45"/>
    </row>
  </sheetData>
  <sheetProtection sheet="1" autoFilter="0" formatColumns="0" formatRows="0" objects="1" scenarios="1" spinCount="100000" saltValue="whwD+vzwfRNTK0ZePDNiJacIIleqQy7aryqXvYDOOi+L+qdAl5NPou9x05Xo1uWFHpLT0Skuy0cQEDJTOGohmw==" hashValue="jBLj/5KLFnvTePK+WmUPuHFSgOuBt0BgDglPlh+5Xqw7vy/DXc8fQCCCXPvNwukyQ98GIk9MOMaAk0SNsLr7mQ==" algorithmName="SHA-512" password="CDD6"/>
  <autoFilter ref="C87:L135"/>
  <mergeCells count="12">
    <mergeCell ref="E7:H7"/>
    <mergeCell ref="E9:H9"/>
    <mergeCell ref="E11:H11"/>
    <mergeCell ref="E20:H20"/>
    <mergeCell ref="E29:H29"/>
    <mergeCell ref="E52:H52"/>
    <mergeCell ref="E54:H54"/>
    <mergeCell ref="E56:H56"/>
    <mergeCell ref="E76:H76"/>
    <mergeCell ref="E78:H78"/>
    <mergeCell ref="E80:H80"/>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157</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1166</v>
      </c>
      <c r="F9" s="1"/>
      <c r="G9" s="1"/>
      <c r="H9" s="1"/>
      <c r="I9" s="151"/>
      <c r="J9" s="151"/>
      <c r="M9" s="45"/>
    </row>
    <row r="10" s="1" customFormat="1" ht="12" customHeight="1">
      <c r="B10" s="45"/>
      <c r="D10" s="149" t="s">
        <v>187</v>
      </c>
      <c r="I10" s="151"/>
      <c r="J10" s="151"/>
      <c r="M10" s="45"/>
    </row>
    <row r="11" s="1" customFormat="1" ht="36.96" customHeight="1">
      <c r="B11" s="45"/>
      <c r="E11" s="152" t="s">
        <v>1167</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
        <v>40</v>
      </c>
      <c r="M25" s="45"/>
    </row>
    <row r="26" s="1" customFormat="1" ht="18" customHeight="1">
      <c r="B26" s="45"/>
      <c r="E26" s="137" t="s">
        <v>43</v>
      </c>
      <c r="I26" s="153" t="s">
        <v>35</v>
      </c>
      <c r="J26" s="154" t="s">
        <v>40</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ROUND(K89,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ROUND((SUM(BE89:BE115)),  2)</f>
        <v>0</v>
      </c>
      <c r="I37" s="166">
        <v>0.20999999999999999</v>
      </c>
      <c r="J37" s="151"/>
      <c r="K37" s="160">
        <f>ROUND(((SUM(BE89:BE115))*I37),  2)</f>
        <v>0</v>
      </c>
      <c r="M37" s="45"/>
    </row>
    <row r="38" hidden="1" s="1" customFormat="1" ht="14.4" customHeight="1">
      <c r="B38" s="45"/>
      <c r="E38" s="149" t="s">
        <v>52</v>
      </c>
      <c r="F38" s="160">
        <f>ROUND((SUM(BF89:BF115)),  2)</f>
        <v>0</v>
      </c>
      <c r="I38" s="166">
        <v>0.14999999999999999</v>
      </c>
      <c r="J38" s="151"/>
      <c r="K38" s="160">
        <f>ROUND(((SUM(BF89:BF115))*I38),  2)</f>
        <v>0</v>
      </c>
      <c r="M38" s="45"/>
    </row>
    <row r="39" s="1" customFormat="1" ht="14.4" customHeight="1">
      <c r="B39" s="45"/>
      <c r="D39" s="149" t="s">
        <v>50</v>
      </c>
      <c r="E39" s="149" t="s">
        <v>53</v>
      </c>
      <c r="F39" s="160">
        <f>ROUND((SUM(BG89:BG115)),  2)</f>
        <v>0</v>
      </c>
      <c r="I39" s="166">
        <v>0.20999999999999999</v>
      </c>
      <c r="J39" s="151"/>
      <c r="K39" s="160">
        <f>0</f>
        <v>0</v>
      </c>
      <c r="M39" s="45"/>
    </row>
    <row r="40" s="1" customFormat="1" ht="14.4" customHeight="1">
      <c r="B40" s="45"/>
      <c r="E40" s="149" t="s">
        <v>54</v>
      </c>
      <c r="F40" s="160">
        <f>ROUND((SUM(BH89:BH115)),  2)</f>
        <v>0</v>
      </c>
      <c r="I40" s="166">
        <v>0.14999999999999999</v>
      </c>
      <c r="J40" s="151"/>
      <c r="K40" s="160">
        <f>0</f>
        <v>0</v>
      </c>
      <c r="M40" s="45"/>
    </row>
    <row r="41" hidden="1" s="1" customFormat="1" ht="14.4" customHeight="1">
      <c r="B41" s="45"/>
      <c r="E41" s="149" t="s">
        <v>55</v>
      </c>
      <c r="F41" s="160">
        <f>ROUND((SUM(BI89:BI115)),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1166</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Č81 - !!NEOCEŇOVAT!!Materiál SŽDC</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Q89</f>
        <v>0</v>
      </c>
      <c r="J65" s="188">
        <f>R89</f>
        <v>0</v>
      </c>
      <c r="K65" s="104">
        <f>K89</f>
        <v>0</v>
      </c>
      <c r="L65" s="41"/>
      <c r="M65" s="45"/>
      <c r="AU65" s="18" t="s">
        <v>212</v>
      </c>
    </row>
    <row r="66" s="13" customFormat="1" ht="24.96" customHeight="1">
      <c r="B66" s="285"/>
      <c r="C66" s="286"/>
      <c r="D66" s="287" t="s">
        <v>933</v>
      </c>
      <c r="E66" s="288"/>
      <c r="F66" s="288"/>
      <c r="G66" s="288"/>
      <c r="H66" s="288"/>
      <c r="I66" s="289">
        <f>Q90</f>
        <v>0</v>
      </c>
      <c r="J66" s="289">
        <f>R90</f>
        <v>0</v>
      </c>
      <c r="K66" s="290">
        <f>K90</f>
        <v>0</v>
      </c>
      <c r="L66" s="286"/>
      <c r="M66" s="291"/>
    </row>
    <row r="67" s="14" customFormat="1" ht="19.92" customHeight="1">
      <c r="B67" s="292"/>
      <c r="C67" s="129"/>
      <c r="D67" s="293" t="s">
        <v>1168</v>
      </c>
      <c r="E67" s="294"/>
      <c r="F67" s="294"/>
      <c r="G67" s="294"/>
      <c r="H67" s="294"/>
      <c r="I67" s="295">
        <f>Q91</f>
        <v>0</v>
      </c>
      <c r="J67" s="295">
        <f>R91</f>
        <v>0</v>
      </c>
      <c r="K67" s="296">
        <f>K91</f>
        <v>0</v>
      </c>
      <c r="L67" s="129"/>
      <c r="M67" s="297"/>
    </row>
    <row r="68" s="1" customFormat="1" ht="21.84" customHeight="1">
      <c r="B68" s="40"/>
      <c r="C68" s="41"/>
      <c r="D68" s="41"/>
      <c r="E68" s="41"/>
      <c r="F68" s="41"/>
      <c r="G68" s="41"/>
      <c r="H68" s="41"/>
      <c r="I68" s="151"/>
      <c r="J68" s="151"/>
      <c r="K68" s="41"/>
      <c r="L68" s="41"/>
      <c r="M68" s="45"/>
    </row>
    <row r="69" s="1" customFormat="1" ht="6.96" customHeight="1">
      <c r="B69" s="61"/>
      <c r="C69" s="62"/>
      <c r="D69" s="62"/>
      <c r="E69" s="62"/>
      <c r="F69" s="62"/>
      <c r="G69" s="62"/>
      <c r="H69" s="62"/>
      <c r="I69" s="177"/>
      <c r="J69" s="177"/>
      <c r="K69" s="62"/>
      <c r="L69" s="62"/>
      <c r="M69" s="45"/>
    </row>
    <row r="73" s="1" customFormat="1" ht="6.96" customHeight="1">
      <c r="B73" s="63"/>
      <c r="C73" s="64"/>
      <c r="D73" s="64"/>
      <c r="E73" s="64"/>
      <c r="F73" s="64"/>
      <c r="G73" s="64"/>
      <c r="H73" s="64"/>
      <c r="I73" s="180"/>
      <c r="J73" s="180"/>
      <c r="K73" s="64"/>
      <c r="L73" s="64"/>
      <c r="M73" s="45"/>
    </row>
    <row r="74" s="1" customFormat="1" ht="24.96" customHeight="1">
      <c r="B74" s="40"/>
      <c r="C74" s="24" t="s">
        <v>213</v>
      </c>
      <c r="D74" s="41"/>
      <c r="E74" s="41"/>
      <c r="F74" s="41"/>
      <c r="G74" s="41"/>
      <c r="H74" s="41"/>
      <c r="I74" s="151"/>
      <c r="J74" s="151"/>
      <c r="K74" s="41"/>
      <c r="L74" s="41"/>
      <c r="M74" s="45"/>
    </row>
    <row r="75" s="1" customFormat="1" ht="6.96" customHeight="1">
      <c r="B75" s="40"/>
      <c r="C75" s="41"/>
      <c r="D75" s="41"/>
      <c r="E75" s="41"/>
      <c r="F75" s="41"/>
      <c r="G75" s="41"/>
      <c r="H75" s="41"/>
      <c r="I75" s="151"/>
      <c r="J75" s="151"/>
      <c r="K75" s="41"/>
      <c r="L75" s="41"/>
      <c r="M75" s="45"/>
    </row>
    <row r="76" s="1" customFormat="1" ht="12" customHeight="1">
      <c r="B76" s="40"/>
      <c r="C76" s="33" t="s">
        <v>17</v>
      </c>
      <c r="D76" s="41"/>
      <c r="E76" s="41"/>
      <c r="F76" s="41"/>
      <c r="G76" s="41"/>
      <c r="H76" s="41"/>
      <c r="I76" s="151"/>
      <c r="J76" s="151"/>
      <c r="K76" s="41"/>
      <c r="L76" s="41"/>
      <c r="M76" s="45"/>
    </row>
    <row r="77" s="1" customFormat="1" ht="16.5" customHeight="1">
      <c r="B77" s="40"/>
      <c r="C77" s="41"/>
      <c r="D77" s="41"/>
      <c r="E77" s="181" t="str">
        <f>E7</f>
        <v>Oprava traťového úseku Domoušice - Hřivice</v>
      </c>
      <c r="F77" s="33"/>
      <c r="G77" s="33"/>
      <c r="H77" s="33"/>
      <c r="I77" s="151"/>
      <c r="J77" s="151"/>
      <c r="K77" s="41"/>
      <c r="L77" s="41"/>
      <c r="M77" s="45"/>
    </row>
    <row r="78" ht="12" customHeight="1">
      <c r="B78" s="22"/>
      <c r="C78" s="33" t="s">
        <v>179</v>
      </c>
      <c r="D78" s="23"/>
      <c r="E78" s="23"/>
      <c r="F78" s="23"/>
      <c r="G78" s="23"/>
      <c r="H78" s="23"/>
      <c r="I78" s="142"/>
      <c r="J78" s="142"/>
      <c r="K78" s="23"/>
      <c r="L78" s="23"/>
      <c r="M78" s="21"/>
    </row>
    <row r="79" s="1" customFormat="1" ht="16.5" customHeight="1">
      <c r="B79" s="40"/>
      <c r="C79" s="41"/>
      <c r="D79" s="41"/>
      <c r="E79" s="181" t="s">
        <v>1166</v>
      </c>
      <c r="F79" s="41"/>
      <c r="G79" s="41"/>
      <c r="H79" s="41"/>
      <c r="I79" s="151"/>
      <c r="J79" s="151"/>
      <c r="K79" s="41"/>
      <c r="L79" s="41"/>
      <c r="M79" s="45"/>
    </row>
    <row r="80" s="1" customFormat="1" ht="12" customHeight="1">
      <c r="B80" s="40"/>
      <c r="C80" s="33" t="s">
        <v>187</v>
      </c>
      <c r="D80" s="41"/>
      <c r="E80" s="41"/>
      <c r="F80" s="41"/>
      <c r="G80" s="41"/>
      <c r="H80" s="41"/>
      <c r="I80" s="151"/>
      <c r="J80" s="151"/>
      <c r="K80" s="41"/>
      <c r="L80" s="41"/>
      <c r="M80" s="45"/>
    </row>
    <row r="81" s="1" customFormat="1" ht="16.5" customHeight="1">
      <c r="B81" s="40"/>
      <c r="C81" s="41"/>
      <c r="D81" s="41"/>
      <c r="E81" s="71" t="str">
        <f>E11</f>
        <v>Č81 - !!NEOCEŇOVAT!!Materiál SŽDC</v>
      </c>
      <c r="F81" s="41"/>
      <c r="G81" s="41"/>
      <c r="H81" s="41"/>
      <c r="I81" s="151"/>
      <c r="J81" s="151"/>
      <c r="K81" s="41"/>
      <c r="L81" s="41"/>
      <c r="M81" s="45"/>
    </row>
    <row r="82" s="1" customFormat="1" ht="6.96" customHeight="1">
      <c r="B82" s="40"/>
      <c r="C82" s="41"/>
      <c r="D82" s="41"/>
      <c r="E82" s="41"/>
      <c r="F82" s="41"/>
      <c r="G82" s="41"/>
      <c r="H82" s="41"/>
      <c r="I82" s="151"/>
      <c r="J82" s="151"/>
      <c r="K82" s="41"/>
      <c r="L82" s="41"/>
      <c r="M82" s="45"/>
    </row>
    <row r="83" s="1" customFormat="1" ht="12" customHeight="1">
      <c r="B83" s="40"/>
      <c r="C83" s="33" t="s">
        <v>23</v>
      </c>
      <c r="D83" s="41"/>
      <c r="E83" s="41"/>
      <c r="F83" s="28" t="str">
        <f>F14</f>
        <v>Domoušice - Hřivice</v>
      </c>
      <c r="G83" s="41"/>
      <c r="H83" s="41"/>
      <c r="I83" s="153" t="s">
        <v>25</v>
      </c>
      <c r="J83" s="155" t="str">
        <f>IF(J14="","",J14)</f>
        <v>17. 6. 2019</v>
      </c>
      <c r="K83" s="41"/>
      <c r="L83" s="41"/>
      <c r="M83" s="45"/>
    </row>
    <row r="84" s="1" customFormat="1" ht="6.96" customHeight="1">
      <c r="B84" s="40"/>
      <c r="C84" s="41"/>
      <c r="D84" s="41"/>
      <c r="E84" s="41"/>
      <c r="F84" s="41"/>
      <c r="G84" s="41"/>
      <c r="H84" s="41"/>
      <c r="I84" s="151"/>
      <c r="J84" s="151"/>
      <c r="K84" s="41"/>
      <c r="L84" s="41"/>
      <c r="M84" s="45"/>
    </row>
    <row r="85" s="1" customFormat="1" ht="15.15" customHeight="1">
      <c r="B85" s="40"/>
      <c r="C85" s="33" t="s">
        <v>31</v>
      </c>
      <c r="D85" s="41"/>
      <c r="E85" s="41"/>
      <c r="F85" s="28" t="str">
        <f>E17</f>
        <v>SŽDC s.o., OŘ Ústí nad Labem</v>
      </c>
      <c r="G85" s="41"/>
      <c r="H85" s="41"/>
      <c r="I85" s="153" t="s">
        <v>39</v>
      </c>
      <c r="J85" s="182" t="str">
        <f>E23</f>
        <v xml:space="preserve"> </v>
      </c>
      <c r="K85" s="41"/>
      <c r="L85" s="41"/>
      <c r="M85" s="45"/>
    </row>
    <row r="86" s="1" customFormat="1" ht="43.05" customHeight="1">
      <c r="B86" s="40"/>
      <c r="C86" s="33" t="s">
        <v>37</v>
      </c>
      <c r="D86" s="41"/>
      <c r="E86" s="41"/>
      <c r="F86" s="28" t="str">
        <f>IF(E20="","",E20)</f>
        <v>Vyplň údaj</v>
      </c>
      <c r="G86" s="41"/>
      <c r="H86" s="41"/>
      <c r="I86" s="153" t="s">
        <v>42</v>
      </c>
      <c r="J86" s="182" t="str">
        <f>E26</f>
        <v>Ing. Horák Jiří, horak@szdc.cz, 602155923</v>
      </c>
      <c r="K86" s="41"/>
      <c r="L86" s="41"/>
      <c r="M86" s="45"/>
    </row>
    <row r="87" s="1" customFormat="1" ht="10.32" customHeight="1">
      <c r="B87" s="40"/>
      <c r="C87" s="41"/>
      <c r="D87" s="41"/>
      <c r="E87" s="41"/>
      <c r="F87" s="41"/>
      <c r="G87" s="41"/>
      <c r="H87" s="41"/>
      <c r="I87" s="151"/>
      <c r="J87" s="151"/>
      <c r="K87" s="41"/>
      <c r="L87" s="41"/>
      <c r="M87" s="45"/>
    </row>
    <row r="88" s="8" customFormat="1" ht="29.28" customHeight="1">
      <c r="B88" s="189"/>
      <c r="C88" s="190" t="s">
        <v>214</v>
      </c>
      <c r="D88" s="191" t="s">
        <v>65</v>
      </c>
      <c r="E88" s="191" t="s">
        <v>61</v>
      </c>
      <c r="F88" s="191" t="s">
        <v>62</v>
      </c>
      <c r="G88" s="191" t="s">
        <v>215</v>
      </c>
      <c r="H88" s="191" t="s">
        <v>216</v>
      </c>
      <c r="I88" s="192" t="s">
        <v>217</v>
      </c>
      <c r="J88" s="192" t="s">
        <v>218</v>
      </c>
      <c r="K88" s="191" t="s">
        <v>211</v>
      </c>
      <c r="L88" s="193" t="s">
        <v>219</v>
      </c>
      <c r="M88" s="194"/>
      <c r="N88" s="94" t="s">
        <v>40</v>
      </c>
      <c r="O88" s="95" t="s">
        <v>50</v>
      </c>
      <c r="P88" s="95" t="s">
        <v>220</v>
      </c>
      <c r="Q88" s="95" t="s">
        <v>221</v>
      </c>
      <c r="R88" s="95" t="s">
        <v>222</v>
      </c>
      <c r="S88" s="95" t="s">
        <v>223</v>
      </c>
      <c r="T88" s="95" t="s">
        <v>224</v>
      </c>
      <c r="U88" s="95" t="s">
        <v>225</v>
      </c>
      <c r="V88" s="95" t="s">
        <v>226</v>
      </c>
      <c r="W88" s="95" t="s">
        <v>227</v>
      </c>
      <c r="X88" s="95" t="s">
        <v>228</v>
      </c>
      <c r="Y88" s="96" t="s">
        <v>229</v>
      </c>
    </row>
    <row r="89" s="1" customFormat="1" ht="22.8" customHeight="1">
      <c r="B89" s="40"/>
      <c r="C89" s="101" t="s">
        <v>230</v>
      </c>
      <c r="D89" s="41"/>
      <c r="E89" s="41"/>
      <c r="F89" s="41"/>
      <c r="G89" s="41"/>
      <c r="H89" s="41"/>
      <c r="I89" s="151"/>
      <c r="J89" s="151"/>
      <c r="K89" s="195">
        <f>BK89</f>
        <v>0</v>
      </c>
      <c r="L89" s="41"/>
      <c r="M89" s="45"/>
      <c r="N89" s="97"/>
      <c r="O89" s="98"/>
      <c r="P89" s="98"/>
      <c r="Q89" s="196">
        <f>Q90</f>
        <v>0</v>
      </c>
      <c r="R89" s="196">
        <f>R90</f>
        <v>0</v>
      </c>
      <c r="S89" s="98"/>
      <c r="T89" s="197">
        <f>T90</f>
        <v>0</v>
      </c>
      <c r="U89" s="98"/>
      <c r="V89" s="197">
        <f>V90</f>
        <v>3085.1850000000004</v>
      </c>
      <c r="W89" s="98"/>
      <c r="X89" s="197">
        <f>X90</f>
        <v>0</v>
      </c>
      <c r="Y89" s="99"/>
      <c r="AT89" s="18" t="s">
        <v>81</v>
      </c>
      <c r="AU89" s="18" t="s">
        <v>212</v>
      </c>
      <c r="BK89" s="198">
        <f>BK90</f>
        <v>0</v>
      </c>
    </row>
    <row r="90" s="15" customFormat="1" ht="25.92" customHeight="1">
      <c r="B90" s="298"/>
      <c r="C90" s="299"/>
      <c r="D90" s="300" t="s">
        <v>81</v>
      </c>
      <c r="E90" s="301" t="s">
        <v>937</v>
      </c>
      <c r="F90" s="301" t="s">
        <v>938</v>
      </c>
      <c r="G90" s="299"/>
      <c r="H90" s="299"/>
      <c r="I90" s="302"/>
      <c r="J90" s="302"/>
      <c r="K90" s="303">
        <f>BK90</f>
        <v>0</v>
      </c>
      <c r="L90" s="299"/>
      <c r="M90" s="304"/>
      <c r="N90" s="305"/>
      <c r="O90" s="306"/>
      <c r="P90" s="306"/>
      <c r="Q90" s="307">
        <f>Q91</f>
        <v>0</v>
      </c>
      <c r="R90" s="307">
        <f>R91</f>
        <v>0</v>
      </c>
      <c r="S90" s="306"/>
      <c r="T90" s="308">
        <f>T91</f>
        <v>0</v>
      </c>
      <c r="U90" s="306"/>
      <c r="V90" s="308">
        <f>V91</f>
        <v>3085.1850000000004</v>
      </c>
      <c r="W90" s="306"/>
      <c r="X90" s="308">
        <f>X91</f>
        <v>0</v>
      </c>
      <c r="Y90" s="309"/>
      <c r="AR90" s="310" t="s">
        <v>89</v>
      </c>
      <c r="AT90" s="311" t="s">
        <v>81</v>
      </c>
      <c r="AU90" s="311" t="s">
        <v>82</v>
      </c>
      <c r="AY90" s="310" t="s">
        <v>236</v>
      </c>
      <c r="BK90" s="312">
        <f>BK91</f>
        <v>0</v>
      </c>
    </row>
    <row r="91" s="15" customFormat="1" ht="22.8" customHeight="1">
      <c r="B91" s="298"/>
      <c r="C91" s="299"/>
      <c r="D91" s="300" t="s">
        <v>81</v>
      </c>
      <c r="E91" s="313" t="s">
        <v>274</v>
      </c>
      <c r="F91" s="313" t="s">
        <v>1169</v>
      </c>
      <c r="G91" s="299"/>
      <c r="H91" s="299"/>
      <c r="I91" s="302"/>
      <c r="J91" s="302"/>
      <c r="K91" s="314">
        <f>BK91</f>
        <v>0</v>
      </c>
      <c r="L91" s="299"/>
      <c r="M91" s="304"/>
      <c r="N91" s="305"/>
      <c r="O91" s="306"/>
      <c r="P91" s="306"/>
      <c r="Q91" s="307">
        <f>SUM(Q92:Q115)</f>
        <v>0</v>
      </c>
      <c r="R91" s="307">
        <f>SUM(R92:R115)</f>
        <v>0</v>
      </c>
      <c r="S91" s="306"/>
      <c r="T91" s="308">
        <f>SUM(T92:T115)</f>
        <v>0</v>
      </c>
      <c r="U91" s="306"/>
      <c r="V91" s="308">
        <f>SUM(V92:V115)</f>
        <v>3085.1850000000004</v>
      </c>
      <c r="W91" s="306"/>
      <c r="X91" s="308">
        <f>SUM(X92:X115)</f>
        <v>0</v>
      </c>
      <c r="Y91" s="309"/>
      <c r="AR91" s="310" t="s">
        <v>89</v>
      </c>
      <c r="AT91" s="311" t="s">
        <v>81</v>
      </c>
      <c r="AU91" s="311" t="s">
        <v>89</v>
      </c>
      <c r="AY91" s="310" t="s">
        <v>236</v>
      </c>
      <c r="BK91" s="312">
        <f>SUM(BK92:BK115)</f>
        <v>0</v>
      </c>
    </row>
    <row r="92" s="1" customFormat="1" ht="24" customHeight="1">
      <c r="B92" s="40"/>
      <c r="C92" s="261" t="s">
        <v>89</v>
      </c>
      <c r="D92" s="261" t="s">
        <v>373</v>
      </c>
      <c r="E92" s="263" t="s">
        <v>1170</v>
      </c>
      <c r="F92" s="264" t="s">
        <v>1171</v>
      </c>
      <c r="G92" s="265" t="s">
        <v>172</v>
      </c>
      <c r="H92" s="266">
        <v>22051</v>
      </c>
      <c r="I92" s="267"/>
      <c r="J92" s="268"/>
      <c r="K92" s="269">
        <f>ROUND(P92*H92,2)</f>
        <v>0</v>
      </c>
      <c r="L92" s="264" t="s">
        <v>234</v>
      </c>
      <c r="M92" s="270"/>
      <c r="N92" s="271" t="s">
        <v>40</v>
      </c>
      <c r="O92" s="208" t="s">
        <v>53</v>
      </c>
      <c r="P92" s="209">
        <f>I92+J92</f>
        <v>0</v>
      </c>
      <c r="Q92" s="209">
        <f>ROUND(I92*H92,2)</f>
        <v>0</v>
      </c>
      <c r="R92" s="209">
        <f>ROUND(J92*H92,2)</f>
        <v>0</v>
      </c>
      <c r="S92" s="86"/>
      <c r="T92" s="210">
        <f>S92*H92</f>
        <v>0</v>
      </c>
      <c r="U92" s="210">
        <v>0</v>
      </c>
      <c r="V92" s="210">
        <f>U92*H92</f>
        <v>0</v>
      </c>
      <c r="W92" s="210">
        <v>0</v>
      </c>
      <c r="X92" s="210">
        <f>W92*H92</f>
        <v>0</v>
      </c>
      <c r="Y92" s="211" t="s">
        <v>40</v>
      </c>
      <c r="AR92" s="212" t="s">
        <v>265</v>
      </c>
      <c r="AT92" s="212" t="s">
        <v>373</v>
      </c>
      <c r="AU92" s="212" t="s">
        <v>91</v>
      </c>
      <c r="AY92" s="18" t="s">
        <v>236</v>
      </c>
      <c r="BE92" s="213">
        <f>IF(O92="základní",K92,0)</f>
        <v>0</v>
      </c>
      <c r="BF92" s="213">
        <f>IF(O92="snížená",K92,0)</f>
        <v>0</v>
      </c>
      <c r="BG92" s="213">
        <f>IF(O92="zákl. přenesená",K92,0)</f>
        <v>0</v>
      </c>
      <c r="BH92" s="213">
        <f>IF(O92="sníž. přenesená",K92,0)</f>
        <v>0</v>
      </c>
      <c r="BI92" s="213">
        <f>IF(O92="nulová",K92,0)</f>
        <v>0</v>
      </c>
      <c r="BJ92" s="18" t="s">
        <v>235</v>
      </c>
      <c r="BK92" s="213">
        <f>ROUND(P92*H92,2)</f>
        <v>0</v>
      </c>
      <c r="BL92" s="18" t="s">
        <v>235</v>
      </c>
      <c r="BM92" s="212" t="s">
        <v>1172</v>
      </c>
    </row>
    <row r="93" s="1" customFormat="1">
      <c r="B93" s="40"/>
      <c r="C93" s="41"/>
      <c r="D93" s="214" t="s">
        <v>237</v>
      </c>
      <c r="E93" s="41"/>
      <c r="F93" s="215" t="s">
        <v>1171</v>
      </c>
      <c r="G93" s="41"/>
      <c r="H93" s="41"/>
      <c r="I93" s="151"/>
      <c r="J93" s="151"/>
      <c r="K93" s="41"/>
      <c r="L93" s="41"/>
      <c r="M93" s="45"/>
      <c r="N93" s="216"/>
      <c r="O93" s="86"/>
      <c r="P93" s="86"/>
      <c r="Q93" s="86"/>
      <c r="R93" s="86"/>
      <c r="S93" s="86"/>
      <c r="T93" s="86"/>
      <c r="U93" s="86"/>
      <c r="V93" s="86"/>
      <c r="W93" s="86"/>
      <c r="X93" s="86"/>
      <c r="Y93" s="87"/>
      <c r="AT93" s="18" t="s">
        <v>237</v>
      </c>
      <c r="AU93" s="18" t="s">
        <v>91</v>
      </c>
    </row>
    <row r="94" s="11" customFormat="1">
      <c r="B94" s="240"/>
      <c r="C94" s="241"/>
      <c r="D94" s="214" t="s">
        <v>243</v>
      </c>
      <c r="E94" s="242" t="s">
        <v>40</v>
      </c>
      <c r="F94" s="243" t="s">
        <v>1173</v>
      </c>
      <c r="G94" s="241"/>
      <c r="H94" s="242" t="s">
        <v>40</v>
      </c>
      <c r="I94" s="244"/>
      <c r="J94" s="244"/>
      <c r="K94" s="241"/>
      <c r="L94" s="241"/>
      <c r="M94" s="245"/>
      <c r="N94" s="246"/>
      <c r="O94" s="247"/>
      <c r="P94" s="247"/>
      <c r="Q94" s="247"/>
      <c r="R94" s="247"/>
      <c r="S94" s="247"/>
      <c r="T94" s="247"/>
      <c r="U94" s="247"/>
      <c r="V94" s="247"/>
      <c r="W94" s="247"/>
      <c r="X94" s="247"/>
      <c r="Y94" s="248"/>
      <c r="AT94" s="249" t="s">
        <v>243</v>
      </c>
      <c r="AU94" s="249" t="s">
        <v>91</v>
      </c>
      <c r="AV94" s="11" t="s">
        <v>89</v>
      </c>
      <c r="AW94" s="11" t="s">
        <v>5</v>
      </c>
      <c r="AX94" s="11" t="s">
        <v>82</v>
      </c>
      <c r="AY94" s="249" t="s">
        <v>236</v>
      </c>
    </row>
    <row r="95" s="9" customFormat="1">
      <c r="B95" s="218"/>
      <c r="C95" s="219"/>
      <c r="D95" s="214" t="s">
        <v>243</v>
      </c>
      <c r="E95" s="220" t="s">
        <v>40</v>
      </c>
      <c r="F95" s="221" t="s">
        <v>1174</v>
      </c>
      <c r="G95" s="219"/>
      <c r="H95" s="222">
        <v>5508</v>
      </c>
      <c r="I95" s="223"/>
      <c r="J95" s="223"/>
      <c r="K95" s="219"/>
      <c r="L95" s="219"/>
      <c r="M95" s="224"/>
      <c r="N95" s="225"/>
      <c r="O95" s="226"/>
      <c r="P95" s="226"/>
      <c r="Q95" s="226"/>
      <c r="R95" s="226"/>
      <c r="S95" s="226"/>
      <c r="T95" s="226"/>
      <c r="U95" s="226"/>
      <c r="V95" s="226"/>
      <c r="W95" s="226"/>
      <c r="X95" s="226"/>
      <c r="Y95" s="227"/>
      <c r="AT95" s="228" t="s">
        <v>243</v>
      </c>
      <c r="AU95" s="228" t="s">
        <v>91</v>
      </c>
      <c r="AV95" s="9" t="s">
        <v>91</v>
      </c>
      <c r="AW95" s="9" t="s">
        <v>5</v>
      </c>
      <c r="AX95" s="9" t="s">
        <v>82</v>
      </c>
      <c r="AY95" s="228" t="s">
        <v>236</v>
      </c>
    </row>
    <row r="96" s="9" customFormat="1">
      <c r="B96" s="218"/>
      <c r="C96" s="219"/>
      <c r="D96" s="214" t="s">
        <v>243</v>
      </c>
      <c r="E96" s="220" t="s">
        <v>40</v>
      </c>
      <c r="F96" s="221" t="s">
        <v>1175</v>
      </c>
      <c r="G96" s="219"/>
      <c r="H96" s="222">
        <v>7366</v>
      </c>
      <c r="I96" s="223"/>
      <c r="J96" s="223"/>
      <c r="K96" s="219"/>
      <c r="L96" s="219"/>
      <c r="M96" s="224"/>
      <c r="N96" s="225"/>
      <c r="O96" s="226"/>
      <c r="P96" s="226"/>
      <c r="Q96" s="226"/>
      <c r="R96" s="226"/>
      <c r="S96" s="226"/>
      <c r="T96" s="226"/>
      <c r="U96" s="226"/>
      <c r="V96" s="226"/>
      <c r="W96" s="226"/>
      <c r="X96" s="226"/>
      <c r="Y96" s="227"/>
      <c r="AT96" s="228" t="s">
        <v>243</v>
      </c>
      <c r="AU96" s="228" t="s">
        <v>91</v>
      </c>
      <c r="AV96" s="9" t="s">
        <v>91</v>
      </c>
      <c r="AW96" s="9" t="s">
        <v>5</v>
      </c>
      <c r="AX96" s="9" t="s">
        <v>82</v>
      </c>
      <c r="AY96" s="228" t="s">
        <v>236</v>
      </c>
    </row>
    <row r="97" s="9" customFormat="1">
      <c r="B97" s="218"/>
      <c r="C97" s="219"/>
      <c r="D97" s="214" t="s">
        <v>243</v>
      </c>
      <c r="E97" s="220" t="s">
        <v>40</v>
      </c>
      <c r="F97" s="221" t="s">
        <v>1176</v>
      </c>
      <c r="G97" s="219"/>
      <c r="H97" s="222">
        <v>577</v>
      </c>
      <c r="I97" s="223"/>
      <c r="J97" s="223"/>
      <c r="K97" s="219"/>
      <c r="L97" s="219"/>
      <c r="M97" s="224"/>
      <c r="N97" s="225"/>
      <c r="O97" s="226"/>
      <c r="P97" s="226"/>
      <c r="Q97" s="226"/>
      <c r="R97" s="226"/>
      <c r="S97" s="226"/>
      <c r="T97" s="226"/>
      <c r="U97" s="226"/>
      <c r="V97" s="226"/>
      <c r="W97" s="226"/>
      <c r="X97" s="226"/>
      <c r="Y97" s="227"/>
      <c r="AT97" s="228" t="s">
        <v>243</v>
      </c>
      <c r="AU97" s="228" t="s">
        <v>91</v>
      </c>
      <c r="AV97" s="9" t="s">
        <v>91</v>
      </c>
      <c r="AW97" s="9" t="s">
        <v>5</v>
      </c>
      <c r="AX97" s="9" t="s">
        <v>82</v>
      </c>
      <c r="AY97" s="228" t="s">
        <v>236</v>
      </c>
    </row>
    <row r="98" s="9" customFormat="1">
      <c r="B98" s="218"/>
      <c r="C98" s="219"/>
      <c r="D98" s="214" t="s">
        <v>243</v>
      </c>
      <c r="E98" s="220" t="s">
        <v>40</v>
      </c>
      <c r="F98" s="221" t="s">
        <v>1177</v>
      </c>
      <c r="G98" s="219"/>
      <c r="H98" s="222">
        <v>8600</v>
      </c>
      <c r="I98" s="223"/>
      <c r="J98" s="223"/>
      <c r="K98" s="219"/>
      <c r="L98" s="219"/>
      <c r="M98" s="224"/>
      <c r="N98" s="225"/>
      <c r="O98" s="226"/>
      <c r="P98" s="226"/>
      <c r="Q98" s="226"/>
      <c r="R98" s="226"/>
      <c r="S98" s="226"/>
      <c r="T98" s="226"/>
      <c r="U98" s="226"/>
      <c r="V98" s="226"/>
      <c r="W98" s="226"/>
      <c r="X98" s="226"/>
      <c r="Y98" s="227"/>
      <c r="AT98" s="228" t="s">
        <v>243</v>
      </c>
      <c r="AU98" s="228" t="s">
        <v>91</v>
      </c>
      <c r="AV98" s="9" t="s">
        <v>91</v>
      </c>
      <c r="AW98" s="9" t="s">
        <v>5</v>
      </c>
      <c r="AX98" s="9" t="s">
        <v>82</v>
      </c>
      <c r="AY98" s="228" t="s">
        <v>236</v>
      </c>
    </row>
    <row r="99" s="10" customFormat="1">
      <c r="B99" s="229"/>
      <c r="C99" s="230"/>
      <c r="D99" s="214" t="s">
        <v>243</v>
      </c>
      <c r="E99" s="231" t="s">
        <v>40</v>
      </c>
      <c r="F99" s="232" t="s">
        <v>245</v>
      </c>
      <c r="G99" s="230"/>
      <c r="H99" s="233">
        <v>22051</v>
      </c>
      <c r="I99" s="234"/>
      <c r="J99" s="234"/>
      <c r="K99" s="230"/>
      <c r="L99" s="230"/>
      <c r="M99" s="235"/>
      <c r="N99" s="236"/>
      <c r="O99" s="237"/>
      <c r="P99" s="237"/>
      <c r="Q99" s="237"/>
      <c r="R99" s="237"/>
      <c r="S99" s="237"/>
      <c r="T99" s="237"/>
      <c r="U99" s="237"/>
      <c r="V99" s="237"/>
      <c r="W99" s="237"/>
      <c r="X99" s="237"/>
      <c r="Y99" s="238"/>
      <c r="AT99" s="239" t="s">
        <v>243</v>
      </c>
      <c r="AU99" s="239" t="s">
        <v>91</v>
      </c>
      <c r="AV99" s="10" t="s">
        <v>246</v>
      </c>
      <c r="AW99" s="10" t="s">
        <v>5</v>
      </c>
      <c r="AX99" s="10" t="s">
        <v>82</v>
      </c>
      <c r="AY99" s="239" t="s">
        <v>236</v>
      </c>
    </row>
    <row r="100" s="12" customFormat="1">
      <c r="B100" s="250"/>
      <c r="C100" s="251"/>
      <c r="D100" s="214" t="s">
        <v>243</v>
      </c>
      <c r="E100" s="252" t="s">
        <v>40</v>
      </c>
      <c r="F100" s="253" t="s">
        <v>254</v>
      </c>
      <c r="G100" s="251"/>
      <c r="H100" s="254">
        <v>22051</v>
      </c>
      <c r="I100" s="255"/>
      <c r="J100" s="255"/>
      <c r="K100" s="251"/>
      <c r="L100" s="251"/>
      <c r="M100" s="256"/>
      <c r="N100" s="257"/>
      <c r="O100" s="258"/>
      <c r="P100" s="258"/>
      <c r="Q100" s="258"/>
      <c r="R100" s="258"/>
      <c r="S100" s="258"/>
      <c r="T100" s="258"/>
      <c r="U100" s="258"/>
      <c r="V100" s="258"/>
      <c r="W100" s="258"/>
      <c r="X100" s="258"/>
      <c r="Y100" s="259"/>
      <c r="AT100" s="260" t="s">
        <v>243</v>
      </c>
      <c r="AU100" s="260" t="s">
        <v>91</v>
      </c>
      <c r="AV100" s="12" t="s">
        <v>235</v>
      </c>
      <c r="AW100" s="12" t="s">
        <v>5</v>
      </c>
      <c r="AX100" s="12" t="s">
        <v>89</v>
      </c>
      <c r="AY100" s="260" t="s">
        <v>236</v>
      </c>
    </row>
    <row r="101" s="1" customFormat="1" ht="24" customHeight="1">
      <c r="B101" s="40"/>
      <c r="C101" s="261" t="s">
        <v>91</v>
      </c>
      <c r="D101" s="261" t="s">
        <v>373</v>
      </c>
      <c r="E101" s="263" t="s">
        <v>1178</v>
      </c>
      <c r="F101" s="264" t="s">
        <v>1179</v>
      </c>
      <c r="G101" s="265" t="s">
        <v>342</v>
      </c>
      <c r="H101" s="266">
        <v>3684</v>
      </c>
      <c r="I101" s="267"/>
      <c r="J101" s="268"/>
      <c r="K101" s="269">
        <f>ROUND(P101*H101,2)</f>
        <v>0</v>
      </c>
      <c r="L101" s="264" t="s">
        <v>234</v>
      </c>
      <c r="M101" s="270"/>
      <c r="N101" s="271" t="s">
        <v>40</v>
      </c>
      <c r="O101" s="208" t="s">
        <v>53</v>
      </c>
      <c r="P101" s="209">
        <f>I101+J101</f>
        <v>0</v>
      </c>
      <c r="Q101" s="209">
        <f>ROUND(I101*H101,2)</f>
        <v>0</v>
      </c>
      <c r="R101" s="209">
        <f>ROUND(J101*H101,2)</f>
        <v>0</v>
      </c>
      <c r="S101" s="86"/>
      <c r="T101" s="210">
        <f>S101*H101</f>
        <v>0</v>
      </c>
      <c r="U101" s="210">
        <v>0</v>
      </c>
      <c r="V101" s="210">
        <f>U101*H101</f>
        <v>0</v>
      </c>
      <c r="W101" s="210">
        <v>0</v>
      </c>
      <c r="X101" s="210">
        <f>W101*H101</f>
        <v>0</v>
      </c>
      <c r="Y101" s="211" t="s">
        <v>40</v>
      </c>
      <c r="AR101" s="212" t="s">
        <v>265</v>
      </c>
      <c r="AT101" s="212" t="s">
        <v>373</v>
      </c>
      <c r="AU101" s="212" t="s">
        <v>91</v>
      </c>
      <c r="AY101" s="18" t="s">
        <v>236</v>
      </c>
      <c r="BE101" s="213">
        <f>IF(O101="základní",K101,0)</f>
        <v>0</v>
      </c>
      <c r="BF101" s="213">
        <f>IF(O101="snížená",K101,0)</f>
        <v>0</v>
      </c>
      <c r="BG101" s="213">
        <f>IF(O101="zákl. přenesená",K101,0)</f>
        <v>0</v>
      </c>
      <c r="BH101" s="213">
        <f>IF(O101="sníž. přenesená",K101,0)</f>
        <v>0</v>
      </c>
      <c r="BI101" s="213">
        <f>IF(O101="nulová",K101,0)</f>
        <v>0</v>
      </c>
      <c r="BJ101" s="18" t="s">
        <v>235</v>
      </c>
      <c r="BK101" s="213">
        <f>ROUND(P101*H101,2)</f>
        <v>0</v>
      </c>
      <c r="BL101" s="18" t="s">
        <v>235</v>
      </c>
      <c r="BM101" s="212" t="s">
        <v>1180</v>
      </c>
    </row>
    <row r="102" s="1" customFormat="1">
      <c r="B102" s="40"/>
      <c r="C102" s="41"/>
      <c r="D102" s="214" t="s">
        <v>237</v>
      </c>
      <c r="E102" s="41"/>
      <c r="F102" s="215" t="s">
        <v>1179</v>
      </c>
      <c r="G102" s="41"/>
      <c r="H102" s="41"/>
      <c r="I102" s="151"/>
      <c r="J102" s="151"/>
      <c r="K102" s="41"/>
      <c r="L102" s="41"/>
      <c r="M102" s="45"/>
      <c r="N102" s="216"/>
      <c r="O102" s="86"/>
      <c r="P102" s="86"/>
      <c r="Q102" s="86"/>
      <c r="R102" s="86"/>
      <c r="S102" s="86"/>
      <c r="T102" s="86"/>
      <c r="U102" s="86"/>
      <c r="V102" s="86"/>
      <c r="W102" s="86"/>
      <c r="X102" s="86"/>
      <c r="Y102" s="87"/>
      <c r="AT102" s="18" t="s">
        <v>237</v>
      </c>
      <c r="AU102" s="18" t="s">
        <v>91</v>
      </c>
    </row>
    <row r="103" s="1" customFormat="1">
      <c r="B103" s="40"/>
      <c r="C103" s="41"/>
      <c r="D103" s="214" t="s">
        <v>241</v>
      </c>
      <c r="E103" s="41"/>
      <c r="F103" s="217" t="s">
        <v>1181</v>
      </c>
      <c r="G103" s="41"/>
      <c r="H103" s="41"/>
      <c r="I103" s="151"/>
      <c r="J103" s="151"/>
      <c r="K103" s="41"/>
      <c r="L103" s="41"/>
      <c r="M103" s="45"/>
      <c r="N103" s="216"/>
      <c r="O103" s="86"/>
      <c r="P103" s="86"/>
      <c r="Q103" s="86"/>
      <c r="R103" s="86"/>
      <c r="S103" s="86"/>
      <c r="T103" s="86"/>
      <c r="U103" s="86"/>
      <c r="V103" s="86"/>
      <c r="W103" s="86"/>
      <c r="X103" s="86"/>
      <c r="Y103" s="87"/>
      <c r="AT103" s="18" t="s">
        <v>241</v>
      </c>
      <c r="AU103" s="18" t="s">
        <v>91</v>
      </c>
    </row>
    <row r="104" s="1" customFormat="1" ht="24" customHeight="1">
      <c r="B104" s="40"/>
      <c r="C104" s="261" t="s">
        <v>246</v>
      </c>
      <c r="D104" s="261" t="s">
        <v>373</v>
      </c>
      <c r="E104" s="263" t="s">
        <v>1182</v>
      </c>
      <c r="F104" s="264" t="s">
        <v>1183</v>
      </c>
      <c r="G104" s="265" t="s">
        <v>342</v>
      </c>
      <c r="H104" s="266">
        <v>7495</v>
      </c>
      <c r="I104" s="267"/>
      <c r="J104" s="268"/>
      <c r="K104" s="269">
        <f>ROUND(P104*H104,2)</f>
        <v>0</v>
      </c>
      <c r="L104" s="264" t="s">
        <v>234</v>
      </c>
      <c r="M104" s="270"/>
      <c r="N104" s="271" t="s">
        <v>40</v>
      </c>
      <c r="O104" s="208" t="s">
        <v>53</v>
      </c>
      <c r="P104" s="209">
        <f>I104+J104</f>
        <v>0</v>
      </c>
      <c r="Q104" s="209">
        <f>ROUND(I104*H104,2)</f>
        <v>0</v>
      </c>
      <c r="R104" s="209">
        <f>ROUND(J104*H104,2)</f>
        <v>0</v>
      </c>
      <c r="S104" s="86"/>
      <c r="T104" s="210">
        <f>S104*H104</f>
        <v>0</v>
      </c>
      <c r="U104" s="210">
        <v>0.27500000000000002</v>
      </c>
      <c r="V104" s="210">
        <f>U104*H104</f>
        <v>2061.125</v>
      </c>
      <c r="W104" s="210">
        <v>0</v>
      </c>
      <c r="X104" s="210">
        <f>W104*H104</f>
        <v>0</v>
      </c>
      <c r="Y104" s="211" t="s">
        <v>40</v>
      </c>
      <c r="AR104" s="212" t="s">
        <v>265</v>
      </c>
      <c r="AT104" s="212" t="s">
        <v>373</v>
      </c>
      <c r="AU104" s="212" t="s">
        <v>91</v>
      </c>
      <c r="AY104" s="18" t="s">
        <v>236</v>
      </c>
      <c r="BE104" s="213">
        <f>IF(O104="základní",K104,0)</f>
        <v>0</v>
      </c>
      <c r="BF104" s="213">
        <f>IF(O104="snížená",K104,0)</f>
        <v>0</v>
      </c>
      <c r="BG104" s="213">
        <f>IF(O104="zákl. přenesená",K104,0)</f>
        <v>0</v>
      </c>
      <c r="BH104" s="213">
        <f>IF(O104="sníž. přenesená",K104,0)</f>
        <v>0</v>
      </c>
      <c r="BI104" s="213">
        <f>IF(O104="nulová",K104,0)</f>
        <v>0</v>
      </c>
      <c r="BJ104" s="18" t="s">
        <v>235</v>
      </c>
      <c r="BK104" s="213">
        <f>ROUND(P104*H104,2)</f>
        <v>0</v>
      </c>
      <c r="BL104" s="18" t="s">
        <v>235</v>
      </c>
      <c r="BM104" s="212" t="s">
        <v>1184</v>
      </c>
    </row>
    <row r="105" s="1" customFormat="1">
      <c r="B105" s="40"/>
      <c r="C105" s="41"/>
      <c r="D105" s="214" t="s">
        <v>237</v>
      </c>
      <c r="E105" s="41"/>
      <c r="F105" s="215" t="s">
        <v>1183</v>
      </c>
      <c r="G105" s="41"/>
      <c r="H105" s="41"/>
      <c r="I105" s="151"/>
      <c r="J105" s="151"/>
      <c r="K105" s="41"/>
      <c r="L105" s="41"/>
      <c r="M105" s="45"/>
      <c r="N105" s="216"/>
      <c r="O105" s="86"/>
      <c r="P105" s="86"/>
      <c r="Q105" s="86"/>
      <c r="R105" s="86"/>
      <c r="S105" s="86"/>
      <c r="T105" s="86"/>
      <c r="U105" s="86"/>
      <c r="V105" s="86"/>
      <c r="W105" s="86"/>
      <c r="X105" s="86"/>
      <c r="Y105" s="87"/>
      <c r="AT105" s="18" t="s">
        <v>237</v>
      </c>
      <c r="AU105" s="18" t="s">
        <v>91</v>
      </c>
    </row>
    <row r="106" s="1" customFormat="1">
      <c r="B106" s="40"/>
      <c r="C106" s="41"/>
      <c r="D106" s="214" t="s">
        <v>241</v>
      </c>
      <c r="E106" s="41"/>
      <c r="F106" s="217" t="s">
        <v>1185</v>
      </c>
      <c r="G106" s="41"/>
      <c r="H106" s="41"/>
      <c r="I106" s="151"/>
      <c r="J106" s="151"/>
      <c r="K106" s="41"/>
      <c r="L106" s="41"/>
      <c r="M106" s="45"/>
      <c r="N106" s="216"/>
      <c r="O106" s="86"/>
      <c r="P106" s="86"/>
      <c r="Q106" s="86"/>
      <c r="R106" s="86"/>
      <c r="S106" s="86"/>
      <c r="T106" s="86"/>
      <c r="U106" s="86"/>
      <c r="V106" s="86"/>
      <c r="W106" s="86"/>
      <c r="X106" s="86"/>
      <c r="Y106" s="87"/>
      <c r="AT106" s="18" t="s">
        <v>241</v>
      </c>
      <c r="AU106" s="18" t="s">
        <v>91</v>
      </c>
    </row>
    <row r="107" s="1" customFormat="1" ht="16.5" customHeight="1">
      <c r="B107" s="40"/>
      <c r="C107" s="261" t="s">
        <v>235</v>
      </c>
      <c r="D107" s="261" t="s">
        <v>373</v>
      </c>
      <c r="E107" s="263" t="s">
        <v>1186</v>
      </c>
      <c r="F107" s="264" t="s">
        <v>1187</v>
      </c>
      <c r="G107" s="265" t="s">
        <v>342</v>
      </c>
      <c r="H107" s="266">
        <v>3599</v>
      </c>
      <c r="I107" s="267"/>
      <c r="J107" s="268"/>
      <c r="K107" s="269">
        <f>ROUND(P107*H107,2)</f>
        <v>0</v>
      </c>
      <c r="L107" s="264" t="s">
        <v>40</v>
      </c>
      <c r="M107" s="270"/>
      <c r="N107" s="271" t="s">
        <v>40</v>
      </c>
      <c r="O107" s="208" t="s">
        <v>53</v>
      </c>
      <c r="P107" s="209">
        <f>I107+J107</f>
        <v>0</v>
      </c>
      <c r="Q107" s="209">
        <f>ROUND(I107*H107,2)</f>
        <v>0</v>
      </c>
      <c r="R107" s="209">
        <f>ROUND(J107*H107,2)</f>
        <v>0</v>
      </c>
      <c r="S107" s="86"/>
      <c r="T107" s="210">
        <f>S107*H107</f>
        <v>0</v>
      </c>
      <c r="U107" s="210">
        <v>0.27500000000000002</v>
      </c>
      <c r="V107" s="210">
        <f>U107*H107</f>
        <v>989.72500000000014</v>
      </c>
      <c r="W107" s="210">
        <v>0</v>
      </c>
      <c r="X107" s="210">
        <f>W107*H107</f>
        <v>0</v>
      </c>
      <c r="Y107" s="211" t="s">
        <v>40</v>
      </c>
      <c r="AR107" s="212" t="s">
        <v>265</v>
      </c>
      <c r="AT107" s="212" t="s">
        <v>373</v>
      </c>
      <c r="AU107" s="212" t="s">
        <v>91</v>
      </c>
      <c r="AY107" s="18" t="s">
        <v>236</v>
      </c>
      <c r="BE107" s="213">
        <f>IF(O107="základní",K107,0)</f>
        <v>0</v>
      </c>
      <c r="BF107" s="213">
        <f>IF(O107="snížená",K107,0)</f>
        <v>0</v>
      </c>
      <c r="BG107" s="213">
        <f>IF(O107="zákl. přenesená",K107,0)</f>
        <v>0</v>
      </c>
      <c r="BH107" s="213">
        <f>IF(O107="sníž. přenesená",K107,0)</f>
        <v>0</v>
      </c>
      <c r="BI107" s="213">
        <f>IF(O107="nulová",K107,0)</f>
        <v>0</v>
      </c>
      <c r="BJ107" s="18" t="s">
        <v>235</v>
      </c>
      <c r="BK107" s="213">
        <f>ROUND(P107*H107,2)</f>
        <v>0</v>
      </c>
      <c r="BL107" s="18" t="s">
        <v>235</v>
      </c>
      <c r="BM107" s="212" t="s">
        <v>1188</v>
      </c>
    </row>
    <row r="108" s="1" customFormat="1">
      <c r="B108" s="40"/>
      <c r="C108" s="41"/>
      <c r="D108" s="214" t="s">
        <v>237</v>
      </c>
      <c r="E108" s="41"/>
      <c r="F108" s="215" t="s">
        <v>1183</v>
      </c>
      <c r="G108" s="41"/>
      <c r="H108" s="41"/>
      <c r="I108" s="151"/>
      <c r="J108" s="151"/>
      <c r="K108" s="41"/>
      <c r="L108" s="41"/>
      <c r="M108" s="45"/>
      <c r="N108" s="216"/>
      <c r="O108" s="86"/>
      <c r="P108" s="86"/>
      <c r="Q108" s="86"/>
      <c r="R108" s="86"/>
      <c r="S108" s="86"/>
      <c r="T108" s="86"/>
      <c r="U108" s="86"/>
      <c r="V108" s="86"/>
      <c r="W108" s="86"/>
      <c r="X108" s="86"/>
      <c r="Y108" s="87"/>
      <c r="AT108" s="18" t="s">
        <v>237</v>
      </c>
      <c r="AU108" s="18" t="s">
        <v>91</v>
      </c>
    </row>
    <row r="109" s="1" customFormat="1">
      <c r="B109" s="40"/>
      <c r="C109" s="41"/>
      <c r="D109" s="214" t="s">
        <v>241</v>
      </c>
      <c r="E109" s="41"/>
      <c r="F109" s="217" t="s">
        <v>1189</v>
      </c>
      <c r="G109" s="41"/>
      <c r="H109" s="41"/>
      <c r="I109" s="151"/>
      <c r="J109" s="151"/>
      <c r="K109" s="41"/>
      <c r="L109" s="41"/>
      <c r="M109" s="45"/>
      <c r="N109" s="216"/>
      <c r="O109" s="86"/>
      <c r="P109" s="86"/>
      <c r="Q109" s="86"/>
      <c r="R109" s="86"/>
      <c r="S109" s="86"/>
      <c r="T109" s="86"/>
      <c r="U109" s="86"/>
      <c r="V109" s="86"/>
      <c r="W109" s="86"/>
      <c r="X109" s="86"/>
      <c r="Y109" s="87"/>
      <c r="AT109" s="18" t="s">
        <v>241</v>
      </c>
      <c r="AU109" s="18" t="s">
        <v>91</v>
      </c>
    </row>
    <row r="110" s="1" customFormat="1" ht="24" customHeight="1">
      <c r="B110" s="40"/>
      <c r="C110" s="261" t="s">
        <v>274</v>
      </c>
      <c r="D110" s="261" t="s">
        <v>373</v>
      </c>
      <c r="E110" s="263" t="s">
        <v>1190</v>
      </c>
      <c r="F110" s="264" t="s">
        <v>1191</v>
      </c>
      <c r="G110" s="265" t="s">
        <v>342</v>
      </c>
      <c r="H110" s="266">
        <v>65</v>
      </c>
      <c r="I110" s="267"/>
      <c r="J110" s="268"/>
      <c r="K110" s="269">
        <f>ROUND(P110*H110,2)</f>
        <v>0</v>
      </c>
      <c r="L110" s="264" t="s">
        <v>234</v>
      </c>
      <c r="M110" s="270"/>
      <c r="N110" s="271" t="s">
        <v>40</v>
      </c>
      <c r="O110" s="208" t="s">
        <v>53</v>
      </c>
      <c r="P110" s="209">
        <f>I110+J110</f>
        <v>0</v>
      </c>
      <c r="Q110" s="209">
        <f>ROUND(I110*H110,2)</f>
        <v>0</v>
      </c>
      <c r="R110" s="209">
        <f>ROUND(J110*H110,2)</f>
        <v>0</v>
      </c>
      <c r="S110" s="86"/>
      <c r="T110" s="210">
        <f>S110*H110</f>
        <v>0</v>
      </c>
      <c r="U110" s="210">
        <v>0.32700000000000001</v>
      </c>
      <c r="V110" s="210">
        <f>U110*H110</f>
        <v>21.255000000000003</v>
      </c>
      <c r="W110" s="210">
        <v>0</v>
      </c>
      <c r="X110" s="210">
        <f>W110*H110</f>
        <v>0</v>
      </c>
      <c r="Y110" s="211" t="s">
        <v>40</v>
      </c>
      <c r="AR110" s="212" t="s">
        <v>265</v>
      </c>
      <c r="AT110" s="212" t="s">
        <v>373</v>
      </c>
      <c r="AU110" s="212" t="s">
        <v>91</v>
      </c>
      <c r="AY110" s="18" t="s">
        <v>236</v>
      </c>
      <c r="BE110" s="213">
        <f>IF(O110="základní",K110,0)</f>
        <v>0</v>
      </c>
      <c r="BF110" s="213">
        <f>IF(O110="snížená",K110,0)</f>
        <v>0</v>
      </c>
      <c r="BG110" s="213">
        <f>IF(O110="zákl. přenesená",K110,0)</f>
        <v>0</v>
      </c>
      <c r="BH110" s="213">
        <f>IF(O110="sníž. přenesená",K110,0)</f>
        <v>0</v>
      </c>
      <c r="BI110" s="213">
        <f>IF(O110="nulová",K110,0)</f>
        <v>0</v>
      </c>
      <c r="BJ110" s="18" t="s">
        <v>235</v>
      </c>
      <c r="BK110" s="213">
        <f>ROUND(P110*H110,2)</f>
        <v>0</v>
      </c>
      <c r="BL110" s="18" t="s">
        <v>235</v>
      </c>
      <c r="BM110" s="212" t="s">
        <v>1192</v>
      </c>
    </row>
    <row r="111" s="1" customFormat="1">
      <c r="B111" s="40"/>
      <c r="C111" s="41"/>
      <c r="D111" s="214" t="s">
        <v>237</v>
      </c>
      <c r="E111" s="41"/>
      <c r="F111" s="215" t="s">
        <v>1191</v>
      </c>
      <c r="G111" s="41"/>
      <c r="H111" s="41"/>
      <c r="I111" s="151"/>
      <c r="J111" s="151"/>
      <c r="K111" s="41"/>
      <c r="L111" s="41"/>
      <c r="M111" s="45"/>
      <c r="N111" s="216"/>
      <c r="O111" s="86"/>
      <c r="P111" s="86"/>
      <c r="Q111" s="86"/>
      <c r="R111" s="86"/>
      <c r="S111" s="86"/>
      <c r="T111" s="86"/>
      <c r="U111" s="86"/>
      <c r="V111" s="86"/>
      <c r="W111" s="86"/>
      <c r="X111" s="86"/>
      <c r="Y111" s="87"/>
      <c r="AT111" s="18" t="s">
        <v>237</v>
      </c>
      <c r="AU111" s="18" t="s">
        <v>91</v>
      </c>
    </row>
    <row r="112" s="1" customFormat="1">
      <c r="B112" s="40"/>
      <c r="C112" s="41"/>
      <c r="D112" s="214" t="s">
        <v>241</v>
      </c>
      <c r="E112" s="41"/>
      <c r="F112" s="217" t="s">
        <v>1185</v>
      </c>
      <c r="G112" s="41"/>
      <c r="H112" s="41"/>
      <c r="I112" s="151"/>
      <c r="J112" s="151"/>
      <c r="K112" s="41"/>
      <c r="L112" s="41"/>
      <c r="M112" s="45"/>
      <c r="N112" s="216"/>
      <c r="O112" s="86"/>
      <c r="P112" s="86"/>
      <c r="Q112" s="86"/>
      <c r="R112" s="86"/>
      <c r="S112" s="86"/>
      <c r="T112" s="86"/>
      <c r="U112" s="86"/>
      <c r="V112" s="86"/>
      <c r="W112" s="86"/>
      <c r="X112" s="86"/>
      <c r="Y112" s="87"/>
      <c r="AT112" s="18" t="s">
        <v>241</v>
      </c>
      <c r="AU112" s="18" t="s">
        <v>91</v>
      </c>
    </row>
    <row r="113" s="1" customFormat="1" ht="16.5" customHeight="1">
      <c r="B113" s="40"/>
      <c r="C113" s="261" t="s">
        <v>258</v>
      </c>
      <c r="D113" s="261" t="s">
        <v>373</v>
      </c>
      <c r="E113" s="263" t="s">
        <v>1193</v>
      </c>
      <c r="F113" s="264" t="s">
        <v>1194</v>
      </c>
      <c r="G113" s="265" t="s">
        <v>342</v>
      </c>
      <c r="H113" s="266">
        <v>40</v>
      </c>
      <c r="I113" s="267"/>
      <c r="J113" s="268"/>
      <c r="K113" s="269">
        <f>ROUND(P113*H113,2)</f>
        <v>0</v>
      </c>
      <c r="L113" s="264" t="s">
        <v>40</v>
      </c>
      <c r="M113" s="270"/>
      <c r="N113" s="271" t="s">
        <v>40</v>
      </c>
      <c r="O113" s="208" t="s">
        <v>53</v>
      </c>
      <c r="P113" s="209">
        <f>I113+J113</f>
        <v>0</v>
      </c>
      <c r="Q113" s="209">
        <f>ROUND(I113*H113,2)</f>
        <v>0</v>
      </c>
      <c r="R113" s="209">
        <f>ROUND(J113*H113,2)</f>
        <v>0</v>
      </c>
      <c r="S113" s="86"/>
      <c r="T113" s="210">
        <f>S113*H113</f>
        <v>0</v>
      </c>
      <c r="U113" s="210">
        <v>0.32700000000000001</v>
      </c>
      <c r="V113" s="210">
        <f>U113*H113</f>
        <v>13.08</v>
      </c>
      <c r="W113" s="210">
        <v>0</v>
      </c>
      <c r="X113" s="210">
        <f>W113*H113</f>
        <v>0</v>
      </c>
      <c r="Y113" s="211" t="s">
        <v>40</v>
      </c>
      <c r="AR113" s="212" t="s">
        <v>265</v>
      </c>
      <c r="AT113" s="212" t="s">
        <v>373</v>
      </c>
      <c r="AU113" s="212" t="s">
        <v>91</v>
      </c>
      <c r="AY113" s="18" t="s">
        <v>236</v>
      </c>
      <c r="BE113" s="213">
        <f>IF(O113="základní",K113,0)</f>
        <v>0</v>
      </c>
      <c r="BF113" s="213">
        <f>IF(O113="snížená",K113,0)</f>
        <v>0</v>
      </c>
      <c r="BG113" s="213">
        <f>IF(O113="zákl. přenesená",K113,0)</f>
        <v>0</v>
      </c>
      <c r="BH113" s="213">
        <f>IF(O113="sníž. přenesená",K113,0)</f>
        <v>0</v>
      </c>
      <c r="BI113" s="213">
        <f>IF(O113="nulová",K113,0)</f>
        <v>0</v>
      </c>
      <c r="BJ113" s="18" t="s">
        <v>235</v>
      </c>
      <c r="BK113" s="213">
        <f>ROUND(P113*H113,2)</f>
        <v>0</v>
      </c>
      <c r="BL113" s="18" t="s">
        <v>235</v>
      </c>
      <c r="BM113" s="212" t="s">
        <v>1195</v>
      </c>
    </row>
    <row r="114" s="1" customFormat="1">
      <c r="B114" s="40"/>
      <c r="C114" s="41"/>
      <c r="D114" s="214" t="s">
        <v>237</v>
      </c>
      <c r="E114" s="41"/>
      <c r="F114" s="215" t="s">
        <v>1196</v>
      </c>
      <c r="G114" s="41"/>
      <c r="H114" s="41"/>
      <c r="I114" s="151"/>
      <c r="J114" s="151"/>
      <c r="K114" s="41"/>
      <c r="L114" s="41"/>
      <c r="M114" s="45"/>
      <c r="N114" s="216"/>
      <c r="O114" s="86"/>
      <c r="P114" s="86"/>
      <c r="Q114" s="86"/>
      <c r="R114" s="86"/>
      <c r="S114" s="86"/>
      <c r="T114" s="86"/>
      <c r="U114" s="86"/>
      <c r="V114" s="86"/>
      <c r="W114" s="86"/>
      <c r="X114" s="86"/>
      <c r="Y114" s="87"/>
      <c r="AT114" s="18" t="s">
        <v>237</v>
      </c>
      <c r="AU114" s="18" t="s">
        <v>91</v>
      </c>
    </row>
    <row r="115" s="1" customFormat="1">
      <c r="B115" s="40"/>
      <c r="C115" s="41"/>
      <c r="D115" s="214" t="s">
        <v>241</v>
      </c>
      <c r="E115" s="41"/>
      <c r="F115" s="217" t="s">
        <v>1189</v>
      </c>
      <c r="G115" s="41"/>
      <c r="H115" s="41"/>
      <c r="I115" s="151"/>
      <c r="J115" s="151"/>
      <c r="K115" s="41"/>
      <c r="L115" s="41"/>
      <c r="M115" s="45"/>
      <c r="N115" s="280"/>
      <c r="O115" s="281"/>
      <c r="P115" s="281"/>
      <c r="Q115" s="281"/>
      <c r="R115" s="281"/>
      <c r="S115" s="281"/>
      <c r="T115" s="281"/>
      <c r="U115" s="281"/>
      <c r="V115" s="281"/>
      <c r="W115" s="281"/>
      <c r="X115" s="281"/>
      <c r="Y115" s="282"/>
      <c r="AT115" s="18" t="s">
        <v>241</v>
      </c>
      <c r="AU115" s="18" t="s">
        <v>91</v>
      </c>
    </row>
    <row r="116" s="1" customFormat="1" ht="6.96" customHeight="1">
      <c r="B116" s="61"/>
      <c r="C116" s="62"/>
      <c r="D116" s="62"/>
      <c r="E116" s="62"/>
      <c r="F116" s="62"/>
      <c r="G116" s="62"/>
      <c r="H116" s="62"/>
      <c r="I116" s="177"/>
      <c r="J116" s="177"/>
      <c r="K116" s="62"/>
      <c r="L116" s="62"/>
      <c r="M116" s="45"/>
    </row>
  </sheetData>
  <sheetProtection sheet="1" autoFilter="0" formatColumns="0" formatRows="0" objects="1" scenarios="1" spinCount="100000" saltValue="Wy5UsRD29K3IrySqtpkE3Ubh13KcK++8+mamHw4oF26JNEbxSCCaStJH4MaXkl2U/hrxdTrmH3IXcU5ILRev1g==" hashValue="GQmLOja2nMSeUeIyqA3ansNtc0rtR0YTcGu7K0NgWzdesF6L9jc/oSq50SOKGB/7yVci6pXZS/MbIt/dMAYQzQ==" algorithmName="SHA-512" password="CDD6"/>
  <autoFilter ref="C88:L115"/>
  <mergeCells count="12">
    <mergeCell ref="E7:H7"/>
    <mergeCell ref="E9:H9"/>
    <mergeCell ref="E11:H11"/>
    <mergeCell ref="E20:H20"/>
    <mergeCell ref="E29:H29"/>
    <mergeCell ref="E52:H52"/>
    <mergeCell ref="E54:H54"/>
    <mergeCell ref="E56:H56"/>
    <mergeCell ref="E77:H77"/>
    <mergeCell ref="E79:H79"/>
    <mergeCell ref="E81:H81"/>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33" style="315" customWidth="1"/>
    <col min="2" max="2" width="1.664063" style="315" customWidth="1"/>
    <col min="3" max="4" width="5" style="315" customWidth="1"/>
    <col min="5" max="5" width="11.67" style="315" customWidth="1"/>
    <col min="6" max="6" width="9.17" style="315" customWidth="1"/>
    <col min="7" max="7" width="5" style="315" customWidth="1"/>
    <col min="8" max="8" width="77.83" style="315" customWidth="1"/>
    <col min="9" max="10" width="20" style="315" customWidth="1"/>
    <col min="11" max="11" width="1.664063" style="315" customWidth="1"/>
  </cols>
  <sheetData>
    <row r="1" ht="37.5" customHeight="1"/>
    <row r="2" ht="7.5" customHeight="1">
      <c r="B2" s="316"/>
      <c r="C2" s="317"/>
      <c r="D2" s="317"/>
      <c r="E2" s="317"/>
      <c r="F2" s="317"/>
      <c r="G2" s="317"/>
      <c r="H2" s="317"/>
      <c r="I2" s="317"/>
      <c r="J2" s="317"/>
      <c r="K2" s="318"/>
    </row>
    <row r="3" s="16" customFormat="1" ht="45" customHeight="1">
      <c r="B3" s="319"/>
      <c r="C3" s="320" t="s">
        <v>1197</v>
      </c>
      <c r="D3" s="320"/>
      <c r="E3" s="320"/>
      <c r="F3" s="320"/>
      <c r="G3" s="320"/>
      <c r="H3" s="320"/>
      <c r="I3" s="320"/>
      <c r="J3" s="320"/>
      <c r="K3" s="321"/>
    </row>
    <row r="4" ht="25.5" customHeight="1">
      <c r="B4" s="322"/>
      <c r="C4" s="323" t="s">
        <v>1198</v>
      </c>
      <c r="D4" s="323"/>
      <c r="E4" s="323"/>
      <c r="F4" s="323"/>
      <c r="G4" s="323"/>
      <c r="H4" s="323"/>
      <c r="I4" s="323"/>
      <c r="J4" s="323"/>
      <c r="K4" s="324"/>
    </row>
    <row r="5" ht="5.25" customHeight="1">
      <c r="B5" s="322"/>
      <c r="C5" s="325"/>
      <c r="D5" s="325"/>
      <c r="E5" s="325"/>
      <c r="F5" s="325"/>
      <c r="G5" s="325"/>
      <c r="H5" s="325"/>
      <c r="I5" s="325"/>
      <c r="J5" s="325"/>
      <c r="K5" s="324"/>
    </row>
    <row r="6" ht="15" customHeight="1">
      <c r="B6" s="322"/>
      <c r="C6" s="326" t="s">
        <v>1199</v>
      </c>
      <c r="D6" s="326"/>
      <c r="E6" s="326"/>
      <c r="F6" s="326"/>
      <c r="G6" s="326"/>
      <c r="H6" s="326"/>
      <c r="I6" s="326"/>
      <c r="J6" s="326"/>
      <c r="K6" s="324"/>
    </row>
    <row r="7" ht="15" customHeight="1">
      <c r="B7" s="327"/>
      <c r="C7" s="326" t="s">
        <v>1200</v>
      </c>
      <c r="D7" s="326"/>
      <c r="E7" s="326"/>
      <c r="F7" s="326"/>
      <c r="G7" s="326"/>
      <c r="H7" s="326"/>
      <c r="I7" s="326"/>
      <c r="J7" s="326"/>
      <c r="K7" s="324"/>
    </row>
    <row r="8" ht="12.75" customHeight="1">
      <c r="B8" s="327"/>
      <c r="C8" s="326"/>
      <c r="D8" s="326"/>
      <c r="E8" s="326"/>
      <c r="F8" s="326"/>
      <c r="G8" s="326"/>
      <c r="H8" s="326"/>
      <c r="I8" s="326"/>
      <c r="J8" s="326"/>
      <c r="K8" s="324"/>
    </row>
    <row r="9" ht="15" customHeight="1">
      <c r="B9" s="327"/>
      <c r="C9" s="326" t="s">
        <v>1201</v>
      </c>
      <c r="D9" s="326"/>
      <c r="E9" s="326"/>
      <c r="F9" s="326"/>
      <c r="G9" s="326"/>
      <c r="H9" s="326"/>
      <c r="I9" s="326"/>
      <c r="J9" s="326"/>
      <c r="K9" s="324"/>
    </row>
    <row r="10" ht="15" customHeight="1">
      <c r="B10" s="327"/>
      <c r="C10" s="326"/>
      <c r="D10" s="326" t="s">
        <v>1202</v>
      </c>
      <c r="E10" s="326"/>
      <c r="F10" s="326"/>
      <c r="G10" s="326"/>
      <c r="H10" s="326"/>
      <c r="I10" s="326"/>
      <c r="J10" s="326"/>
      <c r="K10" s="324"/>
    </row>
    <row r="11" ht="15" customHeight="1">
      <c r="B11" s="327"/>
      <c r="C11" s="328"/>
      <c r="D11" s="326" t="s">
        <v>1203</v>
      </c>
      <c r="E11" s="326"/>
      <c r="F11" s="326"/>
      <c r="G11" s="326"/>
      <c r="H11" s="326"/>
      <c r="I11" s="326"/>
      <c r="J11" s="326"/>
      <c r="K11" s="324"/>
    </row>
    <row r="12" ht="15" customHeight="1">
      <c r="B12" s="327"/>
      <c r="C12" s="328"/>
      <c r="D12" s="326"/>
      <c r="E12" s="326"/>
      <c r="F12" s="326"/>
      <c r="G12" s="326"/>
      <c r="H12" s="326"/>
      <c r="I12" s="326"/>
      <c r="J12" s="326"/>
      <c r="K12" s="324"/>
    </row>
    <row r="13" ht="15" customHeight="1">
      <c r="B13" s="327"/>
      <c r="C13" s="328"/>
      <c r="D13" s="329" t="s">
        <v>1204</v>
      </c>
      <c r="E13" s="326"/>
      <c r="F13" s="326"/>
      <c r="G13" s="326"/>
      <c r="H13" s="326"/>
      <c r="I13" s="326"/>
      <c r="J13" s="326"/>
      <c r="K13" s="324"/>
    </row>
    <row r="14" ht="12.75" customHeight="1">
      <c r="B14" s="327"/>
      <c r="C14" s="328"/>
      <c r="D14" s="328"/>
      <c r="E14" s="328"/>
      <c r="F14" s="328"/>
      <c r="G14" s="328"/>
      <c r="H14" s="328"/>
      <c r="I14" s="328"/>
      <c r="J14" s="328"/>
      <c r="K14" s="324"/>
    </row>
    <row r="15" ht="15" customHeight="1">
      <c r="B15" s="327"/>
      <c r="C15" s="328"/>
      <c r="D15" s="326" t="s">
        <v>1205</v>
      </c>
      <c r="E15" s="326"/>
      <c r="F15" s="326"/>
      <c r="G15" s="326"/>
      <c r="H15" s="326"/>
      <c r="I15" s="326"/>
      <c r="J15" s="326"/>
      <c r="K15" s="324"/>
    </row>
    <row r="16" ht="15" customHeight="1">
      <c r="B16" s="327"/>
      <c r="C16" s="328"/>
      <c r="D16" s="326" t="s">
        <v>1206</v>
      </c>
      <c r="E16" s="326"/>
      <c r="F16" s="326"/>
      <c r="G16" s="326"/>
      <c r="H16" s="326"/>
      <c r="I16" s="326"/>
      <c r="J16" s="326"/>
      <c r="K16" s="324"/>
    </row>
    <row r="17" ht="15" customHeight="1">
      <c r="B17" s="327"/>
      <c r="C17" s="328"/>
      <c r="D17" s="326" t="s">
        <v>1207</v>
      </c>
      <c r="E17" s="326"/>
      <c r="F17" s="326"/>
      <c r="G17" s="326"/>
      <c r="H17" s="326"/>
      <c r="I17" s="326"/>
      <c r="J17" s="326"/>
      <c r="K17" s="324"/>
    </row>
    <row r="18" ht="15" customHeight="1">
      <c r="B18" s="327"/>
      <c r="C18" s="328"/>
      <c r="D18" s="328"/>
      <c r="E18" s="330" t="s">
        <v>88</v>
      </c>
      <c r="F18" s="326" t="s">
        <v>1208</v>
      </c>
      <c r="G18" s="326"/>
      <c r="H18" s="326"/>
      <c r="I18" s="326"/>
      <c r="J18" s="326"/>
      <c r="K18" s="324"/>
    </row>
    <row r="19" ht="15" customHeight="1">
      <c r="B19" s="327"/>
      <c r="C19" s="328"/>
      <c r="D19" s="328"/>
      <c r="E19" s="330" t="s">
        <v>1209</v>
      </c>
      <c r="F19" s="326" t="s">
        <v>1210</v>
      </c>
      <c r="G19" s="326"/>
      <c r="H19" s="326"/>
      <c r="I19" s="326"/>
      <c r="J19" s="326"/>
      <c r="K19" s="324"/>
    </row>
    <row r="20" ht="15" customHeight="1">
      <c r="B20" s="327"/>
      <c r="C20" s="328"/>
      <c r="D20" s="328"/>
      <c r="E20" s="330" t="s">
        <v>138</v>
      </c>
      <c r="F20" s="326" t="s">
        <v>1211</v>
      </c>
      <c r="G20" s="326"/>
      <c r="H20" s="326"/>
      <c r="I20" s="326"/>
      <c r="J20" s="326"/>
      <c r="K20" s="324"/>
    </row>
    <row r="21" ht="15" customHeight="1">
      <c r="B21" s="327"/>
      <c r="C21" s="328"/>
      <c r="D21" s="328"/>
      <c r="E21" s="330" t="s">
        <v>1212</v>
      </c>
      <c r="F21" s="326" t="s">
        <v>1213</v>
      </c>
      <c r="G21" s="326"/>
      <c r="H21" s="326"/>
      <c r="I21" s="326"/>
      <c r="J21" s="326"/>
      <c r="K21" s="324"/>
    </row>
    <row r="22" ht="15" customHeight="1">
      <c r="B22" s="327"/>
      <c r="C22" s="328"/>
      <c r="D22" s="328"/>
      <c r="E22" s="330" t="s">
        <v>1214</v>
      </c>
      <c r="F22" s="326" t="s">
        <v>1215</v>
      </c>
      <c r="G22" s="326"/>
      <c r="H22" s="326"/>
      <c r="I22" s="326"/>
      <c r="J22" s="326"/>
      <c r="K22" s="324"/>
    </row>
    <row r="23" ht="15" customHeight="1">
      <c r="B23" s="327"/>
      <c r="C23" s="328"/>
      <c r="D23" s="328"/>
      <c r="E23" s="330" t="s">
        <v>95</v>
      </c>
      <c r="F23" s="326" t="s">
        <v>1216</v>
      </c>
      <c r="G23" s="326"/>
      <c r="H23" s="326"/>
      <c r="I23" s="326"/>
      <c r="J23" s="326"/>
      <c r="K23" s="324"/>
    </row>
    <row r="24" ht="12.75" customHeight="1">
      <c r="B24" s="327"/>
      <c r="C24" s="328"/>
      <c r="D24" s="328"/>
      <c r="E24" s="328"/>
      <c r="F24" s="328"/>
      <c r="G24" s="328"/>
      <c r="H24" s="328"/>
      <c r="I24" s="328"/>
      <c r="J24" s="328"/>
      <c r="K24" s="324"/>
    </row>
    <row r="25" ht="15" customHeight="1">
      <c r="B25" s="327"/>
      <c r="C25" s="326" t="s">
        <v>1217</v>
      </c>
      <c r="D25" s="326"/>
      <c r="E25" s="326"/>
      <c r="F25" s="326"/>
      <c r="G25" s="326"/>
      <c r="H25" s="326"/>
      <c r="I25" s="326"/>
      <c r="J25" s="326"/>
      <c r="K25" s="324"/>
    </row>
    <row r="26" ht="15" customHeight="1">
      <c r="B26" s="327"/>
      <c r="C26" s="326" t="s">
        <v>1218</v>
      </c>
      <c r="D26" s="326"/>
      <c r="E26" s="326"/>
      <c r="F26" s="326"/>
      <c r="G26" s="326"/>
      <c r="H26" s="326"/>
      <c r="I26" s="326"/>
      <c r="J26" s="326"/>
      <c r="K26" s="324"/>
    </row>
    <row r="27" ht="15" customHeight="1">
      <c r="B27" s="327"/>
      <c r="C27" s="326"/>
      <c r="D27" s="326" t="s">
        <v>1219</v>
      </c>
      <c r="E27" s="326"/>
      <c r="F27" s="326"/>
      <c r="G27" s="326"/>
      <c r="H27" s="326"/>
      <c r="I27" s="326"/>
      <c r="J27" s="326"/>
      <c r="K27" s="324"/>
    </row>
    <row r="28" ht="15" customHeight="1">
      <c r="B28" s="327"/>
      <c r="C28" s="328"/>
      <c r="D28" s="326" t="s">
        <v>1220</v>
      </c>
      <c r="E28" s="326"/>
      <c r="F28" s="326"/>
      <c r="G28" s="326"/>
      <c r="H28" s="326"/>
      <c r="I28" s="326"/>
      <c r="J28" s="326"/>
      <c r="K28" s="324"/>
    </row>
    <row r="29" ht="12.75" customHeight="1">
      <c r="B29" s="327"/>
      <c r="C29" s="328"/>
      <c r="D29" s="328"/>
      <c r="E29" s="328"/>
      <c r="F29" s="328"/>
      <c r="G29" s="328"/>
      <c r="H29" s="328"/>
      <c r="I29" s="328"/>
      <c r="J29" s="328"/>
      <c r="K29" s="324"/>
    </row>
    <row r="30" ht="15" customHeight="1">
      <c r="B30" s="327"/>
      <c r="C30" s="328"/>
      <c r="D30" s="326" t="s">
        <v>1221</v>
      </c>
      <c r="E30" s="326"/>
      <c r="F30" s="326"/>
      <c r="G30" s="326"/>
      <c r="H30" s="326"/>
      <c r="I30" s="326"/>
      <c r="J30" s="326"/>
      <c r="K30" s="324"/>
    </row>
    <row r="31" ht="15" customHeight="1">
      <c r="B31" s="327"/>
      <c r="C31" s="328"/>
      <c r="D31" s="326" t="s">
        <v>1222</v>
      </c>
      <c r="E31" s="326"/>
      <c r="F31" s="326"/>
      <c r="G31" s="326"/>
      <c r="H31" s="326"/>
      <c r="I31" s="326"/>
      <c r="J31" s="326"/>
      <c r="K31" s="324"/>
    </row>
    <row r="32" ht="12.75" customHeight="1">
      <c r="B32" s="327"/>
      <c r="C32" s="328"/>
      <c r="D32" s="328"/>
      <c r="E32" s="328"/>
      <c r="F32" s="328"/>
      <c r="G32" s="328"/>
      <c r="H32" s="328"/>
      <c r="I32" s="328"/>
      <c r="J32" s="328"/>
      <c r="K32" s="324"/>
    </row>
    <row r="33" ht="15" customHeight="1">
      <c r="B33" s="327"/>
      <c r="C33" s="328"/>
      <c r="D33" s="326" t="s">
        <v>1223</v>
      </c>
      <c r="E33" s="326"/>
      <c r="F33" s="326"/>
      <c r="G33" s="326"/>
      <c r="H33" s="326"/>
      <c r="I33" s="326"/>
      <c r="J33" s="326"/>
      <c r="K33" s="324"/>
    </row>
    <row r="34" ht="15" customHeight="1">
      <c r="B34" s="327"/>
      <c r="C34" s="328"/>
      <c r="D34" s="326" t="s">
        <v>1224</v>
      </c>
      <c r="E34" s="326"/>
      <c r="F34" s="326"/>
      <c r="G34" s="326"/>
      <c r="H34" s="326"/>
      <c r="I34" s="326"/>
      <c r="J34" s="326"/>
      <c r="K34" s="324"/>
    </row>
    <row r="35" ht="15" customHeight="1">
      <c r="B35" s="327"/>
      <c r="C35" s="328"/>
      <c r="D35" s="326" t="s">
        <v>1225</v>
      </c>
      <c r="E35" s="326"/>
      <c r="F35" s="326"/>
      <c r="G35" s="326"/>
      <c r="H35" s="326"/>
      <c r="I35" s="326"/>
      <c r="J35" s="326"/>
      <c r="K35" s="324"/>
    </row>
    <row r="36" ht="15" customHeight="1">
      <c r="B36" s="327"/>
      <c r="C36" s="328"/>
      <c r="D36" s="326"/>
      <c r="E36" s="329" t="s">
        <v>214</v>
      </c>
      <c r="F36" s="326"/>
      <c r="G36" s="326" t="s">
        <v>1226</v>
      </c>
      <c r="H36" s="326"/>
      <c r="I36" s="326"/>
      <c r="J36" s="326"/>
      <c r="K36" s="324"/>
    </row>
    <row r="37" ht="30.75" customHeight="1">
      <c r="B37" s="327"/>
      <c r="C37" s="328"/>
      <c r="D37" s="326"/>
      <c r="E37" s="329" t="s">
        <v>1227</v>
      </c>
      <c r="F37" s="326"/>
      <c r="G37" s="326" t="s">
        <v>1228</v>
      </c>
      <c r="H37" s="326"/>
      <c r="I37" s="326"/>
      <c r="J37" s="326"/>
      <c r="K37" s="324"/>
    </row>
    <row r="38" ht="15" customHeight="1">
      <c r="B38" s="327"/>
      <c r="C38" s="328"/>
      <c r="D38" s="326"/>
      <c r="E38" s="329" t="s">
        <v>61</v>
      </c>
      <c r="F38" s="326"/>
      <c r="G38" s="326" t="s">
        <v>1229</v>
      </c>
      <c r="H38" s="326"/>
      <c r="I38" s="326"/>
      <c r="J38" s="326"/>
      <c r="K38" s="324"/>
    </row>
    <row r="39" ht="15" customHeight="1">
      <c r="B39" s="327"/>
      <c r="C39" s="328"/>
      <c r="D39" s="326"/>
      <c r="E39" s="329" t="s">
        <v>62</v>
      </c>
      <c r="F39" s="326"/>
      <c r="G39" s="326" t="s">
        <v>1230</v>
      </c>
      <c r="H39" s="326"/>
      <c r="I39" s="326"/>
      <c r="J39" s="326"/>
      <c r="K39" s="324"/>
    </row>
    <row r="40" ht="15" customHeight="1">
      <c r="B40" s="327"/>
      <c r="C40" s="328"/>
      <c r="D40" s="326"/>
      <c r="E40" s="329" t="s">
        <v>215</v>
      </c>
      <c r="F40" s="326"/>
      <c r="G40" s="326" t="s">
        <v>1231</v>
      </c>
      <c r="H40" s="326"/>
      <c r="I40" s="326"/>
      <c r="J40" s="326"/>
      <c r="K40" s="324"/>
    </row>
    <row r="41" ht="15" customHeight="1">
      <c r="B41" s="327"/>
      <c r="C41" s="328"/>
      <c r="D41" s="326"/>
      <c r="E41" s="329" t="s">
        <v>216</v>
      </c>
      <c r="F41" s="326"/>
      <c r="G41" s="326" t="s">
        <v>1232</v>
      </c>
      <c r="H41" s="326"/>
      <c r="I41" s="326"/>
      <c r="J41" s="326"/>
      <c r="K41" s="324"/>
    </row>
    <row r="42" ht="15" customHeight="1">
      <c r="B42" s="327"/>
      <c r="C42" s="328"/>
      <c r="D42" s="326"/>
      <c r="E42" s="329" t="s">
        <v>1233</v>
      </c>
      <c r="F42" s="326"/>
      <c r="G42" s="326" t="s">
        <v>1234</v>
      </c>
      <c r="H42" s="326"/>
      <c r="I42" s="326"/>
      <c r="J42" s="326"/>
      <c r="K42" s="324"/>
    </row>
    <row r="43" ht="15" customHeight="1">
      <c r="B43" s="327"/>
      <c r="C43" s="328"/>
      <c r="D43" s="326"/>
      <c r="E43" s="329"/>
      <c r="F43" s="326"/>
      <c r="G43" s="326" t="s">
        <v>1235</v>
      </c>
      <c r="H43" s="326"/>
      <c r="I43" s="326"/>
      <c r="J43" s="326"/>
      <c r="K43" s="324"/>
    </row>
    <row r="44" ht="15" customHeight="1">
      <c r="B44" s="327"/>
      <c r="C44" s="328"/>
      <c r="D44" s="326"/>
      <c r="E44" s="329" t="s">
        <v>1236</v>
      </c>
      <c r="F44" s="326"/>
      <c r="G44" s="326" t="s">
        <v>1237</v>
      </c>
      <c r="H44" s="326"/>
      <c r="I44" s="326"/>
      <c r="J44" s="326"/>
      <c r="K44" s="324"/>
    </row>
    <row r="45" ht="15" customHeight="1">
      <c r="B45" s="327"/>
      <c r="C45" s="328"/>
      <c r="D45" s="326"/>
      <c r="E45" s="329" t="s">
        <v>219</v>
      </c>
      <c r="F45" s="326"/>
      <c r="G45" s="326" t="s">
        <v>1238</v>
      </c>
      <c r="H45" s="326"/>
      <c r="I45" s="326"/>
      <c r="J45" s="326"/>
      <c r="K45" s="324"/>
    </row>
    <row r="46" ht="12.75" customHeight="1">
      <c r="B46" s="327"/>
      <c r="C46" s="328"/>
      <c r="D46" s="326"/>
      <c r="E46" s="326"/>
      <c r="F46" s="326"/>
      <c r="G46" s="326"/>
      <c r="H46" s="326"/>
      <c r="I46" s="326"/>
      <c r="J46" s="326"/>
      <c r="K46" s="324"/>
    </row>
    <row r="47" ht="15" customHeight="1">
      <c r="B47" s="327"/>
      <c r="C47" s="328"/>
      <c r="D47" s="326" t="s">
        <v>1239</v>
      </c>
      <c r="E47" s="326"/>
      <c r="F47" s="326"/>
      <c r="G47" s="326"/>
      <c r="H47" s="326"/>
      <c r="I47" s="326"/>
      <c r="J47" s="326"/>
      <c r="K47" s="324"/>
    </row>
    <row r="48" ht="15" customHeight="1">
      <c r="B48" s="327"/>
      <c r="C48" s="328"/>
      <c r="D48" s="328"/>
      <c r="E48" s="326" t="s">
        <v>1240</v>
      </c>
      <c r="F48" s="326"/>
      <c r="G48" s="326"/>
      <c r="H48" s="326"/>
      <c r="I48" s="326"/>
      <c r="J48" s="326"/>
      <c r="K48" s="324"/>
    </row>
    <row r="49" ht="15" customHeight="1">
      <c r="B49" s="327"/>
      <c r="C49" s="328"/>
      <c r="D49" s="328"/>
      <c r="E49" s="326" t="s">
        <v>1241</v>
      </c>
      <c r="F49" s="326"/>
      <c r="G49" s="326"/>
      <c r="H49" s="326"/>
      <c r="I49" s="326"/>
      <c r="J49" s="326"/>
      <c r="K49" s="324"/>
    </row>
    <row r="50" ht="15" customHeight="1">
      <c r="B50" s="327"/>
      <c r="C50" s="328"/>
      <c r="D50" s="328"/>
      <c r="E50" s="326" t="s">
        <v>1242</v>
      </c>
      <c r="F50" s="326"/>
      <c r="G50" s="326"/>
      <c r="H50" s="326"/>
      <c r="I50" s="326"/>
      <c r="J50" s="326"/>
      <c r="K50" s="324"/>
    </row>
    <row r="51" ht="15" customHeight="1">
      <c r="B51" s="327"/>
      <c r="C51" s="328"/>
      <c r="D51" s="326" t="s">
        <v>1243</v>
      </c>
      <c r="E51" s="326"/>
      <c r="F51" s="326"/>
      <c r="G51" s="326"/>
      <c r="H51" s="326"/>
      <c r="I51" s="326"/>
      <c r="J51" s="326"/>
      <c r="K51" s="324"/>
    </row>
    <row r="52" ht="25.5" customHeight="1">
      <c r="B52" s="322"/>
      <c r="C52" s="323" t="s">
        <v>1244</v>
      </c>
      <c r="D52" s="323"/>
      <c r="E52" s="323"/>
      <c r="F52" s="323"/>
      <c r="G52" s="323"/>
      <c r="H52" s="323"/>
      <c r="I52" s="323"/>
      <c r="J52" s="323"/>
      <c r="K52" s="324"/>
    </row>
    <row r="53" ht="5.25" customHeight="1">
      <c r="B53" s="322"/>
      <c r="C53" s="325"/>
      <c r="D53" s="325"/>
      <c r="E53" s="325"/>
      <c r="F53" s="325"/>
      <c r="G53" s="325"/>
      <c r="H53" s="325"/>
      <c r="I53" s="325"/>
      <c r="J53" s="325"/>
      <c r="K53" s="324"/>
    </row>
    <row r="54" ht="15" customHeight="1">
      <c r="B54" s="322"/>
      <c r="C54" s="326" t="s">
        <v>1245</v>
      </c>
      <c r="D54" s="326"/>
      <c r="E54" s="326"/>
      <c r="F54" s="326"/>
      <c r="G54" s="326"/>
      <c r="H54" s="326"/>
      <c r="I54" s="326"/>
      <c r="J54" s="326"/>
      <c r="K54" s="324"/>
    </row>
    <row r="55" ht="15" customHeight="1">
      <c r="B55" s="322"/>
      <c r="C55" s="326" t="s">
        <v>1246</v>
      </c>
      <c r="D55" s="326"/>
      <c r="E55" s="326"/>
      <c r="F55" s="326"/>
      <c r="G55" s="326"/>
      <c r="H55" s="326"/>
      <c r="I55" s="326"/>
      <c r="J55" s="326"/>
      <c r="K55" s="324"/>
    </row>
    <row r="56" ht="12.75" customHeight="1">
      <c r="B56" s="322"/>
      <c r="C56" s="326"/>
      <c r="D56" s="326"/>
      <c r="E56" s="326"/>
      <c r="F56" s="326"/>
      <c r="G56" s="326"/>
      <c r="H56" s="326"/>
      <c r="I56" s="326"/>
      <c r="J56" s="326"/>
      <c r="K56" s="324"/>
    </row>
    <row r="57" ht="15" customHeight="1">
      <c r="B57" s="322"/>
      <c r="C57" s="326" t="s">
        <v>1247</v>
      </c>
      <c r="D57" s="326"/>
      <c r="E57" s="326"/>
      <c r="F57" s="326"/>
      <c r="G57" s="326"/>
      <c r="H57" s="326"/>
      <c r="I57" s="326"/>
      <c r="J57" s="326"/>
      <c r="K57" s="324"/>
    </row>
    <row r="58" ht="15" customHeight="1">
      <c r="B58" s="322"/>
      <c r="C58" s="328"/>
      <c r="D58" s="326" t="s">
        <v>1248</v>
      </c>
      <c r="E58" s="326"/>
      <c r="F58" s="326"/>
      <c r="G58" s="326"/>
      <c r="H58" s="326"/>
      <c r="I58" s="326"/>
      <c r="J58" s="326"/>
      <c r="K58" s="324"/>
    </row>
    <row r="59" ht="15" customHeight="1">
      <c r="B59" s="322"/>
      <c r="C59" s="328"/>
      <c r="D59" s="326" t="s">
        <v>1249</v>
      </c>
      <c r="E59" s="326"/>
      <c r="F59" s="326"/>
      <c r="G59" s="326"/>
      <c r="H59" s="326"/>
      <c r="I59" s="326"/>
      <c r="J59" s="326"/>
      <c r="K59" s="324"/>
    </row>
    <row r="60" ht="15" customHeight="1">
      <c r="B60" s="322"/>
      <c r="C60" s="328"/>
      <c r="D60" s="326" t="s">
        <v>1250</v>
      </c>
      <c r="E60" s="326"/>
      <c r="F60" s="326"/>
      <c r="G60" s="326"/>
      <c r="H60" s="326"/>
      <c r="I60" s="326"/>
      <c r="J60" s="326"/>
      <c r="K60" s="324"/>
    </row>
    <row r="61" ht="15" customHeight="1">
      <c r="B61" s="322"/>
      <c r="C61" s="328"/>
      <c r="D61" s="326" t="s">
        <v>1251</v>
      </c>
      <c r="E61" s="326"/>
      <c r="F61" s="326"/>
      <c r="G61" s="326"/>
      <c r="H61" s="326"/>
      <c r="I61" s="326"/>
      <c r="J61" s="326"/>
      <c r="K61" s="324"/>
    </row>
    <row r="62" ht="15" customHeight="1">
      <c r="B62" s="322"/>
      <c r="C62" s="328"/>
      <c r="D62" s="331" t="s">
        <v>1252</v>
      </c>
      <c r="E62" s="331"/>
      <c r="F62" s="331"/>
      <c r="G62" s="331"/>
      <c r="H62" s="331"/>
      <c r="I62" s="331"/>
      <c r="J62" s="331"/>
      <c r="K62" s="324"/>
    </row>
    <row r="63" ht="15" customHeight="1">
      <c r="B63" s="322"/>
      <c r="C63" s="328"/>
      <c r="D63" s="326" t="s">
        <v>1253</v>
      </c>
      <c r="E63" s="326"/>
      <c r="F63" s="326"/>
      <c r="G63" s="326"/>
      <c r="H63" s="326"/>
      <c r="I63" s="326"/>
      <c r="J63" s="326"/>
      <c r="K63" s="324"/>
    </row>
    <row r="64" ht="12.75" customHeight="1">
      <c r="B64" s="322"/>
      <c r="C64" s="328"/>
      <c r="D64" s="328"/>
      <c r="E64" s="332"/>
      <c r="F64" s="328"/>
      <c r="G64" s="328"/>
      <c r="H64" s="328"/>
      <c r="I64" s="328"/>
      <c r="J64" s="328"/>
      <c r="K64" s="324"/>
    </row>
    <row r="65" ht="15" customHeight="1">
      <c r="B65" s="322"/>
      <c r="C65" s="328"/>
      <c r="D65" s="326" t="s">
        <v>1254</v>
      </c>
      <c r="E65" s="326"/>
      <c r="F65" s="326"/>
      <c r="G65" s="326"/>
      <c r="H65" s="326"/>
      <c r="I65" s="326"/>
      <c r="J65" s="326"/>
      <c r="K65" s="324"/>
    </row>
    <row r="66" ht="15" customHeight="1">
      <c r="B66" s="322"/>
      <c r="C66" s="328"/>
      <c r="D66" s="331" t="s">
        <v>1255</v>
      </c>
      <c r="E66" s="331"/>
      <c r="F66" s="331"/>
      <c r="G66" s="331"/>
      <c r="H66" s="331"/>
      <c r="I66" s="331"/>
      <c r="J66" s="331"/>
      <c r="K66" s="324"/>
    </row>
    <row r="67" ht="15" customHeight="1">
      <c r="B67" s="322"/>
      <c r="C67" s="328"/>
      <c r="D67" s="326" t="s">
        <v>1256</v>
      </c>
      <c r="E67" s="326"/>
      <c r="F67" s="326"/>
      <c r="G67" s="326"/>
      <c r="H67" s="326"/>
      <c r="I67" s="326"/>
      <c r="J67" s="326"/>
      <c r="K67" s="324"/>
    </row>
    <row r="68" ht="15" customHeight="1">
      <c r="B68" s="322"/>
      <c r="C68" s="328"/>
      <c r="D68" s="326" t="s">
        <v>1257</v>
      </c>
      <c r="E68" s="326"/>
      <c r="F68" s="326"/>
      <c r="G68" s="326"/>
      <c r="H68" s="326"/>
      <c r="I68" s="326"/>
      <c r="J68" s="326"/>
      <c r="K68" s="324"/>
    </row>
    <row r="69" ht="15" customHeight="1">
      <c r="B69" s="322"/>
      <c r="C69" s="328"/>
      <c r="D69" s="326" t="s">
        <v>1258</v>
      </c>
      <c r="E69" s="326"/>
      <c r="F69" s="326"/>
      <c r="G69" s="326"/>
      <c r="H69" s="326"/>
      <c r="I69" s="326"/>
      <c r="J69" s="326"/>
      <c r="K69" s="324"/>
    </row>
    <row r="70" ht="15" customHeight="1">
      <c r="B70" s="322"/>
      <c r="C70" s="328"/>
      <c r="D70" s="326" t="s">
        <v>1259</v>
      </c>
      <c r="E70" s="326"/>
      <c r="F70" s="326"/>
      <c r="G70" s="326"/>
      <c r="H70" s="326"/>
      <c r="I70" s="326"/>
      <c r="J70" s="326"/>
      <c r="K70" s="324"/>
    </row>
    <row r="71" ht="12.75" customHeight="1">
      <c r="B71" s="333"/>
      <c r="C71" s="334"/>
      <c r="D71" s="334"/>
      <c r="E71" s="334"/>
      <c r="F71" s="334"/>
      <c r="G71" s="334"/>
      <c r="H71" s="334"/>
      <c r="I71" s="334"/>
      <c r="J71" s="334"/>
      <c r="K71" s="335"/>
    </row>
    <row r="72" ht="18.75" customHeight="1">
      <c r="B72" s="336"/>
      <c r="C72" s="336"/>
      <c r="D72" s="336"/>
      <c r="E72" s="336"/>
      <c r="F72" s="336"/>
      <c r="G72" s="336"/>
      <c r="H72" s="336"/>
      <c r="I72" s="336"/>
      <c r="J72" s="336"/>
      <c r="K72" s="337"/>
    </row>
    <row r="73" ht="18.75" customHeight="1">
      <c r="B73" s="337"/>
      <c r="C73" s="337"/>
      <c r="D73" s="337"/>
      <c r="E73" s="337"/>
      <c r="F73" s="337"/>
      <c r="G73" s="337"/>
      <c r="H73" s="337"/>
      <c r="I73" s="337"/>
      <c r="J73" s="337"/>
      <c r="K73" s="337"/>
    </row>
    <row r="74" ht="7.5" customHeight="1">
      <c r="B74" s="338"/>
      <c r="C74" s="339"/>
      <c r="D74" s="339"/>
      <c r="E74" s="339"/>
      <c r="F74" s="339"/>
      <c r="G74" s="339"/>
      <c r="H74" s="339"/>
      <c r="I74" s="339"/>
      <c r="J74" s="339"/>
      <c r="K74" s="340"/>
    </row>
    <row r="75" ht="45" customHeight="1">
      <c r="B75" s="341"/>
      <c r="C75" s="342" t="s">
        <v>1260</v>
      </c>
      <c r="D75" s="342"/>
      <c r="E75" s="342"/>
      <c r="F75" s="342"/>
      <c r="G75" s="342"/>
      <c r="H75" s="342"/>
      <c r="I75" s="342"/>
      <c r="J75" s="342"/>
      <c r="K75" s="343"/>
    </row>
    <row r="76" ht="17.25" customHeight="1">
      <c r="B76" s="341"/>
      <c r="C76" s="344" t="s">
        <v>1261</v>
      </c>
      <c r="D76" s="344"/>
      <c r="E76" s="344"/>
      <c r="F76" s="344" t="s">
        <v>1262</v>
      </c>
      <c r="G76" s="345"/>
      <c r="H76" s="344" t="s">
        <v>62</v>
      </c>
      <c r="I76" s="344" t="s">
        <v>65</v>
      </c>
      <c r="J76" s="344" t="s">
        <v>1263</v>
      </c>
      <c r="K76" s="343"/>
    </row>
    <row r="77" ht="17.25" customHeight="1">
      <c r="B77" s="341"/>
      <c r="C77" s="346" t="s">
        <v>1264</v>
      </c>
      <c r="D77" s="346"/>
      <c r="E77" s="346"/>
      <c r="F77" s="347" t="s">
        <v>1265</v>
      </c>
      <c r="G77" s="348"/>
      <c r="H77" s="346"/>
      <c r="I77" s="346"/>
      <c r="J77" s="346" t="s">
        <v>1266</v>
      </c>
      <c r="K77" s="343"/>
    </row>
    <row r="78" ht="5.25" customHeight="1">
      <c r="B78" s="341"/>
      <c r="C78" s="349"/>
      <c r="D78" s="349"/>
      <c r="E78" s="349"/>
      <c r="F78" s="349"/>
      <c r="G78" s="350"/>
      <c r="H78" s="349"/>
      <c r="I78" s="349"/>
      <c r="J78" s="349"/>
      <c r="K78" s="343"/>
    </row>
    <row r="79" ht="15" customHeight="1">
      <c r="B79" s="341"/>
      <c r="C79" s="329" t="s">
        <v>61</v>
      </c>
      <c r="D79" s="349"/>
      <c r="E79" s="349"/>
      <c r="F79" s="351" t="s">
        <v>1267</v>
      </c>
      <c r="G79" s="350"/>
      <c r="H79" s="329" t="s">
        <v>1268</v>
      </c>
      <c r="I79" s="329" t="s">
        <v>1269</v>
      </c>
      <c r="J79" s="329">
        <v>20</v>
      </c>
      <c r="K79" s="343"/>
    </row>
    <row r="80" ht="15" customHeight="1">
      <c r="B80" s="341"/>
      <c r="C80" s="329" t="s">
        <v>1270</v>
      </c>
      <c r="D80" s="329"/>
      <c r="E80" s="329"/>
      <c r="F80" s="351" t="s">
        <v>1267</v>
      </c>
      <c r="G80" s="350"/>
      <c r="H80" s="329" t="s">
        <v>1271</v>
      </c>
      <c r="I80" s="329" t="s">
        <v>1269</v>
      </c>
      <c r="J80" s="329">
        <v>120</v>
      </c>
      <c r="K80" s="343"/>
    </row>
    <row r="81" ht="15" customHeight="1">
      <c r="B81" s="352"/>
      <c r="C81" s="329" t="s">
        <v>1272</v>
      </c>
      <c r="D81" s="329"/>
      <c r="E81" s="329"/>
      <c r="F81" s="351" t="s">
        <v>1273</v>
      </c>
      <c r="G81" s="350"/>
      <c r="H81" s="329" t="s">
        <v>1274</v>
      </c>
      <c r="I81" s="329" t="s">
        <v>1269</v>
      </c>
      <c r="J81" s="329">
        <v>50</v>
      </c>
      <c r="K81" s="343"/>
    </row>
    <row r="82" ht="15" customHeight="1">
      <c r="B82" s="352"/>
      <c r="C82" s="329" t="s">
        <v>1275</v>
      </c>
      <c r="D82" s="329"/>
      <c r="E82" s="329"/>
      <c r="F82" s="351" t="s">
        <v>1267</v>
      </c>
      <c r="G82" s="350"/>
      <c r="H82" s="329" t="s">
        <v>1276</v>
      </c>
      <c r="I82" s="329" t="s">
        <v>1277</v>
      </c>
      <c r="J82" s="329"/>
      <c r="K82" s="343"/>
    </row>
    <row r="83" ht="15" customHeight="1">
      <c r="B83" s="352"/>
      <c r="C83" s="353" t="s">
        <v>1278</v>
      </c>
      <c r="D83" s="353"/>
      <c r="E83" s="353"/>
      <c r="F83" s="354" t="s">
        <v>1273</v>
      </c>
      <c r="G83" s="353"/>
      <c r="H83" s="353" t="s">
        <v>1279</v>
      </c>
      <c r="I83" s="353" t="s">
        <v>1269</v>
      </c>
      <c r="J83" s="353">
        <v>15</v>
      </c>
      <c r="K83" s="343"/>
    </row>
    <row r="84" ht="15" customHeight="1">
      <c r="B84" s="352"/>
      <c r="C84" s="353" t="s">
        <v>1280</v>
      </c>
      <c r="D84" s="353"/>
      <c r="E84" s="353"/>
      <c r="F84" s="354" t="s">
        <v>1273</v>
      </c>
      <c r="G84" s="353"/>
      <c r="H84" s="353" t="s">
        <v>1281</v>
      </c>
      <c r="I84" s="353" t="s">
        <v>1269</v>
      </c>
      <c r="J84" s="353">
        <v>15</v>
      </c>
      <c r="K84" s="343"/>
    </row>
    <row r="85" ht="15" customHeight="1">
      <c r="B85" s="352"/>
      <c r="C85" s="353" t="s">
        <v>1282</v>
      </c>
      <c r="D85" s="353"/>
      <c r="E85" s="353"/>
      <c r="F85" s="354" t="s">
        <v>1273</v>
      </c>
      <c r="G85" s="353"/>
      <c r="H85" s="353" t="s">
        <v>1283</v>
      </c>
      <c r="I85" s="353" t="s">
        <v>1269</v>
      </c>
      <c r="J85" s="353">
        <v>20</v>
      </c>
      <c r="K85" s="343"/>
    </row>
    <row r="86" ht="15" customHeight="1">
      <c r="B86" s="352"/>
      <c r="C86" s="353" t="s">
        <v>1284</v>
      </c>
      <c r="D86" s="353"/>
      <c r="E86" s="353"/>
      <c r="F86" s="354" t="s">
        <v>1273</v>
      </c>
      <c r="G86" s="353"/>
      <c r="H86" s="353" t="s">
        <v>1285</v>
      </c>
      <c r="I86" s="353" t="s">
        <v>1269</v>
      </c>
      <c r="J86" s="353">
        <v>20</v>
      </c>
      <c r="K86" s="343"/>
    </row>
    <row r="87" ht="15" customHeight="1">
      <c r="B87" s="352"/>
      <c r="C87" s="329" t="s">
        <v>1286</v>
      </c>
      <c r="D87" s="329"/>
      <c r="E87" s="329"/>
      <c r="F87" s="351" t="s">
        <v>1273</v>
      </c>
      <c r="G87" s="350"/>
      <c r="H87" s="329" t="s">
        <v>1287</v>
      </c>
      <c r="I87" s="329" t="s">
        <v>1269</v>
      </c>
      <c r="J87" s="329">
        <v>50</v>
      </c>
      <c r="K87" s="343"/>
    </row>
    <row r="88" ht="15" customHeight="1">
      <c r="B88" s="352"/>
      <c r="C88" s="329" t="s">
        <v>1288</v>
      </c>
      <c r="D88" s="329"/>
      <c r="E88" s="329"/>
      <c r="F88" s="351" t="s">
        <v>1273</v>
      </c>
      <c r="G88" s="350"/>
      <c r="H88" s="329" t="s">
        <v>1289</v>
      </c>
      <c r="I88" s="329" t="s">
        <v>1269</v>
      </c>
      <c r="J88" s="329">
        <v>20</v>
      </c>
      <c r="K88" s="343"/>
    </row>
    <row r="89" ht="15" customHeight="1">
      <c r="B89" s="352"/>
      <c r="C89" s="329" t="s">
        <v>1290</v>
      </c>
      <c r="D89" s="329"/>
      <c r="E89" s="329"/>
      <c r="F89" s="351" t="s">
        <v>1273</v>
      </c>
      <c r="G89" s="350"/>
      <c r="H89" s="329" t="s">
        <v>1291</v>
      </c>
      <c r="I89" s="329" t="s">
        <v>1269</v>
      </c>
      <c r="J89" s="329">
        <v>20</v>
      </c>
      <c r="K89" s="343"/>
    </row>
    <row r="90" ht="15" customHeight="1">
      <c r="B90" s="352"/>
      <c r="C90" s="329" t="s">
        <v>1292</v>
      </c>
      <c r="D90" s="329"/>
      <c r="E90" s="329"/>
      <c r="F90" s="351" t="s">
        <v>1273</v>
      </c>
      <c r="G90" s="350"/>
      <c r="H90" s="329" t="s">
        <v>1293</v>
      </c>
      <c r="I90" s="329" t="s">
        <v>1269</v>
      </c>
      <c r="J90" s="329">
        <v>50</v>
      </c>
      <c r="K90" s="343"/>
    </row>
    <row r="91" ht="15" customHeight="1">
      <c r="B91" s="352"/>
      <c r="C91" s="329" t="s">
        <v>1294</v>
      </c>
      <c r="D91" s="329"/>
      <c r="E91" s="329"/>
      <c r="F91" s="351" t="s">
        <v>1273</v>
      </c>
      <c r="G91" s="350"/>
      <c r="H91" s="329" t="s">
        <v>1294</v>
      </c>
      <c r="I91" s="329" t="s">
        <v>1269</v>
      </c>
      <c r="J91" s="329">
        <v>50</v>
      </c>
      <c r="K91" s="343"/>
    </row>
    <row r="92" ht="15" customHeight="1">
      <c r="B92" s="352"/>
      <c r="C92" s="329" t="s">
        <v>1295</v>
      </c>
      <c r="D92" s="329"/>
      <c r="E92" s="329"/>
      <c r="F92" s="351" t="s">
        <v>1273</v>
      </c>
      <c r="G92" s="350"/>
      <c r="H92" s="329" t="s">
        <v>1296</v>
      </c>
      <c r="I92" s="329" t="s">
        <v>1269</v>
      </c>
      <c r="J92" s="329">
        <v>255</v>
      </c>
      <c r="K92" s="343"/>
    </row>
    <row r="93" ht="15" customHeight="1">
      <c r="B93" s="352"/>
      <c r="C93" s="329" t="s">
        <v>1297</v>
      </c>
      <c r="D93" s="329"/>
      <c r="E93" s="329"/>
      <c r="F93" s="351" t="s">
        <v>1267</v>
      </c>
      <c r="G93" s="350"/>
      <c r="H93" s="329" t="s">
        <v>1298</v>
      </c>
      <c r="I93" s="329" t="s">
        <v>1299</v>
      </c>
      <c r="J93" s="329"/>
      <c r="K93" s="343"/>
    </row>
    <row r="94" ht="15" customHeight="1">
      <c r="B94" s="352"/>
      <c r="C94" s="329" t="s">
        <v>1300</v>
      </c>
      <c r="D94" s="329"/>
      <c r="E94" s="329"/>
      <c r="F94" s="351" t="s">
        <v>1267</v>
      </c>
      <c r="G94" s="350"/>
      <c r="H94" s="329" t="s">
        <v>1301</v>
      </c>
      <c r="I94" s="329" t="s">
        <v>1302</v>
      </c>
      <c r="J94" s="329"/>
      <c r="K94" s="343"/>
    </row>
    <row r="95" ht="15" customHeight="1">
      <c r="B95" s="352"/>
      <c r="C95" s="329" t="s">
        <v>1303</v>
      </c>
      <c r="D95" s="329"/>
      <c r="E95" s="329"/>
      <c r="F95" s="351" t="s">
        <v>1267</v>
      </c>
      <c r="G95" s="350"/>
      <c r="H95" s="329" t="s">
        <v>1303</v>
      </c>
      <c r="I95" s="329" t="s">
        <v>1302</v>
      </c>
      <c r="J95" s="329"/>
      <c r="K95" s="343"/>
    </row>
    <row r="96" ht="15" customHeight="1">
      <c r="B96" s="352"/>
      <c r="C96" s="329" t="s">
        <v>46</v>
      </c>
      <c r="D96" s="329"/>
      <c r="E96" s="329"/>
      <c r="F96" s="351" t="s">
        <v>1267</v>
      </c>
      <c r="G96" s="350"/>
      <c r="H96" s="329" t="s">
        <v>1304</v>
      </c>
      <c r="I96" s="329" t="s">
        <v>1302</v>
      </c>
      <c r="J96" s="329"/>
      <c r="K96" s="343"/>
    </row>
    <row r="97" ht="15" customHeight="1">
      <c r="B97" s="352"/>
      <c r="C97" s="329" t="s">
        <v>56</v>
      </c>
      <c r="D97" s="329"/>
      <c r="E97" s="329"/>
      <c r="F97" s="351" t="s">
        <v>1267</v>
      </c>
      <c r="G97" s="350"/>
      <c r="H97" s="329" t="s">
        <v>1305</v>
      </c>
      <c r="I97" s="329" t="s">
        <v>1302</v>
      </c>
      <c r="J97" s="329"/>
      <c r="K97" s="343"/>
    </row>
    <row r="98" ht="15" customHeight="1">
      <c r="B98" s="355"/>
      <c r="C98" s="356"/>
      <c r="D98" s="356"/>
      <c r="E98" s="356"/>
      <c r="F98" s="356"/>
      <c r="G98" s="356"/>
      <c r="H98" s="356"/>
      <c r="I98" s="356"/>
      <c r="J98" s="356"/>
      <c r="K98" s="357"/>
    </row>
    <row r="99" ht="18.75" customHeight="1">
      <c r="B99" s="358"/>
      <c r="C99" s="359"/>
      <c r="D99" s="359"/>
      <c r="E99" s="359"/>
      <c r="F99" s="359"/>
      <c r="G99" s="359"/>
      <c r="H99" s="359"/>
      <c r="I99" s="359"/>
      <c r="J99" s="359"/>
      <c r="K99" s="358"/>
    </row>
    <row r="100" ht="18.75" customHeight="1">
      <c r="B100" s="337"/>
      <c r="C100" s="337"/>
      <c r="D100" s="337"/>
      <c r="E100" s="337"/>
      <c r="F100" s="337"/>
      <c r="G100" s="337"/>
      <c r="H100" s="337"/>
      <c r="I100" s="337"/>
      <c r="J100" s="337"/>
      <c r="K100" s="337"/>
    </row>
    <row r="101" ht="7.5" customHeight="1">
      <c r="B101" s="338"/>
      <c r="C101" s="339"/>
      <c r="D101" s="339"/>
      <c r="E101" s="339"/>
      <c r="F101" s="339"/>
      <c r="G101" s="339"/>
      <c r="H101" s="339"/>
      <c r="I101" s="339"/>
      <c r="J101" s="339"/>
      <c r="K101" s="340"/>
    </row>
    <row r="102" ht="45" customHeight="1">
      <c r="B102" s="341"/>
      <c r="C102" s="342" t="s">
        <v>1306</v>
      </c>
      <c r="D102" s="342"/>
      <c r="E102" s="342"/>
      <c r="F102" s="342"/>
      <c r="G102" s="342"/>
      <c r="H102" s="342"/>
      <c r="I102" s="342"/>
      <c r="J102" s="342"/>
      <c r="K102" s="343"/>
    </row>
    <row r="103" ht="17.25" customHeight="1">
      <c r="B103" s="341"/>
      <c r="C103" s="344" t="s">
        <v>1261</v>
      </c>
      <c r="D103" s="344"/>
      <c r="E103" s="344"/>
      <c r="F103" s="344" t="s">
        <v>1262</v>
      </c>
      <c r="G103" s="345"/>
      <c r="H103" s="344" t="s">
        <v>62</v>
      </c>
      <c r="I103" s="344" t="s">
        <v>65</v>
      </c>
      <c r="J103" s="344" t="s">
        <v>1263</v>
      </c>
      <c r="K103" s="343"/>
    </row>
    <row r="104" ht="17.25" customHeight="1">
      <c r="B104" s="341"/>
      <c r="C104" s="346" t="s">
        <v>1264</v>
      </c>
      <c r="D104" s="346"/>
      <c r="E104" s="346"/>
      <c r="F104" s="347" t="s">
        <v>1265</v>
      </c>
      <c r="G104" s="348"/>
      <c r="H104" s="346"/>
      <c r="I104" s="346"/>
      <c r="J104" s="346" t="s">
        <v>1266</v>
      </c>
      <c r="K104" s="343"/>
    </row>
    <row r="105" ht="5.25" customHeight="1">
      <c r="B105" s="341"/>
      <c r="C105" s="344"/>
      <c r="D105" s="344"/>
      <c r="E105" s="344"/>
      <c r="F105" s="344"/>
      <c r="G105" s="360"/>
      <c r="H105" s="344"/>
      <c r="I105" s="344"/>
      <c r="J105" s="344"/>
      <c r="K105" s="343"/>
    </row>
    <row r="106" ht="15" customHeight="1">
      <c r="B106" s="341"/>
      <c r="C106" s="329" t="s">
        <v>61</v>
      </c>
      <c r="D106" s="349"/>
      <c r="E106" s="349"/>
      <c r="F106" s="351" t="s">
        <v>1267</v>
      </c>
      <c r="G106" s="360"/>
      <c r="H106" s="329" t="s">
        <v>1307</v>
      </c>
      <c r="I106" s="329" t="s">
        <v>1269</v>
      </c>
      <c r="J106" s="329">
        <v>20</v>
      </c>
      <c r="K106" s="343"/>
    </row>
    <row r="107" ht="15" customHeight="1">
      <c r="B107" s="341"/>
      <c r="C107" s="329" t="s">
        <v>1270</v>
      </c>
      <c r="D107" s="329"/>
      <c r="E107" s="329"/>
      <c r="F107" s="351" t="s">
        <v>1267</v>
      </c>
      <c r="G107" s="329"/>
      <c r="H107" s="329" t="s">
        <v>1307</v>
      </c>
      <c r="I107" s="329" t="s">
        <v>1269</v>
      </c>
      <c r="J107" s="329">
        <v>120</v>
      </c>
      <c r="K107" s="343"/>
    </row>
    <row r="108" ht="15" customHeight="1">
      <c r="B108" s="352"/>
      <c r="C108" s="329" t="s">
        <v>1272</v>
      </c>
      <c r="D108" s="329"/>
      <c r="E108" s="329"/>
      <c r="F108" s="351" t="s">
        <v>1273</v>
      </c>
      <c r="G108" s="329"/>
      <c r="H108" s="329" t="s">
        <v>1307</v>
      </c>
      <c r="I108" s="329" t="s">
        <v>1269</v>
      </c>
      <c r="J108" s="329">
        <v>50</v>
      </c>
      <c r="K108" s="343"/>
    </row>
    <row r="109" ht="15" customHeight="1">
      <c r="B109" s="352"/>
      <c r="C109" s="329" t="s">
        <v>1275</v>
      </c>
      <c r="D109" s="329"/>
      <c r="E109" s="329"/>
      <c r="F109" s="351" t="s">
        <v>1267</v>
      </c>
      <c r="G109" s="329"/>
      <c r="H109" s="329" t="s">
        <v>1307</v>
      </c>
      <c r="I109" s="329" t="s">
        <v>1277</v>
      </c>
      <c r="J109" s="329"/>
      <c r="K109" s="343"/>
    </row>
    <row r="110" ht="15" customHeight="1">
      <c r="B110" s="352"/>
      <c r="C110" s="329" t="s">
        <v>1286</v>
      </c>
      <c r="D110" s="329"/>
      <c r="E110" s="329"/>
      <c r="F110" s="351" t="s">
        <v>1273</v>
      </c>
      <c r="G110" s="329"/>
      <c r="H110" s="329" t="s">
        <v>1307</v>
      </c>
      <c r="I110" s="329" t="s">
        <v>1269</v>
      </c>
      <c r="J110" s="329">
        <v>50</v>
      </c>
      <c r="K110" s="343"/>
    </row>
    <row r="111" ht="15" customHeight="1">
      <c r="B111" s="352"/>
      <c r="C111" s="329" t="s">
        <v>1294</v>
      </c>
      <c r="D111" s="329"/>
      <c r="E111" s="329"/>
      <c r="F111" s="351" t="s">
        <v>1273</v>
      </c>
      <c r="G111" s="329"/>
      <c r="H111" s="329" t="s">
        <v>1307</v>
      </c>
      <c r="I111" s="329" t="s">
        <v>1269</v>
      </c>
      <c r="J111" s="329">
        <v>50</v>
      </c>
      <c r="K111" s="343"/>
    </row>
    <row r="112" ht="15" customHeight="1">
      <c r="B112" s="352"/>
      <c r="C112" s="329" t="s">
        <v>1292</v>
      </c>
      <c r="D112" s="329"/>
      <c r="E112" s="329"/>
      <c r="F112" s="351" t="s">
        <v>1273</v>
      </c>
      <c r="G112" s="329"/>
      <c r="H112" s="329" t="s">
        <v>1307</v>
      </c>
      <c r="I112" s="329" t="s">
        <v>1269</v>
      </c>
      <c r="J112" s="329">
        <v>50</v>
      </c>
      <c r="K112" s="343"/>
    </row>
    <row r="113" ht="15" customHeight="1">
      <c r="B113" s="352"/>
      <c r="C113" s="329" t="s">
        <v>61</v>
      </c>
      <c r="D113" s="329"/>
      <c r="E113" s="329"/>
      <c r="F113" s="351" t="s">
        <v>1267</v>
      </c>
      <c r="G113" s="329"/>
      <c r="H113" s="329" t="s">
        <v>1308</v>
      </c>
      <c r="I113" s="329" t="s">
        <v>1269</v>
      </c>
      <c r="J113" s="329">
        <v>20</v>
      </c>
      <c r="K113" s="343"/>
    </row>
    <row r="114" ht="15" customHeight="1">
      <c r="B114" s="352"/>
      <c r="C114" s="329" t="s">
        <v>1309</v>
      </c>
      <c r="D114" s="329"/>
      <c r="E114" s="329"/>
      <c r="F114" s="351" t="s">
        <v>1267</v>
      </c>
      <c r="G114" s="329"/>
      <c r="H114" s="329" t="s">
        <v>1310</v>
      </c>
      <c r="I114" s="329" t="s">
        <v>1269</v>
      </c>
      <c r="J114" s="329">
        <v>120</v>
      </c>
      <c r="K114" s="343"/>
    </row>
    <row r="115" ht="15" customHeight="1">
      <c r="B115" s="352"/>
      <c r="C115" s="329" t="s">
        <v>46</v>
      </c>
      <c r="D115" s="329"/>
      <c r="E115" s="329"/>
      <c r="F115" s="351" t="s">
        <v>1267</v>
      </c>
      <c r="G115" s="329"/>
      <c r="H115" s="329" t="s">
        <v>1311</v>
      </c>
      <c r="I115" s="329" t="s">
        <v>1302</v>
      </c>
      <c r="J115" s="329"/>
      <c r="K115" s="343"/>
    </row>
    <row r="116" ht="15" customHeight="1">
      <c r="B116" s="352"/>
      <c r="C116" s="329" t="s">
        <v>56</v>
      </c>
      <c r="D116" s="329"/>
      <c r="E116" s="329"/>
      <c r="F116" s="351" t="s">
        <v>1267</v>
      </c>
      <c r="G116" s="329"/>
      <c r="H116" s="329" t="s">
        <v>1312</v>
      </c>
      <c r="I116" s="329" t="s">
        <v>1302</v>
      </c>
      <c r="J116" s="329"/>
      <c r="K116" s="343"/>
    </row>
    <row r="117" ht="15" customHeight="1">
      <c r="B117" s="352"/>
      <c r="C117" s="329" t="s">
        <v>65</v>
      </c>
      <c r="D117" s="329"/>
      <c r="E117" s="329"/>
      <c r="F117" s="351" t="s">
        <v>1267</v>
      </c>
      <c r="G117" s="329"/>
      <c r="H117" s="329" t="s">
        <v>1313</v>
      </c>
      <c r="I117" s="329" t="s">
        <v>1314</v>
      </c>
      <c r="J117" s="329"/>
      <c r="K117" s="343"/>
    </row>
    <row r="118" ht="15" customHeight="1">
      <c r="B118" s="355"/>
      <c r="C118" s="361"/>
      <c r="D118" s="361"/>
      <c r="E118" s="361"/>
      <c r="F118" s="361"/>
      <c r="G118" s="361"/>
      <c r="H118" s="361"/>
      <c r="I118" s="361"/>
      <c r="J118" s="361"/>
      <c r="K118" s="357"/>
    </row>
    <row r="119" ht="18.75" customHeight="1">
      <c r="B119" s="362"/>
      <c r="C119" s="326"/>
      <c r="D119" s="326"/>
      <c r="E119" s="326"/>
      <c r="F119" s="363"/>
      <c r="G119" s="326"/>
      <c r="H119" s="326"/>
      <c r="I119" s="326"/>
      <c r="J119" s="326"/>
      <c r="K119" s="362"/>
    </row>
    <row r="120" ht="18.75" customHeight="1">
      <c r="B120" s="337"/>
      <c r="C120" s="337"/>
      <c r="D120" s="337"/>
      <c r="E120" s="337"/>
      <c r="F120" s="337"/>
      <c r="G120" s="337"/>
      <c r="H120" s="337"/>
      <c r="I120" s="337"/>
      <c r="J120" s="337"/>
      <c r="K120" s="337"/>
    </row>
    <row r="121" ht="7.5" customHeight="1">
      <c r="B121" s="364"/>
      <c r="C121" s="365"/>
      <c r="D121" s="365"/>
      <c r="E121" s="365"/>
      <c r="F121" s="365"/>
      <c r="G121" s="365"/>
      <c r="H121" s="365"/>
      <c r="I121" s="365"/>
      <c r="J121" s="365"/>
      <c r="K121" s="366"/>
    </row>
    <row r="122" ht="45" customHeight="1">
      <c r="B122" s="367"/>
      <c r="C122" s="320" t="s">
        <v>1315</v>
      </c>
      <c r="D122" s="320"/>
      <c r="E122" s="320"/>
      <c r="F122" s="320"/>
      <c r="G122" s="320"/>
      <c r="H122" s="320"/>
      <c r="I122" s="320"/>
      <c r="J122" s="320"/>
      <c r="K122" s="368"/>
    </row>
    <row r="123" ht="17.25" customHeight="1">
      <c r="B123" s="369"/>
      <c r="C123" s="344" t="s">
        <v>1261</v>
      </c>
      <c r="D123" s="344"/>
      <c r="E123" s="344"/>
      <c r="F123" s="344" t="s">
        <v>1262</v>
      </c>
      <c r="G123" s="345"/>
      <c r="H123" s="344" t="s">
        <v>62</v>
      </c>
      <c r="I123" s="344" t="s">
        <v>65</v>
      </c>
      <c r="J123" s="344" t="s">
        <v>1263</v>
      </c>
      <c r="K123" s="370"/>
    </row>
    <row r="124" ht="17.25" customHeight="1">
      <c r="B124" s="369"/>
      <c r="C124" s="346" t="s">
        <v>1264</v>
      </c>
      <c r="D124" s="346"/>
      <c r="E124" s="346"/>
      <c r="F124" s="347" t="s">
        <v>1265</v>
      </c>
      <c r="G124" s="348"/>
      <c r="H124" s="346"/>
      <c r="I124" s="346"/>
      <c r="J124" s="346" t="s">
        <v>1266</v>
      </c>
      <c r="K124" s="370"/>
    </row>
    <row r="125" ht="5.25" customHeight="1">
      <c r="B125" s="371"/>
      <c r="C125" s="349"/>
      <c r="D125" s="349"/>
      <c r="E125" s="349"/>
      <c r="F125" s="349"/>
      <c r="G125" s="329"/>
      <c r="H125" s="349"/>
      <c r="I125" s="349"/>
      <c r="J125" s="349"/>
      <c r="K125" s="372"/>
    </row>
    <row r="126" ht="15" customHeight="1">
      <c r="B126" s="371"/>
      <c r="C126" s="329" t="s">
        <v>1270</v>
      </c>
      <c r="D126" s="349"/>
      <c r="E126" s="349"/>
      <c r="F126" s="351" t="s">
        <v>1267</v>
      </c>
      <c r="G126" s="329"/>
      <c r="H126" s="329" t="s">
        <v>1307</v>
      </c>
      <c r="I126" s="329" t="s">
        <v>1269</v>
      </c>
      <c r="J126" s="329">
        <v>120</v>
      </c>
      <c r="K126" s="373"/>
    </row>
    <row r="127" ht="15" customHeight="1">
      <c r="B127" s="371"/>
      <c r="C127" s="329" t="s">
        <v>1316</v>
      </c>
      <c r="D127" s="329"/>
      <c r="E127" s="329"/>
      <c r="F127" s="351" t="s">
        <v>1267</v>
      </c>
      <c r="G127" s="329"/>
      <c r="H127" s="329" t="s">
        <v>1317</v>
      </c>
      <c r="I127" s="329" t="s">
        <v>1269</v>
      </c>
      <c r="J127" s="329" t="s">
        <v>1318</v>
      </c>
      <c r="K127" s="373"/>
    </row>
    <row r="128" ht="15" customHeight="1">
      <c r="B128" s="371"/>
      <c r="C128" s="329" t="s">
        <v>95</v>
      </c>
      <c r="D128" s="329"/>
      <c r="E128" s="329"/>
      <c r="F128" s="351" t="s">
        <v>1267</v>
      </c>
      <c r="G128" s="329"/>
      <c r="H128" s="329" t="s">
        <v>1319</v>
      </c>
      <c r="I128" s="329" t="s">
        <v>1269</v>
      </c>
      <c r="J128" s="329" t="s">
        <v>1318</v>
      </c>
      <c r="K128" s="373"/>
    </row>
    <row r="129" ht="15" customHeight="1">
      <c r="B129" s="371"/>
      <c r="C129" s="329" t="s">
        <v>1278</v>
      </c>
      <c r="D129" s="329"/>
      <c r="E129" s="329"/>
      <c r="F129" s="351" t="s">
        <v>1273</v>
      </c>
      <c r="G129" s="329"/>
      <c r="H129" s="329" t="s">
        <v>1279</v>
      </c>
      <c r="I129" s="329" t="s">
        <v>1269</v>
      </c>
      <c r="J129" s="329">
        <v>15</v>
      </c>
      <c r="K129" s="373"/>
    </row>
    <row r="130" ht="15" customHeight="1">
      <c r="B130" s="371"/>
      <c r="C130" s="353" t="s">
        <v>1280</v>
      </c>
      <c r="D130" s="353"/>
      <c r="E130" s="353"/>
      <c r="F130" s="354" t="s">
        <v>1273</v>
      </c>
      <c r="G130" s="353"/>
      <c r="H130" s="353" t="s">
        <v>1281</v>
      </c>
      <c r="I130" s="353" t="s">
        <v>1269</v>
      </c>
      <c r="J130" s="353">
        <v>15</v>
      </c>
      <c r="K130" s="373"/>
    </row>
    <row r="131" ht="15" customHeight="1">
      <c r="B131" s="371"/>
      <c r="C131" s="353" t="s">
        <v>1282</v>
      </c>
      <c r="D131" s="353"/>
      <c r="E131" s="353"/>
      <c r="F131" s="354" t="s">
        <v>1273</v>
      </c>
      <c r="G131" s="353"/>
      <c r="H131" s="353" t="s">
        <v>1283</v>
      </c>
      <c r="I131" s="353" t="s">
        <v>1269</v>
      </c>
      <c r="J131" s="353">
        <v>20</v>
      </c>
      <c r="K131" s="373"/>
    </row>
    <row r="132" ht="15" customHeight="1">
      <c r="B132" s="371"/>
      <c r="C132" s="353" t="s">
        <v>1284</v>
      </c>
      <c r="D132" s="353"/>
      <c r="E132" s="353"/>
      <c r="F132" s="354" t="s">
        <v>1273</v>
      </c>
      <c r="G132" s="353"/>
      <c r="H132" s="353" t="s">
        <v>1285</v>
      </c>
      <c r="I132" s="353" t="s">
        <v>1269</v>
      </c>
      <c r="J132" s="353">
        <v>20</v>
      </c>
      <c r="K132" s="373"/>
    </row>
    <row r="133" ht="15" customHeight="1">
      <c r="B133" s="371"/>
      <c r="C133" s="329" t="s">
        <v>1272</v>
      </c>
      <c r="D133" s="329"/>
      <c r="E133" s="329"/>
      <c r="F133" s="351" t="s">
        <v>1273</v>
      </c>
      <c r="G133" s="329"/>
      <c r="H133" s="329" t="s">
        <v>1307</v>
      </c>
      <c r="I133" s="329" t="s">
        <v>1269</v>
      </c>
      <c r="J133" s="329">
        <v>50</v>
      </c>
      <c r="K133" s="373"/>
    </row>
    <row r="134" ht="15" customHeight="1">
      <c r="B134" s="371"/>
      <c r="C134" s="329" t="s">
        <v>1286</v>
      </c>
      <c r="D134" s="329"/>
      <c r="E134" s="329"/>
      <c r="F134" s="351" t="s">
        <v>1273</v>
      </c>
      <c r="G134" s="329"/>
      <c r="H134" s="329" t="s">
        <v>1307</v>
      </c>
      <c r="I134" s="329" t="s">
        <v>1269</v>
      </c>
      <c r="J134" s="329">
        <v>50</v>
      </c>
      <c r="K134" s="373"/>
    </row>
    <row r="135" ht="15" customHeight="1">
      <c r="B135" s="371"/>
      <c r="C135" s="329" t="s">
        <v>1292</v>
      </c>
      <c r="D135" s="329"/>
      <c r="E135" s="329"/>
      <c r="F135" s="351" t="s">
        <v>1273</v>
      </c>
      <c r="G135" s="329"/>
      <c r="H135" s="329" t="s">
        <v>1307</v>
      </c>
      <c r="I135" s="329" t="s">
        <v>1269</v>
      </c>
      <c r="J135" s="329">
        <v>50</v>
      </c>
      <c r="K135" s="373"/>
    </row>
    <row r="136" ht="15" customHeight="1">
      <c r="B136" s="371"/>
      <c r="C136" s="329" t="s">
        <v>1294</v>
      </c>
      <c r="D136" s="329"/>
      <c r="E136" s="329"/>
      <c r="F136" s="351" t="s">
        <v>1273</v>
      </c>
      <c r="G136" s="329"/>
      <c r="H136" s="329" t="s">
        <v>1307</v>
      </c>
      <c r="I136" s="329" t="s">
        <v>1269</v>
      </c>
      <c r="J136" s="329">
        <v>50</v>
      </c>
      <c r="K136" s="373"/>
    </row>
    <row r="137" ht="15" customHeight="1">
      <c r="B137" s="371"/>
      <c r="C137" s="329" t="s">
        <v>1295</v>
      </c>
      <c r="D137" s="329"/>
      <c r="E137" s="329"/>
      <c r="F137" s="351" t="s">
        <v>1273</v>
      </c>
      <c r="G137" s="329"/>
      <c r="H137" s="329" t="s">
        <v>1320</v>
      </c>
      <c r="I137" s="329" t="s">
        <v>1269</v>
      </c>
      <c r="J137" s="329">
        <v>255</v>
      </c>
      <c r="K137" s="373"/>
    </row>
    <row r="138" ht="15" customHeight="1">
      <c r="B138" s="371"/>
      <c r="C138" s="329" t="s">
        <v>1297</v>
      </c>
      <c r="D138" s="329"/>
      <c r="E138" s="329"/>
      <c r="F138" s="351" t="s">
        <v>1267</v>
      </c>
      <c r="G138" s="329"/>
      <c r="H138" s="329" t="s">
        <v>1321</v>
      </c>
      <c r="I138" s="329" t="s">
        <v>1299</v>
      </c>
      <c r="J138" s="329"/>
      <c r="K138" s="373"/>
    </row>
    <row r="139" ht="15" customHeight="1">
      <c r="B139" s="371"/>
      <c r="C139" s="329" t="s">
        <v>1300</v>
      </c>
      <c r="D139" s="329"/>
      <c r="E139" s="329"/>
      <c r="F139" s="351" t="s">
        <v>1267</v>
      </c>
      <c r="G139" s="329"/>
      <c r="H139" s="329" t="s">
        <v>1322</v>
      </c>
      <c r="I139" s="329" t="s">
        <v>1302</v>
      </c>
      <c r="J139" s="329"/>
      <c r="K139" s="373"/>
    </row>
    <row r="140" ht="15" customHeight="1">
      <c r="B140" s="371"/>
      <c r="C140" s="329" t="s">
        <v>1303</v>
      </c>
      <c r="D140" s="329"/>
      <c r="E140" s="329"/>
      <c r="F140" s="351" t="s">
        <v>1267</v>
      </c>
      <c r="G140" s="329"/>
      <c r="H140" s="329" t="s">
        <v>1303</v>
      </c>
      <c r="I140" s="329" t="s">
        <v>1302</v>
      </c>
      <c r="J140" s="329"/>
      <c r="K140" s="373"/>
    </row>
    <row r="141" ht="15" customHeight="1">
      <c r="B141" s="371"/>
      <c r="C141" s="329" t="s">
        <v>46</v>
      </c>
      <c r="D141" s="329"/>
      <c r="E141" s="329"/>
      <c r="F141" s="351" t="s">
        <v>1267</v>
      </c>
      <c r="G141" s="329"/>
      <c r="H141" s="329" t="s">
        <v>1323</v>
      </c>
      <c r="I141" s="329" t="s">
        <v>1302</v>
      </c>
      <c r="J141" s="329"/>
      <c r="K141" s="373"/>
    </row>
    <row r="142" ht="15" customHeight="1">
      <c r="B142" s="371"/>
      <c r="C142" s="329" t="s">
        <v>1324</v>
      </c>
      <c r="D142" s="329"/>
      <c r="E142" s="329"/>
      <c r="F142" s="351" t="s">
        <v>1267</v>
      </c>
      <c r="G142" s="329"/>
      <c r="H142" s="329" t="s">
        <v>1325</v>
      </c>
      <c r="I142" s="329" t="s">
        <v>1302</v>
      </c>
      <c r="J142" s="329"/>
      <c r="K142" s="373"/>
    </row>
    <row r="143" ht="15" customHeight="1">
      <c r="B143" s="374"/>
      <c r="C143" s="375"/>
      <c r="D143" s="375"/>
      <c r="E143" s="375"/>
      <c r="F143" s="375"/>
      <c r="G143" s="375"/>
      <c r="H143" s="375"/>
      <c r="I143" s="375"/>
      <c r="J143" s="375"/>
      <c r="K143" s="376"/>
    </row>
    <row r="144" ht="18.75" customHeight="1">
      <c r="B144" s="326"/>
      <c r="C144" s="326"/>
      <c r="D144" s="326"/>
      <c r="E144" s="326"/>
      <c r="F144" s="363"/>
      <c r="G144" s="326"/>
      <c r="H144" s="326"/>
      <c r="I144" s="326"/>
      <c r="J144" s="326"/>
      <c r="K144" s="326"/>
    </row>
    <row r="145" ht="18.75" customHeight="1">
      <c r="B145" s="337"/>
      <c r="C145" s="337"/>
      <c r="D145" s="337"/>
      <c r="E145" s="337"/>
      <c r="F145" s="337"/>
      <c r="G145" s="337"/>
      <c r="H145" s="337"/>
      <c r="I145" s="337"/>
      <c r="J145" s="337"/>
      <c r="K145" s="337"/>
    </row>
    <row r="146" ht="7.5" customHeight="1">
      <c r="B146" s="338"/>
      <c r="C146" s="339"/>
      <c r="D146" s="339"/>
      <c r="E146" s="339"/>
      <c r="F146" s="339"/>
      <c r="G146" s="339"/>
      <c r="H146" s="339"/>
      <c r="I146" s="339"/>
      <c r="J146" s="339"/>
      <c r="K146" s="340"/>
    </row>
    <row r="147" ht="45" customHeight="1">
      <c r="B147" s="341"/>
      <c r="C147" s="342" t="s">
        <v>1326</v>
      </c>
      <c r="D147" s="342"/>
      <c r="E147" s="342"/>
      <c r="F147" s="342"/>
      <c r="G147" s="342"/>
      <c r="H147" s="342"/>
      <c r="I147" s="342"/>
      <c r="J147" s="342"/>
      <c r="K147" s="343"/>
    </row>
    <row r="148" ht="17.25" customHeight="1">
      <c r="B148" s="341"/>
      <c r="C148" s="344" t="s">
        <v>1261</v>
      </c>
      <c r="D148" s="344"/>
      <c r="E148" s="344"/>
      <c r="F148" s="344" t="s">
        <v>1262</v>
      </c>
      <c r="G148" s="345"/>
      <c r="H148" s="344" t="s">
        <v>62</v>
      </c>
      <c r="I148" s="344" t="s">
        <v>65</v>
      </c>
      <c r="J148" s="344" t="s">
        <v>1263</v>
      </c>
      <c r="K148" s="343"/>
    </row>
    <row r="149" ht="17.25" customHeight="1">
      <c r="B149" s="341"/>
      <c r="C149" s="346" t="s">
        <v>1264</v>
      </c>
      <c r="D149" s="346"/>
      <c r="E149" s="346"/>
      <c r="F149" s="347" t="s">
        <v>1265</v>
      </c>
      <c r="G149" s="348"/>
      <c r="H149" s="346"/>
      <c r="I149" s="346"/>
      <c r="J149" s="346" t="s">
        <v>1266</v>
      </c>
      <c r="K149" s="343"/>
    </row>
    <row r="150" ht="5.25" customHeight="1">
      <c r="B150" s="352"/>
      <c r="C150" s="349"/>
      <c r="D150" s="349"/>
      <c r="E150" s="349"/>
      <c r="F150" s="349"/>
      <c r="G150" s="350"/>
      <c r="H150" s="349"/>
      <c r="I150" s="349"/>
      <c r="J150" s="349"/>
      <c r="K150" s="373"/>
    </row>
    <row r="151" ht="15" customHeight="1">
      <c r="B151" s="352"/>
      <c r="C151" s="377" t="s">
        <v>1270</v>
      </c>
      <c r="D151" s="329"/>
      <c r="E151" s="329"/>
      <c r="F151" s="378" t="s">
        <v>1267</v>
      </c>
      <c r="G151" s="329"/>
      <c r="H151" s="377" t="s">
        <v>1307</v>
      </c>
      <c r="I151" s="377" t="s">
        <v>1269</v>
      </c>
      <c r="J151" s="377">
        <v>120</v>
      </c>
      <c r="K151" s="373"/>
    </row>
    <row r="152" ht="15" customHeight="1">
      <c r="B152" s="352"/>
      <c r="C152" s="377" t="s">
        <v>1316</v>
      </c>
      <c r="D152" s="329"/>
      <c r="E152" s="329"/>
      <c r="F152" s="378" t="s">
        <v>1267</v>
      </c>
      <c r="G152" s="329"/>
      <c r="H152" s="377" t="s">
        <v>1327</v>
      </c>
      <c r="I152" s="377" t="s">
        <v>1269</v>
      </c>
      <c r="J152" s="377" t="s">
        <v>1318</v>
      </c>
      <c r="K152" s="373"/>
    </row>
    <row r="153" ht="15" customHeight="1">
      <c r="B153" s="352"/>
      <c r="C153" s="377" t="s">
        <v>95</v>
      </c>
      <c r="D153" s="329"/>
      <c r="E153" s="329"/>
      <c r="F153" s="378" t="s">
        <v>1267</v>
      </c>
      <c r="G153" s="329"/>
      <c r="H153" s="377" t="s">
        <v>1328</v>
      </c>
      <c r="I153" s="377" t="s">
        <v>1269</v>
      </c>
      <c r="J153" s="377" t="s">
        <v>1318</v>
      </c>
      <c r="K153" s="373"/>
    </row>
    <row r="154" ht="15" customHeight="1">
      <c r="B154" s="352"/>
      <c r="C154" s="377" t="s">
        <v>1272</v>
      </c>
      <c r="D154" s="329"/>
      <c r="E154" s="329"/>
      <c r="F154" s="378" t="s">
        <v>1273</v>
      </c>
      <c r="G154" s="329"/>
      <c r="H154" s="377" t="s">
        <v>1307</v>
      </c>
      <c r="I154" s="377" t="s">
        <v>1269</v>
      </c>
      <c r="J154" s="377">
        <v>50</v>
      </c>
      <c r="K154" s="373"/>
    </row>
    <row r="155" ht="15" customHeight="1">
      <c r="B155" s="352"/>
      <c r="C155" s="377" t="s">
        <v>1275</v>
      </c>
      <c r="D155" s="329"/>
      <c r="E155" s="329"/>
      <c r="F155" s="378" t="s">
        <v>1267</v>
      </c>
      <c r="G155" s="329"/>
      <c r="H155" s="377" t="s">
        <v>1307</v>
      </c>
      <c r="I155" s="377" t="s">
        <v>1277</v>
      </c>
      <c r="J155" s="377"/>
      <c r="K155" s="373"/>
    </row>
    <row r="156" ht="15" customHeight="1">
      <c r="B156" s="352"/>
      <c r="C156" s="377" t="s">
        <v>1286</v>
      </c>
      <c r="D156" s="329"/>
      <c r="E156" s="329"/>
      <c r="F156" s="378" t="s">
        <v>1273</v>
      </c>
      <c r="G156" s="329"/>
      <c r="H156" s="377" t="s">
        <v>1307</v>
      </c>
      <c r="I156" s="377" t="s">
        <v>1269</v>
      </c>
      <c r="J156" s="377">
        <v>50</v>
      </c>
      <c r="K156" s="373"/>
    </row>
    <row r="157" ht="15" customHeight="1">
      <c r="B157" s="352"/>
      <c r="C157" s="377" t="s">
        <v>1294</v>
      </c>
      <c r="D157" s="329"/>
      <c r="E157" s="329"/>
      <c r="F157" s="378" t="s">
        <v>1273</v>
      </c>
      <c r="G157" s="329"/>
      <c r="H157" s="377" t="s">
        <v>1307</v>
      </c>
      <c r="I157" s="377" t="s">
        <v>1269</v>
      </c>
      <c r="J157" s="377">
        <v>50</v>
      </c>
      <c r="K157" s="373"/>
    </row>
    <row r="158" ht="15" customHeight="1">
      <c r="B158" s="352"/>
      <c r="C158" s="377" t="s">
        <v>1292</v>
      </c>
      <c r="D158" s="329"/>
      <c r="E158" s="329"/>
      <c r="F158" s="378" t="s">
        <v>1273</v>
      </c>
      <c r="G158" s="329"/>
      <c r="H158" s="377" t="s">
        <v>1307</v>
      </c>
      <c r="I158" s="377" t="s">
        <v>1269</v>
      </c>
      <c r="J158" s="377">
        <v>50</v>
      </c>
      <c r="K158" s="373"/>
    </row>
    <row r="159" ht="15" customHeight="1">
      <c r="B159" s="352"/>
      <c r="C159" s="377" t="s">
        <v>208</v>
      </c>
      <c r="D159" s="329"/>
      <c r="E159" s="329"/>
      <c r="F159" s="378" t="s">
        <v>1267</v>
      </c>
      <c r="G159" s="329"/>
      <c r="H159" s="377" t="s">
        <v>1329</v>
      </c>
      <c r="I159" s="377" t="s">
        <v>1269</v>
      </c>
      <c r="J159" s="377" t="s">
        <v>1330</v>
      </c>
      <c r="K159" s="373"/>
    </row>
    <row r="160" ht="15" customHeight="1">
      <c r="B160" s="352"/>
      <c r="C160" s="377" t="s">
        <v>1331</v>
      </c>
      <c r="D160" s="329"/>
      <c r="E160" s="329"/>
      <c r="F160" s="378" t="s">
        <v>1267</v>
      </c>
      <c r="G160" s="329"/>
      <c r="H160" s="377" t="s">
        <v>1332</v>
      </c>
      <c r="I160" s="377" t="s">
        <v>1302</v>
      </c>
      <c r="J160" s="377"/>
      <c r="K160" s="373"/>
    </row>
    <row r="161" ht="15" customHeight="1">
      <c r="B161" s="379"/>
      <c r="C161" s="361"/>
      <c r="D161" s="361"/>
      <c r="E161" s="361"/>
      <c r="F161" s="361"/>
      <c r="G161" s="361"/>
      <c r="H161" s="361"/>
      <c r="I161" s="361"/>
      <c r="J161" s="361"/>
      <c r="K161" s="380"/>
    </row>
    <row r="162" ht="18.75" customHeight="1">
      <c r="B162" s="326"/>
      <c r="C162" s="329"/>
      <c r="D162" s="329"/>
      <c r="E162" s="329"/>
      <c r="F162" s="351"/>
      <c r="G162" s="329"/>
      <c r="H162" s="329"/>
      <c r="I162" s="329"/>
      <c r="J162" s="329"/>
      <c r="K162" s="326"/>
    </row>
    <row r="163" ht="18.75" customHeight="1">
      <c r="B163" s="326"/>
      <c r="C163" s="329"/>
      <c r="D163" s="329"/>
      <c r="E163" s="329"/>
      <c r="F163" s="351"/>
      <c r="G163" s="329"/>
      <c r="H163" s="329"/>
      <c r="I163" s="329"/>
      <c r="J163" s="329"/>
      <c r="K163" s="326"/>
    </row>
    <row r="164" ht="18.75" customHeight="1">
      <c r="B164" s="326"/>
      <c r="C164" s="329"/>
      <c r="D164" s="329"/>
      <c r="E164" s="329"/>
      <c r="F164" s="351"/>
      <c r="G164" s="329"/>
      <c r="H164" s="329"/>
      <c r="I164" s="329"/>
      <c r="J164" s="329"/>
      <c r="K164" s="326"/>
    </row>
    <row r="165" ht="18.75" customHeight="1">
      <c r="B165" s="326"/>
      <c r="C165" s="329"/>
      <c r="D165" s="329"/>
      <c r="E165" s="329"/>
      <c r="F165" s="351"/>
      <c r="G165" s="329"/>
      <c r="H165" s="329"/>
      <c r="I165" s="329"/>
      <c r="J165" s="329"/>
      <c r="K165" s="326"/>
    </row>
    <row r="166" ht="18.75" customHeight="1">
      <c r="B166" s="326"/>
      <c r="C166" s="329"/>
      <c r="D166" s="329"/>
      <c r="E166" s="329"/>
      <c r="F166" s="351"/>
      <c r="G166" s="329"/>
      <c r="H166" s="329"/>
      <c r="I166" s="329"/>
      <c r="J166" s="329"/>
      <c r="K166" s="326"/>
    </row>
    <row r="167" ht="18.75" customHeight="1">
      <c r="B167" s="326"/>
      <c r="C167" s="329"/>
      <c r="D167" s="329"/>
      <c r="E167" s="329"/>
      <c r="F167" s="351"/>
      <c r="G167" s="329"/>
      <c r="H167" s="329"/>
      <c r="I167" s="329"/>
      <c r="J167" s="329"/>
      <c r="K167" s="326"/>
    </row>
    <row r="168" ht="18.75" customHeight="1">
      <c r="B168" s="326"/>
      <c r="C168" s="329"/>
      <c r="D168" s="329"/>
      <c r="E168" s="329"/>
      <c r="F168" s="351"/>
      <c r="G168" s="329"/>
      <c r="H168" s="329"/>
      <c r="I168" s="329"/>
      <c r="J168" s="329"/>
      <c r="K168" s="326"/>
    </row>
    <row r="169" ht="18.75" customHeight="1">
      <c r="B169" s="337"/>
      <c r="C169" s="337"/>
      <c r="D169" s="337"/>
      <c r="E169" s="337"/>
      <c r="F169" s="337"/>
      <c r="G169" s="337"/>
      <c r="H169" s="337"/>
      <c r="I169" s="337"/>
      <c r="J169" s="337"/>
      <c r="K169" s="337"/>
    </row>
    <row r="170" ht="7.5" customHeight="1">
      <c r="B170" s="316"/>
      <c r="C170" s="317"/>
      <c r="D170" s="317"/>
      <c r="E170" s="317"/>
      <c r="F170" s="317"/>
      <c r="G170" s="317"/>
      <c r="H170" s="317"/>
      <c r="I170" s="317"/>
      <c r="J170" s="317"/>
      <c r="K170" s="318"/>
    </row>
    <row r="171" ht="45" customHeight="1">
      <c r="B171" s="319"/>
      <c r="C171" s="320" t="s">
        <v>1333</v>
      </c>
      <c r="D171" s="320"/>
      <c r="E171" s="320"/>
      <c r="F171" s="320"/>
      <c r="G171" s="320"/>
      <c r="H171" s="320"/>
      <c r="I171" s="320"/>
      <c r="J171" s="320"/>
      <c r="K171" s="321"/>
    </row>
    <row r="172" ht="17.25" customHeight="1">
      <c r="B172" s="319"/>
      <c r="C172" s="344" t="s">
        <v>1261</v>
      </c>
      <c r="D172" s="344"/>
      <c r="E172" s="344"/>
      <c r="F172" s="344" t="s">
        <v>1262</v>
      </c>
      <c r="G172" s="381"/>
      <c r="H172" s="382" t="s">
        <v>62</v>
      </c>
      <c r="I172" s="382" t="s">
        <v>65</v>
      </c>
      <c r="J172" s="344" t="s">
        <v>1263</v>
      </c>
      <c r="K172" s="321"/>
    </row>
    <row r="173" ht="17.25" customHeight="1">
      <c r="B173" s="322"/>
      <c r="C173" s="346" t="s">
        <v>1264</v>
      </c>
      <c r="D173" s="346"/>
      <c r="E173" s="346"/>
      <c r="F173" s="347" t="s">
        <v>1265</v>
      </c>
      <c r="G173" s="383"/>
      <c r="H173" s="384"/>
      <c r="I173" s="384"/>
      <c r="J173" s="346" t="s">
        <v>1266</v>
      </c>
      <c r="K173" s="324"/>
    </row>
    <row r="174" ht="5.25" customHeight="1">
      <c r="B174" s="352"/>
      <c r="C174" s="349"/>
      <c r="D174" s="349"/>
      <c r="E174" s="349"/>
      <c r="F174" s="349"/>
      <c r="G174" s="350"/>
      <c r="H174" s="349"/>
      <c r="I174" s="349"/>
      <c r="J174" s="349"/>
      <c r="K174" s="373"/>
    </row>
    <row r="175" ht="15" customHeight="1">
      <c r="B175" s="352"/>
      <c r="C175" s="329" t="s">
        <v>1270</v>
      </c>
      <c r="D175" s="329"/>
      <c r="E175" s="329"/>
      <c r="F175" s="351" t="s">
        <v>1267</v>
      </c>
      <c r="G175" s="329"/>
      <c r="H175" s="329" t="s">
        <v>1307</v>
      </c>
      <c r="I175" s="329" t="s">
        <v>1269</v>
      </c>
      <c r="J175" s="329">
        <v>120</v>
      </c>
      <c r="K175" s="373"/>
    </row>
    <row r="176" ht="15" customHeight="1">
      <c r="B176" s="352"/>
      <c r="C176" s="329" t="s">
        <v>1316</v>
      </c>
      <c r="D176" s="329"/>
      <c r="E176" s="329"/>
      <c r="F176" s="351" t="s">
        <v>1267</v>
      </c>
      <c r="G176" s="329"/>
      <c r="H176" s="329" t="s">
        <v>1317</v>
      </c>
      <c r="I176" s="329" t="s">
        <v>1269</v>
      </c>
      <c r="J176" s="329" t="s">
        <v>1318</v>
      </c>
      <c r="K176" s="373"/>
    </row>
    <row r="177" ht="15" customHeight="1">
      <c r="B177" s="352"/>
      <c r="C177" s="329" t="s">
        <v>95</v>
      </c>
      <c r="D177" s="329"/>
      <c r="E177" s="329"/>
      <c r="F177" s="351" t="s">
        <v>1267</v>
      </c>
      <c r="G177" s="329"/>
      <c r="H177" s="329" t="s">
        <v>1334</v>
      </c>
      <c r="I177" s="329" t="s">
        <v>1269</v>
      </c>
      <c r="J177" s="329" t="s">
        <v>1318</v>
      </c>
      <c r="K177" s="373"/>
    </row>
    <row r="178" ht="15" customHeight="1">
      <c r="B178" s="352"/>
      <c r="C178" s="329" t="s">
        <v>1272</v>
      </c>
      <c r="D178" s="329"/>
      <c r="E178" s="329"/>
      <c r="F178" s="351" t="s">
        <v>1273</v>
      </c>
      <c r="G178" s="329"/>
      <c r="H178" s="329" t="s">
        <v>1334</v>
      </c>
      <c r="I178" s="329" t="s">
        <v>1269</v>
      </c>
      <c r="J178" s="329">
        <v>50</v>
      </c>
      <c r="K178" s="373"/>
    </row>
    <row r="179" ht="15" customHeight="1">
      <c r="B179" s="352"/>
      <c r="C179" s="329" t="s">
        <v>1275</v>
      </c>
      <c r="D179" s="329"/>
      <c r="E179" s="329"/>
      <c r="F179" s="351" t="s">
        <v>1267</v>
      </c>
      <c r="G179" s="329"/>
      <c r="H179" s="329" t="s">
        <v>1334</v>
      </c>
      <c r="I179" s="329" t="s">
        <v>1277</v>
      </c>
      <c r="J179" s="329"/>
      <c r="K179" s="373"/>
    </row>
    <row r="180" ht="15" customHeight="1">
      <c r="B180" s="352"/>
      <c r="C180" s="329" t="s">
        <v>1286</v>
      </c>
      <c r="D180" s="329"/>
      <c r="E180" s="329"/>
      <c r="F180" s="351" t="s">
        <v>1273</v>
      </c>
      <c r="G180" s="329"/>
      <c r="H180" s="329" t="s">
        <v>1334</v>
      </c>
      <c r="I180" s="329" t="s">
        <v>1269</v>
      </c>
      <c r="J180" s="329">
        <v>50</v>
      </c>
      <c r="K180" s="373"/>
    </row>
    <row r="181" ht="15" customHeight="1">
      <c r="B181" s="352"/>
      <c r="C181" s="329" t="s">
        <v>1294</v>
      </c>
      <c r="D181" s="329"/>
      <c r="E181" s="329"/>
      <c r="F181" s="351" t="s">
        <v>1273</v>
      </c>
      <c r="G181" s="329"/>
      <c r="H181" s="329" t="s">
        <v>1334</v>
      </c>
      <c r="I181" s="329" t="s">
        <v>1269</v>
      </c>
      <c r="J181" s="329">
        <v>50</v>
      </c>
      <c r="K181" s="373"/>
    </row>
    <row r="182" ht="15" customHeight="1">
      <c r="B182" s="352"/>
      <c r="C182" s="329" t="s">
        <v>1292</v>
      </c>
      <c r="D182" s="329"/>
      <c r="E182" s="329"/>
      <c r="F182" s="351" t="s">
        <v>1273</v>
      </c>
      <c r="G182" s="329"/>
      <c r="H182" s="329" t="s">
        <v>1334</v>
      </c>
      <c r="I182" s="329" t="s">
        <v>1269</v>
      </c>
      <c r="J182" s="329">
        <v>50</v>
      </c>
      <c r="K182" s="373"/>
    </row>
    <row r="183" ht="15" customHeight="1">
      <c r="B183" s="352"/>
      <c r="C183" s="329" t="s">
        <v>214</v>
      </c>
      <c r="D183" s="329"/>
      <c r="E183" s="329"/>
      <c r="F183" s="351" t="s">
        <v>1267</v>
      </c>
      <c r="G183" s="329"/>
      <c r="H183" s="329" t="s">
        <v>1335</v>
      </c>
      <c r="I183" s="329" t="s">
        <v>1336</v>
      </c>
      <c r="J183" s="329"/>
      <c r="K183" s="373"/>
    </row>
    <row r="184" ht="15" customHeight="1">
      <c r="B184" s="352"/>
      <c r="C184" s="329" t="s">
        <v>65</v>
      </c>
      <c r="D184" s="329"/>
      <c r="E184" s="329"/>
      <c r="F184" s="351" t="s">
        <v>1267</v>
      </c>
      <c r="G184" s="329"/>
      <c r="H184" s="329" t="s">
        <v>1337</v>
      </c>
      <c r="I184" s="329" t="s">
        <v>1338</v>
      </c>
      <c r="J184" s="329">
        <v>1</v>
      </c>
      <c r="K184" s="373"/>
    </row>
    <row r="185" ht="15" customHeight="1">
      <c r="B185" s="352"/>
      <c r="C185" s="329" t="s">
        <v>61</v>
      </c>
      <c r="D185" s="329"/>
      <c r="E185" s="329"/>
      <c r="F185" s="351" t="s">
        <v>1267</v>
      </c>
      <c r="G185" s="329"/>
      <c r="H185" s="329" t="s">
        <v>1339</v>
      </c>
      <c r="I185" s="329" t="s">
        <v>1269</v>
      </c>
      <c r="J185" s="329">
        <v>20</v>
      </c>
      <c r="K185" s="373"/>
    </row>
    <row r="186" ht="15" customHeight="1">
      <c r="B186" s="352"/>
      <c r="C186" s="329" t="s">
        <v>62</v>
      </c>
      <c r="D186" s="329"/>
      <c r="E186" s="329"/>
      <c r="F186" s="351" t="s">
        <v>1267</v>
      </c>
      <c r="G186" s="329"/>
      <c r="H186" s="329" t="s">
        <v>1340</v>
      </c>
      <c r="I186" s="329" t="s">
        <v>1269</v>
      </c>
      <c r="J186" s="329">
        <v>255</v>
      </c>
      <c r="K186" s="373"/>
    </row>
    <row r="187" ht="15" customHeight="1">
      <c r="B187" s="352"/>
      <c r="C187" s="329" t="s">
        <v>215</v>
      </c>
      <c r="D187" s="329"/>
      <c r="E187" s="329"/>
      <c r="F187" s="351" t="s">
        <v>1267</v>
      </c>
      <c r="G187" s="329"/>
      <c r="H187" s="329" t="s">
        <v>1231</v>
      </c>
      <c r="I187" s="329" t="s">
        <v>1269</v>
      </c>
      <c r="J187" s="329">
        <v>10</v>
      </c>
      <c r="K187" s="373"/>
    </row>
    <row r="188" ht="15" customHeight="1">
      <c r="B188" s="352"/>
      <c r="C188" s="329" t="s">
        <v>216</v>
      </c>
      <c r="D188" s="329"/>
      <c r="E188" s="329"/>
      <c r="F188" s="351" t="s">
        <v>1267</v>
      </c>
      <c r="G188" s="329"/>
      <c r="H188" s="329" t="s">
        <v>1341</v>
      </c>
      <c r="I188" s="329" t="s">
        <v>1302</v>
      </c>
      <c r="J188" s="329"/>
      <c r="K188" s="373"/>
    </row>
    <row r="189" ht="15" customHeight="1">
      <c r="B189" s="352"/>
      <c r="C189" s="329" t="s">
        <v>1342</v>
      </c>
      <c r="D189" s="329"/>
      <c r="E189" s="329"/>
      <c r="F189" s="351" t="s">
        <v>1267</v>
      </c>
      <c r="G189" s="329"/>
      <c r="H189" s="329" t="s">
        <v>1343</v>
      </c>
      <c r="I189" s="329" t="s">
        <v>1302</v>
      </c>
      <c r="J189" s="329"/>
      <c r="K189" s="373"/>
    </row>
    <row r="190" ht="15" customHeight="1">
      <c r="B190" s="352"/>
      <c r="C190" s="329" t="s">
        <v>1331</v>
      </c>
      <c r="D190" s="329"/>
      <c r="E190" s="329"/>
      <c r="F190" s="351" t="s">
        <v>1267</v>
      </c>
      <c r="G190" s="329"/>
      <c r="H190" s="329" t="s">
        <v>1344</v>
      </c>
      <c r="I190" s="329" t="s">
        <v>1302</v>
      </c>
      <c r="J190" s="329"/>
      <c r="K190" s="373"/>
    </row>
    <row r="191" ht="15" customHeight="1">
      <c r="B191" s="352"/>
      <c r="C191" s="329" t="s">
        <v>219</v>
      </c>
      <c r="D191" s="329"/>
      <c r="E191" s="329"/>
      <c r="F191" s="351" t="s">
        <v>1273</v>
      </c>
      <c r="G191" s="329"/>
      <c r="H191" s="329" t="s">
        <v>1345</v>
      </c>
      <c r="I191" s="329" t="s">
        <v>1269</v>
      </c>
      <c r="J191" s="329">
        <v>50</v>
      </c>
      <c r="K191" s="373"/>
    </row>
    <row r="192" ht="15" customHeight="1">
      <c r="B192" s="352"/>
      <c r="C192" s="329" t="s">
        <v>1346</v>
      </c>
      <c r="D192" s="329"/>
      <c r="E192" s="329"/>
      <c r="F192" s="351" t="s">
        <v>1273</v>
      </c>
      <c r="G192" s="329"/>
      <c r="H192" s="329" t="s">
        <v>1347</v>
      </c>
      <c r="I192" s="329" t="s">
        <v>1348</v>
      </c>
      <c r="J192" s="329"/>
      <c r="K192" s="373"/>
    </row>
    <row r="193" ht="15" customHeight="1">
      <c r="B193" s="352"/>
      <c r="C193" s="329" t="s">
        <v>1349</v>
      </c>
      <c r="D193" s="329"/>
      <c r="E193" s="329"/>
      <c r="F193" s="351" t="s">
        <v>1273</v>
      </c>
      <c r="G193" s="329"/>
      <c r="H193" s="329" t="s">
        <v>1350</v>
      </c>
      <c r="I193" s="329" t="s">
        <v>1348</v>
      </c>
      <c r="J193" s="329"/>
      <c r="K193" s="373"/>
    </row>
    <row r="194" ht="15" customHeight="1">
      <c r="B194" s="352"/>
      <c r="C194" s="329" t="s">
        <v>1351</v>
      </c>
      <c r="D194" s="329"/>
      <c r="E194" s="329"/>
      <c r="F194" s="351" t="s">
        <v>1273</v>
      </c>
      <c r="G194" s="329"/>
      <c r="H194" s="329" t="s">
        <v>1352</v>
      </c>
      <c r="I194" s="329" t="s">
        <v>1348</v>
      </c>
      <c r="J194" s="329"/>
      <c r="K194" s="373"/>
    </row>
    <row r="195" ht="15" customHeight="1">
      <c r="B195" s="352"/>
      <c r="C195" s="385" t="s">
        <v>1353</v>
      </c>
      <c r="D195" s="329"/>
      <c r="E195" s="329"/>
      <c r="F195" s="351" t="s">
        <v>1273</v>
      </c>
      <c r="G195" s="329"/>
      <c r="H195" s="329" t="s">
        <v>1354</v>
      </c>
      <c r="I195" s="329" t="s">
        <v>1355</v>
      </c>
      <c r="J195" s="386" t="s">
        <v>1356</v>
      </c>
      <c r="K195" s="373"/>
    </row>
    <row r="196" ht="15" customHeight="1">
      <c r="B196" s="352"/>
      <c r="C196" s="336" t="s">
        <v>50</v>
      </c>
      <c r="D196" s="329"/>
      <c r="E196" s="329"/>
      <c r="F196" s="351" t="s">
        <v>1267</v>
      </c>
      <c r="G196" s="329"/>
      <c r="H196" s="326" t="s">
        <v>1357</v>
      </c>
      <c r="I196" s="329" t="s">
        <v>1358</v>
      </c>
      <c r="J196" s="329"/>
      <c r="K196" s="373"/>
    </row>
    <row r="197" ht="15" customHeight="1">
      <c r="B197" s="352"/>
      <c r="C197" s="336" t="s">
        <v>1359</v>
      </c>
      <c r="D197" s="329"/>
      <c r="E197" s="329"/>
      <c r="F197" s="351" t="s">
        <v>1267</v>
      </c>
      <c r="G197" s="329"/>
      <c r="H197" s="329" t="s">
        <v>1360</v>
      </c>
      <c r="I197" s="329" t="s">
        <v>1302</v>
      </c>
      <c r="J197" s="329"/>
      <c r="K197" s="373"/>
    </row>
    <row r="198" ht="15" customHeight="1">
      <c r="B198" s="352"/>
      <c r="C198" s="336" t="s">
        <v>1361</v>
      </c>
      <c r="D198" s="329"/>
      <c r="E198" s="329"/>
      <c r="F198" s="351" t="s">
        <v>1267</v>
      </c>
      <c r="G198" s="329"/>
      <c r="H198" s="329" t="s">
        <v>1362</v>
      </c>
      <c r="I198" s="329" t="s">
        <v>1302</v>
      </c>
      <c r="J198" s="329"/>
      <c r="K198" s="373"/>
    </row>
    <row r="199" ht="15" customHeight="1">
      <c r="B199" s="352"/>
      <c r="C199" s="336" t="s">
        <v>1363</v>
      </c>
      <c r="D199" s="329"/>
      <c r="E199" s="329"/>
      <c r="F199" s="351" t="s">
        <v>1273</v>
      </c>
      <c r="G199" s="329"/>
      <c r="H199" s="329" t="s">
        <v>1364</v>
      </c>
      <c r="I199" s="329" t="s">
        <v>1302</v>
      </c>
      <c r="J199" s="329"/>
      <c r="K199" s="373"/>
    </row>
    <row r="200" ht="15" customHeight="1">
      <c r="B200" s="379"/>
      <c r="C200" s="387"/>
      <c r="D200" s="361"/>
      <c r="E200" s="361"/>
      <c r="F200" s="361"/>
      <c r="G200" s="361"/>
      <c r="H200" s="361"/>
      <c r="I200" s="361"/>
      <c r="J200" s="361"/>
      <c r="K200" s="380"/>
    </row>
    <row r="201" ht="18.75" customHeight="1">
      <c r="B201" s="326"/>
      <c r="C201" s="329"/>
      <c r="D201" s="329"/>
      <c r="E201" s="329"/>
      <c r="F201" s="351"/>
      <c r="G201" s="329"/>
      <c r="H201" s="329"/>
      <c r="I201" s="329"/>
      <c r="J201" s="329"/>
      <c r="K201" s="326"/>
    </row>
    <row r="202" ht="18.75" customHeight="1">
      <c r="B202" s="337"/>
      <c r="C202" s="337"/>
      <c r="D202" s="337"/>
      <c r="E202" s="337"/>
      <c r="F202" s="337"/>
      <c r="G202" s="337"/>
      <c r="H202" s="337"/>
      <c r="I202" s="337"/>
      <c r="J202" s="337"/>
      <c r="K202" s="337"/>
    </row>
    <row r="203" ht="13.5">
      <c r="B203" s="316"/>
      <c r="C203" s="317"/>
      <c r="D203" s="317"/>
      <c r="E203" s="317"/>
      <c r="F203" s="317"/>
      <c r="G203" s="317"/>
      <c r="H203" s="317"/>
      <c r="I203" s="317"/>
      <c r="J203" s="317"/>
      <c r="K203" s="318"/>
    </row>
    <row r="204" ht="21" customHeight="1">
      <c r="B204" s="319"/>
      <c r="C204" s="320" t="s">
        <v>1365</v>
      </c>
      <c r="D204" s="320"/>
      <c r="E204" s="320"/>
      <c r="F204" s="320"/>
      <c r="G204" s="320"/>
      <c r="H204" s="320"/>
      <c r="I204" s="320"/>
      <c r="J204" s="320"/>
      <c r="K204" s="321"/>
    </row>
    <row r="205" ht="25.5" customHeight="1">
      <c r="B205" s="319"/>
      <c r="C205" s="388" t="s">
        <v>1366</v>
      </c>
      <c r="D205" s="388"/>
      <c r="E205" s="388"/>
      <c r="F205" s="388" t="s">
        <v>1367</v>
      </c>
      <c r="G205" s="389"/>
      <c r="H205" s="388" t="s">
        <v>1368</v>
      </c>
      <c r="I205" s="388"/>
      <c r="J205" s="388"/>
      <c r="K205" s="321"/>
    </row>
    <row r="206" ht="5.25" customHeight="1">
      <c r="B206" s="352"/>
      <c r="C206" s="349"/>
      <c r="D206" s="349"/>
      <c r="E206" s="349"/>
      <c r="F206" s="349"/>
      <c r="G206" s="329"/>
      <c r="H206" s="349"/>
      <c r="I206" s="349"/>
      <c r="J206" s="349"/>
      <c r="K206" s="373"/>
    </row>
    <row r="207" ht="15" customHeight="1">
      <c r="B207" s="352"/>
      <c r="C207" s="329" t="s">
        <v>1358</v>
      </c>
      <c r="D207" s="329"/>
      <c r="E207" s="329"/>
      <c r="F207" s="351" t="s">
        <v>51</v>
      </c>
      <c r="G207" s="329"/>
      <c r="H207" s="329" t="s">
        <v>1369</v>
      </c>
      <c r="I207" s="329"/>
      <c r="J207" s="329"/>
      <c r="K207" s="373"/>
    </row>
    <row r="208" ht="15" customHeight="1">
      <c r="B208" s="352"/>
      <c r="C208" s="358"/>
      <c r="D208" s="329"/>
      <c r="E208" s="329"/>
      <c r="F208" s="351" t="s">
        <v>52</v>
      </c>
      <c r="G208" s="329"/>
      <c r="H208" s="329" t="s">
        <v>1370</v>
      </c>
      <c r="I208" s="329"/>
      <c r="J208" s="329"/>
      <c r="K208" s="373"/>
    </row>
    <row r="209" ht="15" customHeight="1">
      <c r="B209" s="352"/>
      <c r="C209" s="358"/>
      <c r="D209" s="329"/>
      <c r="E209" s="329"/>
      <c r="F209" s="351" t="s">
        <v>55</v>
      </c>
      <c r="G209" s="329"/>
      <c r="H209" s="329" t="s">
        <v>1371</v>
      </c>
      <c r="I209" s="329"/>
      <c r="J209" s="329"/>
      <c r="K209" s="373"/>
    </row>
    <row r="210" ht="15" customHeight="1">
      <c r="B210" s="352"/>
      <c r="C210" s="329"/>
      <c r="D210" s="329"/>
      <c r="E210" s="329"/>
      <c r="F210" s="351" t="s">
        <v>53</v>
      </c>
      <c r="G210" s="329"/>
      <c r="H210" s="329" t="s">
        <v>1372</v>
      </c>
      <c r="I210" s="329"/>
      <c r="J210" s="329"/>
      <c r="K210" s="373"/>
    </row>
    <row r="211" ht="15" customHeight="1">
      <c r="B211" s="352"/>
      <c r="C211" s="329"/>
      <c r="D211" s="329"/>
      <c r="E211" s="329"/>
      <c r="F211" s="351" t="s">
        <v>54</v>
      </c>
      <c r="G211" s="329"/>
      <c r="H211" s="329" t="s">
        <v>1373</v>
      </c>
      <c r="I211" s="329"/>
      <c r="J211" s="329"/>
      <c r="K211" s="373"/>
    </row>
    <row r="212" ht="15" customHeight="1">
      <c r="B212" s="352"/>
      <c r="C212" s="329"/>
      <c r="D212" s="329"/>
      <c r="E212" s="329"/>
      <c r="F212" s="351"/>
      <c r="G212" s="329"/>
      <c r="H212" s="329"/>
      <c r="I212" s="329"/>
      <c r="J212" s="329"/>
      <c r="K212" s="373"/>
    </row>
    <row r="213" ht="15" customHeight="1">
      <c r="B213" s="352"/>
      <c r="C213" s="329" t="s">
        <v>1314</v>
      </c>
      <c r="D213" s="329"/>
      <c r="E213" s="329"/>
      <c r="F213" s="351" t="s">
        <v>88</v>
      </c>
      <c r="G213" s="329"/>
      <c r="H213" s="329" t="s">
        <v>1374</v>
      </c>
      <c r="I213" s="329"/>
      <c r="J213" s="329"/>
      <c r="K213" s="373"/>
    </row>
    <row r="214" ht="15" customHeight="1">
      <c r="B214" s="352"/>
      <c r="C214" s="358"/>
      <c r="D214" s="329"/>
      <c r="E214" s="329"/>
      <c r="F214" s="351" t="s">
        <v>138</v>
      </c>
      <c r="G214" s="329"/>
      <c r="H214" s="329" t="s">
        <v>1211</v>
      </c>
      <c r="I214" s="329"/>
      <c r="J214" s="329"/>
      <c r="K214" s="373"/>
    </row>
    <row r="215" ht="15" customHeight="1">
      <c r="B215" s="352"/>
      <c r="C215" s="329"/>
      <c r="D215" s="329"/>
      <c r="E215" s="329"/>
      <c r="F215" s="351" t="s">
        <v>1209</v>
      </c>
      <c r="G215" s="329"/>
      <c r="H215" s="329" t="s">
        <v>1375</v>
      </c>
      <c r="I215" s="329"/>
      <c r="J215" s="329"/>
      <c r="K215" s="373"/>
    </row>
    <row r="216" ht="15" customHeight="1">
      <c r="B216" s="390"/>
      <c r="C216" s="358"/>
      <c r="D216" s="358"/>
      <c r="E216" s="358"/>
      <c r="F216" s="351" t="s">
        <v>1212</v>
      </c>
      <c r="G216" s="336"/>
      <c r="H216" s="377" t="s">
        <v>1213</v>
      </c>
      <c r="I216" s="377"/>
      <c r="J216" s="377"/>
      <c r="K216" s="391"/>
    </row>
    <row r="217" ht="15" customHeight="1">
      <c r="B217" s="390"/>
      <c r="C217" s="358"/>
      <c r="D217" s="358"/>
      <c r="E217" s="358"/>
      <c r="F217" s="351" t="s">
        <v>1214</v>
      </c>
      <c r="G217" s="336"/>
      <c r="H217" s="377" t="s">
        <v>1376</v>
      </c>
      <c r="I217" s="377"/>
      <c r="J217" s="377"/>
      <c r="K217" s="391"/>
    </row>
    <row r="218" ht="15" customHeight="1">
      <c r="B218" s="390"/>
      <c r="C218" s="358"/>
      <c r="D218" s="358"/>
      <c r="E218" s="358"/>
      <c r="F218" s="392"/>
      <c r="G218" s="336"/>
      <c r="H218" s="393"/>
      <c r="I218" s="393"/>
      <c r="J218" s="393"/>
      <c r="K218" s="391"/>
    </row>
    <row r="219" ht="15" customHeight="1">
      <c r="B219" s="390"/>
      <c r="C219" s="329" t="s">
        <v>1338</v>
      </c>
      <c r="D219" s="358"/>
      <c r="E219" s="358"/>
      <c r="F219" s="351">
        <v>1</v>
      </c>
      <c r="G219" s="336"/>
      <c r="H219" s="377" t="s">
        <v>1377</v>
      </c>
      <c r="I219" s="377"/>
      <c r="J219" s="377"/>
      <c r="K219" s="391"/>
    </row>
    <row r="220" ht="15" customHeight="1">
      <c r="B220" s="390"/>
      <c r="C220" s="358"/>
      <c r="D220" s="358"/>
      <c r="E220" s="358"/>
      <c r="F220" s="351">
        <v>2</v>
      </c>
      <c r="G220" s="336"/>
      <c r="H220" s="377" t="s">
        <v>1378</v>
      </c>
      <c r="I220" s="377"/>
      <c r="J220" s="377"/>
      <c r="K220" s="391"/>
    </row>
    <row r="221" ht="15" customHeight="1">
      <c r="B221" s="390"/>
      <c r="C221" s="358"/>
      <c r="D221" s="358"/>
      <c r="E221" s="358"/>
      <c r="F221" s="351">
        <v>3</v>
      </c>
      <c r="G221" s="336"/>
      <c r="H221" s="377" t="s">
        <v>1379</v>
      </c>
      <c r="I221" s="377"/>
      <c r="J221" s="377"/>
      <c r="K221" s="391"/>
    </row>
    <row r="222" ht="15" customHeight="1">
      <c r="B222" s="390"/>
      <c r="C222" s="358"/>
      <c r="D222" s="358"/>
      <c r="E222" s="358"/>
      <c r="F222" s="351">
        <v>4</v>
      </c>
      <c r="G222" s="336"/>
      <c r="H222" s="377" t="s">
        <v>1380</v>
      </c>
      <c r="I222" s="377"/>
      <c r="J222" s="377"/>
      <c r="K222" s="391"/>
    </row>
    <row r="223" ht="12.75" customHeight="1">
      <c r="B223" s="394"/>
      <c r="C223" s="395"/>
      <c r="D223" s="395"/>
      <c r="E223" s="395"/>
      <c r="F223" s="395"/>
      <c r="G223" s="395"/>
      <c r="H223" s="395"/>
      <c r="I223" s="395"/>
      <c r="J223" s="395"/>
      <c r="K223" s="396"/>
    </row>
  </sheetData>
  <sheetProtection autoFilter="0" deleteColumns="0" deleteRows="0" formatCells="0" formatColumns="0" formatRows="0" insertColumns="0" insertHyperlinks="0" insertRows="0" pivotTables="0" sort="0"/>
  <mergeCells count="77">
    <mergeCell ref="H222:J222"/>
    <mergeCell ref="H219:J219"/>
    <mergeCell ref="H220:J220"/>
    <mergeCell ref="H221:J221"/>
    <mergeCell ref="H205:J205"/>
    <mergeCell ref="H207:J207"/>
    <mergeCell ref="H210:J210"/>
    <mergeCell ref="H211:J211"/>
    <mergeCell ref="H213:J213"/>
    <mergeCell ref="H214:J214"/>
    <mergeCell ref="H215:J215"/>
    <mergeCell ref="H216:J216"/>
    <mergeCell ref="H217:J217"/>
    <mergeCell ref="H208:J208"/>
    <mergeCell ref="H209:J209"/>
    <mergeCell ref="C204:J204"/>
    <mergeCell ref="C171:J171"/>
    <mergeCell ref="C147:J147"/>
    <mergeCell ref="C122:J122"/>
    <mergeCell ref="C102:J102"/>
    <mergeCell ref="C75:J75"/>
    <mergeCell ref="D69:J69"/>
    <mergeCell ref="D70:J70"/>
    <mergeCell ref="D62:J62"/>
    <mergeCell ref="D63:J63"/>
    <mergeCell ref="D65:J65"/>
    <mergeCell ref="D66:J66"/>
    <mergeCell ref="D67:J67"/>
    <mergeCell ref="D68:J68"/>
    <mergeCell ref="D61:J61"/>
    <mergeCell ref="D60:J60"/>
    <mergeCell ref="D59:J59"/>
    <mergeCell ref="D58:J58"/>
    <mergeCell ref="C55:J55"/>
    <mergeCell ref="C57:J57"/>
    <mergeCell ref="C54:J54"/>
    <mergeCell ref="C52:J52"/>
    <mergeCell ref="D51:J51"/>
    <mergeCell ref="E50:J50"/>
    <mergeCell ref="E49:J49"/>
    <mergeCell ref="G45:J45"/>
    <mergeCell ref="D47:J47"/>
    <mergeCell ref="E48:J48"/>
    <mergeCell ref="G44:J44"/>
    <mergeCell ref="G43:J43"/>
    <mergeCell ref="D31:J31"/>
    <mergeCell ref="D33:J33"/>
    <mergeCell ref="G39:J39"/>
    <mergeCell ref="D34:J34"/>
    <mergeCell ref="D35:J35"/>
    <mergeCell ref="G36:J36"/>
    <mergeCell ref="G37:J37"/>
    <mergeCell ref="G38:J38"/>
    <mergeCell ref="G41:J41"/>
    <mergeCell ref="G42:J42"/>
    <mergeCell ref="G40:J40"/>
    <mergeCell ref="D30:J30"/>
    <mergeCell ref="D28:J28"/>
    <mergeCell ref="D27:J27"/>
    <mergeCell ref="C26:J26"/>
    <mergeCell ref="D16:J16"/>
    <mergeCell ref="F22:J22"/>
    <mergeCell ref="F23:J23"/>
    <mergeCell ref="C25:J25"/>
    <mergeCell ref="D17:J17"/>
    <mergeCell ref="F18:J18"/>
    <mergeCell ref="F19:J19"/>
    <mergeCell ref="F20:J20"/>
    <mergeCell ref="F21:J21"/>
    <mergeCell ref="D15:J15"/>
    <mergeCell ref="C3:J3"/>
    <mergeCell ref="C9:J9"/>
    <mergeCell ref="D10:J10"/>
    <mergeCell ref="C4:J4"/>
    <mergeCell ref="C6:J6"/>
    <mergeCell ref="C7:J7"/>
    <mergeCell ref="D11:J11"/>
  </mergeCells>
  <pageSetup r:id="rId1" paperSize="9" orientation="landscape"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96</v>
      </c>
      <c r="AZ2" s="143" t="s">
        <v>158</v>
      </c>
      <c r="BA2" s="143" t="s">
        <v>159</v>
      </c>
      <c r="BB2" s="143" t="s">
        <v>160</v>
      </c>
      <c r="BC2" s="143" t="s">
        <v>161</v>
      </c>
      <c r="BD2" s="143" t="s">
        <v>91</v>
      </c>
    </row>
    <row r="3" ht="6.96" customHeight="1">
      <c r="B3" s="144"/>
      <c r="C3" s="145"/>
      <c r="D3" s="145"/>
      <c r="E3" s="145"/>
      <c r="F3" s="145"/>
      <c r="G3" s="145"/>
      <c r="H3" s="145"/>
      <c r="I3" s="146"/>
      <c r="J3" s="146"/>
      <c r="K3" s="145"/>
      <c r="L3" s="145"/>
      <c r="M3" s="21"/>
      <c r="AT3" s="18" t="s">
        <v>91</v>
      </c>
      <c r="AZ3" s="143" t="s">
        <v>162</v>
      </c>
      <c r="BA3" s="143" t="s">
        <v>162</v>
      </c>
      <c r="BB3" s="143" t="s">
        <v>163</v>
      </c>
      <c r="BC3" s="143" t="s">
        <v>164</v>
      </c>
      <c r="BD3" s="143" t="s">
        <v>91</v>
      </c>
    </row>
    <row r="4" ht="24.96" customHeight="1">
      <c r="B4" s="21"/>
      <c r="D4" s="147" t="s">
        <v>165</v>
      </c>
      <c r="M4" s="21"/>
      <c r="N4" s="148" t="s">
        <v>11</v>
      </c>
      <c r="AT4" s="18" t="s">
        <v>5</v>
      </c>
      <c r="AZ4" s="143" t="s">
        <v>166</v>
      </c>
      <c r="BA4" s="143" t="s">
        <v>167</v>
      </c>
      <c r="BB4" s="143" t="s">
        <v>168</v>
      </c>
      <c r="BC4" s="143" t="s">
        <v>169</v>
      </c>
      <c r="BD4" s="143" t="s">
        <v>91</v>
      </c>
    </row>
    <row r="5" ht="6.96" customHeight="1">
      <c r="B5" s="21"/>
      <c r="M5" s="21"/>
      <c r="AZ5" s="143" t="s">
        <v>170</v>
      </c>
      <c r="BA5" s="143" t="s">
        <v>171</v>
      </c>
      <c r="BB5" s="143" t="s">
        <v>172</v>
      </c>
      <c r="BC5" s="143" t="s">
        <v>173</v>
      </c>
      <c r="BD5" s="143" t="s">
        <v>91</v>
      </c>
    </row>
    <row r="6" ht="12" customHeight="1">
      <c r="B6" s="21"/>
      <c r="D6" s="149" t="s">
        <v>17</v>
      </c>
      <c r="M6" s="21"/>
      <c r="AZ6" s="143" t="s">
        <v>174</v>
      </c>
      <c r="BA6" s="143" t="s">
        <v>171</v>
      </c>
      <c r="BB6" s="143" t="s">
        <v>160</v>
      </c>
      <c r="BC6" s="143" t="s">
        <v>175</v>
      </c>
      <c r="BD6" s="143" t="s">
        <v>91</v>
      </c>
    </row>
    <row r="7" ht="16.5" customHeight="1">
      <c r="B7" s="21"/>
      <c r="E7" s="150" t="str">
        <f>'Rekapitulace zakázky'!K6</f>
        <v>Oprava traťového úseku Domoušice - Hřivice</v>
      </c>
      <c r="F7" s="149"/>
      <c r="G7" s="149"/>
      <c r="H7" s="149"/>
      <c r="M7" s="21"/>
      <c r="AZ7" s="143" t="s">
        <v>176</v>
      </c>
      <c r="BA7" s="143" t="s">
        <v>177</v>
      </c>
      <c r="BB7" s="143" t="s">
        <v>160</v>
      </c>
      <c r="BC7" s="143" t="s">
        <v>178</v>
      </c>
      <c r="BD7" s="143" t="s">
        <v>91</v>
      </c>
    </row>
    <row r="8" ht="12" customHeight="1">
      <c r="B8" s="21"/>
      <c r="D8" s="149" t="s">
        <v>179</v>
      </c>
      <c r="M8" s="21"/>
      <c r="AZ8" s="143" t="s">
        <v>180</v>
      </c>
      <c r="BA8" s="143" t="s">
        <v>181</v>
      </c>
      <c r="BB8" s="143" t="s">
        <v>160</v>
      </c>
      <c r="BC8" s="143" t="s">
        <v>182</v>
      </c>
      <c r="BD8" s="143" t="s">
        <v>91</v>
      </c>
    </row>
    <row r="9" s="1" customFormat="1" ht="16.5" customHeight="1">
      <c r="B9" s="45"/>
      <c r="E9" s="150" t="s">
        <v>183</v>
      </c>
      <c r="F9" s="1"/>
      <c r="G9" s="1"/>
      <c r="H9" s="1"/>
      <c r="I9" s="151"/>
      <c r="J9" s="151"/>
      <c r="M9" s="45"/>
      <c r="AZ9" s="143" t="s">
        <v>184</v>
      </c>
      <c r="BA9" s="143" t="s">
        <v>185</v>
      </c>
      <c r="BB9" s="143" t="s">
        <v>160</v>
      </c>
      <c r="BC9" s="143" t="s">
        <v>186</v>
      </c>
      <c r="BD9" s="143" t="s">
        <v>91</v>
      </c>
    </row>
    <row r="10" s="1" customFormat="1" ht="12" customHeight="1">
      <c r="B10" s="45"/>
      <c r="D10" s="149" t="s">
        <v>187</v>
      </c>
      <c r="I10" s="151"/>
      <c r="J10" s="151"/>
      <c r="M10" s="45"/>
      <c r="AZ10" s="143" t="s">
        <v>188</v>
      </c>
      <c r="BA10" s="143" t="s">
        <v>189</v>
      </c>
      <c r="BB10" s="143" t="s">
        <v>172</v>
      </c>
      <c r="BC10" s="143" t="s">
        <v>190</v>
      </c>
      <c r="BD10" s="143" t="s">
        <v>91</v>
      </c>
    </row>
    <row r="11" s="1" customFormat="1" ht="36.96" customHeight="1">
      <c r="B11" s="45"/>
      <c r="E11" s="152" t="s">
        <v>191</v>
      </c>
      <c r="F11" s="1"/>
      <c r="G11" s="1"/>
      <c r="H11" s="1"/>
      <c r="I11" s="151"/>
      <c r="J11" s="151"/>
      <c r="M11" s="45"/>
      <c r="AZ11" s="143" t="s">
        <v>192</v>
      </c>
      <c r="BA11" s="143" t="s">
        <v>193</v>
      </c>
      <c r="BB11" s="143" t="s">
        <v>194</v>
      </c>
      <c r="BC11" s="143" t="s">
        <v>195</v>
      </c>
      <c r="BD11" s="143" t="s">
        <v>91</v>
      </c>
    </row>
    <row r="12" s="1" customFormat="1">
      <c r="B12" s="45"/>
      <c r="I12" s="151"/>
      <c r="J12" s="151"/>
      <c r="M12" s="45"/>
      <c r="AZ12" s="143" t="s">
        <v>196</v>
      </c>
      <c r="BA12" s="143" t="s">
        <v>197</v>
      </c>
      <c r="BB12" s="143" t="s">
        <v>160</v>
      </c>
      <c r="BC12" s="143" t="s">
        <v>198</v>
      </c>
      <c r="BD12" s="143" t="s">
        <v>91</v>
      </c>
    </row>
    <row r="13" s="1" customFormat="1" ht="12" customHeight="1">
      <c r="B13" s="45"/>
      <c r="D13" s="149" t="s">
        <v>19</v>
      </c>
      <c r="F13" s="137" t="s">
        <v>40</v>
      </c>
      <c r="I13" s="153" t="s">
        <v>21</v>
      </c>
      <c r="J13" s="154" t="s">
        <v>40</v>
      </c>
      <c r="M13" s="45"/>
      <c r="AZ13" s="143" t="s">
        <v>199</v>
      </c>
      <c r="BA13" s="143" t="s">
        <v>200</v>
      </c>
      <c r="BB13" s="143" t="s">
        <v>160</v>
      </c>
      <c r="BC13" s="143" t="s">
        <v>201</v>
      </c>
      <c r="BD13" s="143" t="s">
        <v>91</v>
      </c>
    </row>
    <row r="14" s="1" customFormat="1" ht="12" customHeight="1">
      <c r="B14" s="45"/>
      <c r="D14" s="149" t="s">
        <v>23</v>
      </c>
      <c r="F14" s="137" t="s">
        <v>24</v>
      </c>
      <c r="I14" s="153" t="s">
        <v>25</v>
      </c>
      <c r="J14" s="155" t="str">
        <f>'Rekapitulace zakázky'!AN8</f>
        <v>17. 6. 2019</v>
      </c>
      <c r="M14" s="45"/>
      <c r="AZ14" s="143" t="s">
        <v>202</v>
      </c>
      <c r="BA14" s="143" t="s">
        <v>203</v>
      </c>
      <c r="BB14" s="143" t="s">
        <v>160</v>
      </c>
      <c r="BC14" s="143" t="s">
        <v>204</v>
      </c>
      <c r="BD14" s="143" t="s">
        <v>91</v>
      </c>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ROUND((SUM(BE87:BE392)),  2)</f>
        <v>0</v>
      </c>
      <c r="I37" s="166">
        <v>0.20999999999999999</v>
      </c>
      <c r="J37" s="151"/>
      <c r="K37" s="160">
        <f>ROUND(((SUM(BE87:BE392))*I37),  2)</f>
        <v>0</v>
      </c>
      <c r="M37" s="45"/>
    </row>
    <row r="38" hidden="1" s="1" customFormat="1" ht="14.4" customHeight="1">
      <c r="B38" s="45"/>
      <c r="E38" s="149" t="s">
        <v>52</v>
      </c>
      <c r="F38" s="160">
        <f>ROUND((SUM(BF87:BF392)),  2)</f>
        <v>0</v>
      </c>
      <c r="I38" s="166">
        <v>0.14999999999999999</v>
      </c>
      <c r="J38" s="151"/>
      <c r="K38" s="160">
        <f>ROUND(((SUM(BF87:BF392))*I38),  2)</f>
        <v>0</v>
      </c>
      <c r="M38" s="45"/>
    </row>
    <row r="39" s="1" customFormat="1" ht="14.4" customHeight="1">
      <c r="B39" s="45"/>
      <c r="D39" s="149" t="s">
        <v>50</v>
      </c>
      <c r="E39" s="149" t="s">
        <v>53</v>
      </c>
      <c r="F39" s="160">
        <f>ROUND((SUM(BG87:BG392)),  2)</f>
        <v>0</v>
      </c>
      <c r="I39" s="166">
        <v>0.20999999999999999</v>
      </c>
      <c r="J39" s="151"/>
      <c r="K39" s="160">
        <f>0</f>
        <v>0</v>
      </c>
      <c r="M39" s="45"/>
    </row>
    <row r="40" s="1" customFormat="1" ht="14.4" customHeight="1">
      <c r="B40" s="45"/>
      <c r="E40" s="149" t="s">
        <v>54</v>
      </c>
      <c r="F40" s="160">
        <f>ROUND((SUM(BH87:BH392)),  2)</f>
        <v>0</v>
      </c>
      <c r="I40" s="166">
        <v>0.14999999999999999</v>
      </c>
      <c r="J40" s="151"/>
      <c r="K40" s="160">
        <f>0</f>
        <v>0</v>
      </c>
      <c r="M40" s="45"/>
    </row>
    <row r="41" hidden="1" s="1" customFormat="1" ht="14.4" customHeight="1">
      <c r="B41" s="45"/>
      <c r="E41" s="149" t="s">
        <v>55</v>
      </c>
      <c r="F41" s="160">
        <f>ROUND((SUM(BI87:BI392)),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183</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01-10-01 - Domoušice - Hřivice, železniční svršek</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183</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01-10-01 - Domoušice - Hřivice, železniční svršek</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SUM(Q88:Q392)</f>
        <v>0</v>
      </c>
      <c r="R87" s="196">
        <f>SUM(R88:R392)</f>
        <v>0</v>
      </c>
      <c r="S87" s="98"/>
      <c r="T87" s="197">
        <f>SUM(T88:T392)</f>
        <v>0</v>
      </c>
      <c r="U87" s="98"/>
      <c r="V87" s="197">
        <f>SUM(V88:V392)</f>
        <v>21550.035629999998</v>
      </c>
      <c r="W87" s="98"/>
      <c r="X87" s="197">
        <f>SUM(X88:X392)</f>
        <v>0</v>
      </c>
      <c r="Y87" s="99"/>
      <c r="AT87" s="18" t="s">
        <v>81</v>
      </c>
      <c r="AU87" s="18" t="s">
        <v>212</v>
      </c>
      <c r="BK87" s="198">
        <f>SUM(BK88:BK392)</f>
        <v>0</v>
      </c>
    </row>
    <row r="88" s="1" customFormat="1" ht="24" customHeight="1">
      <c r="B88" s="40"/>
      <c r="C88" s="199" t="s">
        <v>89</v>
      </c>
      <c r="D88" s="200" t="s">
        <v>231</v>
      </c>
      <c r="E88" s="201" t="s">
        <v>232</v>
      </c>
      <c r="F88" s="202" t="s">
        <v>233</v>
      </c>
      <c r="G88" s="203" t="s">
        <v>163</v>
      </c>
      <c r="H88" s="204">
        <v>8.8089999999999993</v>
      </c>
      <c r="I88" s="205"/>
      <c r="J88" s="205"/>
      <c r="K88" s="206">
        <f>ROUND(P88*H88,2)</f>
        <v>0</v>
      </c>
      <c r="L88" s="202" t="s">
        <v>234</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235</v>
      </c>
    </row>
    <row r="89" s="1" customFormat="1">
      <c r="B89" s="40"/>
      <c r="C89" s="41"/>
      <c r="D89" s="214" t="s">
        <v>237</v>
      </c>
      <c r="E89" s="41"/>
      <c r="F89" s="215" t="s">
        <v>238</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239</v>
      </c>
      <c r="E90" s="41"/>
      <c r="F90" s="217" t="s">
        <v>240</v>
      </c>
      <c r="G90" s="41"/>
      <c r="H90" s="41"/>
      <c r="I90" s="151"/>
      <c r="J90" s="151"/>
      <c r="K90" s="41"/>
      <c r="L90" s="41"/>
      <c r="M90" s="45"/>
      <c r="N90" s="216"/>
      <c r="O90" s="86"/>
      <c r="P90" s="86"/>
      <c r="Q90" s="86"/>
      <c r="R90" s="86"/>
      <c r="S90" s="86"/>
      <c r="T90" s="86"/>
      <c r="U90" s="86"/>
      <c r="V90" s="86"/>
      <c r="W90" s="86"/>
      <c r="X90" s="86"/>
      <c r="Y90" s="87"/>
      <c r="AT90" s="18" t="s">
        <v>239</v>
      </c>
      <c r="AU90" s="18" t="s">
        <v>82</v>
      </c>
    </row>
    <row r="91" s="1" customFormat="1">
      <c r="B91" s="40"/>
      <c r="C91" s="41"/>
      <c r="D91" s="214" t="s">
        <v>241</v>
      </c>
      <c r="E91" s="41"/>
      <c r="F91" s="217" t="s">
        <v>242</v>
      </c>
      <c r="G91" s="41"/>
      <c r="H91" s="41"/>
      <c r="I91" s="151"/>
      <c r="J91" s="151"/>
      <c r="K91" s="41"/>
      <c r="L91" s="41"/>
      <c r="M91" s="45"/>
      <c r="N91" s="216"/>
      <c r="O91" s="86"/>
      <c r="P91" s="86"/>
      <c r="Q91" s="86"/>
      <c r="R91" s="86"/>
      <c r="S91" s="86"/>
      <c r="T91" s="86"/>
      <c r="U91" s="86"/>
      <c r="V91" s="86"/>
      <c r="W91" s="86"/>
      <c r="X91" s="86"/>
      <c r="Y91" s="87"/>
      <c r="AT91" s="18" t="s">
        <v>241</v>
      </c>
      <c r="AU91" s="18" t="s">
        <v>82</v>
      </c>
    </row>
    <row r="92" s="9" customFormat="1">
      <c r="B92" s="218"/>
      <c r="C92" s="219"/>
      <c r="D92" s="214" t="s">
        <v>243</v>
      </c>
      <c r="E92" s="220" t="s">
        <v>162</v>
      </c>
      <c r="F92" s="221" t="s">
        <v>244</v>
      </c>
      <c r="G92" s="219"/>
      <c r="H92" s="222">
        <v>8.9280000000000008</v>
      </c>
      <c r="I92" s="223"/>
      <c r="J92" s="223"/>
      <c r="K92" s="219"/>
      <c r="L92" s="219"/>
      <c r="M92" s="224"/>
      <c r="N92" s="225"/>
      <c r="O92" s="226"/>
      <c r="P92" s="226"/>
      <c r="Q92" s="226"/>
      <c r="R92" s="226"/>
      <c r="S92" s="226"/>
      <c r="T92" s="226"/>
      <c r="U92" s="226"/>
      <c r="V92" s="226"/>
      <c r="W92" s="226"/>
      <c r="X92" s="226"/>
      <c r="Y92" s="227"/>
      <c r="AT92" s="228" t="s">
        <v>243</v>
      </c>
      <c r="AU92" s="228" t="s">
        <v>82</v>
      </c>
      <c r="AV92" s="9" t="s">
        <v>91</v>
      </c>
      <c r="AW92" s="9" t="s">
        <v>5</v>
      </c>
      <c r="AX92" s="9" t="s">
        <v>82</v>
      </c>
      <c r="AY92" s="228" t="s">
        <v>236</v>
      </c>
    </row>
    <row r="93" s="10" customFormat="1">
      <c r="B93" s="229"/>
      <c r="C93" s="230"/>
      <c r="D93" s="214" t="s">
        <v>243</v>
      </c>
      <c r="E93" s="231" t="s">
        <v>40</v>
      </c>
      <c r="F93" s="232" t="s">
        <v>245</v>
      </c>
      <c r="G93" s="230"/>
      <c r="H93" s="233">
        <v>8.9280000000000008</v>
      </c>
      <c r="I93" s="234"/>
      <c r="J93" s="234"/>
      <c r="K93" s="230"/>
      <c r="L93" s="230"/>
      <c r="M93" s="235"/>
      <c r="N93" s="236"/>
      <c r="O93" s="237"/>
      <c r="P93" s="237"/>
      <c r="Q93" s="237"/>
      <c r="R93" s="237"/>
      <c r="S93" s="237"/>
      <c r="T93" s="237"/>
      <c r="U93" s="237"/>
      <c r="V93" s="237"/>
      <c r="W93" s="237"/>
      <c r="X93" s="237"/>
      <c r="Y93" s="238"/>
      <c r="AT93" s="239" t="s">
        <v>243</v>
      </c>
      <c r="AU93" s="239" t="s">
        <v>82</v>
      </c>
      <c r="AV93" s="10" t="s">
        <v>246</v>
      </c>
      <c r="AW93" s="10" t="s">
        <v>5</v>
      </c>
      <c r="AX93" s="10" t="s">
        <v>82</v>
      </c>
      <c r="AY93" s="239" t="s">
        <v>236</v>
      </c>
    </row>
    <row r="94" s="11" customFormat="1">
      <c r="B94" s="240"/>
      <c r="C94" s="241"/>
      <c r="D94" s="214" t="s">
        <v>243</v>
      </c>
      <c r="E94" s="242" t="s">
        <v>40</v>
      </c>
      <c r="F94" s="243" t="s">
        <v>247</v>
      </c>
      <c r="G94" s="241"/>
      <c r="H94" s="242" t="s">
        <v>40</v>
      </c>
      <c r="I94" s="244"/>
      <c r="J94" s="244"/>
      <c r="K94" s="241"/>
      <c r="L94" s="241"/>
      <c r="M94" s="245"/>
      <c r="N94" s="246"/>
      <c r="O94" s="247"/>
      <c r="P94" s="247"/>
      <c r="Q94" s="247"/>
      <c r="R94" s="247"/>
      <c r="S94" s="247"/>
      <c r="T94" s="247"/>
      <c r="U94" s="247"/>
      <c r="V94" s="247"/>
      <c r="W94" s="247"/>
      <c r="X94" s="247"/>
      <c r="Y94" s="248"/>
      <c r="AT94" s="249" t="s">
        <v>243</v>
      </c>
      <c r="AU94" s="249" t="s">
        <v>82</v>
      </c>
      <c r="AV94" s="11" t="s">
        <v>89</v>
      </c>
      <c r="AW94" s="11" t="s">
        <v>5</v>
      </c>
      <c r="AX94" s="11" t="s">
        <v>82</v>
      </c>
      <c r="AY94" s="249" t="s">
        <v>236</v>
      </c>
    </row>
    <row r="95" s="9" customFormat="1">
      <c r="B95" s="218"/>
      <c r="C95" s="219"/>
      <c r="D95" s="214" t="s">
        <v>243</v>
      </c>
      <c r="E95" s="220" t="s">
        <v>40</v>
      </c>
      <c r="F95" s="221" t="s">
        <v>248</v>
      </c>
      <c r="G95" s="219"/>
      <c r="H95" s="222">
        <v>-0.02</v>
      </c>
      <c r="I95" s="223"/>
      <c r="J95" s="223"/>
      <c r="K95" s="219"/>
      <c r="L95" s="219"/>
      <c r="M95" s="224"/>
      <c r="N95" s="225"/>
      <c r="O95" s="226"/>
      <c r="P95" s="226"/>
      <c r="Q95" s="226"/>
      <c r="R95" s="226"/>
      <c r="S95" s="226"/>
      <c r="T95" s="226"/>
      <c r="U95" s="226"/>
      <c r="V95" s="226"/>
      <c r="W95" s="226"/>
      <c r="X95" s="226"/>
      <c r="Y95" s="227"/>
      <c r="AT95" s="228" t="s">
        <v>243</v>
      </c>
      <c r="AU95" s="228" t="s">
        <v>82</v>
      </c>
      <c r="AV95" s="9" t="s">
        <v>91</v>
      </c>
      <c r="AW95" s="9" t="s">
        <v>5</v>
      </c>
      <c r="AX95" s="9" t="s">
        <v>82</v>
      </c>
      <c r="AY95" s="228" t="s">
        <v>236</v>
      </c>
    </row>
    <row r="96" s="9" customFormat="1">
      <c r="B96" s="218"/>
      <c r="C96" s="219"/>
      <c r="D96" s="214" t="s">
        <v>243</v>
      </c>
      <c r="E96" s="220" t="s">
        <v>40</v>
      </c>
      <c r="F96" s="221" t="s">
        <v>249</v>
      </c>
      <c r="G96" s="219"/>
      <c r="H96" s="222">
        <v>-0.02</v>
      </c>
      <c r="I96" s="223"/>
      <c r="J96" s="223"/>
      <c r="K96" s="219"/>
      <c r="L96" s="219"/>
      <c r="M96" s="224"/>
      <c r="N96" s="225"/>
      <c r="O96" s="226"/>
      <c r="P96" s="226"/>
      <c r="Q96" s="226"/>
      <c r="R96" s="226"/>
      <c r="S96" s="226"/>
      <c r="T96" s="226"/>
      <c r="U96" s="226"/>
      <c r="V96" s="226"/>
      <c r="W96" s="226"/>
      <c r="X96" s="226"/>
      <c r="Y96" s="227"/>
      <c r="AT96" s="228" t="s">
        <v>243</v>
      </c>
      <c r="AU96" s="228" t="s">
        <v>82</v>
      </c>
      <c r="AV96" s="9" t="s">
        <v>91</v>
      </c>
      <c r="AW96" s="9" t="s">
        <v>5</v>
      </c>
      <c r="AX96" s="9" t="s">
        <v>82</v>
      </c>
      <c r="AY96" s="228" t="s">
        <v>236</v>
      </c>
    </row>
    <row r="97" s="9" customFormat="1">
      <c r="B97" s="218"/>
      <c r="C97" s="219"/>
      <c r="D97" s="214" t="s">
        <v>243</v>
      </c>
      <c r="E97" s="220" t="s">
        <v>40</v>
      </c>
      <c r="F97" s="221" t="s">
        <v>250</v>
      </c>
      <c r="G97" s="219"/>
      <c r="H97" s="222">
        <v>-0.019</v>
      </c>
      <c r="I97" s="223"/>
      <c r="J97" s="223"/>
      <c r="K97" s="219"/>
      <c r="L97" s="219"/>
      <c r="M97" s="224"/>
      <c r="N97" s="225"/>
      <c r="O97" s="226"/>
      <c r="P97" s="226"/>
      <c r="Q97" s="226"/>
      <c r="R97" s="226"/>
      <c r="S97" s="226"/>
      <c r="T97" s="226"/>
      <c r="U97" s="226"/>
      <c r="V97" s="226"/>
      <c r="W97" s="226"/>
      <c r="X97" s="226"/>
      <c r="Y97" s="227"/>
      <c r="AT97" s="228" t="s">
        <v>243</v>
      </c>
      <c r="AU97" s="228" t="s">
        <v>82</v>
      </c>
      <c r="AV97" s="9" t="s">
        <v>91</v>
      </c>
      <c r="AW97" s="9" t="s">
        <v>5</v>
      </c>
      <c r="AX97" s="9" t="s">
        <v>82</v>
      </c>
      <c r="AY97" s="228" t="s">
        <v>236</v>
      </c>
    </row>
    <row r="98" s="9" customFormat="1">
      <c r="B98" s="218"/>
      <c r="C98" s="219"/>
      <c r="D98" s="214" t="s">
        <v>243</v>
      </c>
      <c r="E98" s="220" t="s">
        <v>40</v>
      </c>
      <c r="F98" s="221" t="s">
        <v>251</v>
      </c>
      <c r="G98" s="219"/>
      <c r="H98" s="222">
        <v>-0.021000000000000001</v>
      </c>
      <c r="I98" s="223"/>
      <c r="J98" s="223"/>
      <c r="K98" s="219"/>
      <c r="L98" s="219"/>
      <c r="M98" s="224"/>
      <c r="N98" s="225"/>
      <c r="O98" s="226"/>
      <c r="P98" s="226"/>
      <c r="Q98" s="226"/>
      <c r="R98" s="226"/>
      <c r="S98" s="226"/>
      <c r="T98" s="226"/>
      <c r="U98" s="226"/>
      <c r="V98" s="226"/>
      <c r="W98" s="226"/>
      <c r="X98" s="226"/>
      <c r="Y98" s="227"/>
      <c r="AT98" s="228" t="s">
        <v>243</v>
      </c>
      <c r="AU98" s="228" t="s">
        <v>82</v>
      </c>
      <c r="AV98" s="9" t="s">
        <v>91</v>
      </c>
      <c r="AW98" s="9" t="s">
        <v>5</v>
      </c>
      <c r="AX98" s="9" t="s">
        <v>82</v>
      </c>
      <c r="AY98" s="228" t="s">
        <v>236</v>
      </c>
    </row>
    <row r="99" s="9" customFormat="1">
      <c r="B99" s="218"/>
      <c r="C99" s="219"/>
      <c r="D99" s="214" t="s">
        <v>243</v>
      </c>
      <c r="E99" s="220" t="s">
        <v>40</v>
      </c>
      <c r="F99" s="221" t="s">
        <v>252</v>
      </c>
      <c r="G99" s="219"/>
      <c r="H99" s="222">
        <v>-0.02</v>
      </c>
      <c r="I99" s="223"/>
      <c r="J99" s="223"/>
      <c r="K99" s="219"/>
      <c r="L99" s="219"/>
      <c r="M99" s="224"/>
      <c r="N99" s="225"/>
      <c r="O99" s="226"/>
      <c r="P99" s="226"/>
      <c r="Q99" s="226"/>
      <c r="R99" s="226"/>
      <c r="S99" s="226"/>
      <c r="T99" s="226"/>
      <c r="U99" s="226"/>
      <c r="V99" s="226"/>
      <c r="W99" s="226"/>
      <c r="X99" s="226"/>
      <c r="Y99" s="227"/>
      <c r="AT99" s="228" t="s">
        <v>243</v>
      </c>
      <c r="AU99" s="228" t="s">
        <v>82</v>
      </c>
      <c r="AV99" s="9" t="s">
        <v>91</v>
      </c>
      <c r="AW99" s="9" t="s">
        <v>5</v>
      </c>
      <c r="AX99" s="9" t="s">
        <v>82</v>
      </c>
      <c r="AY99" s="228" t="s">
        <v>236</v>
      </c>
    </row>
    <row r="100" s="9" customFormat="1">
      <c r="B100" s="218"/>
      <c r="C100" s="219"/>
      <c r="D100" s="214" t="s">
        <v>243</v>
      </c>
      <c r="E100" s="220" t="s">
        <v>40</v>
      </c>
      <c r="F100" s="221" t="s">
        <v>253</v>
      </c>
      <c r="G100" s="219"/>
      <c r="H100" s="222">
        <v>-0.019</v>
      </c>
      <c r="I100" s="223"/>
      <c r="J100" s="223"/>
      <c r="K100" s="219"/>
      <c r="L100" s="219"/>
      <c r="M100" s="224"/>
      <c r="N100" s="225"/>
      <c r="O100" s="226"/>
      <c r="P100" s="226"/>
      <c r="Q100" s="226"/>
      <c r="R100" s="226"/>
      <c r="S100" s="226"/>
      <c r="T100" s="226"/>
      <c r="U100" s="226"/>
      <c r="V100" s="226"/>
      <c r="W100" s="226"/>
      <c r="X100" s="226"/>
      <c r="Y100" s="227"/>
      <c r="AT100" s="228" t="s">
        <v>243</v>
      </c>
      <c r="AU100" s="228" t="s">
        <v>82</v>
      </c>
      <c r="AV100" s="9" t="s">
        <v>91</v>
      </c>
      <c r="AW100" s="9" t="s">
        <v>5</v>
      </c>
      <c r="AX100" s="9" t="s">
        <v>82</v>
      </c>
      <c r="AY100" s="228" t="s">
        <v>236</v>
      </c>
    </row>
    <row r="101" s="10" customFormat="1">
      <c r="B101" s="229"/>
      <c r="C101" s="230"/>
      <c r="D101" s="214" t="s">
        <v>243</v>
      </c>
      <c r="E101" s="231" t="s">
        <v>188</v>
      </c>
      <c r="F101" s="232" t="s">
        <v>245</v>
      </c>
      <c r="G101" s="230"/>
      <c r="H101" s="233">
        <v>-0.119</v>
      </c>
      <c r="I101" s="234"/>
      <c r="J101" s="234"/>
      <c r="K101" s="230"/>
      <c r="L101" s="230"/>
      <c r="M101" s="235"/>
      <c r="N101" s="236"/>
      <c r="O101" s="237"/>
      <c r="P101" s="237"/>
      <c r="Q101" s="237"/>
      <c r="R101" s="237"/>
      <c r="S101" s="237"/>
      <c r="T101" s="237"/>
      <c r="U101" s="237"/>
      <c r="V101" s="237"/>
      <c r="W101" s="237"/>
      <c r="X101" s="237"/>
      <c r="Y101" s="238"/>
      <c r="AT101" s="239" t="s">
        <v>243</v>
      </c>
      <c r="AU101" s="239" t="s">
        <v>82</v>
      </c>
      <c r="AV101" s="10" t="s">
        <v>246</v>
      </c>
      <c r="AW101" s="10" t="s">
        <v>5</v>
      </c>
      <c r="AX101" s="10" t="s">
        <v>82</v>
      </c>
      <c r="AY101" s="239" t="s">
        <v>236</v>
      </c>
    </row>
    <row r="102" s="12" customFormat="1">
      <c r="B102" s="250"/>
      <c r="C102" s="251"/>
      <c r="D102" s="214" t="s">
        <v>243</v>
      </c>
      <c r="E102" s="252" t="s">
        <v>40</v>
      </c>
      <c r="F102" s="253" t="s">
        <v>254</v>
      </c>
      <c r="G102" s="251"/>
      <c r="H102" s="254">
        <v>8.8089999999999993</v>
      </c>
      <c r="I102" s="255"/>
      <c r="J102" s="255"/>
      <c r="K102" s="251"/>
      <c r="L102" s="251"/>
      <c r="M102" s="256"/>
      <c r="N102" s="257"/>
      <c r="O102" s="258"/>
      <c r="P102" s="258"/>
      <c r="Q102" s="258"/>
      <c r="R102" s="258"/>
      <c r="S102" s="258"/>
      <c r="T102" s="258"/>
      <c r="U102" s="258"/>
      <c r="V102" s="258"/>
      <c r="W102" s="258"/>
      <c r="X102" s="258"/>
      <c r="Y102" s="259"/>
      <c r="AT102" s="260" t="s">
        <v>243</v>
      </c>
      <c r="AU102" s="260" t="s">
        <v>82</v>
      </c>
      <c r="AV102" s="12" t="s">
        <v>235</v>
      </c>
      <c r="AW102" s="12" t="s">
        <v>5</v>
      </c>
      <c r="AX102" s="12" t="s">
        <v>89</v>
      </c>
      <c r="AY102" s="260" t="s">
        <v>236</v>
      </c>
    </row>
    <row r="103" s="1" customFormat="1" ht="24" customHeight="1">
      <c r="B103" s="40"/>
      <c r="C103" s="199" t="s">
        <v>91</v>
      </c>
      <c r="D103" s="200" t="s">
        <v>231</v>
      </c>
      <c r="E103" s="201" t="s">
        <v>255</v>
      </c>
      <c r="F103" s="202" t="s">
        <v>256</v>
      </c>
      <c r="G103" s="203" t="s">
        <v>257</v>
      </c>
      <c r="H103" s="204">
        <v>714</v>
      </c>
      <c r="I103" s="205"/>
      <c r="J103" s="205"/>
      <c r="K103" s="206">
        <f>ROUND(P103*H103,2)</f>
        <v>0</v>
      </c>
      <c r="L103" s="202" t="s">
        <v>234</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258</v>
      </c>
    </row>
    <row r="104" s="1" customFormat="1">
      <c r="B104" s="40"/>
      <c r="C104" s="41"/>
      <c r="D104" s="214" t="s">
        <v>237</v>
      </c>
      <c r="E104" s="41"/>
      <c r="F104" s="215" t="s">
        <v>259</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239</v>
      </c>
      <c r="E105" s="41"/>
      <c r="F105" s="217" t="s">
        <v>260</v>
      </c>
      <c r="G105" s="41"/>
      <c r="H105" s="41"/>
      <c r="I105" s="151"/>
      <c r="J105" s="151"/>
      <c r="K105" s="41"/>
      <c r="L105" s="41"/>
      <c r="M105" s="45"/>
      <c r="N105" s="216"/>
      <c r="O105" s="86"/>
      <c r="P105" s="86"/>
      <c r="Q105" s="86"/>
      <c r="R105" s="86"/>
      <c r="S105" s="86"/>
      <c r="T105" s="86"/>
      <c r="U105" s="86"/>
      <c r="V105" s="86"/>
      <c r="W105" s="86"/>
      <c r="X105" s="86"/>
      <c r="Y105" s="87"/>
      <c r="AT105" s="18" t="s">
        <v>239</v>
      </c>
      <c r="AU105" s="18" t="s">
        <v>82</v>
      </c>
    </row>
    <row r="106" s="1" customFormat="1">
      <c r="B106" s="40"/>
      <c r="C106" s="41"/>
      <c r="D106" s="214" t="s">
        <v>241</v>
      </c>
      <c r="E106" s="41"/>
      <c r="F106" s="217" t="s">
        <v>261</v>
      </c>
      <c r="G106" s="41"/>
      <c r="H106" s="41"/>
      <c r="I106" s="151"/>
      <c r="J106" s="151"/>
      <c r="K106" s="41"/>
      <c r="L106" s="41"/>
      <c r="M106" s="45"/>
      <c r="N106" s="216"/>
      <c r="O106" s="86"/>
      <c r="P106" s="86"/>
      <c r="Q106" s="86"/>
      <c r="R106" s="86"/>
      <c r="S106" s="86"/>
      <c r="T106" s="86"/>
      <c r="U106" s="86"/>
      <c r="V106" s="86"/>
      <c r="W106" s="86"/>
      <c r="X106" s="86"/>
      <c r="Y106" s="87"/>
      <c r="AT106" s="18" t="s">
        <v>241</v>
      </c>
      <c r="AU106" s="18" t="s">
        <v>82</v>
      </c>
    </row>
    <row r="107" s="9" customFormat="1">
      <c r="B107" s="218"/>
      <c r="C107" s="219"/>
      <c r="D107" s="214" t="s">
        <v>243</v>
      </c>
      <c r="E107" s="220" t="s">
        <v>40</v>
      </c>
      <c r="F107" s="221" t="s">
        <v>262</v>
      </c>
      <c r="G107" s="219"/>
      <c r="H107" s="222">
        <v>714</v>
      </c>
      <c r="I107" s="223"/>
      <c r="J107" s="223"/>
      <c r="K107" s="219"/>
      <c r="L107" s="219"/>
      <c r="M107" s="224"/>
      <c r="N107" s="225"/>
      <c r="O107" s="226"/>
      <c r="P107" s="226"/>
      <c r="Q107" s="226"/>
      <c r="R107" s="226"/>
      <c r="S107" s="226"/>
      <c r="T107" s="226"/>
      <c r="U107" s="226"/>
      <c r="V107" s="226"/>
      <c r="W107" s="226"/>
      <c r="X107" s="226"/>
      <c r="Y107" s="227"/>
      <c r="AT107" s="228" t="s">
        <v>243</v>
      </c>
      <c r="AU107" s="228" t="s">
        <v>82</v>
      </c>
      <c r="AV107" s="9" t="s">
        <v>91</v>
      </c>
      <c r="AW107" s="9" t="s">
        <v>5</v>
      </c>
      <c r="AX107" s="9" t="s">
        <v>82</v>
      </c>
      <c r="AY107" s="228" t="s">
        <v>236</v>
      </c>
    </row>
    <row r="108" s="12" customFormat="1">
      <c r="B108" s="250"/>
      <c r="C108" s="251"/>
      <c r="D108" s="214" t="s">
        <v>243</v>
      </c>
      <c r="E108" s="252" t="s">
        <v>40</v>
      </c>
      <c r="F108" s="253" t="s">
        <v>254</v>
      </c>
      <c r="G108" s="251"/>
      <c r="H108" s="254">
        <v>714</v>
      </c>
      <c r="I108" s="255"/>
      <c r="J108" s="255"/>
      <c r="K108" s="251"/>
      <c r="L108" s="251"/>
      <c r="M108" s="256"/>
      <c r="N108" s="257"/>
      <c r="O108" s="258"/>
      <c r="P108" s="258"/>
      <c r="Q108" s="258"/>
      <c r="R108" s="258"/>
      <c r="S108" s="258"/>
      <c r="T108" s="258"/>
      <c r="U108" s="258"/>
      <c r="V108" s="258"/>
      <c r="W108" s="258"/>
      <c r="X108" s="258"/>
      <c r="Y108" s="259"/>
      <c r="AT108" s="260" t="s">
        <v>243</v>
      </c>
      <c r="AU108" s="260" t="s">
        <v>82</v>
      </c>
      <c r="AV108" s="12" t="s">
        <v>235</v>
      </c>
      <c r="AW108" s="12" t="s">
        <v>5</v>
      </c>
      <c r="AX108" s="12" t="s">
        <v>89</v>
      </c>
      <c r="AY108" s="260" t="s">
        <v>236</v>
      </c>
    </row>
    <row r="109" s="1" customFormat="1" ht="24" customHeight="1">
      <c r="B109" s="40"/>
      <c r="C109" s="199" t="s">
        <v>246</v>
      </c>
      <c r="D109" s="200" t="s">
        <v>231</v>
      </c>
      <c r="E109" s="201" t="s">
        <v>263</v>
      </c>
      <c r="F109" s="202" t="s">
        <v>264</v>
      </c>
      <c r="G109" s="203" t="s">
        <v>168</v>
      </c>
      <c r="H109" s="204">
        <v>13392</v>
      </c>
      <c r="I109" s="205"/>
      <c r="J109" s="205"/>
      <c r="K109" s="206">
        <f>ROUND(P109*H109,2)</f>
        <v>0</v>
      </c>
      <c r="L109" s="202" t="s">
        <v>234</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235</v>
      </c>
      <c r="AT109" s="212" t="s">
        <v>231</v>
      </c>
      <c r="AU109" s="212" t="s">
        <v>82</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265</v>
      </c>
    </row>
    <row r="110" s="1" customFormat="1">
      <c r="B110" s="40"/>
      <c r="C110" s="41"/>
      <c r="D110" s="214" t="s">
        <v>237</v>
      </c>
      <c r="E110" s="41"/>
      <c r="F110" s="215" t="s">
        <v>266</v>
      </c>
      <c r="G110" s="41"/>
      <c r="H110" s="41"/>
      <c r="I110" s="151"/>
      <c r="J110" s="151"/>
      <c r="K110" s="41"/>
      <c r="L110" s="41"/>
      <c r="M110" s="45"/>
      <c r="N110" s="216"/>
      <c r="O110" s="86"/>
      <c r="P110" s="86"/>
      <c r="Q110" s="86"/>
      <c r="R110" s="86"/>
      <c r="S110" s="86"/>
      <c r="T110" s="86"/>
      <c r="U110" s="86"/>
      <c r="V110" s="86"/>
      <c r="W110" s="86"/>
      <c r="X110" s="86"/>
      <c r="Y110" s="87"/>
      <c r="AT110" s="18" t="s">
        <v>237</v>
      </c>
      <c r="AU110" s="18" t="s">
        <v>82</v>
      </c>
    </row>
    <row r="111" s="1" customFormat="1">
      <c r="B111" s="40"/>
      <c r="C111" s="41"/>
      <c r="D111" s="214" t="s">
        <v>239</v>
      </c>
      <c r="E111" s="41"/>
      <c r="F111" s="217" t="s">
        <v>267</v>
      </c>
      <c r="G111" s="41"/>
      <c r="H111" s="41"/>
      <c r="I111" s="151"/>
      <c r="J111" s="151"/>
      <c r="K111" s="41"/>
      <c r="L111" s="41"/>
      <c r="M111" s="45"/>
      <c r="N111" s="216"/>
      <c r="O111" s="86"/>
      <c r="P111" s="86"/>
      <c r="Q111" s="86"/>
      <c r="R111" s="86"/>
      <c r="S111" s="86"/>
      <c r="T111" s="86"/>
      <c r="U111" s="86"/>
      <c r="V111" s="86"/>
      <c r="W111" s="86"/>
      <c r="X111" s="86"/>
      <c r="Y111" s="87"/>
      <c r="AT111" s="18" t="s">
        <v>239</v>
      </c>
      <c r="AU111" s="18" t="s">
        <v>82</v>
      </c>
    </row>
    <row r="112" s="9" customFormat="1">
      <c r="B112" s="218"/>
      <c r="C112" s="219"/>
      <c r="D112" s="214" t="s">
        <v>243</v>
      </c>
      <c r="E112" s="220" t="s">
        <v>166</v>
      </c>
      <c r="F112" s="221" t="s">
        <v>268</v>
      </c>
      <c r="G112" s="219"/>
      <c r="H112" s="222">
        <v>13392</v>
      </c>
      <c r="I112" s="223"/>
      <c r="J112" s="223"/>
      <c r="K112" s="219"/>
      <c r="L112" s="219"/>
      <c r="M112" s="224"/>
      <c r="N112" s="225"/>
      <c r="O112" s="226"/>
      <c r="P112" s="226"/>
      <c r="Q112" s="226"/>
      <c r="R112" s="226"/>
      <c r="S112" s="226"/>
      <c r="T112" s="226"/>
      <c r="U112" s="226"/>
      <c r="V112" s="226"/>
      <c r="W112" s="226"/>
      <c r="X112" s="226"/>
      <c r="Y112" s="227"/>
      <c r="AT112" s="228" t="s">
        <v>243</v>
      </c>
      <c r="AU112" s="228" t="s">
        <v>82</v>
      </c>
      <c r="AV112" s="9" t="s">
        <v>91</v>
      </c>
      <c r="AW112" s="9" t="s">
        <v>5</v>
      </c>
      <c r="AX112" s="9" t="s">
        <v>82</v>
      </c>
      <c r="AY112" s="228" t="s">
        <v>236</v>
      </c>
    </row>
    <row r="113" s="12" customFormat="1">
      <c r="B113" s="250"/>
      <c r="C113" s="251"/>
      <c r="D113" s="214" t="s">
        <v>243</v>
      </c>
      <c r="E113" s="252" t="s">
        <v>40</v>
      </c>
      <c r="F113" s="253" t="s">
        <v>254</v>
      </c>
      <c r="G113" s="251"/>
      <c r="H113" s="254">
        <v>13392</v>
      </c>
      <c r="I113" s="255"/>
      <c r="J113" s="255"/>
      <c r="K113" s="251"/>
      <c r="L113" s="251"/>
      <c r="M113" s="256"/>
      <c r="N113" s="257"/>
      <c r="O113" s="258"/>
      <c r="P113" s="258"/>
      <c r="Q113" s="258"/>
      <c r="R113" s="258"/>
      <c r="S113" s="258"/>
      <c r="T113" s="258"/>
      <c r="U113" s="258"/>
      <c r="V113" s="258"/>
      <c r="W113" s="258"/>
      <c r="X113" s="258"/>
      <c r="Y113" s="259"/>
      <c r="AT113" s="260" t="s">
        <v>243</v>
      </c>
      <c r="AU113" s="260" t="s">
        <v>82</v>
      </c>
      <c r="AV113" s="12" t="s">
        <v>235</v>
      </c>
      <c r="AW113" s="12" t="s">
        <v>5</v>
      </c>
      <c r="AX113" s="12" t="s">
        <v>89</v>
      </c>
      <c r="AY113" s="260" t="s">
        <v>236</v>
      </c>
    </row>
    <row r="114" s="1" customFormat="1" ht="24" customHeight="1">
      <c r="B114" s="40"/>
      <c r="C114" s="199" t="s">
        <v>235</v>
      </c>
      <c r="D114" s="200" t="s">
        <v>231</v>
      </c>
      <c r="E114" s="201" t="s">
        <v>269</v>
      </c>
      <c r="F114" s="202" t="s">
        <v>270</v>
      </c>
      <c r="G114" s="203" t="s">
        <v>172</v>
      </c>
      <c r="H114" s="204">
        <v>4800</v>
      </c>
      <c r="I114" s="205"/>
      <c r="J114" s="205"/>
      <c r="K114" s="206">
        <f>ROUND(P114*H114,2)</f>
        <v>0</v>
      </c>
      <c r="L114" s="202" t="s">
        <v>234</v>
      </c>
      <c r="M114" s="45"/>
      <c r="N114" s="207" t="s">
        <v>40</v>
      </c>
      <c r="O114" s="208" t="s">
        <v>53</v>
      </c>
      <c r="P114" s="209">
        <f>I114+J114</f>
        <v>0</v>
      </c>
      <c r="Q114" s="209">
        <f>ROUND(I114*H114,2)</f>
        <v>0</v>
      </c>
      <c r="R114" s="209">
        <f>ROUND(J114*H114,2)</f>
        <v>0</v>
      </c>
      <c r="S114" s="86"/>
      <c r="T114" s="210">
        <f>S114*H114</f>
        <v>0</v>
      </c>
      <c r="U114" s="210">
        <v>0</v>
      </c>
      <c r="V114" s="210">
        <f>U114*H114</f>
        <v>0</v>
      </c>
      <c r="W114" s="210">
        <v>0</v>
      </c>
      <c r="X114" s="210">
        <f>W114*H114</f>
        <v>0</v>
      </c>
      <c r="Y114" s="211" t="s">
        <v>40</v>
      </c>
      <c r="AR114" s="212" t="s">
        <v>235</v>
      </c>
      <c r="AT114" s="212" t="s">
        <v>231</v>
      </c>
      <c r="AU114" s="212" t="s">
        <v>82</v>
      </c>
      <c r="AY114" s="18" t="s">
        <v>236</v>
      </c>
      <c r="BE114" s="213">
        <f>IF(O114="základní",K114,0)</f>
        <v>0</v>
      </c>
      <c r="BF114" s="213">
        <f>IF(O114="snížená",K114,0)</f>
        <v>0</v>
      </c>
      <c r="BG114" s="213">
        <f>IF(O114="zákl. přenesená",K114,0)</f>
        <v>0</v>
      </c>
      <c r="BH114" s="213">
        <f>IF(O114="sníž. přenesená",K114,0)</f>
        <v>0</v>
      </c>
      <c r="BI114" s="213">
        <f>IF(O114="nulová",K114,0)</f>
        <v>0</v>
      </c>
      <c r="BJ114" s="18" t="s">
        <v>235</v>
      </c>
      <c r="BK114" s="213">
        <f>ROUND(P114*H114,2)</f>
        <v>0</v>
      </c>
      <c r="BL114" s="18" t="s">
        <v>235</v>
      </c>
      <c r="BM114" s="212" t="s">
        <v>271</v>
      </c>
    </row>
    <row r="115" s="1" customFormat="1">
      <c r="B115" s="40"/>
      <c r="C115" s="41"/>
      <c r="D115" s="214" t="s">
        <v>237</v>
      </c>
      <c r="E115" s="41"/>
      <c r="F115" s="215" t="s">
        <v>272</v>
      </c>
      <c r="G115" s="41"/>
      <c r="H115" s="41"/>
      <c r="I115" s="151"/>
      <c r="J115" s="151"/>
      <c r="K115" s="41"/>
      <c r="L115" s="41"/>
      <c r="M115" s="45"/>
      <c r="N115" s="216"/>
      <c r="O115" s="86"/>
      <c r="P115" s="86"/>
      <c r="Q115" s="86"/>
      <c r="R115" s="86"/>
      <c r="S115" s="86"/>
      <c r="T115" s="86"/>
      <c r="U115" s="86"/>
      <c r="V115" s="86"/>
      <c r="W115" s="86"/>
      <c r="X115" s="86"/>
      <c r="Y115" s="87"/>
      <c r="AT115" s="18" t="s">
        <v>237</v>
      </c>
      <c r="AU115" s="18" t="s">
        <v>82</v>
      </c>
    </row>
    <row r="116" s="1" customFormat="1">
      <c r="B116" s="40"/>
      <c r="C116" s="41"/>
      <c r="D116" s="214" t="s">
        <v>239</v>
      </c>
      <c r="E116" s="41"/>
      <c r="F116" s="217" t="s">
        <v>273</v>
      </c>
      <c r="G116" s="41"/>
      <c r="H116" s="41"/>
      <c r="I116" s="151"/>
      <c r="J116" s="151"/>
      <c r="K116" s="41"/>
      <c r="L116" s="41"/>
      <c r="M116" s="45"/>
      <c r="N116" s="216"/>
      <c r="O116" s="86"/>
      <c r="P116" s="86"/>
      <c r="Q116" s="86"/>
      <c r="R116" s="86"/>
      <c r="S116" s="86"/>
      <c r="T116" s="86"/>
      <c r="U116" s="86"/>
      <c r="V116" s="86"/>
      <c r="W116" s="86"/>
      <c r="X116" s="86"/>
      <c r="Y116" s="87"/>
      <c r="AT116" s="18" t="s">
        <v>239</v>
      </c>
      <c r="AU116" s="18" t="s">
        <v>82</v>
      </c>
    </row>
    <row r="117" s="1" customFormat="1" ht="24" customHeight="1">
      <c r="B117" s="40"/>
      <c r="C117" s="199" t="s">
        <v>274</v>
      </c>
      <c r="D117" s="200" t="s">
        <v>231</v>
      </c>
      <c r="E117" s="201" t="s">
        <v>275</v>
      </c>
      <c r="F117" s="202" t="s">
        <v>276</v>
      </c>
      <c r="G117" s="203" t="s">
        <v>160</v>
      </c>
      <c r="H117" s="204">
        <v>21507.552</v>
      </c>
      <c r="I117" s="205"/>
      <c r="J117" s="205"/>
      <c r="K117" s="206">
        <f>ROUND(P117*H117,2)</f>
        <v>0</v>
      </c>
      <c r="L117" s="202" t="s">
        <v>234</v>
      </c>
      <c r="M117" s="45"/>
      <c r="N117" s="207" t="s">
        <v>40</v>
      </c>
      <c r="O117" s="208" t="s">
        <v>53</v>
      </c>
      <c r="P117" s="209">
        <f>I117+J117</f>
        <v>0</v>
      </c>
      <c r="Q117" s="209">
        <f>ROUND(I117*H117,2)</f>
        <v>0</v>
      </c>
      <c r="R117" s="209">
        <f>ROUND(J117*H117,2)</f>
        <v>0</v>
      </c>
      <c r="S117" s="86"/>
      <c r="T117" s="210">
        <f>S117*H117</f>
        <v>0</v>
      </c>
      <c r="U117" s="210">
        <v>0</v>
      </c>
      <c r="V117" s="210">
        <f>U117*H117</f>
        <v>0</v>
      </c>
      <c r="W117" s="210">
        <v>0</v>
      </c>
      <c r="X117" s="210">
        <f>W117*H117</f>
        <v>0</v>
      </c>
      <c r="Y117" s="211" t="s">
        <v>40</v>
      </c>
      <c r="AR117" s="212" t="s">
        <v>235</v>
      </c>
      <c r="AT117" s="212" t="s">
        <v>231</v>
      </c>
      <c r="AU117" s="212" t="s">
        <v>82</v>
      </c>
      <c r="AY117" s="18" t="s">
        <v>236</v>
      </c>
      <c r="BE117" s="213">
        <f>IF(O117="základní",K117,0)</f>
        <v>0</v>
      </c>
      <c r="BF117" s="213">
        <f>IF(O117="snížená",K117,0)</f>
        <v>0</v>
      </c>
      <c r="BG117" s="213">
        <f>IF(O117="zákl. přenesená",K117,0)</f>
        <v>0</v>
      </c>
      <c r="BH117" s="213">
        <f>IF(O117="sníž. přenesená",K117,0)</f>
        <v>0</v>
      </c>
      <c r="BI117" s="213">
        <f>IF(O117="nulová",K117,0)</f>
        <v>0</v>
      </c>
      <c r="BJ117" s="18" t="s">
        <v>235</v>
      </c>
      <c r="BK117" s="213">
        <f>ROUND(P117*H117,2)</f>
        <v>0</v>
      </c>
      <c r="BL117" s="18" t="s">
        <v>235</v>
      </c>
      <c r="BM117" s="212" t="s">
        <v>277</v>
      </c>
    </row>
    <row r="118" s="1" customFormat="1">
      <c r="B118" s="40"/>
      <c r="C118" s="41"/>
      <c r="D118" s="214" t="s">
        <v>237</v>
      </c>
      <c r="E118" s="41"/>
      <c r="F118" s="215" t="s">
        <v>278</v>
      </c>
      <c r="G118" s="41"/>
      <c r="H118" s="41"/>
      <c r="I118" s="151"/>
      <c r="J118" s="151"/>
      <c r="K118" s="41"/>
      <c r="L118" s="41"/>
      <c r="M118" s="45"/>
      <c r="N118" s="216"/>
      <c r="O118" s="86"/>
      <c r="P118" s="86"/>
      <c r="Q118" s="86"/>
      <c r="R118" s="86"/>
      <c r="S118" s="86"/>
      <c r="T118" s="86"/>
      <c r="U118" s="86"/>
      <c r="V118" s="86"/>
      <c r="W118" s="86"/>
      <c r="X118" s="86"/>
      <c r="Y118" s="87"/>
      <c r="AT118" s="18" t="s">
        <v>237</v>
      </c>
      <c r="AU118" s="18" t="s">
        <v>82</v>
      </c>
    </row>
    <row r="119" s="1" customFormat="1">
      <c r="B119" s="40"/>
      <c r="C119" s="41"/>
      <c r="D119" s="214" t="s">
        <v>239</v>
      </c>
      <c r="E119" s="41"/>
      <c r="F119" s="217" t="s">
        <v>279</v>
      </c>
      <c r="G119" s="41"/>
      <c r="H119" s="41"/>
      <c r="I119" s="151"/>
      <c r="J119" s="151"/>
      <c r="K119" s="41"/>
      <c r="L119" s="41"/>
      <c r="M119" s="45"/>
      <c r="N119" s="216"/>
      <c r="O119" s="86"/>
      <c r="P119" s="86"/>
      <c r="Q119" s="86"/>
      <c r="R119" s="86"/>
      <c r="S119" s="86"/>
      <c r="T119" s="86"/>
      <c r="U119" s="86"/>
      <c r="V119" s="86"/>
      <c r="W119" s="86"/>
      <c r="X119" s="86"/>
      <c r="Y119" s="87"/>
      <c r="AT119" s="18" t="s">
        <v>239</v>
      </c>
      <c r="AU119" s="18" t="s">
        <v>82</v>
      </c>
    </row>
    <row r="120" s="1" customFormat="1">
      <c r="B120" s="40"/>
      <c r="C120" s="41"/>
      <c r="D120" s="214" t="s">
        <v>241</v>
      </c>
      <c r="E120" s="41"/>
      <c r="F120" s="217" t="s">
        <v>280</v>
      </c>
      <c r="G120" s="41"/>
      <c r="H120" s="41"/>
      <c r="I120" s="151"/>
      <c r="J120" s="151"/>
      <c r="K120" s="41"/>
      <c r="L120" s="41"/>
      <c r="M120" s="45"/>
      <c r="N120" s="216"/>
      <c r="O120" s="86"/>
      <c r="P120" s="86"/>
      <c r="Q120" s="86"/>
      <c r="R120" s="86"/>
      <c r="S120" s="86"/>
      <c r="T120" s="86"/>
      <c r="U120" s="86"/>
      <c r="V120" s="86"/>
      <c r="W120" s="86"/>
      <c r="X120" s="86"/>
      <c r="Y120" s="87"/>
      <c r="AT120" s="18" t="s">
        <v>241</v>
      </c>
      <c r="AU120" s="18" t="s">
        <v>82</v>
      </c>
    </row>
    <row r="121" s="11" customFormat="1">
      <c r="B121" s="240"/>
      <c r="C121" s="241"/>
      <c r="D121" s="214" t="s">
        <v>243</v>
      </c>
      <c r="E121" s="242" t="s">
        <v>40</v>
      </c>
      <c r="F121" s="243" t="s">
        <v>281</v>
      </c>
      <c r="G121" s="241"/>
      <c r="H121" s="242" t="s">
        <v>40</v>
      </c>
      <c r="I121" s="244"/>
      <c r="J121" s="244"/>
      <c r="K121" s="241"/>
      <c r="L121" s="241"/>
      <c r="M121" s="245"/>
      <c r="N121" s="246"/>
      <c r="O121" s="247"/>
      <c r="P121" s="247"/>
      <c r="Q121" s="247"/>
      <c r="R121" s="247"/>
      <c r="S121" s="247"/>
      <c r="T121" s="247"/>
      <c r="U121" s="247"/>
      <c r="V121" s="247"/>
      <c r="W121" s="247"/>
      <c r="X121" s="247"/>
      <c r="Y121" s="248"/>
      <c r="AT121" s="249" t="s">
        <v>243</v>
      </c>
      <c r="AU121" s="249" t="s">
        <v>82</v>
      </c>
      <c r="AV121" s="11" t="s">
        <v>89</v>
      </c>
      <c r="AW121" s="11" t="s">
        <v>5</v>
      </c>
      <c r="AX121" s="11" t="s">
        <v>82</v>
      </c>
      <c r="AY121" s="249" t="s">
        <v>236</v>
      </c>
    </row>
    <row r="122" s="9" customFormat="1">
      <c r="B122" s="218"/>
      <c r="C122" s="219"/>
      <c r="D122" s="214" t="s">
        <v>243</v>
      </c>
      <c r="E122" s="220" t="s">
        <v>40</v>
      </c>
      <c r="F122" s="221" t="s">
        <v>282</v>
      </c>
      <c r="G122" s="219"/>
      <c r="H122" s="222">
        <v>21507.552</v>
      </c>
      <c r="I122" s="223"/>
      <c r="J122" s="223"/>
      <c r="K122" s="219"/>
      <c r="L122" s="219"/>
      <c r="M122" s="224"/>
      <c r="N122" s="225"/>
      <c r="O122" s="226"/>
      <c r="P122" s="226"/>
      <c r="Q122" s="226"/>
      <c r="R122" s="226"/>
      <c r="S122" s="226"/>
      <c r="T122" s="226"/>
      <c r="U122" s="226"/>
      <c r="V122" s="226"/>
      <c r="W122" s="226"/>
      <c r="X122" s="226"/>
      <c r="Y122" s="227"/>
      <c r="AT122" s="228" t="s">
        <v>243</v>
      </c>
      <c r="AU122" s="228" t="s">
        <v>82</v>
      </c>
      <c r="AV122" s="9" t="s">
        <v>91</v>
      </c>
      <c r="AW122" s="9" t="s">
        <v>5</v>
      </c>
      <c r="AX122" s="9" t="s">
        <v>82</v>
      </c>
      <c r="AY122" s="228" t="s">
        <v>236</v>
      </c>
    </row>
    <row r="123" s="12" customFormat="1">
      <c r="B123" s="250"/>
      <c r="C123" s="251"/>
      <c r="D123" s="214" t="s">
        <v>243</v>
      </c>
      <c r="E123" s="252" t="s">
        <v>40</v>
      </c>
      <c r="F123" s="253" t="s">
        <v>254</v>
      </c>
      <c r="G123" s="251"/>
      <c r="H123" s="254">
        <v>21507.552</v>
      </c>
      <c r="I123" s="255"/>
      <c r="J123" s="255"/>
      <c r="K123" s="251"/>
      <c r="L123" s="251"/>
      <c r="M123" s="256"/>
      <c r="N123" s="257"/>
      <c r="O123" s="258"/>
      <c r="P123" s="258"/>
      <c r="Q123" s="258"/>
      <c r="R123" s="258"/>
      <c r="S123" s="258"/>
      <c r="T123" s="258"/>
      <c r="U123" s="258"/>
      <c r="V123" s="258"/>
      <c r="W123" s="258"/>
      <c r="X123" s="258"/>
      <c r="Y123" s="259"/>
      <c r="AT123" s="260" t="s">
        <v>243</v>
      </c>
      <c r="AU123" s="260" t="s">
        <v>82</v>
      </c>
      <c r="AV123" s="12" t="s">
        <v>235</v>
      </c>
      <c r="AW123" s="12" t="s">
        <v>5</v>
      </c>
      <c r="AX123" s="12" t="s">
        <v>89</v>
      </c>
      <c r="AY123" s="260" t="s">
        <v>236</v>
      </c>
    </row>
    <row r="124" s="1" customFormat="1" ht="24" customHeight="1">
      <c r="B124" s="40"/>
      <c r="C124" s="199" t="s">
        <v>258</v>
      </c>
      <c r="D124" s="200" t="s">
        <v>231</v>
      </c>
      <c r="E124" s="201" t="s">
        <v>283</v>
      </c>
      <c r="F124" s="202" t="s">
        <v>284</v>
      </c>
      <c r="G124" s="203" t="s">
        <v>160</v>
      </c>
      <c r="H124" s="204">
        <v>421.39999999999998</v>
      </c>
      <c r="I124" s="205"/>
      <c r="J124" s="205"/>
      <c r="K124" s="206">
        <f>ROUND(P124*H124,2)</f>
        <v>0</v>
      </c>
      <c r="L124" s="202" t="s">
        <v>234</v>
      </c>
      <c r="M124" s="45"/>
      <c r="N124" s="207" t="s">
        <v>40</v>
      </c>
      <c r="O124" s="208" t="s">
        <v>53</v>
      </c>
      <c r="P124" s="209">
        <f>I124+J124</f>
        <v>0</v>
      </c>
      <c r="Q124" s="209">
        <f>ROUND(I124*H124,2)</f>
        <v>0</v>
      </c>
      <c r="R124" s="209">
        <f>ROUND(J124*H124,2)</f>
        <v>0</v>
      </c>
      <c r="S124" s="86"/>
      <c r="T124" s="210">
        <f>S124*H124</f>
        <v>0</v>
      </c>
      <c r="U124" s="210">
        <v>0</v>
      </c>
      <c r="V124" s="210">
        <f>U124*H124</f>
        <v>0</v>
      </c>
      <c r="W124" s="210">
        <v>0</v>
      </c>
      <c r="X124" s="210">
        <f>W124*H124</f>
        <v>0</v>
      </c>
      <c r="Y124" s="211" t="s">
        <v>40</v>
      </c>
      <c r="AR124" s="212" t="s">
        <v>235</v>
      </c>
      <c r="AT124" s="212" t="s">
        <v>231</v>
      </c>
      <c r="AU124" s="212" t="s">
        <v>82</v>
      </c>
      <c r="AY124" s="18" t="s">
        <v>236</v>
      </c>
      <c r="BE124" s="213">
        <f>IF(O124="základní",K124,0)</f>
        <v>0</v>
      </c>
      <c r="BF124" s="213">
        <f>IF(O124="snížená",K124,0)</f>
        <v>0</v>
      </c>
      <c r="BG124" s="213">
        <f>IF(O124="zákl. přenesená",K124,0)</f>
        <v>0</v>
      </c>
      <c r="BH124" s="213">
        <f>IF(O124="sníž. přenesená",K124,0)</f>
        <v>0</v>
      </c>
      <c r="BI124" s="213">
        <f>IF(O124="nulová",K124,0)</f>
        <v>0</v>
      </c>
      <c r="BJ124" s="18" t="s">
        <v>235</v>
      </c>
      <c r="BK124" s="213">
        <f>ROUND(P124*H124,2)</f>
        <v>0</v>
      </c>
      <c r="BL124" s="18" t="s">
        <v>235</v>
      </c>
      <c r="BM124" s="212" t="s">
        <v>285</v>
      </c>
    </row>
    <row r="125" s="1" customFormat="1">
      <c r="B125" s="40"/>
      <c r="C125" s="41"/>
      <c r="D125" s="214" t="s">
        <v>237</v>
      </c>
      <c r="E125" s="41"/>
      <c r="F125" s="215" t="s">
        <v>286</v>
      </c>
      <c r="G125" s="41"/>
      <c r="H125" s="41"/>
      <c r="I125" s="151"/>
      <c r="J125" s="151"/>
      <c r="K125" s="41"/>
      <c r="L125" s="41"/>
      <c r="M125" s="45"/>
      <c r="N125" s="216"/>
      <c r="O125" s="86"/>
      <c r="P125" s="86"/>
      <c r="Q125" s="86"/>
      <c r="R125" s="86"/>
      <c r="S125" s="86"/>
      <c r="T125" s="86"/>
      <c r="U125" s="86"/>
      <c r="V125" s="86"/>
      <c r="W125" s="86"/>
      <c r="X125" s="86"/>
      <c r="Y125" s="87"/>
      <c r="AT125" s="18" t="s">
        <v>237</v>
      </c>
      <c r="AU125" s="18" t="s">
        <v>82</v>
      </c>
    </row>
    <row r="126" s="1" customFormat="1">
      <c r="B126" s="40"/>
      <c r="C126" s="41"/>
      <c r="D126" s="214" t="s">
        <v>239</v>
      </c>
      <c r="E126" s="41"/>
      <c r="F126" s="217" t="s">
        <v>279</v>
      </c>
      <c r="G126" s="41"/>
      <c r="H126" s="41"/>
      <c r="I126" s="151"/>
      <c r="J126" s="151"/>
      <c r="K126" s="41"/>
      <c r="L126" s="41"/>
      <c r="M126" s="45"/>
      <c r="N126" s="216"/>
      <c r="O126" s="86"/>
      <c r="P126" s="86"/>
      <c r="Q126" s="86"/>
      <c r="R126" s="86"/>
      <c r="S126" s="86"/>
      <c r="T126" s="86"/>
      <c r="U126" s="86"/>
      <c r="V126" s="86"/>
      <c r="W126" s="86"/>
      <c r="X126" s="86"/>
      <c r="Y126" s="87"/>
      <c r="AT126" s="18" t="s">
        <v>239</v>
      </c>
      <c r="AU126" s="18" t="s">
        <v>82</v>
      </c>
    </row>
    <row r="127" s="1" customFormat="1">
      <c r="B127" s="40"/>
      <c r="C127" s="41"/>
      <c r="D127" s="214" t="s">
        <v>241</v>
      </c>
      <c r="E127" s="41"/>
      <c r="F127" s="217" t="s">
        <v>287</v>
      </c>
      <c r="G127" s="41"/>
      <c r="H127" s="41"/>
      <c r="I127" s="151"/>
      <c r="J127" s="151"/>
      <c r="K127" s="41"/>
      <c r="L127" s="41"/>
      <c r="M127" s="45"/>
      <c r="N127" s="216"/>
      <c r="O127" s="86"/>
      <c r="P127" s="86"/>
      <c r="Q127" s="86"/>
      <c r="R127" s="86"/>
      <c r="S127" s="86"/>
      <c r="T127" s="86"/>
      <c r="U127" s="86"/>
      <c r="V127" s="86"/>
      <c r="W127" s="86"/>
      <c r="X127" s="86"/>
      <c r="Y127" s="87"/>
      <c r="AT127" s="18" t="s">
        <v>241</v>
      </c>
      <c r="AU127" s="18" t="s">
        <v>82</v>
      </c>
    </row>
    <row r="128" s="9" customFormat="1">
      <c r="B128" s="218"/>
      <c r="C128" s="219"/>
      <c r="D128" s="214" t="s">
        <v>243</v>
      </c>
      <c r="E128" s="220" t="s">
        <v>40</v>
      </c>
      <c r="F128" s="221" t="s">
        <v>288</v>
      </c>
      <c r="G128" s="219"/>
      <c r="H128" s="222">
        <v>421.39999999999998</v>
      </c>
      <c r="I128" s="223"/>
      <c r="J128" s="223"/>
      <c r="K128" s="219"/>
      <c r="L128" s="219"/>
      <c r="M128" s="224"/>
      <c r="N128" s="225"/>
      <c r="O128" s="226"/>
      <c r="P128" s="226"/>
      <c r="Q128" s="226"/>
      <c r="R128" s="226"/>
      <c r="S128" s="226"/>
      <c r="T128" s="226"/>
      <c r="U128" s="226"/>
      <c r="V128" s="226"/>
      <c r="W128" s="226"/>
      <c r="X128" s="226"/>
      <c r="Y128" s="227"/>
      <c r="AT128" s="228" t="s">
        <v>243</v>
      </c>
      <c r="AU128" s="228" t="s">
        <v>82</v>
      </c>
      <c r="AV128" s="9" t="s">
        <v>91</v>
      </c>
      <c r="AW128" s="9" t="s">
        <v>5</v>
      </c>
      <c r="AX128" s="9" t="s">
        <v>82</v>
      </c>
      <c r="AY128" s="228" t="s">
        <v>236</v>
      </c>
    </row>
    <row r="129" s="12" customFormat="1">
      <c r="B129" s="250"/>
      <c r="C129" s="251"/>
      <c r="D129" s="214" t="s">
        <v>243</v>
      </c>
      <c r="E129" s="252" t="s">
        <v>176</v>
      </c>
      <c r="F129" s="253" t="s">
        <v>254</v>
      </c>
      <c r="G129" s="251"/>
      <c r="H129" s="254">
        <v>421.39999999999998</v>
      </c>
      <c r="I129" s="255"/>
      <c r="J129" s="255"/>
      <c r="K129" s="251"/>
      <c r="L129" s="251"/>
      <c r="M129" s="256"/>
      <c r="N129" s="257"/>
      <c r="O129" s="258"/>
      <c r="P129" s="258"/>
      <c r="Q129" s="258"/>
      <c r="R129" s="258"/>
      <c r="S129" s="258"/>
      <c r="T129" s="258"/>
      <c r="U129" s="258"/>
      <c r="V129" s="258"/>
      <c r="W129" s="258"/>
      <c r="X129" s="258"/>
      <c r="Y129" s="259"/>
      <c r="AT129" s="260" t="s">
        <v>243</v>
      </c>
      <c r="AU129" s="260" t="s">
        <v>82</v>
      </c>
      <c r="AV129" s="12" t="s">
        <v>235</v>
      </c>
      <c r="AW129" s="12" t="s">
        <v>5</v>
      </c>
      <c r="AX129" s="12" t="s">
        <v>89</v>
      </c>
      <c r="AY129" s="260" t="s">
        <v>236</v>
      </c>
    </row>
    <row r="130" s="1" customFormat="1" ht="24" customHeight="1">
      <c r="B130" s="40"/>
      <c r="C130" s="199" t="s">
        <v>289</v>
      </c>
      <c r="D130" s="200" t="s">
        <v>231</v>
      </c>
      <c r="E130" s="201" t="s">
        <v>290</v>
      </c>
      <c r="F130" s="202" t="s">
        <v>291</v>
      </c>
      <c r="G130" s="203" t="s">
        <v>160</v>
      </c>
      <c r="H130" s="204">
        <v>42140</v>
      </c>
      <c r="I130" s="205"/>
      <c r="J130" s="205"/>
      <c r="K130" s="206">
        <f>ROUND(P130*H130,2)</f>
        <v>0</v>
      </c>
      <c r="L130" s="202" t="s">
        <v>234</v>
      </c>
      <c r="M130" s="45"/>
      <c r="N130" s="207" t="s">
        <v>40</v>
      </c>
      <c r="O130" s="208" t="s">
        <v>53</v>
      </c>
      <c r="P130" s="209">
        <f>I130+J130</f>
        <v>0</v>
      </c>
      <c r="Q130" s="209">
        <f>ROUND(I130*H130,2)</f>
        <v>0</v>
      </c>
      <c r="R130" s="209">
        <f>ROUND(J130*H130,2)</f>
        <v>0</v>
      </c>
      <c r="S130" s="86"/>
      <c r="T130" s="210">
        <f>S130*H130</f>
        <v>0</v>
      </c>
      <c r="U130" s="210">
        <v>0</v>
      </c>
      <c r="V130" s="210">
        <f>U130*H130</f>
        <v>0</v>
      </c>
      <c r="W130" s="210">
        <v>0</v>
      </c>
      <c r="X130" s="210">
        <f>W130*H130</f>
        <v>0</v>
      </c>
      <c r="Y130" s="211" t="s">
        <v>40</v>
      </c>
      <c r="AR130" s="212" t="s">
        <v>235</v>
      </c>
      <c r="AT130" s="212" t="s">
        <v>231</v>
      </c>
      <c r="AU130" s="212" t="s">
        <v>82</v>
      </c>
      <c r="AY130" s="18" t="s">
        <v>236</v>
      </c>
      <c r="BE130" s="213">
        <f>IF(O130="základní",K130,0)</f>
        <v>0</v>
      </c>
      <c r="BF130" s="213">
        <f>IF(O130="snížená",K130,0)</f>
        <v>0</v>
      </c>
      <c r="BG130" s="213">
        <f>IF(O130="zákl. přenesená",K130,0)</f>
        <v>0</v>
      </c>
      <c r="BH130" s="213">
        <f>IF(O130="sníž. přenesená",K130,0)</f>
        <v>0</v>
      </c>
      <c r="BI130" s="213">
        <f>IF(O130="nulová",K130,0)</f>
        <v>0</v>
      </c>
      <c r="BJ130" s="18" t="s">
        <v>235</v>
      </c>
      <c r="BK130" s="213">
        <f>ROUND(P130*H130,2)</f>
        <v>0</v>
      </c>
      <c r="BL130" s="18" t="s">
        <v>235</v>
      </c>
      <c r="BM130" s="212" t="s">
        <v>292</v>
      </c>
    </row>
    <row r="131" s="1" customFormat="1">
      <c r="B131" s="40"/>
      <c r="C131" s="41"/>
      <c r="D131" s="214" t="s">
        <v>237</v>
      </c>
      <c r="E131" s="41"/>
      <c r="F131" s="215" t="s">
        <v>293</v>
      </c>
      <c r="G131" s="41"/>
      <c r="H131" s="41"/>
      <c r="I131" s="151"/>
      <c r="J131" s="151"/>
      <c r="K131" s="41"/>
      <c r="L131" s="41"/>
      <c r="M131" s="45"/>
      <c r="N131" s="216"/>
      <c r="O131" s="86"/>
      <c r="P131" s="86"/>
      <c r="Q131" s="86"/>
      <c r="R131" s="86"/>
      <c r="S131" s="86"/>
      <c r="T131" s="86"/>
      <c r="U131" s="86"/>
      <c r="V131" s="86"/>
      <c r="W131" s="86"/>
      <c r="X131" s="86"/>
      <c r="Y131" s="87"/>
      <c r="AT131" s="18" t="s">
        <v>237</v>
      </c>
      <c r="AU131" s="18" t="s">
        <v>82</v>
      </c>
    </row>
    <row r="132" s="1" customFormat="1">
      <c r="B132" s="40"/>
      <c r="C132" s="41"/>
      <c r="D132" s="214" t="s">
        <v>239</v>
      </c>
      <c r="E132" s="41"/>
      <c r="F132" s="217" t="s">
        <v>279</v>
      </c>
      <c r="G132" s="41"/>
      <c r="H132" s="41"/>
      <c r="I132" s="151"/>
      <c r="J132" s="151"/>
      <c r="K132" s="41"/>
      <c r="L132" s="41"/>
      <c r="M132" s="45"/>
      <c r="N132" s="216"/>
      <c r="O132" s="86"/>
      <c r="P132" s="86"/>
      <c r="Q132" s="86"/>
      <c r="R132" s="86"/>
      <c r="S132" s="86"/>
      <c r="T132" s="86"/>
      <c r="U132" s="86"/>
      <c r="V132" s="86"/>
      <c r="W132" s="86"/>
      <c r="X132" s="86"/>
      <c r="Y132" s="87"/>
      <c r="AT132" s="18" t="s">
        <v>239</v>
      </c>
      <c r="AU132" s="18" t="s">
        <v>82</v>
      </c>
    </row>
    <row r="133" s="1" customFormat="1">
      <c r="B133" s="40"/>
      <c r="C133" s="41"/>
      <c r="D133" s="214" t="s">
        <v>241</v>
      </c>
      <c r="E133" s="41"/>
      <c r="F133" s="217" t="s">
        <v>294</v>
      </c>
      <c r="G133" s="41"/>
      <c r="H133" s="41"/>
      <c r="I133" s="151"/>
      <c r="J133" s="151"/>
      <c r="K133" s="41"/>
      <c r="L133" s="41"/>
      <c r="M133" s="45"/>
      <c r="N133" s="216"/>
      <c r="O133" s="86"/>
      <c r="P133" s="86"/>
      <c r="Q133" s="86"/>
      <c r="R133" s="86"/>
      <c r="S133" s="86"/>
      <c r="T133" s="86"/>
      <c r="U133" s="86"/>
      <c r="V133" s="86"/>
      <c r="W133" s="86"/>
      <c r="X133" s="86"/>
      <c r="Y133" s="87"/>
      <c r="AT133" s="18" t="s">
        <v>241</v>
      </c>
      <c r="AU133" s="18" t="s">
        <v>82</v>
      </c>
    </row>
    <row r="134" s="9" customFormat="1">
      <c r="B134" s="218"/>
      <c r="C134" s="219"/>
      <c r="D134" s="214" t="s">
        <v>243</v>
      </c>
      <c r="E134" s="220" t="s">
        <v>40</v>
      </c>
      <c r="F134" s="221" t="s">
        <v>295</v>
      </c>
      <c r="G134" s="219"/>
      <c r="H134" s="222">
        <v>42140</v>
      </c>
      <c r="I134" s="223"/>
      <c r="J134" s="223"/>
      <c r="K134" s="219"/>
      <c r="L134" s="219"/>
      <c r="M134" s="224"/>
      <c r="N134" s="225"/>
      <c r="O134" s="226"/>
      <c r="P134" s="226"/>
      <c r="Q134" s="226"/>
      <c r="R134" s="226"/>
      <c r="S134" s="226"/>
      <c r="T134" s="226"/>
      <c r="U134" s="226"/>
      <c r="V134" s="226"/>
      <c r="W134" s="226"/>
      <c r="X134" s="226"/>
      <c r="Y134" s="227"/>
      <c r="AT134" s="228" t="s">
        <v>243</v>
      </c>
      <c r="AU134" s="228" t="s">
        <v>82</v>
      </c>
      <c r="AV134" s="9" t="s">
        <v>91</v>
      </c>
      <c r="AW134" s="9" t="s">
        <v>5</v>
      </c>
      <c r="AX134" s="9" t="s">
        <v>82</v>
      </c>
      <c r="AY134" s="228" t="s">
        <v>236</v>
      </c>
    </row>
    <row r="135" s="12" customFormat="1">
      <c r="B135" s="250"/>
      <c r="C135" s="251"/>
      <c r="D135" s="214" t="s">
        <v>243</v>
      </c>
      <c r="E135" s="252" t="s">
        <v>40</v>
      </c>
      <c r="F135" s="253" t="s">
        <v>254</v>
      </c>
      <c r="G135" s="251"/>
      <c r="H135" s="254">
        <v>42140</v>
      </c>
      <c r="I135" s="255"/>
      <c r="J135" s="255"/>
      <c r="K135" s="251"/>
      <c r="L135" s="251"/>
      <c r="M135" s="256"/>
      <c r="N135" s="257"/>
      <c r="O135" s="258"/>
      <c r="P135" s="258"/>
      <c r="Q135" s="258"/>
      <c r="R135" s="258"/>
      <c r="S135" s="258"/>
      <c r="T135" s="258"/>
      <c r="U135" s="258"/>
      <c r="V135" s="258"/>
      <c r="W135" s="258"/>
      <c r="X135" s="258"/>
      <c r="Y135" s="259"/>
      <c r="AT135" s="260" t="s">
        <v>243</v>
      </c>
      <c r="AU135" s="260" t="s">
        <v>82</v>
      </c>
      <c r="AV135" s="12" t="s">
        <v>235</v>
      </c>
      <c r="AW135" s="12" t="s">
        <v>5</v>
      </c>
      <c r="AX135" s="12" t="s">
        <v>89</v>
      </c>
      <c r="AY135" s="260" t="s">
        <v>236</v>
      </c>
    </row>
    <row r="136" s="1" customFormat="1" ht="24" customHeight="1">
      <c r="B136" s="40"/>
      <c r="C136" s="199" t="s">
        <v>265</v>
      </c>
      <c r="D136" s="200" t="s">
        <v>231</v>
      </c>
      <c r="E136" s="201" t="s">
        <v>296</v>
      </c>
      <c r="F136" s="202" t="s">
        <v>297</v>
      </c>
      <c r="G136" s="203" t="s">
        <v>160</v>
      </c>
      <c r="H136" s="204">
        <v>389.20699999999999</v>
      </c>
      <c r="I136" s="205"/>
      <c r="J136" s="205"/>
      <c r="K136" s="206">
        <f>ROUND(P136*H136,2)</f>
        <v>0</v>
      </c>
      <c r="L136" s="202" t="s">
        <v>234</v>
      </c>
      <c r="M136" s="45"/>
      <c r="N136" s="207" t="s">
        <v>40</v>
      </c>
      <c r="O136" s="208" t="s">
        <v>53</v>
      </c>
      <c r="P136" s="209">
        <f>I136+J136</f>
        <v>0</v>
      </c>
      <c r="Q136" s="209">
        <f>ROUND(I136*H136,2)</f>
        <v>0</v>
      </c>
      <c r="R136" s="209">
        <f>ROUND(J136*H136,2)</f>
        <v>0</v>
      </c>
      <c r="S136" s="86"/>
      <c r="T136" s="210">
        <f>S136*H136</f>
        <v>0</v>
      </c>
      <c r="U136" s="210">
        <v>0</v>
      </c>
      <c r="V136" s="210">
        <f>U136*H136</f>
        <v>0</v>
      </c>
      <c r="W136" s="210">
        <v>0</v>
      </c>
      <c r="X136" s="210">
        <f>W136*H136</f>
        <v>0</v>
      </c>
      <c r="Y136" s="211" t="s">
        <v>40</v>
      </c>
      <c r="AR136" s="212" t="s">
        <v>235</v>
      </c>
      <c r="AT136" s="212" t="s">
        <v>231</v>
      </c>
      <c r="AU136" s="212" t="s">
        <v>82</v>
      </c>
      <c r="AY136" s="18" t="s">
        <v>236</v>
      </c>
      <c r="BE136" s="213">
        <f>IF(O136="základní",K136,0)</f>
        <v>0</v>
      </c>
      <c r="BF136" s="213">
        <f>IF(O136="snížená",K136,0)</f>
        <v>0</v>
      </c>
      <c r="BG136" s="213">
        <f>IF(O136="zákl. přenesená",K136,0)</f>
        <v>0</v>
      </c>
      <c r="BH136" s="213">
        <f>IF(O136="sníž. přenesená",K136,0)</f>
        <v>0</v>
      </c>
      <c r="BI136" s="213">
        <f>IF(O136="nulová",K136,0)</f>
        <v>0</v>
      </c>
      <c r="BJ136" s="18" t="s">
        <v>235</v>
      </c>
      <c r="BK136" s="213">
        <f>ROUND(P136*H136,2)</f>
        <v>0</v>
      </c>
      <c r="BL136" s="18" t="s">
        <v>235</v>
      </c>
      <c r="BM136" s="212" t="s">
        <v>298</v>
      </c>
    </row>
    <row r="137" s="1" customFormat="1">
      <c r="B137" s="40"/>
      <c r="C137" s="41"/>
      <c r="D137" s="214" t="s">
        <v>237</v>
      </c>
      <c r="E137" s="41"/>
      <c r="F137" s="215" t="s">
        <v>299</v>
      </c>
      <c r="G137" s="41"/>
      <c r="H137" s="41"/>
      <c r="I137" s="151"/>
      <c r="J137" s="151"/>
      <c r="K137" s="41"/>
      <c r="L137" s="41"/>
      <c r="M137" s="45"/>
      <c r="N137" s="216"/>
      <c r="O137" s="86"/>
      <c r="P137" s="86"/>
      <c r="Q137" s="86"/>
      <c r="R137" s="86"/>
      <c r="S137" s="86"/>
      <c r="T137" s="86"/>
      <c r="U137" s="86"/>
      <c r="V137" s="86"/>
      <c r="W137" s="86"/>
      <c r="X137" s="86"/>
      <c r="Y137" s="87"/>
      <c r="AT137" s="18" t="s">
        <v>237</v>
      </c>
      <c r="AU137" s="18" t="s">
        <v>82</v>
      </c>
    </row>
    <row r="138" s="1" customFormat="1">
      <c r="B138" s="40"/>
      <c r="C138" s="41"/>
      <c r="D138" s="214" t="s">
        <v>239</v>
      </c>
      <c r="E138" s="41"/>
      <c r="F138" s="217" t="s">
        <v>279</v>
      </c>
      <c r="G138" s="41"/>
      <c r="H138" s="41"/>
      <c r="I138" s="151"/>
      <c r="J138" s="151"/>
      <c r="K138" s="41"/>
      <c r="L138" s="41"/>
      <c r="M138" s="45"/>
      <c r="N138" s="216"/>
      <c r="O138" s="86"/>
      <c r="P138" s="86"/>
      <c r="Q138" s="86"/>
      <c r="R138" s="86"/>
      <c r="S138" s="86"/>
      <c r="T138" s="86"/>
      <c r="U138" s="86"/>
      <c r="V138" s="86"/>
      <c r="W138" s="86"/>
      <c r="X138" s="86"/>
      <c r="Y138" s="87"/>
      <c r="AT138" s="18" t="s">
        <v>239</v>
      </c>
      <c r="AU138" s="18" t="s">
        <v>82</v>
      </c>
    </row>
    <row r="139" s="1" customFormat="1">
      <c r="B139" s="40"/>
      <c r="C139" s="41"/>
      <c r="D139" s="214" t="s">
        <v>241</v>
      </c>
      <c r="E139" s="41"/>
      <c r="F139" s="217" t="s">
        <v>300</v>
      </c>
      <c r="G139" s="41"/>
      <c r="H139" s="41"/>
      <c r="I139" s="151"/>
      <c r="J139" s="151"/>
      <c r="K139" s="41"/>
      <c r="L139" s="41"/>
      <c r="M139" s="45"/>
      <c r="N139" s="216"/>
      <c r="O139" s="86"/>
      <c r="P139" s="86"/>
      <c r="Q139" s="86"/>
      <c r="R139" s="86"/>
      <c r="S139" s="86"/>
      <c r="T139" s="86"/>
      <c r="U139" s="86"/>
      <c r="V139" s="86"/>
      <c r="W139" s="86"/>
      <c r="X139" s="86"/>
      <c r="Y139" s="87"/>
      <c r="AT139" s="18" t="s">
        <v>241</v>
      </c>
      <c r="AU139" s="18" t="s">
        <v>82</v>
      </c>
    </row>
    <row r="140" s="9" customFormat="1">
      <c r="B140" s="218"/>
      <c r="C140" s="219"/>
      <c r="D140" s="214" t="s">
        <v>243</v>
      </c>
      <c r="E140" s="220" t="s">
        <v>180</v>
      </c>
      <c r="F140" s="221" t="s">
        <v>301</v>
      </c>
      <c r="G140" s="219"/>
      <c r="H140" s="222">
        <v>389.20699999999999</v>
      </c>
      <c r="I140" s="223"/>
      <c r="J140" s="223"/>
      <c r="K140" s="219"/>
      <c r="L140" s="219"/>
      <c r="M140" s="224"/>
      <c r="N140" s="225"/>
      <c r="O140" s="226"/>
      <c r="P140" s="226"/>
      <c r="Q140" s="226"/>
      <c r="R140" s="226"/>
      <c r="S140" s="226"/>
      <c r="T140" s="226"/>
      <c r="U140" s="226"/>
      <c r="V140" s="226"/>
      <c r="W140" s="226"/>
      <c r="X140" s="226"/>
      <c r="Y140" s="227"/>
      <c r="AT140" s="228" t="s">
        <v>243</v>
      </c>
      <c r="AU140" s="228" t="s">
        <v>82</v>
      </c>
      <c r="AV140" s="9" t="s">
        <v>91</v>
      </c>
      <c r="AW140" s="9" t="s">
        <v>5</v>
      </c>
      <c r="AX140" s="9" t="s">
        <v>82</v>
      </c>
      <c r="AY140" s="228" t="s">
        <v>236</v>
      </c>
    </row>
    <row r="141" s="12" customFormat="1">
      <c r="B141" s="250"/>
      <c r="C141" s="251"/>
      <c r="D141" s="214" t="s">
        <v>243</v>
      </c>
      <c r="E141" s="252" t="s">
        <v>40</v>
      </c>
      <c r="F141" s="253" t="s">
        <v>254</v>
      </c>
      <c r="G141" s="251"/>
      <c r="H141" s="254">
        <v>389.20699999999999</v>
      </c>
      <c r="I141" s="255"/>
      <c r="J141" s="255"/>
      <c r="K141" s="251"/>
      <c r="L141" s="251"/>
      <c r="M141" s="256"/>
      <c r="N141" s="257"/>
      <c r="O141" s="258"/>
      <c r="P141" s="258"/>
      <c r="Q141" s="258"/>
      <c r="R141" s="258"/>
      <c r="S141" s="258"/>
      <c r="T141" s="258"/>
      <c r="U141" s="258"/>
      <c r="V141" s="258"/>
      <c r="W141" s="258"/>
      <c r="X141" s="258"/>
      <c r="Y141" s="259"/>
      <c r="AT141" s="260" t="s">
        <v>243</v>
      </c>
      <c r="AU141" s="260" t="s">
        <v>82</v>
      </c>
      <c r="AV141" s="12" t="s">
        <v>235</v>
      </c>
      <c r="AW141" s="12" t="s">
        <v>5</v>
      </c>
      <c r="AX141" s="12" t="s">
        <v>89</v>
      </c>
      <c r="AY141" s="260" t="s">
        <v>236</v>
      </c>
    </row>
    <row r="142" s="1" customFormat="1" ht="24" customHeight="1">
      <c r="B142" s="40"/>
      <c r="C142" s="199" t="s">
        <v>302</v>
      </c>
      <c r="D142" s="200" t="s">
        <v>231</v>
      </c>
      <c r="E142" s="201" t="s">
        <v>303</v>
      </c>
      <c r="F142" s="202" t="s">
        <v>304</v>
      </c>
      <c r="G142" s="203" t="s">
        <v>160</v>
      </c>
      <c r="H142" s="204">
        <v>269.892</v>
      </c>
      <c r="I142" s="205"/>
      <c r="J142" s="205"/>
      <c r="K142" s="206">
        <f>ROUND(P142*H142,2)</f>
        <v>0</v>
      </c>
      <c r="L142" s="202" t="s">
        <v>234</v>
      </c>
      <c r="M142" s="45"/>
      <c r="N142" s="207" t="s">
        <v>40</v>
      </c>
      <c r="O142" s="208" t="s">
        <v>53</v>
      </c>
      <c r="P142" s="209">
        <f>I142+J142</f>
        <v>0</v>
      </c>
      <c r="Q142" s="209">
        <f>ROUND(I142*H142,2)</f>
        <v>0</v>
      </c>
      <c r="R142" s="209">
        <f>ROUND(J142*H142,2)</f>
        <v>0</v>
      </c>
      <c r="S142" s="86"/>
      <c r="T142" s="210">
        <f>S142*H142</f>
        <v>0</v>
      </c>
      <c r="U142" s="210">
        <v>0</v>
      </c>
      <c r="V142" s="210">
        <f>U142*H142</f>
        <v>0</v>
      </c>
      <c r="W142" s="210">
        <v>0</v>
      </c>
      <c r="X142" s="210">
        <f>W142*H142</f>
        <v>0</v>
      </c>
      <c r="Y142" s="211" t="s">
        <v>40</v>
      </c>
      <c r="AR142" s="212" t="s">
        <v>235</v>
      </c>
      <c r="AT142" s="212" t="s">
        <v>231</v>
      </c>
      <c r="AU142" s="212" t="s">
        <v>82</v>
      </c>
      <c r="AY142" s="18" t="s">
        <v>236</v>
      </c>
      <c r="BE142" s="213">
        <f>IF(O142="základní",K142,0)</f>
        <v>0</v>
      </c>
      <c r="BF142" s="213">
        <f>IF(O142="snížená",K142,0)</f>
        <v>0</v>
      </c>
      <c r="BG142" s="213">
        <f>IF(O142="zákl. přenesená",K142,0)</f>
        <v>0</v>
      </c>
      <c r="BH142" s="213">
        <f>IF(O142="sníž. přenesená",K142,0)</f>
        <v>0</v>
      </c>
      <c r="BI142" s="213">
        <f>IF(O142="nulová",K142,0)</f>
        <v>0</v>
      </c>
      <c r="BJ142" s="18" t="s">
        <v>235</v>
      </c>
      <c r="BK142" s="213">
        <f>ROUND(P142*H142,2)</f>
        <v>0</v>
      </c>
      <c r="BL142" s="18" t="s">
        <v>235</v>
      </c>
      <c r="BM142" s="212" t="s">
        <v>305</v>
      </c>
    </row>
    <row r="143" s="1" customFormat="1">
      <c r="B143" s="40"/>
      <c r="C143" s="41"/>
      <c r="D143" s="214" t="s">
        <v>237</v>
      </c>
      <c r="E143" s="41"/>
      <c r="F143" s="215" t="s">
        <v>306</v>
      </c>
      <c r="G143" s="41"/>
      <c r="H143" s="41"/>
      <c r="I143" s="151"/>
      <c r="J143" s="151"/>
      <c r="K143" s="41"/>
      <c r="L143" s="41"/>
      <c r="M143" s="45"/>
      <c r="N143" s="216"/>
      <c r="O143" s="86"/>
      <c r="P143" s="86"/>
      <c r="Q143" s="86"/>
      <c r="R143" s="86"/>
      <c r="S143" s="86"/>
      <c r="T143" s="86"/>
      <c r="U143" s="86"/>
      <c r="V143" s="86"/>
      <c r="W143" s="86"/>
      <c r="X143" s="86"/>
      <c r="Y143" s="87"/>
      <c r="AT143" s="18" t="s">
        <v>237</v>
      </c>
      <c r="AU143" s="18" t="s">
        <v>82</v>
      </c>
    </row>
    <row r="144" s="1" customFormat="1">
      <c r="B144" s="40"/>
      <c r="C144" s="41"/>
      <c r="D144" s="214" t="s">
        <v>239</v>
      </c>
      <c r="E144" s="41"/>
      <c r="F144" s="217" t="s">
        <v>279</v>
      </c>
      <c r="G144" s="41"/>
      <c r="H144" s="41"/>
      <c r="I144" s="151"/>
      <c r="J144" s="151"/>
      <c r="K144" s="41"/>
      <c r="L144" s="41"/>
      <c r="M144" s="45"/>
      <c r="N144" s="216"/>
      <c r="O144" s="86"/>
      <c r="P144" s="86"/>
      <c r="Q144" s="86"/>
      <c r="R144" s="86"/>
      <c r="S144" s="86"/>
      <c r="T144" s="86"/>
      <c r="U144" s="86"/>
      <c r="V144" s="86"/>
      <c r="W144" s="86"/>
      <c r="X144" s="86"/>
      <c r="Y144" s="87"/>
      <c r="AT144" s="18" t="s">
        <v>239</v>
      </c>
      <c r="AU144" s="18" t="s">
        <v>82</v>
      </c>
    </row>
    <row r="145" s="1" customFormat="1">
      <c r="B145" s="40"/>
      <c r="C145" s="41"/>
      <c r="D145" s="214" t="s">
        <v>241</v>
      </c>
      <c r="E145" s="41"/>
      <c r="F145" s="217" t="s">
        <v>307</v>
      </c>
      <c r="G145" s="41"/>
      <c r="H145" s="41"/>
      <c r="I145" s="151"/>
      <c r="J145" s="151"/>
      <c r="K145" s="41"/>
      <c r="L145" s="41"/>
      <c r="M145" s="45"/>
      <c r="N145" s="216"/>
      <c r="O145" s="86"/>
      <c r="P145" s="86"/>
      <c r="Q145" s="86"/>
      <c r="R145" s="86"/>
      <c r="S145" s="86"/>
      <c r="T145" s="86"/>
      <c r="U145" s="86"/>
      <c r="V145" s="86"/>
      <c r="W145" s="86"/>
      <c r="X145" s="86"/>
      <c r="Y145" s="87"/>
      <c r="AT145" s="18" t="s">
        <v>241</v>
      </c>
      <c r="AU145" s="18" t="s">
        <v>82</v>
      </c>
    </row>
    <row r="146" s="9" customFormat="1">
      <c r="B146" s="218"/>
      <c r="C146" s="219"/>
      <c r="D146" s="214" t="s">
        <v>243</v>
      </c>
      <c r="E146" s="220" t="s">
        <v>40</v>
      </c>
      <c r="F146" s="221" t="s">
        <v>308</v>
      </c>
      <c r="G146" s="219"/>
      <c r="H146" s="222">
        <v>269.892</v>
      </c>
      <c r="I146" s="223"/>
      <c r="J146" s="223"/>
      <c r="K146" s="219"/>
      <c r="L146" s="219"/>
      <c r="M146" s="224"/>
      <c r="N146" s="225"/>
      <c r="O146" s="226"/>
      <c r="P146" s="226"/>
      <c r="Q146" s="226"/>
      <c r="R146" s="226"/>
      <c r="S146" s="226"/>
      <c r="T146" s="226"/>
      <c r="U146" s="226"/>
      <c r="V146" s="226"/>
      <c r="W146" s="226"/>
      <c r="X146" s="226"/>
      <c r="Y146" s="227"/>
      <c r="AT146" s="228" t="s">
        <v>243</v>
      </c>
      <c r="AU146" s="228" t="s">
        <v>82</v>
      </c>
      <c r="AV146" s="9" t="s">
        <v>91</v>
      </c>
      <c r="AW146" s="9" t="s">
        <v>5</v>
      </c>
      <c r="AX146" s="9" t="s">
        <v>82</v>
      </c>
      <c r="AY146" s="228" t="s">
        <v>236</v>
      </c>
    </row>
    <row r="147" s="12" customFormat="1">
      <c r="B147" s="250"/>
      <c r="C147" s="251"/>
      <c r="D147" s="214" t="s">
        <v>243</v>
      </c>
      <c r="E147" s="252" t="s">
        <v>184</v>
      </c>
      <c r="F147" s="253" t="s">
        <v>254</v>
      </c>
      <c r="G147" s="251"/>
      <c r="H147" s="254">
        <v>269.892</v>
      </c>
      <c r="I147" s="255"/>
      <c r="J147" s="255"/>
      <c r="K147" s="251"/>
      <c r="L147" s="251"/>
      <c r="M147" s="256"/>
      <c r="N147" s="257"/>
      <c r="O147" s="258"/>
      <c r="P147" s="258"/>
      <c r="Q147" s="258"/>
      <c r="R147" s="258"/>
      <c r="S147" s="258"/>
      <c r="T147" s="258"/>
      <c r="U147" s="258"/>
      <c r="V147" s="258"/>
      <c r="W147" s="258"/>
      <c r="X147" s="258"/>
      <c r="Y147" s="259"/>
      <c r="AT147" s="260" t="s">
        <v>243</v>
      </c>
      <c r="AU147" s="260" t="s">
        <v>82</v>
      </c>
      <c r="AV147" s="12" t="s">
        <v>235</v>
      </c>
      <c r="AW147" s="12" t="s">
        <v>5</v>
      </c>
      <c r="AX147" s="12" t="s">
        <v>89</v>
      </c>
      <c r="AY147" s="260" t="s">
        <v>236</v>
      </c>
    </row>
    <row r="148" s="1" customFormat="1" ht="24" customHeight="1">
      <c r="B148" s="40"/>
      <c r="C148" s="199" t="s">
        <v>309</v>
      </c>
      <c r="D148" s="200" t="s">
        <v>231</v>
      </c>
      <c r="E148" s="201" t="s">
        <v>310</v>
      </c>
      <c r="F148" s="202" t="s">
        <v>311</v>
      </c>
      <c r="G148" s="203" t="s">
        <v>160</v>
      </c>
      <c r="H148" s="204">
        <v>874.94399999999996</v>
      </c>
      <c r="I148" s="205"/>
      <c r="J148" s="205"/>
      <c r="K148" s="206">
        <f>ROUND(P148*H148,2)</f>
        <v>0</v>
      </c>
      <c r="L148" s="202" t="s">
        <v>234</v>
      </c>
      <c r="M148" s="45"/>
      <c r="N148" s="207"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235</v>
      </c>
      <c r="AT148" s="212" t="s">
        <v>231</v>
      </c>
      <c r="AU148" s="212" t="s">
        <v>82</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235</v>
      </c>
      <c r="BM148" s="212" t="s">
        <v>312</v>
      </c>
    </row>
    <row r="149" s="1" customFormat="1">
      <c r="B149" s="40"/>
      <c r="C149" s="41"/>
      <c r="D149" s="214" t="s">
        <v>237</v>
      </c>
      <c r="E149" s="41"/>
      <c r="F149" s="215" t="s">
        <v>313</v>
      </c>
      <c r="G149" s="41"/>
      <c r="H149" s="41"/>
      <c r="I149" s="151"/>
      <c r="J149" s="151"/>
      <c r="K149" s="41"/>
      <c r="L149" s="41"/>
      <c r="M149" s="45"/>
      <c r="N149" s="216"/>
      <c r="O149" s="86"/>
      <c r="P149" s="86"/>
      <c r="Q149" s="86"/>
      <c r="R149" s="86"/>
      <c r="S149" s="86"/>
      <c r="T149" s="86"/>
      <c r="U149" s="86"/>
      <c r="V149" s="86"/>
      <c r="W149" s="86"/>
      <c r="X149" s="86"/>
      <c r="Y149" s="87"/>
      <c r="AT149" s="18" t="s">
        <v>237</v>
      </c>
      <c r="AU149" s="18" t="s">
        <v>82</v>
      </c>
    </row>
    <row r="150" s="1" customFormat="1">
      <c r="B150" s="40"/>
      <c r="C150" s="41"/>
      <c r="D150" s="214" t="s">
        <v>239</v>
      </c>
      <c r="E150" s="41"/>
      <c r="F150" s="217" t="s">
        <v>279</v>
      </c>
      <c r="G150" s="41"/>
      <c r="H150" s="41"/>
      <c r="I150" s="151"/>
      <c r="J150" s="151"/>
      <c r="K150" s="41"/>
      <c r="L150" s="41"/>
      <c r="M150" s="45"/>
      <c r="N150" s="216"/>
      <c r="O150" s="86"/>
      <c r="P150" s="86"/>
      <c r="Q150" s="86"/>
      <c r="R150" s="86"/>
      <c r="S150" s="86"/>
      <c r="T150" s="86"/>
      <c r="U150" s="86"/>
      <c r="V150" s="86"/>
      <c r="W150" s="86"/>
      <c r="X150" s="86"/>
      <c r="Y150" s="87"/>
      <c r="AT150" s="18" t="s">
        <v>239</v>
      </c>
      <c r="AU150" s="18" t="s">
        <v>82</v>
      </c>
    </row>
    <row r="151" s="11" customFormat="1">
      <c r="B151" s="240"/>
      <c r="C151" s="241"/>
      <c r="D151" s="214" t="s">
        <v>243</v>
      </c>
      <c r="E151" s="242" t="s">
        <v>40</v>
      </c>
      <c r="F151" s="243" t="s">
        <v>314</v>
      </c>
      <c r="G151" s="241"/>
      <c r="H151" s="242" t="s">
        <v>40</v>
      </c>
      <c r="I151" s="244"/>
      <c r="J151" s="244"/>
      <c r="K151" s="241"/>
      <c r="L151" s="241"/>
      <c r="M151" s="245"/>
      <c r="N151" s="246"/>
      <c r="O151" s="247"/>
      <c r="P151" s="247"/>
      <c r="Q151" s="247"/>
      <c r="R151" s="247"/>
      <c r="S151" s="247"/>
      <c r="T151" s="247"/>
      <c r="U151" s="247"/>
      <c r="V151" s="247"/>
      <c r="W151" s="247"/>
      <c r="X151" s="247"/>
      <c r="Y151" s="248"/>
      <c r="AT151" s="249" t="s">
        <v>243</v>
      </c>
      <c r="AU151" s="249" t="s">
        <v>82</v>
      </c>
      <c r="AV151" s="11" t="s">
        <v>89</v>
      </c>
      <c r="AW151" s="11" t="s">
        <v>5</v>
      </c>
      <c r="AX151" s="11" t="s">
        <v>82</v>
      </c>
      <c r="AY151" s="249" t="s">
        <v>236</v>
      </c>
    </row>
    <row r="152" s="9" customFormat="1">
      <c r="B152" s="218"/>
      <c r="C152" s="219"/>
      <c r="D152" s="214" t="s">
        <v>243</v>
      </c>
      <c r="E152" s="220" t="s">
        <v>40</v>
      </c>
      <c r="F152" s="221" t="s">
        <v>315</v>
      </c>
      <c r="G152" s="219"/>
      <c r="H152" s="222">
        <v>874.94399999999996</v>
      </c>
      <c r="I152" s="223"/>
      <c r="J152" s="223"/>
      <c r="K152" s="219"/>
      <c r="L152" s="219"/>
      <c r="M152" s="224"/>
      <c r="N152" s="225"/>
      <c r="O152" s="226"/>
      <c r="P152" s="226"/>
      <c r="Q152" s="226"/>
      <c r="R152" s="226"/>
      <c r="S152" s="226"/>
      <c r="T152" s="226"/>
      <c r="U152" s="226"/>
      <c r="V152" s="226"/>
      <c r="W152" s="226"/>
      <c r="X152" s="226"/>
      <c r="Y152" s="227"/>
      <c r="AT152" s="228" t="s">
        <v>243</v>
      </c>
      <c r="AU152" s="228" t="s">
        <v>82</v>
      </c>
      <c r="AV152" s="9" t="s">
        <v>91</v>
      </c>
      <c r="AW152" s="9" t="s">
        <v>5</v>
      </c>
      <c r="AX152" s="9" t="s">
        <v>82</v>
      </c>
      <c r="AY152" s="228" t="s">
        <v>236</v>
      </c>
    </row>
    <row r="153" s="12" customFormat="1">
      <c r="B153" s="250"/>
      <c r="C153" s="251"/>
      <c r="D153" s="214" t="s">
        <v>243</v>
      </c>
      <c r="E153" s="252" t="s">
        <v>174</v>
      </c>
      <c r="F153" s="253" t="s">
        <v>254</v>
      </c>
      <c r="G153" s="251"/>
      <c r="H153" s="254">
        <v>874.94399999999996</v>
      </c>
      <c r="I153" s="255"/>
      <c r="J153" s="255"/>
      <c r="K153" s="251"/>
      <c r="L153" s="251"/>
      <c r="M153" s="256"/>
      <c r="N153" s="257"/>
      <c r="O153" s="258"/>
      <c r="P153" s="258"/>
      <c r="Q153" s="258"/>
      <c r="R153" s="258"/>
      <c r="S153" s="258"/>
      <c r="T153" s="258"/>
      <c r="U153" s="258"/>
      <c r="V153" s="258"/>
      <c r="W153" s="258"/>
      <c r="X153" s="258"/>
      <c r="Y153" s="259"/>
      <c r="AT153" s="260" t="s">
        <v>243</v>
      </c>
      <c r="AU153" s="260" t="s">
        <v>82</v>
      </c>
      <c r="AV153" s="12" t="s">
        <v>235</v>
      </c>
      <c r="AW153" s="12" t="s">
        <v>5</v>
      </c>
      <c r="AX153" s="12" t="s">
        <v>89</v>
      </c>
      <c r="AY153" s="260" t="s">
        <v>236</v>
      </c>
    </row>
    <row r="154" s="1" customFormat="1" ht="24" customHeight="1">
      <c r="B154" s="40"/>
      <c r="C154" s="199" t="s">
        <v>316</v>
      </c>
      <c r="D154" s="200" t="s">
        <v>231</v>
      </c>
      <c r="E154" s="201" t="s">
        <v>317</v>
      </c>
      <c r="F154" s="202" t="s">
        <v>318</v>
      </c>
      <c r="G154" s="203" t="s">
        <v>160</v>
      </c>
      <c r="H154" s="204">
        <v>3038.1260000000002</v>
      </c>
      <c r="I154" s="205"/>
      <c r="J154" s="205"/>
      <c r="K154" s="206">
        <f>ROUND(P154*H154,2)</f>
        <v>0</v>
      </c>
      <c r="L154" s="202" t="s">
        <v>234</v>
      </c>
      <c r="M154" s="45"/>
      <c r="N154" s="207" t="s">
        <v>40</v>
      </c>
      <c r="O154" s="208" t="s">
        <v>53</v>
      </c>
      <c r="P154" s="209">
        <f>I154+J154</f>
        <v>0</v>
      </c>
      <c r="Q154" s="209">
        <f>ROUND(I154*H154,2)</f>
        <v>0</v>
      </c>
      <c r="R154" s="209">
        <f>ROUND(J154*H154,2)</f>
        <v>0</v>
      </c>
      <c r="S154" s="86"/>
      <c r="T154" s="210">
        <f>S154*H154</f>
        <v>0</v>
      </c>
      <c r="U154" s="210">
        <v>0</v>
      </c>
      <c r="V154" s="210">
        <f>U154*H154</f>
        <v>0</v>
      </c>
      <c r="W154" s="210">
        <v>0</v>
      </c>
      <c r="X154" s="210">
        <f>W154*H154</f>
        <v>0</v>
      </c>
      <c r="Y154" s="211" t="s">
        <v>40</v>
      </c>
      <c r="AR154" s="212" t="s">
        <v>235</v>
      </c>
      <c r="AT154" s="212" t="s">
        <v>231</v>
      </c>
      <c r="AU154" s="212" t="s">
        <v>82</v>
      </c>
      <c r="AY154" s="18" t="s">
        <v>236</v>
      </c>
      <c r="BE154" s="213">
        <f>IF(O154="základní",K154,0)</f>
        <v>0</v>
      </c>
      <c r="BF154" s="213">
        <f>IF(O154="snížená",K154,0)</f>
        <v>0</v>
      </c>
      <c r="BG154" s="213">
        <f>IF(O154="zákl. přenesená",K154,0)</f>
        <v>0</v>
      </c>
      <c r="BH154" s="213">
        <f>IF(O154="sníž. přenesená",K154,0)</f>
        <v>0</v>
      </c>
      <c r="BI154" s="213">
        <f>IF(O154="nulová",K154,0)</f>
        <v>0</v>
      </c>
      <c r="BJ154" s="18" t="s">
        <v>235</v>
      </c>
      <c r="BK154" s="213">
        <f>ROUND(P154*H154,2)</f>
        <v>0</v>
      </c>
      <c r="BL154" s="18" t="s">
        <v>235</v>
      </c>
      <c r="BM154" s="212" t="s">
        <v>319</v>
      </c>
    </row>
    <row r="155" s="1" customFormat="1">
      <c r="B155" s="40"/>
      <c r="C155" s="41"/>
      <c r="D155" s="214" t="s">
        <v>237</v>
      </c>
      <c r="E155" s="41"/>
      <c r="F155" s="215" t="s">
        <v>320</v>
      </c>
      <c r="G155" s="41"/>
      <c r="H155" s="41"/>
      <c r="I155" s="151"/>
      <c r="J155" s="151"/>
      <c r="K155" s="41"/>
      <c r="L155" s="41"/>
      <c r="M155" s="45"/>
      <c r="N155" s="216"/>
      <c r="O155" s="86"/>
      <c r="P155" s="86"/>
      <c r="Q155" s="86"/>
      <c r="R155" s="86"/>
      <c r="S155" s="86"/>
      <c r="T155" s="86"/>
      <c r="U155" s="86"/>
      <c r="V155" s="86"/>
      <c r="W155" s="86"/>
      <c r="X155" s="86"/>
      <c r="Y155" s="87"/>
      <c r="AT155" s="18" t="s">
        <v>237</v>
      </c>
      <c r="AU155" s="18" t="s">
        <v>82</v>
      </c>
    </row>
    <row r="156" s="1" customFormat="1">
      <c r="B156" s="40"/>
      <c r="C156" s="41"/>
      <c r="D156" s="214" t="s">
        <v>239</v>
      </c>
      <c r="E156" s="41"/>
      <c r="F156" s="217" t="s">
        <v>321</v>
      </c>
      <c r="G156" s="41"/>
      <c r="H156" s="41"/>
      <c r="I156" s="151"/>
      <c r="J156" s="151"/>
      <c r="K156" s="41"/>
      <c r="L156" s="41"/>
      <c r="M156" s="45"/>
      <c r="N156" s="216"/>
      <c r="O156" s="86"/>
      <c r="P156" s="86"/>
      <c r="Q156" s="86"/>
      <c r="R156" s="86"/>
      <c r="S156" s="86"/>
      <c r="T156" s="86"/>
      <c r="U156" s="86"/>
      <c r="V156" s="86"/>
      <c r="W156" s="86"/>
      <c r="X156" s="86"/>
      <c r="Y156" s="87"/>
      <c r="AT156" s="18" t="s">
        <v>239</v>
      </c>
      <c r="AU156" s="18" t="s">
        <v>82</v>
      </c>
    </row>
    <row r="157" s="9" customFormat="1">
      <c r="B157" s="218"/>
      <c r="C157" s="219"/>
      <c r="D157" s="214" t="s">
        <v>243</v>
      </c>
      <c r="E157" s="220" t="s">
        <v>40</v>
      </c>
      <c r="F157" s="221" t="s">
        <v>176</v>
      </c>
      <c r="G157" s="219"/>
      <c r="H157" s="222">
        <v>421.39999999999998</v>
      </c>
      <c r="I157" s="223"/>
      <c r="J157" s="223"/>
      <c r="K157" s="219"/>
      <c r="L157" s="219"/>
      <c r="M157" s="224"/>
      <c r="N157" s="225"/>
      <c r="O157" s="226"/>
      <c r="P157" s="226"/>
      <c r="Q157" s="226"/>
      <c r="R157" s="226"/>
      <c r="S157" s="226"/>
      <c r="T157" s="226"/>
      <c r="U157" s="226"/>
      <c r="V157" s="226"/>
      <c r="W157" s="226"/>
      <c r="X157" s="226"/>
      <c r="Y157" s="227"/>
      <c r="AT157" s="228" t="s">
        <v>243</v>
      </c>
      <c r="AU157" s="228" t="s">
        <v>82</v>
      </c>
      <c r="AV157" s="9" t="s">
        <v>91</v>
      </c>
      <c r="AW157" s="9" t="s">
        <v>5</v>
      </c>
      <c r="AX157" s="9" t="s">
        <v>82</v>
      </c>
      <c r="AY157" s="228" t="s">
        <v>236</v>
      </c>
    </row>
    <row r="158" s="9" customFormat="1">
      <c r="B158" s="218"/>
      <c r="C158" s="219"/>
      <c r="D158" s="214" t="s">
        <v>243</v>
      </c>
      <c r="E158" s="220" t="s">
        <v>40</v>
      </c>
      <c r="F158" s="221" t="s">
        <v>180</v>
      </c>
      <c r="G158" s="219"/>
      <c r="H158" s="222">
        <v>389.20699999999999</v>
      </c>
      <c r="I158" s="223"/>
      <c r="J158" s="223"/>
      <c r="K158" s="219"/>
      <c r="L158" s="219"/>
      <c r="M158" s="224"/>
      <c r="N158" s="225"/>
      <c r="O158" s="226"/>
      <c r="P158" s="226"/>
      <c r="Q158" s="226"/>
      <c r="R158" s="226"/>
      <c r="S158" s="226"/>
      <c r="T158" s="226"/>
      <c r="U158" s="226"/>
      <c r="V158" s="226"/>
      <c r="W158" s="226"/>
      <c r="X158" s="226"/>
      <c r="Y158" s="227"/>
      <c r="AT158" s="228" t="s">
        <v>243</v>
      </c>
      <c r="AU158" s="228" t="s">
        <v>82</v>
      </c>
      <c r="AV158" s="9" t="s">
        <v>91</v>
      </c>
      <c r="AW158" s="9" t="s">
        <v>5</v>
      </c>
      <c r="AX158" s="9" t="s">
        <v>82</v>
      </c>
      <c r="AY158" s="228" t="s">
        <v>236</v>
      </c>
    </row>
    <row r="159" s="9" customFormat="1">
      <c r="B159" s="218"/>
      <c r="C159" s="219"/>
      <c r="D159" s="214" t="s">
        <v>243</v>
      </c>
      <c r="E159" s="220" t="s">
        <v>40</v>
      </c>
      <c r="F159" s="221" t="s">
        <v>184</v>
      </c>
      <c r="G159" s="219"/>
      <c r="H159" s="222">
        <v>269.892</v>
      </c>
      <c r="I159" s="223"/>
      <c r="J159" s="223"/>
      <c r="K159" s="219"/>
      <c r="L159" s="219"/>
      <c r="M159" s="224"/>
      <c r="N159" s="225"/>
      <c r="O159" s="226"/>
      <c r="P159" s="226"/>
      <c r="Q159" s="226"/>
      <c r="R159" s="226"/>
      <c r="S159" s="226"/>
      <c r="T159" s="226"/>
      <c r="U159" s="226"/>
      <c r="V159" s="226"/>
      <c r="W159" s="226"/>
      <c r="X159" s="226"/>
      <c r="Y159" s="227"/>
      <c r="AT159" s="228" t="s">
        <v>243</v>
      </c>
      <c r="AU159" s="228" t="s">
        <v>82</v>
      </c>
      <c r="AV159" s="9" t="s">
        <v>91</v>
      </c>
      <c r="AW159" s="9" t="s">
        <v>5</v>
      </c>
      <c r="AX159" s="9" t="s">
        <v>82</v>
      </c>
      <c r="AY159" s="228" t="s">
        <v>236</v>
      </c>
    </row>
    <row r="160" s="9" customFormat="1">
      <c r="B160" s="218"/>
      <c r="C160" s="219"/>
      <c r="D160" s="214" t="s">
        <v>243</v>
      </c>
      <c r="E160" s="220" t="s">
        <v>40</v>
      </c>
      <c r="F160" s="221" t="s">
        <v>322</v>
      </c>
      <c r="G160" s="219"/>
      <c r="H160" s="222">
        <v>874.94399999999996</v>
      </c>
      <c r="I160" s="223"/>
      <c r="J160" s="223"/>
      <c r="K160" s="219"/>
      <c r="L160" s="219"/>
      <c r="M160" s="224"/>
      <c r="N160" s="225"/>
      <c r="O160" s="226"/>
      <c r="P160" s="226"/>
      <c r="Q160" s="226"/>
      <c r="R160" s="226"/>
      <c r="S160" s="226"/>
      <c r="T160" s="226"/>
      <c r="U160" s="226"/>
      <c r="V160" s="226"/>
      <c r="W160" s="226"/>
      <c r="X160" s="226"/>
      <c r="Y160" s="227"/>
      <c r="AT160" s="228" t="s">
        <v>243</v>
      </c>
      <c r="AU160" s="228" t="s">
        <v>82</v>
      </c>
      <c r="AV160" s="9" t="s">
        <v>91</v>
      </c>
      <c r="AW160" s="9" t="s">
        <v>5</v>
      </c>
      <c r="AX160" s="9" t="s">
        <v>82</v>
      </c>
      <c r="AY160" s="228" t="s">
        <v>236</v>
      </c>
    </row>
    <row r="161" s="10" customFormat="1">
      <c r="B161" s="229"/>
      <c r="C161" s="230"/>
      <c r="D161" s="214" t="s">
        <v>243</v>
      </c>
      <c r="E161" s="231" t="s">
        <v>40</v>
      </c>
      <c r="F161" s="232" t="s">
        <v>245</v>
      </c>
      <c r="G161" s="230"/>
      <c r="H161" s="233">
        <v>1955.443</v>
      </c>
      <c r="I161" s="234"/>
      <c r="J161" s="234"/>
      <c r="K161" s="230"/>
      <c r="L161" s="230"/>
      <c r="M161" s="235"/>
      <c r="N161" s="236"/>
      <c r="O161" s="237"/>
      <c r="P161" s="237"/>
      <c r="Q161" s="237"/>
      <c r="R161" s="237"/>
      <c r="S161" s="237"/>
      <c r="T161" s="237"/>
      <c r="U161" s="237"/>
      <c r="V161" s="237"/>
      <c r="W161" s="237"/>
      <c r="X161" s="237"/>
      <c r="Y161" s="238"/>
      <c r="AT161" s="239" t="s">
        <v>243</v>
      </c>
      <c r="AU161" s="239" t="s">
        <v>82</v>
      </c>
      <c r="AV161" s="10" t="s">
        <v>246</v>
      </c>
      <c r="AW161" s="10" t="s">
        <v>5</v>
      </c>
      <c r="AX161" s="10" t="s">
        <v>82</v>
      </c>
      <c r="AY161" s="239" t="s">
        <v>236</v>
      </c>
    </row>
    <row r="162" s="9" customFormat="1">
      <c r="B162" s="218"/>
      <c r="C162" s="219"/>
      <c r="D162" s="214" t="s">
        <v>243</v>
      </c>
      <c r="E162" s="220" t="s">
        <v>40</v>
      </c>
      <c r="F162" s="221" t="s">
        <v>323</v>
      </c>
      <c r="G162" s="219"/>
      <c r="H162" s="222">
        <v>1082.683</v>
      </c>
      <c r="I162" s="223"/>
      <c r="J162" s="223"/>
      <c r="K162" s="219"/>
      <c r="L162" s="219"/>
      <c r="M162" s="224"/>
      <c r="N162" s="225"/>
      <c r="O162" s="226"/>
      <c r="P162" s="226"/>
      <c r="Q162" s="226"/>
      <c r="R162" s="226"/>
      <c r="S162" s="226"/>
      <c r="T162" s="226"/>
      <c r="U162" s="226"/>
      <c r="V162" s="226"/>
      <c r="W162" s="226"/>
      <c r="X162" s="226"/>
      <c r="Y162" s="227"/>
      <c r="AT162" s="228" t="s">
        <v>243</v>
      </c>
      <c r="AU162" s="228" t="s">
        <v>82</v>
      </c>
      <c r="AV162" s="9" t="s">
        <v>91</v>
      </c>
      <c r="AW162" s="9" t="s">
        <v>5</v>
      </c>
      <c r="AX162" s="9" t="s">
        <v>82</v>
      </c>
      <c r="AY162" s="228" t="s">
        <v>236</v>
      </c>
    </row>
    <row r="163" s="10" customFormat="1">
      <c r="B163" s="229"/>
      <c r="C163" s="230"/>
      <c r="D163" s="214" t="s">
        <v>243</v>
      </c>
      <c r="E163" s="231" t="s">
        <v>40</v>
      </c>
      <c r="F163" s="232" t="s">
        <v>245</v>
      </c>
      <c r="G163" s="230"/>
      <c r="H163" s="233">
        <v>1082.683</v>
      </c>
      <c r="I163" s="234"/>
      <c r="J163" s="234"/>
      <c r="K163" s="230"/>
      <c r="L163" s="230"/>
      <c r="M163" s="235"/>
      <c r="N163" s="236"/>
      <c r="O163" s="237"/>
      <c r="P163" s="237"/>
      <c r="Q163" s="237"/>
      <c r="R163" s="237"/>
      <c r="S163" s="237"/>
      <c r="T163" s="237"/>
      <c r="U163" s="237"/>
      <c r="V163" s="237"/>
      <c r="W163" s="237"/>
      <c r="X163" s="237"/>
      <c r="Y163" s="238"/>
      <c r="AT163" s="239" t="s">
        <v>243</v>
      </c>
      <c r="AU163" s="239" t="s">
        <v>82</v>
      </c>
      <c r="AV163" s="10" t="s">
        <v>246</v>
      </c>
      <c r="AW163" s="10" t="s">
        <v>5</v>
      </c>
      <c r="AX163" s="10" t="s">
        <v>82</v>
      </c>
      <c r="AY163" s="239" t="s">
        <v>236</v>
      </c>
    </row>
    <row r="164" s="12" customFormat="1">
      <c r="B164" s="250"/>
      <c r="C164" s="251"/>
      <c r="D164" s="214" t="s">
        <v>243</v>
      </c>
      <c r="E164" s="252" t="s">
        <v>40</v>
      </c>
      <c r="F164" s="253" t="s">
        <v>254</v>
      </c>
      <c r="G164" s="251"/>
      <c r="H164" s="254">
        <v>3038.1260000000002</v>
      </c>
      <c r="I164" s="255"/>
      <c r="J164" s="255"/>
      <c r="K164" s="251"/>
      <c r="L164" s="251"/>
      <c r="M164" s="256"/>
      <c r="N164" s="257"/>
      <c r="O164" s="258"/>
      <c r="P164" s="258"/>
      <c r="Q164" s="258"/>
      <c r="R164" s="258"/>
      <c r="S164" s="258"/>
      <c r="T164" s="258"/>
      <c r="U164" s="258"/>
      <c r="V164" s="258"/>
      <c r="W164" s="258"/>
      <c r="X164" s="258"/>
      <c r="Y164" s="259"/>
      <c r="AT164" s="260" t="s">
        <v>243</v>
      </c>
      <c r="AU164" s="260" t="s">
        <v>82</v>
      </c>
      <c r="AV164" s="12" t="s">
        <v>235</v>
      </c>
      <c r="AW164" s="12" t="s">
        <v>5</v>
      </c>
      <c r="AX164" s="12" t="s">
        <v>89</v>
      </c>
      <c r="AY164" s="260" t="s">
        <v>236</v>
      </c>
    </row>
    <row r="165" s="1" customFormat="1" ht="24" customHeight="1">
      <c r="B165" s="40"/>
      <c r="C165" s="199" t="s">
        <v>277</v>
      </c>
      <c r="D165" s="200" t="s">
        <v>231</v>
      </c>
      <c r="E165" s="201" t="s">
        <v>283</v>
      </c>
      <c r="F165" s="202" t="s">
        <v>284</v>
      </c>
      <c r="G165" s="203" t="s">
        <v>160</v>
      </c>
      <c r="H165" s="204">
        <v>2827.6080000000002</v>
      </c>
      <c r="I165" s="205"/>
      <c r="J165" s="205"/>
      <c r="K165" s="206">
        <f>ROUND(P165*H165,2)</f>
        <v>0</v>
      </c>
      <c r="L165" s="202" t="s">
        <v>234</v>
      </c>
      <c r="M165" s="45"/>
      <c r="N165" s="207" t="s">
        <v>40</v>
      </c>
      <c r="O165" s="208" t="s">
        <v>53</v>
      </c>
      <c r="P165" s="209">
        <f>I165+J165</f>
        <v>0</v>
      </c>
      <c r="Q165" s="209">
        <f>ROUND(I165*H165,2)</f>
        <v>0</v>
      </c>
      <c r="R165" s="209">
        <f>ROUND(J165*H165,2)</f>
        <v>0</v>
      </c>
      <c r="S165" s="86"/>
      <c r="T165" s="210">
        <f>S165*H165</f>
        <v>0</v>
      </c>
      <c r="U165" s="210">
        <v>0</v>
      </c>
      <c r="V165" s="210">
        <f>U165*H165</f>
        <v>0</v>
      </c>
      <c r="W165" s="210">
        <v>0</v>
      </c>
      <c r="X165" s="210">
        <f>W165*H165</f>
        <v>0</v>
      </c>
      <c r="Y165" s="211" t="s">
        <v>40</v>
      </c>
      <c r="AR165" s="212" t="s">
        <v>235</v>
      </c>
      <c r="AT165" s="212" t="s">
        <v>231</v>
      </c>
      <c r="AU165" s="212" t="s">
        <v>82</v>
      </c>
      <c r="AY165" s="18" t="s">
        <v>236</v>
      </c>
      <c r="BE165" s="213">
        <f>IF(O165="základní",K165,0)</f>
        <v>0</v>
      </c>
      <c r="BF165" s="213">
        <f>IF(O165="snížená",K165,0)</f>
        <v>0</v>
      </c>
      <c r="BG165" s="213">
        <f>IF(O165="zákl. přenesená",K165,0)</f>
        <v>0</v>
      </c>
      <c r="BH165" s="213">
        <f>IF(O165="sníž. přenesená",K165,0)</f>
        <v>0</v>
      </c>
      <c r="BI165" s="213">
        <f>IF(O165="nulová",K165,0)</f>
        <v>0</v>
      </c>
      <c r="BJ165" s="18" t="s">
        <v>235</v>
      </c>
      <c r="BK165" s="213">
        <f>ROUND(P165*H165,2)</f>
        <v>0</v>
      </c>
      <c r="BL165" s="18" t="s">
        <v>235</v>
      </c>
      <c r="BM165" s="212" t="s">
        <v>324</v>
      </c>
    </row>
    <row r="166" s="1" customFormat="1">
      <c r="B166" s="40"/>
      <c r="C166" s="41"/>
      <c r="D166" s="214" t="s">
        <v>237</v>
      </c>
      <c r="E166" s="41"/>
      <c r="F166" s="215" t="s">
        <v>286</v>
      </c>
      <c r="G166" s="41"/>
      <c r="H166" s="41"/>
      <c r="I166" s="151"/>
      <c r="J166" s="151"/>
      <c r="K166" s="41"/>
      <c r="L166" s="41"/>
      <c r="M166" s="45"/>
      <c r="N166" s="216"/>
      <c r="O166" s="86"/>
      <c r="P166" s="86"/>
      <c r="Q166" s="86"/>
      <c r="R166" s="86"/>
      <c r="S166" s="86"/>
      <c r="T166" s="86"/>
      <c r="U166" s="86"/>
      <c r="V166" s="86"/>
      <c r="W166" s="86"/>
      <c r="X166" s="86"/>
      <c r="Y166" s="87"/>
      <c r="AT166" s="18" t="s">
        <v>237</v>
      </c>
      <c r="AU166" s="18" t="s">
        <v>82</v>
      </c>
    </row>
    <row r="167" s="1" customFormat="1">
      <c r="B167" s="40"/>
      <c r="C167" s="41"/>
      <c r="D167" s="214" t="s">
        <v>239</v>
      </c>
      <c r="E167" s="41"/>
      <c r="F167" s="217" t="s">
        <v>279</v>
      </c>
      <c r="G167" s="41"/>
      <c r="H167" s="41"/>
      <c r="I167" s="151"/>
      <c r="J167" s="151"/>
      <c r="K167" s="41"/>
      <c r="L167" s="41"/>
      <c r="M167" s="45"/>
      <c r="N167" s="216"/>
      <c r="O167" s="86"/>
      <c r="P167" s="86"/>
      <c r="Q167" s="86"/>
      <c r="R167" s="86"/>
      <c r="S167" s="86"/>
      <c r="T167" s="86"/>
      <c r="U167" s="86"/>
      <c r="V167" s="86"/>
      <c r="W167" s="86"/>
      <c r="X167" s="86"/>
      <c r="Y167" s="87"/>
      <c r="AT167" s="18" t="s">
        <v>239</v>
      </c>
      <c r="AU167" s="18" t="s">
        <v>82</v>
      </c>
    </row>
    <row r="168" s="11" customFormat="1">
      <c r="B168" s="240"/>
      <c r="C168" s="241"/>
      <c r="D168" s="214" t="s">
        <v>243</v>
      </c>
      <c r="E168" s="242" t="s">
        <v>40</v>
      </c>
      <c r="F168" s="243" t="s">
        <v>325</v>
      </c>
      <c r="G168" s="241"/>
      <c r="H168" s="242" t="s">
        <v>40</v>
      </c>
      <c r="I168" s="244"/>
      <c r="J168" s="244"/>
      <c r="K168" s="241"/>
      <c r="L168" s="241"/>
      <c r="M168" s="245"/>
      <c r="N168" s="246"/>
      <c r="O168" s="247"/>
      <c r="P168" s="247"/>
      <c r="Q168" s="247"/>
      <c r="R168" s="247"/>
      <c r="S168" s="247"/>
      <c r="T168" s="247"/>
      <c r="U168" s="247"/>
      <c r="V168" s="247"/>
      <c r="W168" s="247"/>
      <c r="X168" s="247"/>
      <c r="Y168" s="248"/>
      <c r="AT168" s="249" t="s">
        <v>243</v>
      </c>
      <c r="AU168" s="249" t="s">
        <v>82</v>
      </c>
      <c r="AV168" s="11" t="s">
        <v>89</v>
      </c>
      <c r="AW168" s="11" t="s">
        <v>5</v>
      </c>
      <c r="AX168" s="11" t="s">
        <v>82</v>
      </c>
      <c r="AY168" s="249" t="s">
        <v>236</v>
      </c>
    </row>
    <row r="169" s="11" customFormat="1">
      <c r="B169" s="240"/>
      <c r="C169" s="241"/>
      <c r="D169" s="214" t="s">
        <v>243</v>
      </c>
      <c r="E169" s="242" t="s">
        <v>40</v>
      </c>
      <c r="F169" s="243" t="s">
        <v>326</v>
      </c>
      <c r="G169" s="241"/>
      <c r="H169" s="242" t="s">
        <v>40</v>
      </c>
      <c r="I169" s="244"/>
      <c r="J169" s="244"/>
      <c r="K169" s="241"/>
      <c r="L169" s="241"/>
      <c r="M169" s="245"/>
      <c r="N169" s="246"/>
      <c r="O169" s="247"/>
      <c r="P169" s="247"/>
      <c r="Q169" s="247"/>
      <c r="R169" s="247"/>
      <c r="S169" s="247"/>
      <c r="T169" s="247"/>
      <c r="U169" s="247"/>
      <c r="V169" s="247"/>
      <c r="W169" s="247"/>
      <c r="X169" s="247"/>
      <c r="Y169" s="248"/>
      <c r="AT169" s="249" t="s">
        <v>243</v>
      </c>
      <c r="AU169" s="249" t="s">
        <v>82</v>
      </c>
      <c r="AV169" s="11" t="s">
        <v>89</v>
      </c>
      <c r="AW169" s="11" t="s">
        <v>5</v>
      </c>
      <c r="AX169" s="11" t="s">
        <v>82</v>
      </c>
      <c r="AY169" s="249" t="s">
        <v>236</v>
      </c>
    </row>
    <row r="170" s="9" customFormat="1">
      <c r="B170" s="218"/>
      <c r="C170" s="219"/>
      <c r="D170" s="214" t="s">
        <v>243</v>
      </c>
      <c r="E170" s="220" t="s">
        <v>40</v>
      </c>
      <c r="F170" s="221" t="s">
        <v>327</v>
      </c>
      <c r="G170" s="219"/>
      <c r="H170" s="222">
        <v>19.760000000000002</v>
      </c>
      <c r="I170" s="223"/>
      <c r="J170" s="223"/>
      <c r="K170" s="219"/>
      <c r="L170" s="219"/>
      <c r="M170" s="224"/>
      <c r="N170" s="225"/>
      <c r="O170" s="226"/>
      <c r="P170" s="226"/>
      <c r="Q170" s="226"/>
      <c r="R170" s="226"/>
      <c r="S170" s="226"/>
      <c r="T170" s="226"/>
      <c r="U170" s="226"/>
      <c r="V170" s="226"/>
      <c r="W170" s="226"/>
      <c r="X170" s="226"/>
      <c r="Y170" s="227"/>
      <c r="AT170" s="228" t="s">
        <v>243</v>
      </c>
      <c r="AU170" s="228" t="s">
        <v>82</v>
      </c>
      <c r="AV170" s="9" t="s">
        <v>91</v>
      </c>
      <c r="AW170" s="9" t="s">
        <v>5</v>
      </c>
      <c r="AX170" s="9" t="s">
        <v>82</v>
      </c>
      <c r="AY170" s="228" t="s">
        <v>236</v>
      </c>
    </row>
    <row r="171" s="11" customFormat="1">
      <c r="B171" s="240"/>
      <c r="C171" s="241"/>
      <c r="D171" s="214" t="s">
        <v>243</v>
      </c>
      <c r="E171" s="242" t="s">
        <v>40</v>
      </c>
      <c r="F171" s="243" t="s">
        <v>328</v>
      </c>
      <c r="G171" s="241"/>
      <c r="H171" s="242" t="s">
        <v>40</v>
      </c>
      <c r="I171" s="244"/>
      <c r="J171" s="244"/>
      <c r="K171" s="241"/>
      <c r="L171" s="241"/>
      <c r="M171" s="245"/>
      <c r="N171" s="246"/>
      <c r="O171" s="247"/>
      <c r="P171" s="247"/>
      <c r="Q171" s="247"/>
      <c r="R171" s="247"/>
      <c r="S171" s="247"/>
      <c r="T171" s="247"/>
      <c r="U171" s="247"/>
      <c r="V171" s="247"/>
      <c r="W171" s="247"/>
      <c r="X171" s="247"/>
      <c r="Y171" s="248"/>
      <c r="AT171" s="249" t="s">
        <v>243</v>
      </c>
      <c r="AU171" s="249" t="s">
        <v>82</v>
      </c>
      <c r="AV171" s="11" t="s">
        <v>89</v>
      </c>
      <c r="AW171" s="11" t="s">
        <v>5</v>
      </c>
      <c r="AX171" s="11" t="s">
        <v>82</v>
      </c>
      <c r="AY171" s="249" t="s">
        <v>236</v>
      </c>
    </row>
    <row r="172" s="9" customFormat="1">
      <c r="B172" s="218"/>
      <c r="C172" s="219"/>
      <c r="D172" s="214" t="s">
        <v>243</v>
      </c>
      <c r="E172" s="220" t="s">
        <v>40</v>
      </c>
      <c r="F172" s="221" t="s">
        <v>329</v>
      </c>
      <c r="G172" s="219"/>
      <c r="H172" s="222">
        <v>12.16</v>
      </c>
      <c r="I172" s="223"/>
      <c r="J172" s="223"/>
      <c r="K172" s="219"/>
      <c r="L172" s="219"/>
      <c r="M172" s="224"/>
      <c r="N172" s="225"/>
      <c r="O172" s="226"/>
      <c r="P172" s="226"/>
      <c r="Q172" s="226"/>
      <c r="R172" s="226"/>
      <c r="S172" s="226"/>
      <c r="T172" s="226"/>
      <c r="U172" s="226"/>
      <c r="V172" s="226"/>
      <c r="W172" s="226"/>
      <c r="X172" s="226"/>
      <c r="Y172" s="227"/>
      <c r="AT172" s="228" t="s">
        <v>243</v>
      </c>
      <c r="AU172" s="228" t="s">
        <v>82</v>
      </c>
      <c r="AV172" s="9" t="s">
        <v>91</v>
      </c>
      <c r="AW172" s="9" t="s">
        <v>5</v>
      </c>
      <c r="AX172" s="9" t="s">
        <v>82</v>
      </c>
      <c r="AY172" s="228" t="s">
        <v>236</v>
      </c>
    </row>
    <row r="173" s="11" customFormat="1">
      <c r="B173" s="240"/>
      <c r="C173" s="241"/>
      <c r="D173" s="214" t="s">
        <v>243</v>
      </c>
      <c r="E173" s="242" t="s">
        <v>40</v>
      </c>
      <c r="F173" s="243" t="s">
        <v>330</v>
      </c>
      <c r="G173" s="241"/>
      <c r="H173" s="242" t="s">
        <v>40</v>
      </c>
      <c r="I173" s="244"/>
      <c r="J173" s="244"/>
      <c r="K173" s="241"/>
      <c r="L173" s="241"/>
      <c r="M173" s="245"/>
      <c r="N173" s="246"/>
      <c r="O173" s="247"/>
      <c r="P173" s="247"/>
      <c r="Q173" s="247"/>
      <c r="R173" s="247"/>
      <c r="S173" s="247"/>
      <c r="T173" s="247"/>
      <c r="U173" s="247"/>
      <c r="V173" s="247"/>
      <c r="W173" s="247"/>
      <c r="X173" s="247"/>
      <c r="Y173" s="248"/>
      <c r="AT173" s="249" t="s">
        <v>243</v>
      </c>
      <c r="AU173" s="249" t="s">
        <v>82</v>
      </c>
      <c r="AV173" s="11" t="s">
        <v>89</v>
      </c>
      <c r="AW173" s="11" t="s">
        <v>5</v>
      </c>
      <c r="AX173" s="11" t="s">
        <v>82</v>
      </c>
      <c r="AY173" s="249" t="s">
        <v>236</v>
      </c>
    </row>
    <row r="174" s="9" customFormat="1">
      <c r="B174" s="218"/>
      <c r="C174" s="219"/>
      <c r="D174" s="214" t="s">
        <v>243</v>
      </c>
      <c r="E174" s="220" t="s">
        <v>40</v>
      </c>
      <c r="F174" s="221" t="s">
        <v>331</v>
      </c>
      <c r="G174" s="219"/>
      <c r="H174" s="222">
        <v>1888.74</v>
      </c>
      <c r="I174" s="223"/>
      <c r="J174" s="223"/>
      <c r="K174" s="219"/>
      <c r="L174" s="219"/>
      <c r="M174" s="224"/>
      <c r="N174" s="225"/>
      <c r="O174" s="226"/>
      <c r="P174" s="226"/>
      <c r="Q174" s="226"/>
      <c r="R174" s="226"/>
      <c r="S174" s="226"/>
      <c r="T174" s="226"/>
      <c r="U174" s="226"/>
      <c r="V174" s="226"/>
      <c r="W174" s="226"/>
      <c r="X174" s="226"/>
      <c r="Y174" s="227"/>
      <c r="AT174" s="228" t="s">
        <v>243</v>
      </c>
      <c r="AU174" s="228" t="s">
        <v>82</v>
      </c>
      <c r="AV174" s="9" t="s">
        <v>91</v>
      </c>
      <c r="AW174" s="9" t="s">
        <v>5</v>
      </c>
      <c r="AX174" s="9" t="s">
        <v>82</v>
      </c>
      <c r="AY174" s="228" t="s">
        <v>236</v>
      </c>
    </row>
    <row r="175" s="11" customFormat="1">
      <c r="B175" s="240"/>
      <c r="C175" s="241"/>
      <c r="D175" s="214" t="s">
        <v>243</v>
      </c>
      <c r="E175" s="242" t="s">
        <v>40</v>
      </c>
      <c r="F175" s="243" t="s">
        <v>332</v>
      </c>
      <c r="G175" s="241"/>
      <c r="H175" s="242" t="s">
        <v>40</v>
      </c>
      <c r="I175" s="244"/>
      <c r="J175" s="244"/>
      <c r="K175" s="241"/>
      <c r="L175" s="241"/>
      <c r="M175" s="245"/>
      <c r="N175" s="246"/>
      <c r="O175" s="247"/>
      <c r="P175" s="247"/>
      <c r="Q175" s="247"/>
      <c r="R175" s="247"/>
      <c r="S175" s="247"/>
      <c r="T175" s="247"/>
      <c r="U175" s="247"/>
      <c r="V175" s="247"/>
      <c r="W175" s="247"/>
      <c r="X175" s="247"/>
      <c r="Y175" s="248"/>
      <c r="AT175" s="249" t="s">
        <v>243</v>
      </c>
      <c r="AU175" s="249" t="s">
        <v>82</v>
      </c>
      <c r="AV175" s="11" t="s">
        <v>89</v>
      </c>
      <c r="AW175" s="11" t="s">
        <v>5</v>
      </c>
      <c r="AX175" s="11" t="s">
        <v>82</v>
      </c>
      <c r="AY175" s="249" t="s">
        <v>236</v>
      </c>
    </row>
    <row r="176" s="9" customFormat="1">
      <c r="B176" s="218"/>
      <c r="C176" s="219"/>
      <c r="D176" s="214" t="s">
        <v>243</v>
      </c>
      <c r="E176" s="220" t="s">
        <v>40</v>
      </c>
      <c r="F176" s="221" t="s">
        <v>333</v>
      </c>
      <c r="G176" s="219"/>
      <c r="H176" s="222">
        <v>906.94799999999998</v>
      </c>
      <c r="I176" s="223"/>
      <c r="J176" s="223"/>
      <c r="K176" s="219"/>
      <c r="L176" s="219"/>
      <c r="M176" s="224"/>
      <c r="N176" s="225"/>
      <c r="O176" s="226"/>
      <c r="P176" s="226"/>
      <c r="Q176" s="226"/>
      <c r="R176" s="226"/>
      <c r="S176" s="226"/>
      <c r="T176" s="226"/>
      <c r="U176" s="226"/>
      <c r="V176" s="226"/>
      <c r="W176" s="226"/>
      <c r="X176" s="226"/>
      <c r="Y176" s="227"/>
      <c r="AT176" s="228" t="s">
        <v>243</v>
      </c>
      <c r="AU176" s="228" t="s">
        <v>82</v>
      </c>
      <c r="AV176" s="9" t="s">
        <v>91</v>
      </c>
      <c r="AW176" s="9" t="s">
        <v>5</v>
      </c>
      <c r="AX176" s="9" t="s">
        <v>82</v>
      </c>
      <c r="AY176" s="228" t="s">
        <v>236</v>
      </c>
    </row>
    <row r="177" s="12" customFormat="1">
      <c r="B177" s="250"/>
      <c r="C177" s="251"/>
      <c r="D177" s="214" t="s">
        <v>243</v>
      </c>
      <c r="E177" s="252" t="s">
        <v>158</v>
      </c>
      <c r="F177" s="253" t="s">
        <v>254</v>
      </c>
      <c r="G177" s="251"/>
      <c r="H177" s="254">
        <v>2827.6080000000002</v>
      </c>
      <c r="I177" s="255"/>
      <c r="J177" s="255"/>
      <c r="K177" s="251"/>
      <c r="L177" s="251"/>
      <c r="M177" s="256"/>
      <c r="N177" s="257"/>
      <c r="O177" s="258"/>
      <c r="P177" s="258"/>
      <c r="Q177" s="258"/>
      <c r="R177" s="258"/>
      <c r="S177" s="258"/>
      <c r="T177" s="258"/>
      <c r="U177" s="258"/>
      <c r="V177" s="258"/>
      <c r="W177" s="258"/>
      <c r="X177" s="258"/>
      <c r="Y177" s="259"/>
      <c r="AT177" s="260" t="s">
        <v>243</v>
      </c>
      <c r="AU177" s="260" t="s">
        <v>82</v>
      </c>
      <c r="AV177" s="12" t="s">
        <v>235</v>
      </c>
      <c r="AW177" s="12" t="s">
        <v>5</v>
      </c>
      <c r="AX177" s="12" t="s">
        <v>89</v>
      </c>
      <c r="AY177" s="260" t="s">
        <v>236</v>
      </c>
    </row>
    <row r="178" s="1" customFormat="1" ht="24" customHeight="1">
      <c r="B178" s="40"/>
      <c r="C178" s="199" t="s">
        <v>334</v>
      </c>
      <c r="D178" s="200" t="s">
        <v>231</v>
      </c>
      <c r="E178" s="201" t="s">
        <v>290</v>
      </c>
      <c r="F178" s="202" t="s">
        <v>291</v>
      </c>
      <c r="G178" s="203" t="s">
        <v>160</v>
      </c>
      <c r="H178" s="204">
        <v>271450.36800000002</v>
      </c>
      <c r="I178" s="205"/>
      <c r="J178" s="205"/>
      <c r="K178" s="206">
        <f>ROUND(P178*H178,2)</f>
        <v>0</v>
      </c>
      <c r="L178" s="202" t="s">
        <v>234</v>
      </c>
      <c r="M178" s="45"/>
      <c r="N178" s="207" t="s">
        <v>40</v>
      </c>
      <c r="O178" s="208" t="s">
        <v>53</v>
      </c>
      <c r="P178" s="209">
        <f>I178+J178</f>
        <v>0</v>
      </c>
      <c r="Q178" s="209">
        <f>ROUND(I178*H178,2)</f>
        <v>0</v>
      </c>
      <c r="R178" s="209">
        <f>ROUND(J178*H178,2)</f>
        <v>0</v>
      </c>
      <c r="S178" s="86"/>
      <c r="T178" s="210">
        <f>S178*H178</f>
        <v>0</v>
      </c>
      <c r="U178" s="210">
        <v>0</v>
      </c>
      <c r="V178" s="210">
        <f>U178*H178</f>
        <v>0</v>
      </c>
      <c r="W178" s="210">
        <v>0</v>
      </c>
      <c r="X178" s="210">
        <f>W178*H178</f>
        <v>0</v>
      </c>
      <c r="Y178" s="211" t="s">
        <v>40</v>
      </c>
      <c r="AR178" s="212" t="s">
        <v>235</v>
      </c>
      <c r="AT178" s="212" t="s">
        <v>231</v>
      </c>
      <c r="AU178" s="212" t="s">
        <v>82</v>
      </c>
      <c r="AY178" s="18" t="s">
        <v>236</v>
      </c>
      <c r="BE178" s="213">
        <f>IF(O178="základní",K178,0)</f>
        <v>0</v>
      </c>
      <c r="BF178" s="213">
        <f>IF(O178="snížená",K178,0)</f>
        <v>0</v>
      </c>
      <c r="BG178" s="213">
        <f>IF(O178="zákl. přenesená",K178,0)</f>
        <v>0</v>
      </c>
      <c r="BH178" s="213">
        <f>IF(O178="sníž. přenesená",K178,0)</f>
        <v>0</v>
      </c>
      <c r="BI178" s="213">
        <f>IF(O178="nulová",K178,0)</f>
        <v>0</v>
      </c>
      <c r="BJ178" s="18" t="s">
        <v>235</v>
      </c>
      <c r="BK178" s="213">
        <f>ROUND(P178*H178,2)</f>
        <v>0</v>
      </c>
      <c r="BL178" s="18" t="s">
        <v>235</v>
      </c>
      <c r="BM178" s="212" t="s">
        <v>335</v>
      </c>
    </row>
    <row r="179" s="1" customFormat="1">
      <c r="B179" s="40"/>
      <c r="C179" s="41"/>
      <c r="D179" s="214" t="s">
        <v>237</v>
      </c>
      <c r="E179" s="41"/>
      <c r="F179" s="215" t="s">
        <v>293</v>
      </c>
      <c r="G179" s="41"/>
      <c r="H179" s="41"/>
      <c r="I179" s="151"/>
      <c r="J179" s="151"/>
      <c r="K179" s="41"/>
      <c r="L179" s="41"/>
      <c r="M179" s="45"/>
      <c r="N179" s="216"/>
      <c r="O179" s="86"/>
      <c r="P179" s="86"/>
      <c r="Q179" s="86"/>
      <c r="R179" s="86"/>
      <c r="S179" s="86"/>
      <c r="T179" s="86"/>
      <c r="U179" s="86"/>
      <c r="V179" s="86"/>
      <c r="W179" s="86"/>
      <c r="X179" s="86"/>
      <c r="Y179" s="87"/>
      <c r="AT179" s="18" t="s">
        <v>237</v>
      </c>
      <c r="AU179" s="18" t="s">
        <v>82</v>
      </c>
    </row>
    <row r="180" s="1" customFormat="1">
      <c r="B180" s="40"/>
      <c r="C180" s="41"/>
      <c r="D180" s="214" t="s">
        <v>239</v>
      </c>
      <c r="E180" s="41"/>
      <c r="F180" s="217" t="s">
        <v>279</v>
      </c>
      <c r="G180" s="41"/>
      <c r="H180" s="41"/>
      <c r="I180" s="151"/>
      <c r="J180" s="151"/>
      <c r="K180" s="41"/>
      <c r="L180" s="41"/>
      <c r="M180" s="45"/>
      <c r="N180" s="216"/>
      <c r="O180" s="86"/>
      <c r="P180" s="86"/>
      <c r="Q180" s="86"/>
      <c r="R180" s="86"/>
      <c r="S180" s="86"/>
      <c r="T180" s="86"/>
      <c r="U180" s="86"/>
      <c r="V180" s="86"/>
      <c r="W180" s="86"/>
      <c r="X180" s="86"/>
      <c r="Y180" s="87"/>
      <c r="AT180" s="18" t="s">
        <v>239</v>
      </c>
      <c r="AU180" s="18" t="s">
        <v>82</v>
      </c>
    </row>
    <row r="181" s="9" customFormat="1">
      <c r="B181" s="218"/>
      <c r="C181" s="219"/>
      <c r="D181" s="214" t="s">
        <v>243</v>
      </c>
      <c r="E181" s="220" t="s">
        <v>40</v>
      </c>
      <c r="F181" s="221" t="s">
        <v>336</v>
      </c>
      <c r="G181" s="219"/>
      <c r="H181" s="222">
        <v>271450.36800000002</v>
      </c>
      <c r="I181" s="223"/>
      <c r="J181" s="223"/>
      <c r="K181" s="219"/>
      <c r="L181" s="219"/>
      <c r="M181" s="224"/>
      <c r="N181" s="225"/>
      <c r="O181" s="226"/>
      <c r="P181" s="226"/>
      <c r="Q181" s="226"/>
      <c r="R181" s="226"/>
      <c r="S181" s="226"/>
      <c r="T181" s="226"/>
      <c r="U181" s="226"/>
      <c r="V181" s="226"/>
      <c r="W181" s="226"/>
      <c r="X181" s="226"/>
      <c r="Y181" s="227"/>
      <c r="AT181" s="228" t="s">
        <v>243</v>
      </c>
      <c r="AU181" s="228" t="s">
        <v>82</v>
      </c>
      <c r="AV181" s="9" t="s">
        <v>91</v>
      </c>
      <c r="AW181" s="9" t="s">
        <v>5</v>
      </c>
      <c r="AX181" s="9" t="s">
        <v>82</v>
      </c>
      <c r="AY181" s="228" t="s">
        <v>236</v>
      </c>
    </row>
    <row r="182" s="12" customFormat="1">
      <c r="B182" s="250"/>
      <c r="C182" s="251"/>
      <c r="D182" s="214" t="s">
        <v>243</v>
      </c>
      <c r="E182" s="252" t="s">
        <v>40</v>
      </c>
      <c r="F182" s="253" t="s">
        <v>254</v>
      </c>
      <c r="G182" s="251"/>
      <c r="H182" s="254">
        <v>271450.36800000002</v>
      </c>
      <c r="I182" s="255"/>
      <c r="J182" s="255"/>
      <c r="K182" s="251"/>
      <c r="L182" s="251"/>
      <c r="M182" s="256"/>
      <c r="N182" s="257"/>
      <c r="O182" s="258"/>
      <c r="P182" s="258"/>
      <c r="Q182" s="258"/>
      <c r="R182" s="258"/>
      <c r="S182" s="258"/>
      <c r="T182" s="258"/>
      <c r="U182" s="258"/>
      <c r="V182" s="258"/>
      <c r="W182" s="258"/>
      <c r="X182" s="258"/>
      <c r="Y182" s="259"/>
      <c r="AT182" s="260" t="s">
        <v>243</v>
      </c>
      <c r="AU182" s="260" t="s">
        <v>82</v>
      </c>
      <c r="AV182" s="12" t="s">
        <v>235</v>
      </c>
      <c r="AW182" s="12" t="s">
        <v>5</v>
      </c>
      <c r="AX182" s="12" t="s">
        <v>89</v>
      </c>
      <c r="AY182" s="260" t="s">
        <v>236</v>
      </c>
    </row>
    <row r="183" s="1" customFormat="1" ht="24" customHeight="1">
      <c r="B183" s="40"/>
      <c r="C183" s="199" t="s">
        <v>285</v>
      </c>
      <c r="D183" s="200" t="s">
        <v>231</v>
      </c>
      <c r="E183" s="201" t="s">
        <v>296</v>
      </c>
      <c r="F183" s="202" t="s">
        <v>297</v>
      </c>
      <c r="G183" s="203" t="s">
        <v>160</v>
      </c>
      <c r="H183" s="204">
        <v>1082.683</v>
      </c>
      <c r="I183" s="205"/>
      <c r="J183" s="205"/>
      <c r="K183" s="206">
        <f>ROUND(P183*H183,2)</f>
        <v>0</v>
      </c>
      <c r="L183" s="202" t="s">
        <v>234</v>
      </c>
      <c r="M183" s="45"/>
      <c r="N183" s="207" t="s">
        <v>40</v>
      </c>
      <c r="O183" s="208" t="s">
        <v>53</v>
      </c>
      <c r="P183" s="209">
        <f>I183+J183</f>
        <v>0</v>
      </c>
      <c r="Q183" s="209">
        <f>ROUND(I183*H183,2)</f>
        <v>0</v>
      </c>
      <c r="R183" s="209">
        <f>ROUND(J183*H183,2)</f>
        <v>0</v>
      </c>
      <c r="S183" s="86"/>
      <c r="T183" s="210">
        <f>S183*H183</f>
        <v>0</v>
      </c>
      <c r="U183" s="210">
        <v>0</v>
      </c>
      <c r="V183" s="210">
        <f>U183*H183</f>
        <v>0</v>
      </c>
      <c r="W183" s="210">
        <v>0</v>
      </c>
      <c r="X183" s="210">
        <f>W183*H183</f>
        <v>0</v>
      </c>
      <c r="Y183" s="211" t="s">
        <v>40</v>
      </c>
      <c r="AR183" s="212" t="s">
        <v>235</v>
      </c>
      <c r="AT183" s="212" t="s">
        <v>231</v>
      </c>
      <c r="AU183" s="212" t="s">
        <v>82</v>
      </c>
      <c r="AY183" s="18" t="s">
        <v>236</v>
      </c>
      <c r="BE183" s="213">
        <f>IF(O183="základní",K183,0)</f>
        <v>0</v>
      </c>
      <c r="BF183" s="213">
        <f>IF(O183="snížená",K183,0)</f>
        <v>0</v>
      </c>
      <c r="BG183" s="213">
        <f>IF(O183="zákl. přenesená",K183,0)</f>
        <v>0</v>
      </c>
      <c r="BH183" s="213">
        <f>IF(O183="sníž. přenesená",K183,0)</f>
        <v>0</v>
      </c>
      <c r="BI183" s="213">
        <f>IF(O183="nulová",K183,0)</f>
        <v>0</v>
      </c>
      <c r="BJ183" s="18" t="s">
        <v>235</v>
      </c>
      <c r="BK183" s="213">
        <f>ROUND(P183*H183,2)</f>
        <v>0</v>
      </c>
      <c r="BL183" s="18" t="s">
        <v>235</v>
      </c>
      <c r="BM183" s="212" t="s">
        <v>337</v>
      </c>
    </row>
    <row r="184" s="1" customFormat="1">
      <c r="B184" s="40"/>
      <c r="C184" s="41"/>
      <c r="D184" s="214" t="s">
        <v>237</v>
      </c>
      <c r="E184" s="41"/>
      <c r="F184" s="215" t="s">
        <v>299</v>
      </c>
      <c r="G184" s="41"/>
      <c r="H184" s="41"/>
      <c r="I184" s="151"/>
      <c r="J184" s="151"/>
      <c r="K184" s="41"/>
      <c r="L184" s="41"/>
      <c r="M184" s="45"/>
      <c r="N184" s="216"/>
      <c r="O184" s="86"/>
      <c r="P184" s="86"/>
      <c r="Q184" s="86"/>
      <c r="R184" s="86"/>
      <c r="S184" s="86"/>
      <c r="T184" s="86"/>
      <c r="U184" s="86"/>
      <c r="V184" s="86"/>
      <c r="W184" s="86"/>
      <c r="X184" s="86"/>
      <c r="Y184" s="87"/>
      <c r="AT184" s="18" t="s">
        <v>237</v>
      </c>
      <c r="AU184" s="18" t="s">
        <v>82</v>
      </c>
    </row>
    <row r="185" s="1" customFormat="1">
      <c r="B185" s="40"/>
      <c r="C185" s="41"/>
      <c r="D185" s="214" t="s">
        <v>239</v>
      </c>
      <c r="E185" s="41"/>
      <c r="F185" s="217" t="s">
        <v>279</v>
      </c>
      <c r="G185" s="41"/>
      <c r="H185" s="41"/>
      <c r="I185" s="151"/>
      <c r="J185" s="151"/>
      <c r="K185" s="41"/>
      <c r="L185" s="41"/>
      <c r="M185" s="45"/>
      <c r="N185" s="216"/>
      <c r="O185" s="86"/>
      <c r="P185" s="86"/>
      <c r="Q185" s="86"/>
      <c r="R185" s="86"/>
      <c r="S185" s="86"/>
      <c r="T185" s="86"/>
      <c r="U185" s="86"/>
      <c r="V185" s="86"/>
      <c r="W185" s="86"/>
      <c r="X185" s="86"/>
      <c r="Y185" s="87"/>
      <c r="AT185" s="18" t="s">
        <v>239</v>
      </c>
      <c r="AU185" s="18" t="s">
        <v>82</v>
      </c>
    </row>
    <row r="186" s="11" customFormat="1">
      <c r="B186" s="240"/>
      <c r="C186" s="241"/>
      <c r="D186" s="214" t="s">
        <v>243</v>
      </c>
      <c r="E186" s="242" t="s">
        <v>40</v>
      </c>
      <c r="F186" s="243" t="s">
        <v>338</v>
      </c>
      <c r="G186" s="241"/>
      <c r="H186" s="242" t="s">
        <v>40</v>
      </c>
      <c r="I186" s="244"/>
      <c r="J186" s="244"/>
      <c r="K186" s="241"/>
      <c r="L186" s="241"/>
      <c r="M186" s="245"/>
      <c r="N186" s="246"/>
      <c r="O186" s="247"/>
      <c r="P186" s="247"/>
      <c r="Q186" s="247"/>
      <c r="R186" s="247"/>
      <c r="S186" s="247"/>
      <c r="T186" s="247"/>
      <c r="U186" s="247"/>
      <c r="V186" s="247"/>
      <c r="W186" s="247"/>
      <c r="X186" s="247"/>
      <c r="Y186" s="248"/>
      <c r="AT186" s="249" t="s">
        <v>243</v>
      </c>
      <c r="AU186" s="249" t="s">
        <v>82</v>
      </c>
      <c r="AV186" s="11" t="s">
        <v>89</v>
      </c>
      <c r="AW186" s="11" t="s">
        <v>5</v>
      </c>
      <c r="AX186" s="11" t="s">
        <v>82</v>
      </c>
      <c r="AY186" s="249" t="s">
        <v>236</v>
      </c>
    </row>
    <row r="187" s="9" customFormat="1">
      <c r="B187" s="218"/>
      <c r="C187" s="219"/>
      <c r="D187" s="214" t="s">
        <v>243</v>
      </c>
      <c r="E187" s="220" t="s">
        <v>40</v>
      </c>
      <c r="F187" s="221" t="s">
        <v>339</v>
      </c>
      <c r="G187" s="219"/>
      <c r="H187" s="222">
        <v>1082.683</v>
      </c>
      <c r="I187" s="223"/>
      <c r="J187" s="223"/>
      <c r="K187" s="219"/>
      <c r="L187" s="219"/>
      <c r="M187" s="224"/>
      <c r="N187" s="225"/>
      <c r="O187" s="226"/>
      <c r="P187" s="226"/>
      <c r="Q187" s="226"/>
      <c r="R187" s="226"/>
      <c r="S187" s="226"/>
      <c r="T187" s="226"/>
      <c r="U187" s="226"/>
      <c r="V187" s="226"/>
      <c r="W187" s="226"/>
      <c r="X187" s="226"/>
      <c r="Y187" s="227"/>
      <c r="AT187" s="228" t="s">
        <v>243</v>
      </c>
      <c r="AU187" s="228" t="s">
        <v>82</v>
      </c>
      <c r="AV187" s="9" t="s">
        <v>91</v>
      </c>
      <c r="AW187" s="9" t="s">
        <v>5</v>
      </c>
      <c r="AX187" s="9" t="s">
        <v>82</v>
      </c>
      <c r="AY187" s="228" t="s">
        <v>236</v>
      </c>
    </row>
    <row r="188" s="12" customFormat="1">
      <c r="B188" s="250"/>
      <c r="C188" s="251"/>
      <c r="D188" s="214" t="s">
        <v>243</v>
      </c>
      <c r="E188" s="252" t="s">
        <v>199</v>
      </c>
      <c r="F188" s="253" t="s">
        <v>254</v>
      </c>
      <c r="G188" s="251"/>
      <c r="H188" s="254">
        <v>1082.683</v>
      </c>
      <c r="I188" s="255"/>
      <c r="J188" s="255"/>
      <c r="K188" s="251"/>
      <c r="L188" s="251"/>
      <c r="M188" s="256"/>
      <c r="N188" s="257"/>
      <c r="O188" s="258"/>
      <c r="P188" s="258"/>
      <c r="Q188" s="258"/>
      <c r="R188" s="258"/>
      <c r="S188" s="258"/>
      <c r="T188" s="258"/>
      <c r="U188" s="258"/>
      <c r="V188" s="258"/>
      <c r="W188" s="258"/>
      <c r="X188" s="258"/>
      <c r="Y188" s="259"/>
      <c r="AT188" s="260" t="s">
        <v>243</v>
      </c>
      <c r="AU188" s="260" t="s">
        <v>82</v>
      </c>
      <c r="AV188" s="12" t="s">
        <v>235</v>
      </c>
      <c r="AW188" s="12" t="s">
        <v>5</v>
      </c>
      <c r="AX188" s="12" t="s">
        <v>89</v>
      </c>
      <c r="AY188" s="260" t="s">
        <v>236</v>
      </c>
    </row>
    <row r="189" s="1" customFormat="1" ht="24" customHeight="1">
      <c r="B189" s="40"/>
      <c r="C189" s="199" t="s">
        <v>9</v>
      </c>
      <c r="D189" s="200" t="s">
        <v>231</v>
      </c>
      <c r="E189" s="201" t="s">
        <v>340</v>
      </c>
      <c r="F189" s="202" t="s">
        <v>341</v>
      </c>
      <c r="G189" s="203" t="s">
        <v>342</v>
      </c>
      <c r="H189" s="204">
        <v>14883</v>
      </c>
      <c r="I189" s="205"/>
      <c r="J189" s="205"/>
      <c r="K189" s="206">
        <f>ROUND(P189*H189,2)</f>
        <v>0</v>
      </c>
      <c r="L189" s="202" t="s">
        <v>234</v>
      </c>
      <c r="M189" s="45"/>
      <c r="N189" s="207" t="s">
        <v>40</v>
      </c>
      <c r="O189" s="208" t="s">
        <v>53</v>
      </c>
      <c r="P189" s="209">
        <f>I189+J189</f>
        <v>0</v>
      </c>
      <c r="Q189" s="209">
        <f>ROUND(I189*H189,2)</f>
        <v>0</v>
      </c>
      <c r="R189" s="209">
        <f>ROUND(J189*H189,2)</f>
        <v>0</v>
      </c>
      <c r="S189" s="86"/>
      <c r="T189" s="210">
        <f>S189*H189</f>
        <v>0</v>
      </c>
      <c r="U189" s="210">
        <v>0</v>
      </c>
      <c r="V189" s="210">
        <f>U189*H189</f>
        <v>0</v>
      </c>
      <c r="W189" s="210">
        <v>0</v>
      </c>
      <c r="X189" s="210">
        <f>W189*H189</f>
        <v>0</v>
      </c>
      <c r="Y189" s="211" t="s">
        <v>40</v>
      </c>
      <c r="AR189" s="212" t="s">
        <v>235</v>
      </c>
      <c r="AT189" s="212" t="s">
        <v>231</v>
      </c>
      <c r="AU189" s="212" t="s">
        <v>82</v>
      </c>
      <c r="AY189" s="18" t="s">
        <v>236</v>
      </c>
      <c r="BE189" s="213">
        <f>IF(O189="základní",K189,0)</f>
        <v>0</v>
      </c>
      <c r="BF189" s="213">
        <f>IF(O189="snížená",K189,0)</f>
        <v>0</v>
      </c>
      <c r="BG189" s="213">
        <f>IF(O189="zákl. přenesená",K189,0)</f>
        <v>0</v>
      </c>
      <c r="BH189" s="213">
        <f>IF(O189="sníž. přenesená",K189,0)</f>
        <v>0</v>
      </c>
      <c r="BI189" s="213">
        <f>IF(O189="nulová",K189,0)</f>
        <v>0</v>
      </c>
      <c r="BJ189" s="18" t="s">
        <v>235</v>
      </c>
      <c r="BK189" s="213">
        <f>ROUND(P189*H189,2)</f>
        <v>0</v>
      </c>
      <c r="BL189" s="18" t="s">
        <v>235</v>
      </c>
      <c r="BM189" s="212" t="s">
        <v>343</v>
      </c>
    </row>
    <row r="190" s="1" customFormat="1">
      <c r="B190" s="40"/>
      <c r="C190" s="41"/>
      <c r="D190" s="214" t="s">
        <v>237</v>
      </c>
      <c r="E190" s="41"/>
      <c r="F190" s="215" t="s">
        <v>344</v>
      </c>
      <c r="G190" s="41"/>
      <c r="H190" s="41"/>
      <c r="I190" s="151"/>
      <c r="J190" s="151"/>
      <c r="K190" s="41"/>
      <c r="L190" s="41"/>
      <c r="M190" s="45"/>
      <c r="N190" s="216"/>
      <c r="O190" s="86"/>
      <c r="P190" s="86"/>
      <c r="Q190" s="86"/>
      <c r="R190" s="86"/>
      <c r="S190" s="86"/>
      <c r="T190" s="86"/>
      <c r="U190" s="86"/>
      <c r="V190" s="86"/>
      <c r="W190" s="86"/>
      <c r="X190" s="86"/>
      <c r="Y190" s="87"/>
      <c r="AT190" s="18" t="s">
        <v>237</v>
      </c>
      <c r="AU190" s="18" t="s">
        <v>82</v>
      </c>
    </row>
    <row r="191" s="1" customFormat="1">
      <c r="B191" s="40"/>
      <c r="C191" s="41"/>
      <c r="D191" s="214" t="s">
        <v>239</v>
      </c>
      <c r="E191" s="41"/>
      <c r="F191" s="217" t="s">
        <v>345</v>
      </c>
      <c r="G191" s="41"/>
      <c r="H191" s="41"/>
      <c r="I191" s="151"/>
      <c r="J191" s="151"/>
      <c r="K191" s="41"/>
      <c r="L191" s="41"/>
      <c r="M191" s="45"/>
      <c r="N191" s="216"/>
      <c r="O191" s="86"/>
      <c r="P191" s="86"/>
      <c r="Q191" s="86"/>
      <c r="R191" s="86"/>
      <c r="S191" s="86"/>
      <c r="T191" s="86"/>
      <c r="U191" s="86"/>
      <c r="V191" s="86"/>
      <c r="W191" s="86"/>
      <c r="X191" s="86"/>
      <c r="Y191" s="87"/>
      <c r="AT191" s="18" t="s">
        <v>239</v>
      </c>
      <c r="AU191" s="18" t="s">
        <v>82</v>
      </c>
    </row>
    <row r="192" s="11" customFormat="1">
      <c r="B192" s="240"/>
      <c r="C192" s="241"/>
      <c r="D192" s="214" t="s">
        <v>243</v>
      </c>
      <c r="E192" s="242" t="s">
        <v>40</v>
      </c>
      <c r="F192" s="243" t="s">
        <v>325</v>
      </c>
      <c r="G192" s="241"/>
      <c r="H192" s="242" t="s">
        <v>40</v>
      </c>
      <c r="I192" s="244"/>
      <c r="J192" s="244"/>
      <c r="K192" s="241"/>
      <c r="L192" s="241"/>
      <c r="M192" s="245"/>
      <c r="N192" s="246"/>
      <c r="O192" s="247"/>
      <c r="P192" s="247"/>
      <c r="Q192" s="247"/>
      <c r="R192" s="247"/>
      <c r="S192" s="247"/>
      <c r="T192" s="247"/>
      <c r="U192" s="247"/>
      <c r="V192" s="247"/>
      <c r="W192" s="247"/>
      <c r="X192" s="247"/>
      <c r="Y192" s="248"/>
      <c r="AT192" s="249" t="s">
        <v>243</v>
      </c>
      <c r="AU192" s="249" t="s">
        <v>82</v>
      </c>
      <c r="AV192" s="11" t="s">
        <v>89</v>
      </c>
      <c r="AW192" s="11" t="s">
        <v>5</v>
      </c>
      <c r="AX192" s="11" t="s">
        <v>82</v>
      </c>
      <c r="AY192" s="249" t="s">
        <v>236</v>
      </c>
    </row>
    <row r="193" s="11" customFormat="1">
      <c r="B193" s="240"/>
      <c r="C193" s="241"/>
      <c r="D193" s="214" t="s">
        <v>243</v>
      </c>
      <c r="E193" s="242" t="s">
        <v>40</v>
      </c>
      <c r="F193" s="243" t="s">
        <v>326</v>
      </c>
      <c r="G193" s="241"/>
      <c r="H193" s="242" t="s">
        <v>40</v>
      </c>
      <c r="I193" s="244"/>
      <c r="J193" s="244"/>
      <c r="K193" s="241"/>
      <c r="L193" s="241"/>
      <c r="M193" s="245"/>
      <c r="N193" s="246"/>
      <c r="O193" s="247"/>
      <c r="P193" s="247"/>
      <c r="Q193" s="247"/>
      <c r="R193" s="247"/>
      <c r="S193" s="247"/>
      <c r="T193" s="247"/>
      <c r="U193" s="247"/>
      <c r="V193" s="247"/>
      <c r="W193" s="247"/>
      <c r="X193" s="247"/>
      <c r="Y193" s="248"/>
      <c r="AT193" s="249" t="s">
        <v>243</v>
      </c>
      <c r="AU193" s="249" t="s">
        <v>82</v>
      </c>
      <c r="AV193" s="11" t="s">
        <v>89</v>
      </c>
      <c r="AW193" s="11" t="s">
        <v>5</v>
      </c>
      <c r="AX193" s="11" t="s">
        <v>82</v>
      </c>
      <c r="AY193" s="249" t="s">
        <v>236</v>
      </c>
    </row>
    <row r="194" s="9" customFormat="1">
      <c r="B194" s="218"/>
      <c r="C194" s="219"/>
      <c r="D194" s="214" t="s">
        <v>243</v>
      </c>
      <c r="E194" s="220" t="s">
        <v>40</v>
      </c>
      <c r="F194" s="221" t="s">
        <v>346</v>
      </c>
      <c r="G194" s="219"/>
      <c r="H194" s="222">
        <v>65</v>
      </c>
      <c r="I194" s="223"/>
      <c r="J194" s="223"/>
      <c r="K194" s="219"/>
      <c r="L194" s="219"/>
      <c r="M194" s="224"/>
      <c r="N194" s="225"/>
      <c r="O194" s="226"/>
      <c r="P194" s="226"/>
      <c r="Q194" s="226"/>
      <c r="R194" s="226"/>
      <c r="S194" s="226"/>
      <c r="T194" s="226"/>
      <c r="U194" s="226"/>
      <c r="V194" s="226"/>
      <c r="W194" s="226"/>
      <c r="X194" s="226"/>
      <c r="Y194" s="227"/>
      <c r="AT194" s="228" t="s">
        <v>243</v>
      </c>
      <c r="AU194" s="228" t="s">
        <v>82</v>
      </c>
      <c r="AV194" s="9" t="s">
        <v>91</v>
      </c>
      <c r="AW194" s="9" t="s">
        <v>5</v>
      </c>
      <c r="AX194" s="9" t="s">
        <v>82</v>
      </c>
      <c r="AY194" s="228" t="s">
        <v>236</v>
      </c>
    </row>
    <row r="195" s="11" customFormat="1">
      <c r="B195" s="240"/>
      <c r="C195" s="241"/>
      <c r="D195" s="214" t="s">
        <v>243</v>
      </c>
      <c r="E195" s="242" t="s">
        <v>40</v>
      </c>
      <c r="F195" s="243" t="s">
        <v>328</v>
      </c>
      <c r="G195" s="241"/>
      <c r="H195" s="242" t="s">
        <v>40</v>
      </c>
      <c r="I195" s="244"/>
      <c r="J195" s="244"/>
      <c r="K195" s="241"/>
      <c r="L195" s="241"/>
      <c r="M195" s="245"/>
      <c r="N195" s="246"/>
      <c r="O195" s="247"/>
      <c r="P195" s="247"/>
      <c r="Q195" s="247"/>
      <c r="R195" s="247"/>
      <c r="S195" s="247"/>
      <c r="T195" s="247"/>
      <c r="U195" s="247"/>
      <c r="V195" s="247"/>
      <c r="W195" s="247"/>
      <c r="X195" s="247"/>
      <c r="Y195" s="248"/>
      <c r="AT195" s="249" t="s">
        <v>243</v>
      </c>
      <c r="AU195" s="249" t="s">
        <v>82</v>
      </c>
      <c r="AV195" s="11" t="s">
        <v>89</v>
      </c>
      <c r="AW195" s="11" t="s">
        <v>5</v>
      </c>
      <c r="AX195" s="11" t="s">
        <v>82</v>
      </c>
      <c r="AY195" s="249" t="s">
        <v>236</v>
      </c>
    </row>
    <row r="196" s="9" customFormat="1">
      <c r="B196" s="218"/>
      <c r="C196" s="219"/>
      <c r="D196" s="214" t="s">
        <v>243</v>
      </c>
      <c r="E196" s="220" t="s">
        <v>40</v>
      </c>
      <c r="F196" s="221" t="s">
        <v>347</v>
      </c>
      <c r="G196" s="219"/>
      <c r="H196" s="222">
        <v>40</v>
      </c>
      <c r="I196" s="223"/>
      <c r="J196" s="223"/>
      <c r="K196" s="219"/>
      <c r="L196" s="219"/>
      <c r="M196" s="224"/>
      <c r="N196" s="225"/>
      <c r="O196" s="226"/>
      <c r="P196" s="226"/>
      <c r="Q196" s="226"/>
      <c r="R196" s="226"/>
      <c r="S196" s="226"/>
      <c r="T196" s="226"/>
      <c r="U196" s="226"/>
      <c r="V196" s="226"/>
      <c r="W196" s="226"/>
      <c r="X196" s="226"/>
      <c r="Y196" s="227"/>
      <c r="AT196" s="228" t="s">
        <v>243</v>
      </c>
      <c r="AU196" s="228" t="s">
        <v>82</v>
      </c>
      <c r="AV196" s="9" t="s">
        <v>91</v>
      </c>
      <c r="AW196" s="9" t="s">
        <v>5</v>
      </c>
      <c r="AX196" s="9" t="s">
        <v>82</v>
      </c>
      <c r="AY196" s="228" t="s">
        <v>236</v>
      </c>
    </row>
    <row r="197" s="11" customFormat="1">
      <c r="B197" s="240"/>
      <c r="C197" s="241"/>
      <c r="D197" s="214" t="s">
        <v>243</v>
      </c>
      <c r="E197" s="242" t="s">
        <v>40</v>
      </c>
      <c r="F197" s="243" t="s">
        <v>330</v>
      </c>
      <c r="G197" s="241"/>
      <c r="H197" s="242" t="s">
        <v>40</v>
      </c>
      <c r="I197" s="244"/>
      <c r="J197" s="244"/>
      <c r="K197" s="241"/>
      <c r="L197" s="241"/>
      <c r="M197" s="245"/>
      <c r="N197" s="246"/>
      <c r="O197" s="247"/>
      <c r="P197" s="247"/>
      <c r="Q197" s="247"/>
      <c r="R197" s="247"/>
      <c r="S197" s="247"/>
      <c r="T197" s="247"/>
      <c r="U197" s="247"/>
      <c r="V197" s="247"/>
      <c r="W197" s="247"/>
      <c r="X197" s="247"/>
      <c r="Y197" s="248"/>
      <c r="AT197" s="249" t="s">
        <v>243</v>
      </c>
      <c r="AU197" s="249" t="s">
        <v>82</v>
      </c>
      <c r="AV197" s="11" t="s">
        <v>89</v>
      </c>
      <c r="AW197" s="11" t="s">
        <v>5</v>
      </c>
      <c r="AX197" s="11" t="s">
        <v>82</v>
      </c>
      <c r="AY197" s="249" t="s">
        <v>236</v>
      </c>
    </row>
    <row r="198" s="9" customFormat="1">
      <c r="B198" s="218"/>
      <c r="C198" s="219"/>
      <c r="D198" s="214" t="s">
        <v>243</v>
      </c>
      <c r="E198" s="220" t="s">
        <v>40</v>
      </c>
      <c r="F198" s="221" t="s">
        <v>348</v>
      </c>
      <c r="G198" s="219"/>
      <c r="H198" s="222">
        <v>7495</v>
      </c>
      <c r="I198" s="223"/>
      <c r="J198" s="223"/>
      <c r="K198" s="219"/>
      <c r="L198" s="219"/>
      <c r="M198" s="224"/>
      <c r="N198" s="225"/>
      <c r="O198" s="226"/>
      <c r="P198" s="226"/>
      <c r="Q198" s="226"/>
      <c r="R198" s="226"/>
      <c r="S198" s="226"/>
      <c r="T198" s="226"/>
      <c r="U198" s="226"/>
      <c r="V198" s="226"/>
      <c r="W198" s="226"/>
      <c r="X198" s="226"/>
      <c r="Y198" s="227"/>
      <c r="AT198" s="228" t="s">
        <v>243</v>
      </c>
      <c r="AU198" s="228" t="s">
        <v>82</v>
      </c>
      <c r="AV198" s="9" t="s">
        <v>91</v>
      </c>
      <c r="AW198" s="9" t="s">
        <v>5</v>
      </c>
      <c r="AX198" s="9" t="s">
        <v>82</v>
      </c>
      <c r="AY198" s="228" t="s">
        <v>236</v>
      </c>
    </row>
    <row r="199" s="11" customFormat="1">
      <c r="B199" s="240"/>
      <c r="C199" s="241"/>
      <c r="D199" s="214" t="s">
        <v>243</v>
      </c>
      <c r="E199" s="242" t="s">
        <v>40</v>
      </c>
      <c r="F199" s="243" t="s">
        <v>332</v>
      </c>
      <c r="G199" s="241"/>
      <c r="H199" s="242" t="s">
        <v>40</v>
      </c>
      <c r="I199" s="244"/>
      <c r="J199" s="244"/>
      <c r="K199" s="241"/>
      <c r="L199" s="241"/>
      <c r="M199" s="245"/>
      <c r="N199" s="246"/>
      <c r="O199" s="247"/>
      <c r="P199" s="247"/>
      <c r="Q199" s="247"/>
      <c r="R199" s="247"/>
      <c r="S199" s="247"/>
      <c r="T199" s="247"/>
      <c r="U199" s="247"/>
      <c r="V199" s="247"/>
      <c r="W199" s="247"/>
      <c r="X199" s="247"/>
      <c r="Y199" s="248"/>
      <c r="AT199" s="249" t="s">
        <v>243</v>
      </c>
      <c r="AU199" s="249" t="s">
        <v>82</v>
      </c>
      <c r="AV199" s="11" t="s">
        <v>89</v>
      </c>
      <c r="AW199" s="11" t="s">
        <v>5</v>
      </c>
      <c r="AX199" s="11" t="s">
        <v>82</v>
      </c>
      <c r="AY199" s="249" t="s">
        <v>236</v>
      </c>
    </row>
    <row r="200" s="9" customFormat="1">
      <c r="B200" s="218"/>
      <c r="C200" s="219"/>
      <c r="D200" s="214" t="s">
        <v>243</v>
      </c>
      <c r="E200" s="220" t="s">
        <v>40</v>
      </c>
      <c r="F200" s="221" t="s">
        <v>349</v>
      </c>
      <c r="G200" s="219"/>
      <c r="H200" s="222">
        <v>3599</v>
      </c>
      <c r="I200" s="223"/>
      <c r="J200" s="223"/>
      <c r="K200" s="219"/>
      <c r="L200" s="219"/>
      <c r="M200" s="224"/>
      <c r="N200" s="225"/>
      <c r="O200" s="226"/>
      <c r="P200" s="226"/>
      <c r="Q200" s="226"/>
      <c r="R200" s="226"/>
      <c r="S200" s="226"/>
      <c r="T200" s="226"/>
      <c r="U200" s="226"/>
      <c r="V200" s="226"/>
      <c r="W200" s="226"/>
      <c r="X200" s="226"/>
      <c r="Y200" s="227"/>
      <c r="AT200" s="228" t="s">
        <v>243</v>
      </c>
      <c r="AU200" s="228" t="s">
        <v>82</v>
      </c>
      <c r="AV200" s="9" t="s">
        <v>91</v>
      </c>
      <c r="AW200" s="9" t="s">
        <v>5</v>
      </c>
      <c r="AX200" s="9" t="s">
        <v>82</v>
      </c>
      <c r="AY200" s="228" t="s">
        <v>236</v>
      </c>
    </row>
    <row r="201" s="11" customFormat="1">
      <c r="B201" s="240"/>
      <c r="C201" s="241"/>
      <c r="D201" s="214" t="s">
        <v>243</v>
      </c>
      <c r="E201" s="242" t="s">
        <v>40</v>
      </c>
      <c r="F201" s="243" t="s">
        <v>338</v>
      </c>
      <c r="G201" s="241"/>
      <c r="H201" s="242" t="s">
        <v>40</v>
      </c>
      <c r="I201" s="244"/>
      <c r="J201" s="244"/>
      <c r="K201" s="241"/>
      <c r="L201" s="241"/>
      <c r="M201" s="245"/>
      <c r="N201" s="246"/>
      <c r="O201" s="247"/>
      <c r="P201" s="247"/>
      <c r="Q201" s="247"/>
      <c r="R201" s="247"/>
      <c r="S201" s="247"/>
      <c r="T201" s="247"/>
      <c r="U201" s="247"/>
      <c r="V201" s="247"/>
      <c r="W201" s="247"/>
      <c r="X201" s="247"/>
      <c r="Y201" s="248"/>
      <c r="AT201" s="249" t="s">
        <v>243</v>
      </c>
      <c r="AU201" s="249" t="s">
        <v>82</v>
      </c>
      <c r="AV201" s="11" t="s">
        <v>89</v>
      </c>
      <c r="AW201" s="11" t="s">
        <v>5</v>
      </c>
      <c r="AX201" s="11" t="s">
        <v>82</v>
      </c>
      <c r="AY201" s="249" t="s">
        <v>236</v>
      </c>
    </row>
    <row r="202" s="9" customFormat="1">
      <c r="B202" s="218"/>
      <c r="C202" s="219"/>
      <c r="D202" s="214" t="s">
        <v>243</v>
      </c>
      <c r="E202" s="220" t="s">
        <v>40</v>
      </c>
      <c r="F202" s="221" t="s">
        <v>350</v>
      </c>
      <c r="G202" s="219"/>
      <c r="H202" s="222">
        <v>3684</v>
      </c>
      <c r="I202" s="223"/>
      <c r="J202" s="223"/>
      <c r="K202" s="219"/>
      <c r="L202" s="219"/>
      <c r="M202" s="224"/>
      <c r="N202" s="225"/>
      <c r="O202" s="226"/>
      <c r="P202" s="226"/>
      <c r="Q202" s="226"/>
      <c r="R202" s="226"/>
      <c r="S202" s="226"/>
      <c r="T202" s="226"/>
      <c r="U202" s="226"/>
      <c r="V202" s="226"/>
      <c r="W202" s="226"/>
      <c r="X202" s="226"/>
      <c r="Y202" s="227"/>
      <c r="AT202" s="228" t="s">
        <v>243</v>
      </c>
      <c r="AU202" s="228" t="s">
        <v>82</v>
      </c>
      <c r="AV202" s="9" t="s">
        <v>91</v>
      </c>
      <c r="AW202" s="9" t="s">
        <v>5</v>
      </c>
      <c r="AX202" s="9" t="s">
        <v>82</v>
      </c>
      <c r="AY202" s="228" t="s">
        <v>236</v>
      </c>
    </row>
    <row r="203" s="12" customFormat="1">
      <c r="B203" s="250"/>
      <c r="C203" s="251"/>
      <c r="D203" s="214" t="s">
        <v>243</v>
      </c>
      <c r="E203" s="252" t="s">
        <v>40</v>
      </c>
      <c r="F203" s="253" t="s">
        <v>254</v>
      </c>
      <c r="G203" s="251"/>
      <c r="H203" s="254">
        <v>14883</v>
      </c>
      <c r="I203" s="255"/>
      <c r="J203" s="255"/>
      <c r="K203" s="251"/>
      <c r="L203" s="251"/>
      <c r="M203" s="256"/>
      <c r="N203" s="257"/>
      <c r="O203" s="258"/>
      <c r="P203" s="258"/>
      <c r="Q203" s="258"/>
      <c r="R203" s="258"/>
      <c r="S203" s="258"/>
      <c r="T203" s="258"/>
      <c r="U203" s="258"/>
      <c r="V203" s="258"/>
      <c r="W203" s="258"/>
      <c r="X203" s="258"/>
      <c r="Y203" s="259"/>
      <c r="AT203" s="260" t="s">
        <v>243</v>
      </c>
      <c r="AU203" s="260" t="s">
        <v>82</v>
      </c>
      <c r="AV203" s="12" t="s">
        <v>235</v>
      </c>
      <c r="AW203" s="12" t="s">
        <v>5</v>
      </c>
      <c r="AX203" s="12" t="s">
        <v>89</v>
      </c>
      <c r="AY203" s="260" t="s">
        <v>236</v>
      </c>
    </row>
    <row r="204" s="1" customFormat="1" ht="24" customHeight="1">
      <c r="B204" s="40"/>
      <c r="C204" s="199" t="s">
        <v>292</v>
      </c>
      <c r="D204" s="200" t="s">
        <v>231</v>
      </c>
      <c r="E204" s="201" t="s">
        <v>351</v>
      </c>
      <c r="F204" s="202" t="s">
        <v>352</v>
      </c>
      <c r="G204" s="203" t="s">
        <v>160</v>
      </c>
      <c r="H204" s="204">
        <v>542.84000000000003</v>
      </c>
      <c r="I204" s="205"/>
      <c r="J204" s="205"/>
      <c r="K204" s="206">
        <f>ROUND(P204*H204,2)</f>
        <v>0</v>
      </c>
      <c r="L204" s="202" t="s">
        <v>234</v>
      </c>
      <c r="M204" s="45"/>
      <c r="N204" s="207" t="s">
        <v>40</v>
      </c>
      <c r="O204" s="208" t="s">
        <v>53</v>
      </c>
      <c r="P204" s="209">
        <f>I204+J204</f>
        <v>0</v>
      </c>
      <c r="Q204" s="209">
        <f>ROUND(I204*H204,2)</f>
        <v>0</v>
      </c>
      <c r="R204" s="209">
        <f>ROUND(J204*H204,2)</f>
        <v>0</v>
      </c>
      <c r="S204" s="86"/>
      <c r="T204" s="210">
        <f>S204*H204</f>
        <v>0</v>
      </c>
      <c r="U204" s="210">
        <v>0</v>
      </c>
      <c r="V204" s="210">
        <f>U204*H204</f>
        <v>0</v>
      </c>
      <c r="W204" s="210">
        <v>0</v>
      </c>
      <c r="X204" s="210">
        <f>W204*H204</f>
        <v>0</v>
      </c>
      <c r="Y204" s="211" t="s">
        <v>40</v>
      </c>
      <c r="AR204" s="212" t="s">
        <v>235</v>
      </c>
      <c r="AT204" s="212" t="s">
        <v>231</v>
      </c>
      <c r="AU204" s="212" t="s">
        <v>82</v>
      </c>
      <c r="AY204" s="18" t="s">
        <v>236</v>
      </c>
      <c r="BE204" s="213">
        <f>IF(O204="základní",K204,0)</f>
        <v>0</v>
      </c>
      <c r="BF204" s="213">
        <f>IF(O204="snížená",K204,0)</f>
        <v>0</v>
      </c>
      <c r="BG204" s="213">
        <f>IF(O204="zákl. přenesená",K204,0)</f>
        <v>0</v>
      </c>
      <c r="BH204" s="213">
        <f>IF(O204="sníž. přenesená",K204,0)</f>
        <v>0</v>
      </c>
      <c r="BI204" s="213">
        <f>IF(O204="nulová",K204,0)</f>
        <v>0</v>
      </c>
      <c r="BJ204" s="18" t="s">
        <v>235</v>
      </c>
      <c r="BK204" s="213">
        <f>ROUND(P204*H204,2)</f>
        <v>0</v>
      </c>
      <c r="BL204" s="18" t="s">
        <v>235</v>
      </c>
      <c r="BM204" s="212" t="s">
        <v>353</v>
      </c>
    </row>
    <row r="205" s="1" customFormat="1">
      <c r="B205" s="40"/>
      <c r="C205" s="41"/>
      <c r="D205" s="214" t="s">
        <v>237</v>
      </c>
      <c r="E205" s="41"/>
      <c r="F205" s="215" t="s">
        <v>354</v>
      </c>
      <c r="G205" s="41"/>
      <c r="H205" s="41"/>
      <c r="I205" s="151"/>
      <c r="J205" s="151"/>
      <c r="K205" s="41"/>
      <c r="L205" s="41"/>
      <c r="M205" s="45"/>
      <c r="N205" s="216"/>
      <c r="O205" s="86"/>
      <c r="P205" s="86"/>
      <c r="Q205" s="86"/>
      <c r="R205" s="86"/>
      <c r="S205" s="86"/>
      <c r="T205" s="86"/>
      <c r="U205" s="86"/>
      <c r="V205" s="86"/>
      <c r="W205" s="86"/>
      <c r="X205" s="86"/>
      <c r="Y205" s="87"/>
      <c r="AT205" s="18" t="s">
        <v>237</v>
      </c>
      <c r="AU205" s="18" t="s">
        <v>82</v>
      </c>
    </row>
    <row r="206" s="1" customFormat="1">
      <c r="B206" s="40"/>
      <c r="C206" s="41"/>
      <c r="D206" s="214" t="s">
        <v>239</v>
      </c>
      <c r="E206" s="41"/>
      <c r="F206" s="217" t="s">
        <v>279</v>
      </c>
      <c r="G206" s="41"/>
      <c r="H206" s="41"/>
      <c r="I206" s="151"/>
      <c r="J206" s="151"/>
      <c r="K206" s="41"/>
      <c r="L206" s="41"/>
      <c r="M206" s="45"/>
      <c r="N206" s="216"/>
      <c r="O206" s="86"/>
      <c r="P206" s="86"/>
      <c r="Q206" s="86"/>
      <c r="R206" s="86"/>
      <c r="S206" s="86"/>
      <c r="T206" s="86"/>
      <c r="U206" s="86"/>
      <c r="V206" s="86"/>
      <c r="W206" s="86"/>
      <c r="X206" s="86"/>
      <c r="Y206" s="87"/>
      <c r="AT206" s="18" t="s">
        <v>239</v>
      </c>
      <c r="AU206" s="18" t="s">
        <v>82</v>
      </c>
    </row>
    <row r="207" s="1" customFormat="1">
      <c r="B207" s="40"/>
      <c r="C207" s="41"/>
      <c r="D207" s="214" t="s">
        <v>241</v>
      </c>
      <c r="E207" s="41"/>
      <c r="F207" s="217" t="s">
        <v>355</v>
      </c>
      <c r="G207" s="41"/>
      <c r="H207" s="41"/>
      <c r="I207" s="151"/>
      <c r="J207" s="151"/>
      <c r="K207" s="41"/>
      <c r="L207" s="41"/>
      <c r="M207" s="45"/>
      <c r="N207" s="216"/>
      <c r="O207" s="86"/>
      <c r="P207" s="86"/>
      <c r="Q207" s="86"/>
      <c r="R207" s="86"/>
      <c r="S207" s="86"/>
      <c r="T207" s="86"/>
      <c r="U207" s="86"/>
      <c r="V207" s="86"/>
      <c r="W207" s="86"/>
      <c r="X207" s="86"/>
      <c r="Y207" s="87"/>
      <c r="AT207" s="18" t="s">
        <v>241</v>
      </c>
      <c r="AU207" s="18" t="s">
        <v>82</v>
      </c>
    </row>
    <row r="208" s="11" customFormat="1">
      <c r="B208" s="240"/>
      <c r="C208" s="241"/>
      <c r="D208" s="214" t="s">
        <v>243</v>
      </c>
      <c r="E208" s="242" t="s">
        <v>40</v>
      </c>
      <c r="F208" s="243" t="s">
        <v>356</v>
      </c>
      <c r="G208" s="241"/>
      <c r="H208" s="242" t="s">
        <v>40</v>
      </c>
      <c r="I208" s="244"/>
      <c r="J208" s="244"/>
      <c r="K208" s="241"/>
      <c r="L208" s="241"/>
      <c r="M208" s="245"/>
      <c r="N208" s="246"/>
      <c r="O208" s="247"/>
      <c r="P208" s="247"/>
      <c r="Q208" s="247"/>
      <c r="R208" s="247"/>
      <c r="S208" s="247"/>
      <c r="T208" s="247"/>
      <c r="U208" s="247"/>
      <c r="V208" s="247"/>
      <c r="W208" s="247"/>
      <c r="X208" s="247"/>
      <c r="Y208" s="248"/>
      <c r="AT208" s="249" t="s">
        <v>243</v>
      </c>
      <c r="AU208" s="249" t="s">
        <v>82</v>
      </c>
      <c r="AV208" s="11" t="s">
        <v>89</v>
      </c>
      <c r="AW208" s="11" t="s">
        <v>5</v>
      </c>
      <c r="AX208" s="11" t="s">
        <v>82</v>
      </c>
      <c r="AY208" s="249" t="s">
        <v>236</v>
      </c>
    </row>
    <row r="209" s="9" customFormat="1">
      <c r="B209" s="218"/>
      <c r="C209" s="219"/>
      <c r="D209" s="214" t="s">
        <v>243</v>
      </c>
      <c r="E209" s="220" t="s">
        <v>40</v>
      </c>
      <c r="F209" s="221" t="s">
        <v>357</v>
      </c>
      <c r="G209" s="219"/>
      <c r="H209" s="222">
        <v>542.84000000000003</v>
      </c>
      <c r="I209" s="223"/>
      <c r="J209" s="223"/>
      <c r="K209" s="219"/>
      <c r="L209" s="219"/>
      <c r="M209" s="224"/>
      <c r="N209" s="225"/>
      <c r="O209" s="226"/>
      <c r="P209" s="226"/>
      <c r="Q209" s="226"/>
      <c r="R209" s="226"/>
      <c r="S209" s="226"/>
      <c r="T209" s="226"/>
      <c r="U209" s="226"/>
      <c r="V209" s="226"/>
      <c r="W209" s="226"/>
      <c r="X209" s="226"/>
      <c r="Y209" s="227"/>
      <c r="AT209" s="228" t="s">
        <v>243</v>
      </c>
      <c r="AU209" s="228" t="s">
        <v>82</v>
      </c>
      <c r="AV209" s="9" t="s">
        <v>91</v>
      </c>
      <c r="AW209" s="9" t="s">
        <v>5</v>
      </c>
      <c r="AX209" s="9" t="s">
        <v>89</v>
      </c>
      <c r="AY209" s="228" t="s">
        <v>236</v>
      </c>
    </row>
    <row r="210" s="1" customFormat="1" ht="24" customHeight="1">
      <c r="B210" s="40"/>
      <c r="C210" s="199" t="s">
        <v>358</v>
      </c>
      <c r="D210" s="200" t="s">
        <v>231</v>
      </c>
      <c r="E210" s="201" t="s">
        <v>359</v>
      </c>
      <c r="F210" s="202" t="s">
        <v>360</v>
      </c>
      <c r="G210" s="203" t="s">
        <v>163</v>
      </c>
      <c r="H210" s="204">
        <v>8.9280000000000008</v>
      </c>
      <c r="I210" s="205"/>
      <c r="J210" s="205"/>
      <c r="K210" s="206">
        <f>ROUND(P210*H210,2)</f>
        <v>0</v>
      </c>
      <c r="L210" s="202" t="s">
        <v>234</v>
      </c>
      <c r="M210" s="45"/>
      <c r="N210" s="207" t="s">
        <v>40</v>
      </c>
      <c r="O210" s="208" t="s">
        <v>53</v>
      </c>
      <c r="P210" s="209">
        <f>I210+J210</f>
        <v>0</v>
      </c>
      <c r="Q210" s="209">
        <f>ROUND(I210*H210,2)</f>
        <v>0</v>
      </c>
      <c r="R210" s="209">
        <f>ROUND(J210*H210,2)</f>
        <v>0</v>
      </c>
      <c r="S210" s="86"/>
      <c r="T210" s="210">
        <f>S210*H210</f>
        <v>0</v>
      </c>
      <c r="U210" s="210">
        <v>0</v>
      </c>
      <c r="V210" s="210">
        <f>U210*H210</f>
        <v>0</v>
      </c>
      <c r="W210" s="210">
        <v>0</v>
      </c>
      <c r="X210" s="210">
        <f>W210*H210</f>
        <v>0</v>
      </c>
      <c r="Y210" s="211" t="s">
        <v>40</v>
      </c>
      <c r="AR210" s="212" t="s">
        <v>235</v>
      </c>
      <c r="AT210" s="212" t="s">
        <v>231</v>
      </c>
      <c r="AU210" s="212" t="s">
        <v>82</v>
      </c>
      <c r="AY210" s="18" t="s">
        <v>236</v>
      </c>
      <c r="BE210" s="213">
        <f>IF(O210="základní",K210,0)</f>
        <v>0</v>
      </c>
      <c r="BF210" s="213">
        <f>IF(O210="snížená",K210,0)</f>
        <v>0</v>
      </c>
      <c r="BG210" s="213">
        <f>IF(O210="zákl. přenesená",K210,0)</f>
        <v>0</v>
      </c>
      <c r="BH210" s="213">
        <f>IF(O210="sníž. přenesená",K210,0)</f>
        <v>0</v>
      </c>
      <c r="BI210" s="213">
        <f>IF(O210="nulová",K210,0)</f>
        <v>0</v>
      </c>
      <c r="BJ210" s="18" t="s">
        <v>235</v>
      </c>
      <c r="BK210" s="213">
        <f>ROUND(P210*H210,2)</f>
        <v>0</v>
      </c>
      <c r="BL210" s="18" t="s">
        <v>235</v>
      </c>
      <c r="BM210" s="212" t="s">
        <v>361</v>
      </c>
    </row>
    <row r="211" s="1" customFormat="1">
      <c r="B211" s="40"/>
      <c r="C211" s="41"/>
      <c r="D211" s="214" t="s">
        <v>237</v>
      </c>
      <c r="E211" s="41"/>
      <c r="F211" s="215" t="s">
        <v>362</v>
      </c>
      <c r="G211" s="41"/>
      <c r="H211" s="41"/>
      <c r="I211" s="151"/>
      <c r="J211" s="151"/>
      <c r="K211" s="41"/>
      <c r="L211" s="41"/>
      <c r="M211" s="45"/>
      <c r="N211" s="216"/>
      <c r="O211" s="86"/>
      <c r="P211" s="86"/>
      <c r="Q211" s="86"/>
      <c r="R211" s="86"/>
      <c r="S211" s="86"/>
      <c r="T211" s="86"/>
      <c r="U211" s="86"/>
      <c r="V211" s="86"/>
      <c r="W211" s="86"/>
      <c r="X211" s="86"/>
      <c r="Y211" s="87"/>
      <c r="AT211" s="18" t="s">
        <v>237</v>
      </c>
      <c r="AU211" s="18" t="s">
        <v>82</v>
      </c>
    </row>
    <row r="212" s="1" customFormat="1">
      <c r="B212" s="40"/>
      <c r="C212" s="41"/>
      <c r="D212" s="214" t="s">
        <v>239</v>
      </c>
      <c r="E212" s="41"/>
      <c r="F212" s="217" t="s">
        <v>363</v>
      </c>
      <c r="G212" s="41"/>
      <c r="H212" s="41"/>
      <c r="I212" s="151"/>
      <c r="J212" s="151"/>
      <c r="K212" s="41"/>
      <c r="L212" s="41"/>
      <c r="M212" s="45"/>
      <c r="N212" s="216"/>
      <c r="O212" s="86"/>
      <c r="P212" s="86"/>
      <c r="Q212" s="86"/>
      <c r="R212" s="86"/>
      <c r="S212" s="86"/>
      <c r="T212" s="86"/>
      <c r="U212" s="86"/>
      <c r="V212" s="86"/>
      <c r="W212" s="86"/>
      <c r="X212" s="86"/>
      <c r="Y212" s="87"/>
      <c r="AT212" s="18" t="s">
        <v>239</v>
      </c>
      <c r="AU212" s="18" t="s">
        <v>82</v>
      </c>
    </row>
    <row r="213" s="1" customFormat="1">
      <c r="B213" s="40"/>
      <c r="C213" s="41"/>
      <c r="D213" s="214" t="s">
        <v>241</v>
      </c>
      <c r="E213" s="41"/>
      <c r="F213" s="217" t="s">
        <v>364</v>
      </c>
      <c r="G213" s="41"/>
      <c r="H213" s="41"/>
      <c r="I213" s="151"/>
      <c r="J213" s="151"/>
      <c r="K213" s="41"/>
      <c r="L213" s="41"/>
      <c r="M213" s="45"/>
      <c r="N213" s="216"/>
      <c r="O213" s="86"/>
      <c r="P213" s="86"/>
      <c r="Q213" s="86"/>
      <c r="R213" s="86"/>
      <c r="S213" s="86"/>
      <c r="T213" s="86"/>
      <c r="U213" s="86"/>
      <c r="V213" s="86"/>
      <c r="W213" s="86"/>
      <c r="X213" s="86"/>
      <c r="Y213" s="87"/>
      <c r="AT213" s="18" t="s">
        <v>241</v>
      </c>
      <c r="AU213" s="18" t="s">
        <v>82</v>
      </c>
    </row>
    <row r="214" s="9" customFormat="1">
      <c r="B214" s="218"/>
      <c r="C214" s="219"/>
      <c r="D214" s="214" t="s">
        <v>243</v>
      </c>
      <c r="E214" s="220" t="s">
        <v>40</v>
      </c>
      <c r="F214" s="221" t="s">
        <v>162</v>
      </c>
      <c r="G214" s="219"/>
      <c r="H214" s="222">
        <v>8.9280000000000008</v>
      </c>
      <c r="I214" s="223"/>
      <c r="J214" s="223"/>
      <c r="K214" s="219"/>
      <c r="L214" s="219"/>
      <c r="M214" s="224"/>
      <c r="N214" s="225"/>
      <c r="O214" s="226"/>
      <c r="P214" s="226"/>
      <c r="Q214" s="226"/>
      <c r="R214" s="226"/>
      <c r="S214" s="226"/>
      <c r="T214" s="226"/>
      <c r="U214" s="226"/>
      <c r="V214" s="226"/>
      <c r="W214" s="226"/>
      <c r="X214" s="226"/>
      <c r="Y214" s="227"/>
      <c r="AT214" s="228" t="s">
        <v>243</v>
      </c>
      <c r="AU214" s="228" t="s">
        <v>82</v>
      </c>
      <c r="AV214" s="9" t="s">
        <v>91</v>
      </c>
      <c r="AW214" s="9" t="s">
        <v>5</v>
      </c>
      <c r="AX214" s="9" t="s">
        <v>82</v>
      </c>
      <c r="AY214" s="228" t="s">
        <v>236</v>
      </c>
    </row>
    <row r="215" s="12" customFormat="1">
      <c r="B215" s="250"/>
      <c r="C215" s="251"/>
      <c r="D215" s="214" t="s">
        <v>243</v>
      </c>
      <c r="E215" s="252" t="s">
        <v>40</v>
      </c>
      <c r="F215" s="253" t="s">
        <v>254</v>
      </c>
      <c r="G215" s="251"/>
      <c r="H215" s="254">
        <v>8.9280000000000008</v>
      </c>
      <c r="I215" s="255"/>
      <c r="J215" s="255"/>
      <c r="K215" s="251"/>
      <c r="L215" s="251"/>
      <c r="M215" s="256"/>
      <c r="N215" s="257"/>
      <c r="O215" s="258"/>
      <c r="P215" s="258"/>
      <c r="Q215" s="258"/>
      <c r="R215" s="258"/>
      <c r="S215" s="258"/>
      <c r="T215" s="258"/>
      <c r="U215" s="258"/>
      <c r="V215" s="258"/>
      <c r="W215" s="258"/>
      <c r="X215" s="258"/>
      <c r="Y215" s="259"/>
      <c r="AT215" s="260" t="s">
        <v>243</v>
      </c>
      <c r="AU215" s="260" t="s">
        <v>82</v>
      </c>
      <c r="AV215" s="12" t="s">
        <v>235</v>
      </c>
      <c r="AW215" s="12" t="s">
        <v>5</v>
      </c>
      <c r="AX215" s="12" t="s">
        <v>89</v>
      </c>
      <c r="AY215" s="260" t="s">
        <v>236</v>
      </c>
    </row>
    <row r="216" s="1" customFormat="1" ht="24" customHeight="1">
      <c r="B216" s="40"/>
      <c r="C216" s="199" t="s">
        <v>365</v>
      </c>
      <c r="D216" s="200" t="s">
        <v>231</v>
      </c>
      <c r="E216" s="201" t="s">
        <v>366</v>
      </c>
      <c r="F216" s="202" t="s">
        <v>367</v>
      </c>
      <c r="G216" s="203" t="s">
        <v>172</v>
      </c>
      <c r="H216" s="204">
        <v>17.856000000000002</v>
      </c>
      <c r="I216" s="205"/>
      <c r="J216" s="205"/>
      <c r="K216" s="206">
        <f>ROUND(P216*H216,2)</f>
        <v>0</v>
      </c>
      <c r="L216" s="202" t="s">
        <v>234</v>
      </c>
      <c r="M216" s="45"/>
      <c r="N216" s="207" t="s">
        <v>40</v>
      </c>
      <c r="O216" s="208" t="s">
        <v>53</v>
      </c>
      <c r="P216" s="209">
        <f>I216+J216</f>
        <v>0</v>
      </c>
      <c r="Q216" s="209">
        <f>ROUND(I216*H216,2)</f>
        <v>0</v>
      </c>
      <c r="R216" s="209">
        <f>ROUND(J216*H216,2)</f>
        <v>0</v>
      </c>
      <c r="S216" s="86"/>
      <c r="T216" s="210">
        <f>S216*H216</f>
        <v>0</v>
      </c>
      <c r="U216" s="210">
        <v>0</v>
      </c>
      <c r="V216" s="210">
        <f>U216*H216</f>
        <v>0</v>
      </c>
      <c r="W216" s="210">
        <v>0</v>
      </c>
      <c r="X216" s="210">
        <f>W216*H216</f>
        <v>0</v>
      </c>
      <c r="Y216" s="211" t="s">
        <v>40</v>
      </c>
      <c r="AR216" s="212" t="s">
        <v>235</v>
      </c>
      <c r="AT216" s="212" t="s">
        <v>231</v>
      </c>
      <c r="AU216" s="212" t="s">
        <v>82</v>
      </c>
      <c r="AY216" s="18" t="s">
        <v>236</v>
      </c>
      <c r="BE216" s="213">
        <f>IF(O216="základní",K216,0)</f>
        <v>0</v>
      </c>
      <c r="BF216" s="213">
        <f>IF(O216="snížená",K216,0)</f>
        <v>0</v>
      </c>
      <c r="BG216" s="213">
        <f>IF(O216="zákl. přenesená",K216,0)</f>
        <v>0</v>
      </c>
      <c r="BH216" s="213">
        <f>IF(O216="sníž. přenesená",K216,0)</f>
        <v>0</v>
      </c>
      <c r="BI216" s="213">
        <f>IF(O216="nulová",K216,0)</f>
        <v>0</v>
      </c>
      <c r="BJ216" s="18" t="s">
        <v>235</v>
      </c>
      <c r="BK216" s="213">
        <f>ROUND(P216*H216,2)</f>
        <v>0</v>
      </c>
      <c r="BL216" s="18" t="s">
        <v>235</v>
      </c>
      <c r="BM216" s="212" t="s">
        <v>368</v>
      </c>
    </row>
    <row r="217" s="1" customFormat="1">
      <c r="B217" s="40"/>
      <c r="C217" s="41"/>
      <c r="D217" s="214" t="s">
        <v>237</v>
      </c>
      <c r="E217" s="41"/>
      <c r="F217" s="215" t="s">
        <v>369</v>
      </c>
      <c r="G217" s="41"/>
      <c r="H217" s="41"/>
      <c r="I217" s="151"/>
      <c r="J217" s="151"/>
      <c r="K217" s="41"/>
      <c r="L217" s="41"/>
      <c r="M217" s="45"/>
      <c r="N217" s="216"/>
      <c r="O217" s="86"/>
      <c r="P217" s="86"/>
      <c r="Q217" s="86"/>
      <c r="R217" s="86"/>
      <c r="S217" s="86"/>
      <c r="T217" s="86"/>
      <c r="U217" s="86"/>
      <c r="V217" s="86"/>
      <c r="W217" s="86"/>
      <c r="X217" s="86"/>
      <c r="Y217" s="87"/>
      <c r="AT217" s="18" t="s">
        <v>237</v>
      </c>
      <c r="AU217" s="18" t="s">
        <v>82</v>
      </c>
    </row>
    <row r="218" s="1" customFormat="1">
      <c r="B218" s="40"/>
      <c r="C218" s="41"/>
      <c r="D218" s="214" t="s">
        <v>239</v>
      </c>
      <c r="E218" s="41"/>
      <c r="F218" s="217" t="s">
        <v>370</v>
      </c>
      <c r="G218" s="41"/>
      <c r="H218" s="41"/>
      <c r="I218" s="151"/>
      <c r="J218" s="151"/>
      <c r="K218" s="41"/>
      <c r="L218" s="41"/>
      <c r="M218" s="45"/>
      <c r="N218" s="216"/>
      <c r="O218" s="86"/>
      <c r="P218" s="86"/>
      <c r="Q218" s="86"/>
      <c r="R218" s="86"/>
      <c r="S218" s="86"/>
      <c r="T218" s="86"/>
      <c r="U218" s="86"/>
      <c r="V218" s="86"/>
      <c r="W218" s="86"/>
      <c r="X218" s="86"/>
      <c r="Y218" s="87"/>
      <c r="AT218" s="18" t="s">
        <v>239</v>
      </c>
      <c r="AU218" s="18" t="s">
        <v>82</v>
      </c>
    </row>
    <row r="219" s="9" customFormat="1">
      <c r="B219" s="218"/>
      <c r="C219" s="219"/>
      <c r="D219" s="214" t="s">
        <v>243</v>
      </c>
      <c r="E219" s="220" t="s">
        <v>40</v>
      </c>
      <c r="F219" s="221" t="s">
        <v>371</v>
      </c>
      <c r="G219" s="219"/>
      <c r="H219" s="222">
        <v>17.856000000000002</v>
      </c>
      <c r="I219" s="223"/>
      <c r="J219" s="223"/>
      <c r="K219" s="219"/>
      <c r="L219" s="219"/>
      <c r="M219" s="224"/>
      <c r="N219" s="225"/>
      <c r="O219" s="226"/>
      <c r="P219" s="226"/>
      <c r="Q219" s="226"/>
      <c r="R219" s="226"/>
      <c r="S219" s="226"/>
      <c r="T219" s="226"/>
      <c r="U219" s="226"/>
      <c r="V219" s="226"/>
      <c r="W219" s="226"/>
      <c r="X219" s="226"/>
      <c r="Y219" s="227"/>
      <c r="AT219" s="228" t="s">
        <v>243</v>
      </c>
      <c r="AU219" s="228" t="s">
        <v>82</v>
      </c>
      <c r="AV219" s="9" t="s">
        <v>91</v>
      </c>
      <c r="AW219" s="9" t="s">
        <v>5</v>
      </c>
      <c r="AX219" s="9" t="s">
        <v>82</v>
      </c>
      <c r="AY219" s="228" t="s">
        <v>236</v>
      </c>
    </row>
    <row r="220" s="12" customFormat="1">
      <c r="B220" s="250"/>
      <c r="C220" s="251"/>
      <c r="D220" s="214" t="s">
        <v>243</v>
      </c>
      <c r="E220" s="252" t="s">
        <v>170</v>
      </c>
      <c r="F220" s="253" t="s">
        <v>254</v>
      </c>
      <c r="G220" s="251"/>
      <c r="H220" s="254">
        <v>17.856000000000002</v>
      </c>
      <c r="I220" s="255"/>
      <c r="J220" s="255"/>
      <c r="K220" s="251"/>
      <c r="L220" s="251"/>
      <c r="M220" s="256"/>
      <c r="N220" s="257"/>
      <c r="O220" s="258"/>
      <c r="P220" s="258"/>
      <c r="Q220" s="258"/>
      <c r="R220" s="258"/>
      <c r="S220" s="258"/>
      <c r="T220" s="258"/>
      <c r="U220" s="258"/>
      <c r="V220" s="258"/>
      <c r="W220" s="258"/>
      <c r="X220" s="258"/>
      <c r="Y220" s="259"/>
      <c r="AT220" s="260" t="s">
        <v>243</v>
      </c>
      <c r="AU220" s="260" t="s">
        <v>82</v>
      </c>
      <c r="AV220" s="12" t="s">
        <v>235</v>
      </c>
      <c r="AW220" s="12" t="s">
        <v>5</v>
      </c>
      <c r="AX220" s="12" t="s">
        <v>89</v>
      </c>
      <c r="AY220" s="260" t="s">
        <v>236</v>
      </c>
    </row>
    <row r="221" s="1" customFormat="1" ht="24" customHeight="1">
      <c r="B221" s="40"/>
      <c r="C221" s="261" t="s">
        <v>372</v>
      </c>
      <c r="D221" s="262" t="s">
        <v>373</v>
      </c>
      <c r="E221" s="263" t="s">
        <v>374</v>
      </c>
      <c r="F221" s="264" t="s">
        <v>375</v>
      </c>
      <c r="G221" s="265" t="s">
        <v>160</v>
      </c>
      <c r="H221" s="266">
        <v>21507.552</v>
      </c>
      <c r="I221" s="267"/>
      <c r="J221" s="268"/>
      <c r="K221" s="269">
        <f>ROUND(P221*H221,2)</f>
        <v>0</v>
      </c>
      <c r="L221" s="264" t="s">
        <v>234</v>
      </c>
      <c r="M221" s="270"/>
      <c r="N221" s="271" t="s">
        <v>40</v>
      </c>
      <c r="O221" s="208" t="s">
        <v>53</v>
      </c>
      <c r="P221" s="209">
        <f>I221+J221</f>
        <v>0</v>
      </c>
      <c r="Q221" s="209">
        <f>ROUND(I221*H221,2)</f>
        <v>0</v>
      </c>
      <c r="R221" s="209">
        <f>ROUND(J221*H221,2)</f>
        <v>0</v>
      </c>
      <c r="S221" s="86"/>
      <c r="T221" s="210">
        <f>S221*H221</f>
        <v>0</v>
      </c>
      <c r="U221" s="210">
        <v>1</v>
      </c>
      <c r="V221" s="210">
        <f>U221*H221</f>
        <v>21507.552</v>
      </c>
      <c r="W221" s="210">
        <v>0</v>
      </c>
      <c r="X221" s="210">
        <f>W221*H221</f>
        <v>0</v>
      </c>
      <c r="Y221" s="211" t="s">
        <v>40</v>
      </c>
      <c r="AR221" s="212" t="s">
        <v>265</v>
      </c>
      <c r="AT221" s="212" t="s">
        <v>373</v>
      </c>
      <c r="AU221" s="212" t="s">
        <v>82</v>
      </c>
      <c r="AY221" s="18" t="s">
        <v>236</v>
      </c>
      <c r="BE221" s="213">
        <f>IF(O221="základní",K221,0)</f>
        <v>0</v>
      </c>
      <c r="BF221" s="213">
        <f>IF(O221="snížená",K221,0)</f>
        <v>0</v>
      </c>
      <c r="BG221" s="213">
        <f>IF(O221="zákl. přenesená",K221,0)</f>
        <v>0</v>
      </c>
      <c r="BH221" s="213">
        <f>IF(O221="sníž. přenesená",K221,0)</f>
        <v>0</v>
      </c>
      <c r="BI221" s="213">
        <f>IF(O221="nulová",K221,0)</f>
        <v>0</v>
      </c>
      <c r="BJ221" s="18" t="s">
        <v>235</v>
      </c>
      <c r="BK221" s="213">
        <f>ROUND(P221*H221,2)</f>
        <v>0</v>
      </c>
      <c r="BL221" s="18" t="s">
        <v>235</v>
      </c>
      <c r="BM221" s="212" t="s">
        <v>309</v>
      </c>
    </row>
    <row r="222" s="1" customFormat="1">
      <c r="B222" s="40"/>
      <c r="C222" s="41"/>
      <c r="D222" s="214" t="s">
        <v>237</v>
      </c>
      <c r="E222" s="41"/>
      <c r="F222" s="215" t="s">
        <v>375</v>
      </c>
      <c r="G222" s="41"/>
      <c r="H222" s="41"/>
      <c r="I222" s="151"/>
      <c r="J222" s="151"/>
      <c r="K222" s="41"/>
      <c r="L222" s="41"/>
      <c r="M222" s="45"/>
      <c r="N222" s="216"/>
      <c r="O222" s="86"/>
      <c r="P222" s="86"/>
      <c r="Q222" s="86"/>
      <c r="R222" s="86"/>
      <c r="S222" s="86"/>
      <c r="T222" s="86"/>
      <c r="U222" s="86"/>
      <c r="V222" s="86"/>
      <c r="W222" s="86"/>
      <c r="X222" s="86"/>
      <c r="Y222" s="87"/>
      <c r="AT222" s="18" t="s">
        <v>237</v>
      </c>
      <c r="AU222" s="18" t="s">
        <v>82</v>
      </c>
    </row>
    <row r="223" s="11" customFormat="1">
      <c r="B223" s="240"/>
      <c r="C223" s="241"/>
      <c r="D223" s="214" t="s">
        <v>243</v>
      </c>
      <c r="E223" s="242" t="s">
        <v>40</v>
      </c>
      <c r="F223" s="243" t="s">
        <v>281</v>
      </c>
      <c r="G223" s="241"/>
      <c r="H223" s="242" t="s">
        <v>40</v>
      </c>
      <c r="I223" s="244"/>
      <c r="J223" s="244"/>
      <c r="K223" s="241"/>
      <c r="L223" s="241"/>
      <c r="M223" s="245"/>
      <c r="N223" s="246"/>
      <c r="O223" s="247"/>
      <c r="P223" s="247"/>
      <c r="Q223" s="247"/>
      <c r="R223" s="247"/>
      <c r="S223" s="247"/>
      <c r="T223" s="247"/>
      <c r="U223" s="247"/>
      <c r="V223" s="247"/>
      <c r="W223" s="247"/>
      <c r="X223" s="247"/>
      <c r="Y223" s="248"/>
      <c r="AT223" s="249" t="s">
        <v>243</v>
      </c>
      <c r="AU223" s="249" t="s">
        <v>82</v>
      </c>
      <c r="AV223" s="11" t="s">
        <v>89</v>
      </c>
      <c r="AW223" s="11" t="s">
        <v>5</v>
      </c>
      <c r="AX223" s="11" t="s">
        <v>82</v>
      </c>
      <c r="AY223" s="249" t="s">
        <v>236</v>
      </c>
    </row>
    <row r="224" s="9" customFormat="1">
      <c r="B224" s="218"/>
      <c r="C224" s="219"/>
      <c r="D224" s="214" t="s">
        <v>243</v>
      </c>
      <c r="E224" s="220" t="s">
        <v>40</v>
      </c>
      <c r="F224" s="221" t="s">
        <v>282</v>
      </c>
      <c r="G224" s="219"/>
      <c r="H224" s="222">
        <v>21507.552</v>
      </c>
      <c r="I224" s="223"/>
      <c r="J224" s="223"/>
      <c r="K224" s="219"/>
      <c r="L224" s="219"/>
      <c r="M224" s="224"/>
      <c r="N224" s="225"/>
      <c r="O224" s="226"/>
      <c r="P224" s="226"/>
      <c r="Q224" s="226"/>
      <c r="R224" s="226"/>
      <c r="S224" s="226"/>
      <c r="T224" s="226"/>
      <c r="U224" s="226"/>
      <c r="V224" s="226"/>
      <c r="W224" s="226"/>
      <c r="X224" s="226"/>
      <c r="Y224" s="227"/>
      <c r="AT224" s="228" t="s">
        <v>243</v>
      </c>
      <c r="AU224" s="228" t="s">
        <v>82</v>
      </c>
      <c r="AV224" s="9" t="s">
        <v>91</v>
      </c>
      <c r="AW224" s="9" t="s">
        <v>5</v>
      </c>
      <c r="AX224" s="9" t="s">
        <v>82</v>
      </c>
      <c r="AY224" s="228" t="s">
        <v>236</v>
      </c>
    </row>
    <row r="225" s="12" customFormat="1">
      <c r="B225" s="250"/>
      <c r="C225" s="251"/>
      <c r="D225" s="214" t="s">
        <v>243</v>
      </c>
      <c r="E225" s="252" t="s">
        <v>40</v>
      </c>
      <c r="F225" s="253" t="s">
        <v>254</v>
      </c>
      <c r="G225" s="251"/>
      <c r="H225" s="254">
        <v>21507.552</v>
      </c>
      <c r="I225" s="255"/>
      <c r="J225" s="255"/>
      <c r="K225" s="251"/>
      <c r="L225" s="251"/>
      <c r="M225" s="256"/>
      <c r="N225" s="257"/>
      <c r="O225" s="258"/>
      <c r="P225" s="258"/>
      <c r="Q225" s="258"/>
      <c r="R225" s="258"/>
      <c r="S225" s="258"/>
      <c r="T225" s="258"/>
      <c r="U225" s="258"/>
      <c r="V225" s="258"/>
      <c r="W225" s="258"/>
      <c r="X225" s="258"/>
      <c r="Y225" s="259"/>
      <c r="AT225" s="260" t="s">
        <v>243</v>
      </c>
      <c r="AU225" s="260" t="s">
        <v>82</v>
      </c>
      <c r="AV225" s="12" t="s">
        <v>235</v>
      </c>
      <c r="AW225" s="12" t="s">
        <v>5</v>
      </c>
      <c r="AX225" s="12" t="s">
        <v>89</v>
      </c>
      <c r="AY225" s="260" t="s">
        <v>236</v>
      </c>
    </row>
    <row r="226" s="1" customFormat="1" ht="24" customHeight="1">
      <c r="B226" s="40"/>
      <c r="C226" s="261" t="s">
        <v>298</v>
      </c>
      <c r="D226" s="262" t="s">
        <v>373</v>
      </c>
      <c r="E226" s="263" t="s">
        <v>376</v>
      </c>
      <c r="F226" s="264" t="s">
        <v>377</v>
      </c>
      <c r="G226" s="265" t="s">
        <v>160</v>
      </c>
      <c r="H226" s="266">
        <v>9</v>
      </c>
      <c r="I226" s="267"/>
      <c r="J226" s="268"/>
      <c r="K226" s="269">
        <f>ROUND(P226*H226,2)</f>
        <v>0</v>
      </c>
      <c r="L226" s="264" t="s">
        <v>234</v>
      </c>
      <c r="M226" s="270"/>
      <c r="N226" s="271" t="s">
        <v>40</v>
      </c>
      <c r="O226" s="208" t="s">
        <v>53</v>
      </c>
      <c r="P226" s="209">
        <f>I226+J226</f>
        <v>0</v>
      </c>
      <c r="Q226" s="209">
        <f>ROUND(I226*H226,2)</f>
        <v>0</v>
      </c>
      <c r="R226" s="209">
        <f>ROUND(J226*H226,2)</f>
        <v>0</v>
      </c>
      <c r="S226" s="86"/>
      <c r="T226" s="210">
        <f>S226*H226</f>
        <v>0</v>
      </c>
      <c r="U226" s="210">
        <v>1</v>
      </c>
      <c r="V226" s="210">
        <f>U226*H226</f>
        <v>9</v>
      </c>
      <c r="W226" s="210">
        <v>0</v>
      </c>
      <c r="X226" s="210">
        <f>W226*H226</f>
        <v>0</v>
      </c>
      <c r="Y226" s="211" t="s">
        <v>40</v>
      </c>
      <c r="AR226" s="212" t="s">
        <v>265</v>
      </c>
      <c r="AT226" s="212" t="s">
        <v>373</v>
      </c>
      <c r="AU226" s="212" t="s">
        <v>82</v>
      </c>
      <c r="AY226" s="18" t="s">
        <v>236</v>
      </c>
      <c r="BE226" s="213">
        <f>IF(O226="základní",K226,0)</f>
        <v>0</v>
      </c>
      <c r="BF226" s="213">
        <f>IF(O226="snížená",K226,0)</f>
        <v>0</v>
      </c>
      <c r="BG226" s="213">
        <f>IF(O226="zákl. přenesená",K226,0)</f>
        <v>0</v>
      </c>
      <c r="BH226" s="213">
        <f>IF(O226="sníž. přenesená",K226,0)</f>
        <v>0</v>
      </c>
      <c r="BI226" s="213">
        <f>IF(O226="nulová",K226,0)</f>
        <v>0</v>
      </c>
      <c r="BJ226" s="18" t="s">
        <v>235</v>
      </c>
      <c r="BK226" s="213">
        <f>ROUND(P226*H226,2)</f>
        <v>0</v>
      </c>
      <c r="BL226" s="18" t="s">
        <v>235</v>
      </c>
      <c r="BM226" s="212" t="s">
        <v>378</v>
      </c>
    </row>
    <row r="227" s="1" customFormat="1">
      <c r="B227" s="40"/>
      <c r="C227" s="41"/>
      <c r="D227" s="214" t="s">
        <v>237</v>
      </c>
      <c r="E227" s="41"/>
      <c r="F227" s="215" t="s">
        <v>377</v>
      </c>
      <c r="G227" s="41"/>
      <c r="H227" s="41"/>
      <c r="I227" s="151"/>
      <c r="J227" s="151"/>
      <c r="K227" s="41"/>
      <c r="L227" s="41"/>
      <c r="M227" s="45"/>
      <c r="N227" s="216"/>
      <c r="O227" s="86"/>
      <c r="P227" s="86"/>
      <c r="Q227" s="86"/>
      <c r="R227" s="86"/>
      <c r="S227" s="86"/>
      <c r="T227" s="86"/>
      <c r="U227" s="86"/>
      <c r="V227" s="86"/>
      <c r="W227" s="86"/>
      <c r="X227" s="86"/>
      <c r="Y227" s="87"/>
      <c r="AT227" s="18" t="s">
        <v>237</v>
      </c>
      <c r="AU227" s="18" t="s">
        <v>82</v>
      </c>
    </row>
    <row r="228" s="1" customFormat="1" ht="24" customHeight="1">
      <c r="B228" s="40"/>
      <c r="C228" s="261" t="s">
        <v>8</v>
      </c>
      <c r="D228" s="262" t="s">
        <v>373</v>
      </c>
      <c r="E228" s="263" t="s">
        <v>379</v>
      </c>
      <c r="F228" s="264" t="s">
        <v>380</v>
      </c>
      <c r="G228" s="265" t="s">
        <v>342</v>
      </c>
      <c r="H228" s="266">
        <v>14736</v>
      </c>
      <c r="I228" s="267"/>
      <c r="J228" s="268"/>
      <c r="K228" s="269">
        <f>ROUND(P228*H228,2)</f>
        <v>0</v>
      </c>
      <c r="L228" s="264" t="s">
        <v>234</v>
      </c>
      <c r="M228" s="270"/>
      <c r="N228" s="271" t="s">
        <v>40</v>
      </c>
      <c r="O228" s="208" t="s">
        <v>53</v>
      </c>
      <c r="P228" s="209">
        <f>I228+J228</f>
        <v>0</v>
      </c>
      <c r="Q228" s="209">
        <f>ROUND(I228*H228,2)</f>
        <v>0</v>
      </c>
      <c r="R228" s="209">
        <f>ROUND(J228*H228,2)</f>
        <v>0</v>
      </c>
      <c r="S228" s="86"/>
      <c r="T228" s="210">
        <f>S228*H228</f>
        <v>0</v>
      </c>
      <c r="U228" s="210">
        <v>0.00018000000000000001</v>
      </c>
      <c r="V228" s="210">
        <f>U228*H228</f>
        <v>2.6524800000000002</v>
      </c>
      <c r="W228" s="210">
        <v>0</v>
      </c>
      <c r="X228" s="210">
        <f>W228*H228</f>
        <v>0</v>
      </c>
      <c r="Y228" s="211" t="s">
        <v>40</v>
      </c>
      <c r="AR228" s="212" t="s">
        <v>265</v>
      </c>
      <c r="AT228" s="212" t="s">
        <v>373</v>
      </c>
      <c r="AU228" s="212" t="s">
        <v>82</v>
      </c>
      <c r="AY228" s="18" t="s">
        <v>236</v>
      </c>
      <c r="BE228" s="213">
        <f>IF(O228="základní",K228,0)</f>
        <v>0</v>
      </c>
      <c r="BF228" s="213">
        <f>IF(O228="snížená",K228,0)</f>
        <v>0</v>
      </c>
      <c r="BG228" s="213">
        <f>IF(O228="zákl. přenesená",K228,0)</f>
        <v>0</v>
      </c>
      <c r="BH228" s="213">
        <f>IF(O228="sníž. přenesená",K228,0)</f>
        <v>0</v>
      </c>
      <c r="BI228" s="213">
        <f>IF(O228="nulová",K228,0)</f>
        <v>0</v>
      </c>
      <c r="BJ228" s="18" t="s">
        <v>235</v>
      </c>
      <c r="BK228" s="213">
        <f>ROUND(P228*H228,2)</f>
        <v>0</v>
      </c>
      <c r="BL228" s="18" t="s">
        <v>235</v>
      </c>
      <c r="BM228" s="212" t="s">
        <v>381</v>
      </c>
    </row>
    <row r="229" s="1" customFormat="1">
      <c r="B229" s="40"/>
      <c r="C229" s="41"/>
      <c r="D229" s="214" t="s">
        <v>237</v>
      </c>
      <c r="E229" s="41"/>
      <c r="F229" s="215" t="s">
        <v>380</v>
      </c>
      <c r="G229" s="41"/>
      <c r="H229" s="41"/>
      <c r="I229" s="151"/>
      <c r="J229" s="151"/>
      <c r="K229" s="41"/>
      <c r="L229" s="41"/>
      <c r="M229" s="45"/>
      <c r="N229" s="216"/>
      <c r="O229" s="86"/>
      <c r="P229" s="86"/>
      <c r="Q229" s="86"/>
      <c r="R229" s="86"/>
      <c r="S229" s="86"/>
      <c r="T229" s="86"/>
      <c r="U229" s="86"/>
      <c r="V229" s="86"/>
      <c r="W229" s="86"/>
      <c r="X229" s="86"/>
      <c r="Y229" s="87"/>
      <c r="AT229" s="18" t="s">
        <v>237</v>
      </c>
      <c r="AU229" s="18" t="s">
        <v>82</v>
      </c>
    </row>
    <row r="230" s="9" customFormat="1">
      <c r="B230" s="218"/>
      <c r="C230" s="219"/>
      <c r="D230" s="214" t="s">
        <v>243</v>
      </c>
      <c r="E230" s="220" t="s">
        <v>40</v>
      </c>
      <c r="F230" s="221" t="s">
        <v>382</v>
      </c>
      <c r="G230" s="219"/>
      <c r="H230" s="222">
        <v>14736</v>
      </c>
      <c r="I230" s="223"/>
      <c r="J230" s="223"/>
      <c r="K230" s="219"/>
      <c r="L230" s="219"/>
      <c r="M230" s="224"/>
      <c r="N230" s="225"/>
      <c r="O230" s="226"/>
      <c r="P230" s="226"/>
      <c r="Q230" s="226"/>
      <c r="R230" s="226"/>
      <c r="S230" s="226"/>
      <c r="T230" s="226"/>
      <c r="U230" s="226"/>
      <c r="V230" s="226"/>
      <c r="W230" s="226"/>
      <c r="X230" s="226"/>
      <c r="Y230" s="227"/>
      <c r="AT230" s="228" t="s">
        <v>243</v>
      </c>
      <c r="AU230" s="228" t="s">
        <v>82</v>
      </c>
      <c r="AV230" s="9" t="s">
        <v>91</v>
      </c>
      <c r="AW230" s="9" t="s">
        <v>5</v>
      </c>
      <c r="AX230" s="9" t="s">
        <v>82</v>
      </c>
      <c r="AY230" s="228" t="s">
        <v>236</v>
      </c>
    </row>
    <row r="231" s="12" customFormat="1">
      <c r="B231" s="250"/>
      <c r="C231" s="251"/>
      <c r="D231" s="214" t="s">
        <v>243</v>
      </c>
      <c r="E231" s="252" t="s">
        <v>40</v>
      </c>
      <c r="F231" s="253" t="s">
        <v>254</v>
      </c>
      <c r="G231" s="251"/>
      <c r="H231" s="254">
        <v>14736</v>
      </c>
      <c r="I231" s="255"/>
      <c r="J231" s="255"/>
      <c r="K231" s="251"/>
      <c r="L231" s="251"/>
      <c r="M231" s="256"/>
      <c r="N231" s="257"/>
      <c r="O231" s="258"/>
      <c r="P231" s="258"/>
      <c r="Q231" s="258"/>
      <c r="R231" s="258"/>
      <c r="S231" s="258"/>
      <c r="T231" s="258"/>
      <c r="U231" s="258"/>
      <c r="V231" s="258"/>
      <c r="W231" s="258"/>
      <c r="X231" s="258"/>
      <c r="Y231" s="259"/>
      <c r="AT231" s="260" t="s">
        <v>243</v>
      </c>
      <c r="AU231" s="260" t="s">
        <v>82</v>
      </c>
      <c r="AV231" s="12" t="s">
        <v>235</v>
      </c>
      <c r="AW231" s="12" t="s">
        <v>5</v>
      </c>
      <c r="AX231" s="12" t="s">
        <v>89</v>
      </c>
      <c r="AY231" s="260" t="s">
        <v>236</v>
      </c>
    </row>
    <row r="232" s="1" customFormat="1" ht="24" customHeight="1">
      <c r="B232" s="40"/>
      <c r="C232" s="261" t="s">
        <v>383</v>
      </c>
      <c r="D232" s="262" t="s">
        <v>373</v>
      </c>
      <c r="E232" s="263" t="s">
        <v>384</v>
      </c>
      <c r="F232" s="264" t="s">
        <v>385</v>
      </c>
      <c r="G232" s="265" t="s">
        <v>342</v>
      </c>
      <c r="H232" s="266">
        <v>420</v>
      </c>
      <c r="I232" s="267"/>
      <c r="J232" s="268"/>
      <c r="K232" s="269">
        <f>ROUND(P232*H232,2)</f>
        <v>0</v>
      </c>
      <c r="L232" s="264" t="s">
        <v>234</v>
      </c>
      <c r="M232" s="270"/>
      <c r="N232" s="271" t="s">
        <v>40</v>
      </c>
      <c r="O232" s="208" t="s">
        <v>53</v>
      </c>
      <c r="P232" s="209">
        <f>I232+J232</f>
        <v>0</v>
      </c>
      <c r="Q232" s="209">
        <f>ROUND(I232*H232,2)</f>
        <v>0</v>
      </c>
      <c r="R232" s="209">
        <f>ROUND(J232*H232,2)</f>
        <v>0</v>
      </c>
      <c r="S232" s="86"/>
      <c r="T232" s="210">
        <f>S232*H232</f>
        <v>0</v>
      </c>
      <c r="U232" s="210">
        <v>0.0010499999999999999</v>
      </c>
      <c r="V232" s="210">
        <f>U232*H232</f>
        <v>0.44099999999999995</v>
      </c>
      <c r="W232" s="210">
        <v>0</v>
      </c>
      <c r="X232" s="210">
        <f>W232*H232</f>
        <v>0</v>
      </c>
      <c r="Y232" s="211" t="s">
        <v>40</v>
      </c>
      <c r="AR232" s="212" t="s">
        <v>265</v>
      </c>
      <c r="AT232" s="212" t="s">
        <v>373</v>
      </c>
      <c r="AU232" s="212" t="s">
        <v>82</v>
      </c>
      <c r="AY232" s="18" t="s">
        <v>236</v>
      </c>
      <c r="BE232" s="213">
        <f>IF(O232="základní",K232,0)</f>
        <v>0</v>
      </c>
      <c r="BF232" s="213">
        <f>IF(O232="snížená",K232,0)</f>
        <v>0</v>
      </c>
      <c r="BG232" s="213">
        <f>IF(O232="zákl. přenesená",K232,0)</f>
        <v>0</v>
      </c>
      <c r="BH232" s="213">
        <f>IF(O232="sníž. přenesená",K232,0)</f>
        <v>0</v>
      </c>
      <c r="BI232" s="213">
        <f>IF(O232="nulová",K232,0)</f>
        <v>0</v>
      </c>
      <c r="BJ232" s="18" t="s">
        <v>235</v>
      </c>
      <c r="BK232" s="213">
        <f>ROUND(P232*H232,2)</f>
        <v>0</v>
      </c>
      <c r="BL232" s="18" t="s">
        <v>235</v>
      </c>
      <c r="BM232" s="212" t="s">
        <v>386</v>
      </c>
    </row>
    <row r="233" s="1" customFormat="1">
      <c r="B233" s="40"/>
      <c r="C233" s="41"/>
      <c r="D233" s="214" t="s">
        <v>237</v>
      </c>
      <c r="E233" s="41"/>
      <c r="F233" s="215" t="s">
        <v>385</v>
      </c>
      <c r="G233" s="41"/>
      <c r="H233" s="41"/>
      <c r="I233" s="151"/>
      <c r="J233" s="151"/>
      <c r="K233" s="41"/>
      <c r="L233" s="41"/>
      <c r="M233" s="45"/>
      <c r="N233" s="216"/>
      <c r="O233" s="86"/>
      <c r="P233" s="86"/>
      <c r="Q233" s="86"/>
      <c r="R233" s="86"/>
      <c r="S233" s="86"/>
      <c r="T233" s="86"/>
      <c r="U233" s="86"/>
      <c r="V233" s="86"/>
      <c r="W233" s="86"/>
      <c r="X233" s="86"/>
      <c r="Y233" s="87"/>
      <c r="AT233" s="18" t="s">
        <v>237</v>
      </c>
      <c r="AU233" s="18" t="s">
        <v>82</v>
      </c>
    </row>
    <row r="234" s="9" customFormat="1">
      <c r="B234" s="218"/>
      <c r="C234" s="219"/>
      <c r="D234" s="214" t="s">
        <v>243</v>
      </c>
      <c r="E234" s="220" t="s">
        <v>40</v>
      </c>
      <c r="F234" s="221" t="s">
        <v>387</v>
      </c>
      <c r="G234" s="219"/>
      <c r="H234" s="222">
        <v>420</v>
      </c>
      <c r="I234" s="223"/>
      <c r="J234" s="223"/>
      <c r="K234" s="219"/>
      <c r="L234" s="219"/>
      <c r="M234" s="224"/>
      <c r="N234" s="225"/>
      <c r="O234" s="226"/>
      <c r="P234" s="226"/>
      <c r="Q234" s="226"/>
      <c r="R234" s="226"/>
      <c r="S234" s="226"/>
      <c r="T234" s="226"/>
      <c r="U234" s="226"/>
      <c r="V234" s="226"/>
      <c r="W234" s="226"/>
      <c r="X234" s="226"/>
      <c r="Y234" s="227"/>
      <c r="AT234" s="228" t="s">
        <v>243</v>
      </c>
      <c r="AU234" s="228" t="s">
        <v>82</v>
      </c>
      <c r="AV234" s="9" t="s">
        <v>91</v>
      </c>
      <c r="AW234" s="9" t="s">
        <v>5</v>
      </c>
      <c r="AX234" s="9" t="s">
        <v>82</v>
      </c>
      <c r="AY234" s="228" t="s">
        <v>236</v>
      </c>
    </row>
    <row r="235" s="12" customFormat="1">
      <c r="B235" s="250"/>
      <c r="C235" s="251"/>
      <c r="D235" s="214" t="s">
        <v>243</v>
      </c>
      <c r="E235" s="252" t="s">
        <v>40</v>
      </c>
      <c r="F235" s="253" t="s">
        <v>254</v>
      </c>
      <c r="G235" s="251"/>
      <c r="H235" s="254">
        <v>420</v>
      </c>
      <c r="I235" s="255"/>
      <c r="J235" s="255"/>
      <c r="K235" s="251"/>
      <c r="L235" s="251"/>
      <c r="M235" s="256"/>
      <c r="N235" s="257"/>
      <c r="O235" s="258"/>
      <c r="P235" s="258"/>
      <c r="Q235" s="258"/>
      <c r="R235" s="258"/>
      <c r="S235" s="258"/>
      <c r="T235" s="258"/>
      <c r="U235" s="258"/>
      <c r="V235" s="258"/>
      <c r="W235" s="258"/>
      <c r="X235" s="258"/>
      <c r="Y235" s="259"/>
      <c r="AT235" s="260" t="s">
        <v>243</v>
      </c>
      <c r="AU235" s="260" t="s">
        <v>82</v>
      </c>
      <c r="AV235" s="12" t="s">
        <v>235</v>
      </c>
      <c r="AW235" s="12" t="s">
        <v>5</v>
      </c>
      <c r="AX235" s="12" t="s">
        <v>89</v>
      </c>
      <c r="AY235" s="260" t="s">
        <v>236</v>
      </c>
    </row>
    <row r="236" s="1" customFormat="1" ht="24" customHeight="1">
      <c r="B236" s="40"/>
      <c r="C236" s="261" t="s">
        <v>388</v>
      </c>
      <c r="D236" s="262" t="s">
        <v>373</v>
      </c>
      <c r="E236" s="263" t="s">
        <v>389</v>
      </c>
      <c r="F236" s="264" t="s">
        <v>390</v>
      </c>
      <c r="G236" s="265" t="s">
        <v>342</v>
      </c>
      <c r="H236" s="266">
        <v>14736</v>
      </c>
      <c r="I236" s="267"/>
      <c r="J236" s="268"/>
      <c r="K236" s="269">
        <f>ROUND(P236*H236,2)</f>
        <v>0</v>
      </c>
      <c r="L236" s="264" t="s">
        <v>234</v>
      </c>
      <c r="M236" s="270"/>
      <c r="N236" s="271" t="s">
        <v>40</v>
      </c>
      <c r="O236" s="208" t="s">
        <v>53</v>
      </c>
      <c r="P236" s="209">
        <f>I236+J236</f>
        <v>0</v>
      </c>
      <c r="Q236" s="209">
        <f>ROUND(I236*H236,2)</f>
        <v>0</v>
      </c>
      <c r="R236" s="209">
        <f>ROUND(J236*H236,2)</f>
        <v>0</v>
      </c>
      <c r="S236" s="86"/>
      <c r="T236" s="210">
        <f>S236*H236</f>
        <v>0</v>
      </c>
      <c r="U236" s="210">
        <v>0.00123</v>
      </c>
      <c r="V236" s="210">
        <f>U236*H236</f>
        <v>18.12528</v>
      </c>
      <c r="W236" s="210">
        <v>0</v>
      </c>
      <c r="X236" s="210">
        <f>W236*H236</f>
        <v>0</v>
      </c>
      <c r="Y236" s="211" t="s">
        <v>40</v>
      </c>
      <c r="AR236" s="212" t="s">
        <v>265</v>
      </c>
      <c r="AT236" s="212" t="s">
        <v>373</v>
      </c>
      <c r="AU236" s="212" t="s">
        <v>82</v>
      </c>
      <c r="AY236" s="18" t="s">
        <v>236</v>
      </c>
      <c r="BE236" s="213">
        <f>IF(O236="základní",K236,0)</f>
        <v>0</v>
      </c>
      <c r="BF236" s="213">
        <f>IF(O236="snížená",K236,0)</f>
        <v>0</v>
      </c>
      <c r="BG236" s="213">
        <f>IF(O236="zákl. přenesená",K236,0)</f>
        <v>0</v>
      </c>
      <c r="BH236" s="213">
        <f>IF(O236="sníž. přenesená",K236,0)</f>
        <v>0</v>
      </c>
      <c r="BI236" s="213">
        <f>IF(O236="nulová",K236,0)</f>
        <v>0</v>
      </c>
      <c r="BJ236" s="18" t="s">
        <v>235</v>
      </c>
      <c r="BK236" s="213">
        <f>ROUND(P236*H236,2)</f>
        <v>0</v>
      </c>
      <c r="BL236" s="18" t="s">
        <v>235</v>
      </c>
      <c r="BM236" s="212" t="s">
        <v>391</v>
      </c>
    </row>
    <row r="237" s="1" customFormat="1">
      <c r="B237" s="40"/>
      <c r="C237" s="41"/>
      <c r="D237" s="214" t="s">
        <v>237</v>
      </c>
      <c r="E237" s="41"/>
      <c r="F237" s="215" t="s">
        <v>390</v>
      </c>
      <c r="G237" s="41"/>
      <c r="H237" s="41"/>
      <c r="I237" s="151"/>
      <c r="J237" s="151"/>
      <c r="K237" s="41"/>
      <c r="L237" s="41"/>
      <c r="M237" s="45"/>
      <c r="N237" s="216"/>
      <c r="O237" s="86"/>
      <c r="P237" s="86"/>
      <c r="Q237" s="86"/>
      <c r="R237" s="86"/>
      <c r="S237" s="86"/>
      <c r="T237" s="86"/>
      <c r="U237" s="86"/>
      <c r="V237" s="86"/>
      <c r="W237" s="86"/>
      <c r="X237" s="86"/>
      <c r="Y237" s="87"/>
      <c r="AT237" s="18" t="s">
        <v>237</v>
      </c>
      <c r="AU237" s="18" t="s">
        <v>82</v>
      </c>
    </row>
    <row r="238" s="9" customFormat="1">
      <c r="B238" s="218"/>
      <c r="C238" s="219"/>
      <c r="D238" s="214" t="s">
        <v>243</v>
      </c>
      <c r="E238" s="220" t="s">
        <v>40</v>
      </c>
      <c r="F238" s="221" t="s">
        <v>382</v>
      </c>
      <c r="G238" s="219"/>
      <c r="H238" s="222">
        <v>14736</v>
      </c>
      <c r="I238" s="223"/>
      <c r="J238" s="223"/>
      <c r="K238" s="219"/>
      <c r="L238" s="219"/>
      <c r="M238" s="224"/>
      <c r="N238" s="225"/>
      <c r="O238" s="226"/>
      <c r="P238" s="226"/>
      <c r="Q238" s="226"/>
      <c r="R238" s="226"/>
      <c r="S238" s="226"/>
      <c r="T238" s="226"/>
      <c r="U238" s="226"/>
      <c r="V238" s="226"/>
      <c r="W238" s="226"/>
      <c r="X238" s="226"/>
      <c r="Y238" s="227"/>
      <c r="AT238" s="228" t="s">
        <v>243</v>
      </c>
      <c r="AU238" s="228" t="s">
        <v>82</v>
      </c>
      <c r="AV238" s="9" t="s">
        <v>91</v>
      </c>
      <c r="AW238" s="9" t="s">
        <v>5</v>
      </c>
      <c r="AX238" s="9" t="s">
        <v>82</v>
      </c>
      <c r="AY238" s="228" t="s">
        <v>236</v>
      </c>
    </row>
    <row r="239" s="12" customFormat="1">
      <c r="B239" s="250"/>
      <c r="C239" s="251"/>
      <c r="D239" s="214" t="s">
        <v>243</v>
      </c>
      <c r="E239" s="252" t="s">
        <v>40</v>
      </c>
      <c r="F239" s="253" t="s">
        <v>254</v>
      </c>
      <c r="G239" s="251"/>
      <c r="H239" s="254">
        <v>14736</v>
      </c>
      <c r="I239" s="255"/>
      <c r="J239" s="255"/>
      <c r="K239" s="251"/>
      <c r="L239" s="251"/>
      <c r="M239" s="256"/>
      <c r="N239" s="257"/>
      <c r="O239" s="258"/>
      <c r="P239" s="258"/>
      <c r="Q239" s="258"/>
      <c r="R239" s="258"/>
      <c r="S239" s="258"/>
      <c r="T239" s="258"/>
      <c r="U239" s="258"/>
      <c r="V239" s="258"/>
      <c r="W239" s="258"/>
      <c r="X239" s="258"/>
      <c r="Y239" s="259"/>
      <c r="AT239" s="260" t="s">
        <v>243</v>
      </c>
      <c r="AU239" s="260" t="s">
        <v>82</v>
      </c>
      <c r="AV239" s="12" t="s">
        <v>235</v>
      </c>
      <c r="AW239" s="12" t="s">
        <v>5</v>
      </c>
      <c r="AX239" s="12" t="s">
        <v>89</v>
      </c>
      <c r="AY239" s="260" t="s">
        <v>236</v>
      </c>
    </row>
    <row r="240" s="1" customFormat="1" ht="24" customHeight="1">
      <c r="B240" s="40"/>
      <c r="C240" s="261" t="s">
        <v>305</v>
      </c>
      <c r="D240" s="262" t="s">
        <v>373</v>
      </c>
      <c r="E240" s="263" t="s">
        <v>392</v>
      </c>
      <c r="F240" s="264" t="s">
        <v>393</v>
      </c>
      <c r="G240" s="265" t="s">
        <v>342</v>
      </c>
      <c r="H240" s="266">
        <v>13</v>
      </c>
      <c r="I240" s="267"/>
      <c r="J240" s="268"/>
      <c r="K240" s="269">
        <f>ROUND(P240*H240,2)</f>
        <v>0</v>
      </c>
      <c r="L240" s="264" t="s">
        <v>234</v>
      </c>
      <c r="M240" s="270"/>
      <c r="N240" s="271" t="s">
        <v>40</v>
      </c>
      <c r="O240" s="208" t="s">
        <v>53</v>
      </c>
      <c r="P240" s="209">
        <f>I240+J240</f>
        <v>0</v>
      </c>
      <c r="Q240" s="209">
        <f>ROUND(I240*H240,2)</f>
        <v>0</v>
      </c>
      <c r="R240" s="209">
        <f>ROUND(J240*H240,2)</f>
        <v>0</v>
      </c>
      <c r="S240" s="86"/>
      <c r="T240" s="210">
        <f>S240*H240</f>
        <v>0</v>
      </c>
      <c r="U240" s="210">
        <v>0.01004</v>
      </c>
      <c r="V240" s="210">
        <f>U240*H240</f>
        <v>0.13052</v>
      </c>
      <c r="W240" s="210">
        <v>0</v>
      </c>
      <c r="X240" s="210">
        <f>W240*H240</f>
        <v>0</v>
      </c>
      <c r="Y240" s="211" t="s">
        <v>40</v>
      </c>
      <c r="AR240" s="212" t="s">
        <v>265</v>
      </c>
      <c r="AT240" s="212" t="s">
        <v>373</v>
      </c>
      <c r="AU240" s="212" t="s">
        <v>82</v>
      </c>
      <c r="AY240" s="18" t="s">
        <v>236</v>
      </c>
      <c r="BE240" s="213">
        <f>IF(O240="základní",K240,0)</f>
        <v>0</v>
      </c>
      <c r="BF240" s="213">
        <f>IF(O240="snížená",K240,0)</f>
        <v>0</v>
      </c>
      <c r="BG240" s="213">
        <f>IF(O240="zákl. přenesená",K240,0)</f>
        <v>0</v>
      </c>
      <c r="BH240" s="213">
        <f>IF(O240="sníž. přenesená",K240,0)</f>
        <v>0</v>
      </c>
      <c r="BI240" s="213">
        <f>IF(O240="nulová",K240,0)</f>
        <v>0</v>
      </c>
      <c r="BJ240" s="18" t="s">
        <v>235</v>
      </c>
      <c r="BK240" s="213">
        <f>ROUND(P240*H240,2)</f>
        <v>0</v>
      </c>
      <c r="BL240" s="18" t="s">
        <v>235</v>
      </c>
      <c r="BM240" s="212" t="s">
        <v>394</v>
      </c>
    </row>
    <row r="241" s="1" customFormat="1">
      <c r="B241" s="40"/>
      <c r="C241" s="41"/>
      <c r="D241" s="214" t="s">
        <v>237</v>
      </c>
      <c r="E241" s="41"/>
      <c r="F241" s="215" t="s">
        <v>393</v>
      </c>
      <c r="G241" s="41"/>
      <c r="H241" s="41"/>
      <c r="I241" s="151"/>
      <c r="J241" s="151"/>
      <c r="K241" s="41"/>
      <c r="L241" s="41"/>
      <c r="M241" s="45"/>
      <c r="N241" s="216"/>
      <c r="O241" s="86"/>
      <c r="P241" s="86"/>
      <c r="Q241" s="86"/>
      <c r="R241" s="86"/>
      <c r="S241" s="86"/>
      <c r="T241" s="86"/>
      <c r="U241" s="86"/>
      <c r="V241" s="86"/>
      <c r="W241" s="86"/>
      <c r="X241" s="86"/>
      <c r="Y241" s="87"/>
      <c r="AT241" s="18" t="s">
        <v>237</v>
      </c>
      <c r="AU241" s="18" t="s">
        <v>82</v>
      </c>
    </row>
    <row r="242" s="1" customFormat="1" ht="24" customHeight="1">
      <c r="B242" s="40"/>
      <c r="C242" s="261" t="s">
        <v>395</v>
      </c>
      <c r="D242" s="262" t="s">
        <v>373</v>
      </c>
      <c r="E242" s="263" t="s">
        <v>396</v>
      </c>
      <c r="F242" s="264" t="s">
        <v>397</v>
      </c>
      <c r="G242" s="265" t="s">
        <v>342</v>
      </c>
      <c r="H242" s="266">
        <v>1205</v>
      </c>
      <c r="I242" s="267"/>
      <c r="J242" s="268"/>
      <c r="K242" s="269">
        <f>ROUND(P242*H242,2)</f>
        <v>0</v>
      </c>
      <c r="L242" s="264" t="s">
        <v>234</v>
      </c>
      <c r="M242" s="270"/>
      <c r="N242" s="271" t="s">
        <v>40</v>
      </c>
      <c r="O242" s="208" t="s">
        <v>53</v>
      </c>
      <c r="P242" s="209">
        <f>I242+J242</f>
        <v>0</v>
      </c>
      <c r="Q242" s="209">
        <f>ROUND(I242*H242,2)</f>
        <v>0</v>
      </c>
      <c r="R242" s="209">
        <f>ROUND(J242*H242,2)</f>
        <v>0</v>
      </c>
      <c r="S242" s="86"/>
      <c r="T242" s="210">
        <f>S242*H242</f>
        <v>0</v>
      </c>
      <c r="U242" s="210">
        <v>0.010070000000000001</v>
      </c>
      <c r="V242" s="210">
        <f>U242*H242</f>
        <v>12.134350000000001</v>
      </c>
      <c r="W242" s="210">
        <v>0</v>
      </c>
      <c r="X242" s="210">
        <f>W242*H242</f>
        <v>0</v>
      </c>
      <c r="Y242" s="211" t="s">
        <v>40</v>
      </c>
      <c r="AR242" s="212" t="s">
        <v>265</v>
      </c>
      <c r="AT242" s="212" t="s">
        <v>373</v>
      </c>
      <c r="AU242" s="212" t="s">
        <v>82</v>
      </c>
      <c r="AY242" s="18" t="s">
        <v>236</v>
      </c>
      <c r="BE242" s="213">
        <f>IF(O242="základní",K242,0)</f>
        <v>0</v>
      </c>
      <c r="BF242" s="213">
        <f>IF(O242="snížená",K242,0)</f>
        <v>0</v>
      </c>
      <c r="BG242" s="213">
        <f>IF(O242="zákl. přenesená",K242,0)</f>
        <v>0</v>
      </c>
      <c r="BH242" s="213">
        <f>IF(O242="sníž. přenesená",K242,0)</f>
        <v>0</v>
      </c>
      <c r="BI242" s="213">
        <f>IF(O242="nulová",K242,0)</f>
        <v>0</v>
      </c>
      <c r="BJ242" s="18" t="s">
        <v>235</v>
      </c>
      <c r="BK242" s="213">
        <f>ROUND(P242*H242,2)</f>
        <v>0</v>
      </c>
      <c r="BL242" s="18" t="s">
        <v>235</v>
      </c>
      <c r="BM242" s="212" t="s">
        <v>398</v>
      </c>
    </row>
    <row r="243" s="1" customFormat="1">
      <c r="B243" s="40"/>
      <c r="C243" s="41"/>
      <c r="D243" s="214" t="s">
        <v>237</v>
      </c>
      <c r="E243" s="41"/>
      <c r="F243" s="215" t="s">
        <v>397</v>
      </c>
      <c r="G243" s="41"/>
      <c r="H243" s="41"/>
      <c r="I243" s="151"/>
      <c r="J243" s="151"/>
      <c r="K243" s="41"/>
      <c r="L243" s="41"/>
      <c r="M243" s="45"/>
      <c r="N243" s="216"/>
      <c r="O243" s="86"/>
      <c r="P243" s="86"/>
      <c r="Q243" s="86"/>
      <c r="R243" s="86"/>
      <c r="S243" s="86"/>
      <c r="T243" s="86"/>
      <c r="U243" s="86"/>
      <c r="V243" s="86"/>
      <c r="W243" s="86"/>
      <c r="X243" s="86"/>
      <c r="Y243" s="87"/>
      <c r="AT243" s="18" t="s">
        <v>237</v>
      </c>
      <c r="AU243" s="18" t="s">
        <v>82</v>
      </c>
    </row>
    <row r="244" s="1" customFormat="1" ht="24" customHeight="1">
      <c r="B244" s="40"/>
      <c r="C244" s="261" t="s">
        <v>319</v>
      </c>
      <c r="D244" s="262" t="s">
        <v>373</v>
      </c>
      <c r="E244" s="263" t="s">
        <v>399</v>
      </c>
      <c r="F244" s="264" t="s">
        <v>400</v>
      </c>
      <c r="G244" s="265" t="s">
        <v>342</v>
      </c>
      <c r="H244" s="266">
        <v>8</v>
      </c>
      <c r="I244" s="267"/>
      <c r="J244" s="268"/>
      <c r="K244" s="269">
        <f>ROUND(P244*H244,2)</f>
        <v>0</v>
      </c>
      <c r="L244" s="264" t="s">
        <v>234</v>
      </c>
      <c r="M244" s="270"/>
      <c r="N244" s="271" t="s">
        <v>40</v>
      </c>
      <c r="O244" s="208" t="s">
        <v>53</v>
      </c>
      <c r="P244" s="209">
        <f>I244+J244</f>
        <v>0</v>
      </c>
      <c r="Q244" s="209">
        <f>ROUND(I244*H244,2)</f>
        <v>0</v>
      </c>
      <c r="R244" s="209">
        <f>ROUND(J244*H244,2)</f>
        <v>0</v>
      </c>
      <c r="S244" s="86"/>
      <c r="T244" s="210">
        <f>S244*H244</f>
        <v>0</v>
      </c>
      <c r="U244" s="210">
        <v>0</v>
      </c>
      <c r="V244" s="210">
        <f>U244*H244</f>
        <v>0</v>
      </c>
      <c r="W244" s="210">
        <v>0</v>
      </c>
      <c r="X244" s="210">
        <f>W244*H244</f>
        <v>0</v>
      </c>
      <c r="Y244" s="211" t="s">
        <v>40</v>
      </c>
      <c r="AR244" s="212" t="s">
        <v>265</v>
      </c>
      <c r="AT244" s="212" t="s">
        <v>373</v>
      </c>
      <c r="AU244" s="212" t="s">
        <v>82</v>
      </c>
      <c r="AY244" s="18" t="s">
        <v>236</v>
      </c>
      <c r="BE244" s="213">
        <f>IF(O244="základní",K244,0)</f>
        <v>0</v>
      </c>
      <c r="BF244" s="213">
        <f>IF(O244="snížená",K244,0)</f>
        <v>0</v>
      </c>
      <c r="BG244" s="213">
        <f>IF(O244="zákl. přenesená",K244,0)</f>
        <v>0</v>
      </c>
      <c r="BH244" s="213">
        <f>IF(O244="sníž. přenesená",K244,0)</f>
        <v>0</v>
      </c>
      <c r="BI244" s="213">
        <f>IF(O244="nulová",K244,0)</f>
        <v>0</v>
      </c>
      <c r="BJ244" s="18" t="s">
        <v>235</v>
      </c>
      <c r="BK244" s="213">
        <f>ROUND(P244*H244,2)</f>
        <v>0</v>
      </c>
      <c r="BL244" s="18" t="s">
        <v>235</v>
      </c>
      <c r="BM244" s="212" t="s">
        <v>401</v>
      </c>
    </row>
    <row r="245" s="1" customFormat="1">
      <c r="B245" s="40"/>
      <c r="C245" s="41"/>
      <c r="D245" s="214" t="s">
        <v>237</v>
      </c>
      <c r="E245" s="41"/>
      <c r="F245" s="215" t="s">
        <v>400</v>
      </c>
      <c r="G245" s="41"/>
      <c r="H245" s="41"/>
      <c r="I245" s="151"/>
      <c r="J245" s="151"/>
      <c r="K245" s="41"/>
      <c r="L245" s="41"/>
      <c r="M245" s="45"/>
      <c r="N245" s="216"/>
      <c r="O245" s="86"/>
      <c r="P245" s="86"/>
      <c r="Q245" s="86"/>
      <c r="R245" s="86"/>
      <c r="S245" s="86"/>
      <c r="T245" s="86"/>
      <c r="U245" s="86"/>
      <c r="V245" s="86"/>
      <c r="W245" s="86"/>
      <c r="X245" s="86"/>
      <c r="Y245" s="87"/>
      <c r="AT245" s="18" t="s">
        <v>237</v>
      </c>
      <c r="AU245" s="18" t="s">
        <v>82</v>
      </c>
    </row>
    <row r="246" s="1" customFormat="1" ht="24" customHeight="1">
      <c r="B246" s="40"/>
      <c r="C246" s="199" t="s">
        <v>402</v>
      </c>
      <c r="D246" s="200" t="s">
        <v>231</v>
      </c>
      <c r="E246" s="201" t="s">
        <v>403</v>
      </c>
      <c r="F246" s="202" t="s">
        <v>404</v>
      </c>
      <c r="G246" s="203" t="s">
        <v>160</v>
      </c>
      <c r="H246" s="204">
        <v>35.046999999999997</v>
      </c>
      <c r="I246" s="205"/>
      <c r="J246" s="205"/>
      <c r="K246" s="206">
        <f>ROUND(P246*H246,2)</f>
        <v>0</v>
      </c>
      <c r="L246" s="202" t="s">
        <v>234</v>
      </c>
      <c r="M246" s="45"/>
      <c r="N246" s="207" t="s">
        <v>40</v>
      </c>
      <c r="O246" s="208" t="s">
        <v>53</v>
      </c>
      <c r="P246" s="209">
        <f>I246+J246</f>
        <v>0</v>
      </c>
      <c r="Q246" s="209">
        <f>ROUND(I246*H246,2)</f>
        <v>0</v>
      </c>
      <c r="R246" s="209">
        <f>ROUND(J246*H246,2)</f>
        <v>0</v>
      </c>
      <c r="S246" s="86"/>
      <c r="T246" s="210">
        <f>S246*H246</f>
        <v>0</v>
      </c>
      <c r="U246" s="210">
        <v>0</v>
      </c>
      <c r="V246" s="210">
        <f>U246*H246</f>
        <v>0</v>
      </c>
      <c r="W246" s="210">
        <v>0</v>
      </c>
      <c r="X246" s="210">
        <f>W246*H246</f>
        <v>0</v>
      </c>
      <c r="Y246" s="211" t="s">
        <v>40</v>
      </c>
      <c r="AR246" s="212" t="s">
        <v>235</v>
      </c>
      <c r="AT246" s="212" t="s">
        <v>231</v>
      </c>
      <c r="AU246" s="212" t="s">
        <v>82</v>
      </c>
      <c r="AY246" s="18" t="s">
        <v>236</v>
      </c>
      <c r="BE246" s="213">
        <f>IF(O246="základní",K246,0)</f>
        <v>0</v>
      </c>
      <c r="BF246" s="213">
        <f>IF(O246="snížená",K246,0)</f>
        <v>0</v>
      </c>
      <c r="BG246" s="213">
        <f>IF(O246="zákl. přenesená",K246,0)</f>
        <v>0</v>
      </c>
      <c r="BH246" s="213">
        <f>IF(O246="sníž. přenesená",K246,0)</f>
        <v>0</v>
      </c>
      <c r="BI246" s="213">
        <f>IF(O246="nulová",K246,0)</f>
        <v>0</v>
      </c>
      <c r="BJ246" s="18" t="s">
        <v>235</v>
      </c>
      <c r="BK246" s="213">
        <f>ROUND(P246*H246,2)</f>
        <v>0</v>
      </c>
      <c r="BL246" s="18" t="s">
        <v>235</v>
      </c>
      <c r="BM246" s="212" t="s">
        <v>405</v>
      </c>
    </row>
    <row r="247" s="1" customFormat="1">
      <c r="B247" s="40"/>
      <c r="C247" s="41"/>
      <c r="D247" s="214" t="s">
        <v>237</v>
      </c>
      <c r="E247" s="41"/>
      <c r="F247" s="215" t="s">
        <v>406</v>
      </c>
      <c r="G247" s="41"/>
      <c r="H247" s="41"/>
      <c r="I247" s="151"/>
      <c r="J247" s="151"/>
      <c r="K247" s="41"/>
      <c r="L247" s="41"/>
      <c r="M247" s="45"/>
      <c r="N247" s="216"/>
      <c r="O247" s="86"/>
      <c r="P247" s="86"/>
      <c r="Q247" s="86"/>
      <c r="R247" s="86"/>
      <c r="S247" s="86"/>
      <c r="T247" s="86"/>
      <c r="U247" s="86"/>
      <c r="V247" s="86"/>
      <c r="W247" s="86"/>
      <c r="X247" s="86"/>
      <c r="Y247" s="87"/>
      <c r="AT247" s="18" t="s">
        <v>237</v>
      </c>
      <c r="AU247" s="18" t="s">
        <v>82</v>
      </c>
    </row>
    <row r="248" s="1" customFormat="1">
      <c r="B248" s="40"/>
      <c r="C248" s="41"/>
      <c r="D248" s="214" t="s">
        <v>241</v>
      </c>
      <c r="E248" s="41"/>
      <c r="F248" s="217" t="s">
        <v>407</v>
      </c>
      <c r="G248" s="41"/>
      <c r="H248" s="41"/>
      <c r="I248" s="151"/>
      <c r="J248" s="151"/>
      <c r="K248" s="41"/>
      <c r="L248" s="41"/>
      <c r="M248" s="45"/>
      <c r="N248" s="216"/>
      <c r="O248" s="86"/>
      <c r="P248" s="86"/>
      <c r="Q248" s="86"/>
      <c r="R248" s="86"/>
      <c r="S248" s="86"/>
      <c r="T248" s="86"/>
      <c r="U248" s="86"/>
      <c r="V248" s="86"/>
      <c r="W248" s="86"/>
      <c r="X248" s="86"/>
      <c r="Y248" s="87"/>
      <c r="AT248" s="18" t="s">
        <v>241</v>
      </c>
      <c r="AU248" s="18" t="s">
        <v>82</v>
      </c>
    </row>
    <row r="249" s="11" customFormat="1">
      <c r="B249" s="240"/>
      <c r="C249" s="241"/>
      <c r="D249" s="214" t="s">
        <v>243</v>
      </c>
      <c r="E249" s="242" t="s">
        <v>40</v>
      </c>
      <c r="F249" s="243" t="s">
        <v>380</v>
      </c>
      <c r="G249" s="241"/>
      <c r="H249" s="242" t="s">
        <v>40</v>
      </c>
      <c r="I249" s="244"/>
      <c r="J249" s="244"/>
      <c r="K249" s="241"/>
      <c r="L249" s="241"/>
      <c r="M249" s="245"/>
      <c r="N249" s="246"/>
      <c r="O249" s="247"/>
      <c r="P249" s="247"/>
      <c r="Q249" s="247"/>
      <c r="R249" s="247"/>
      <c r="S249" s="247"/>
      <c r="T249" s="247"/>
      <c r="U249" s="247"/>
      <c r="V249" s="247"/>
      <c r="W249" s="247"/>
      <c r="X249" s="247"/>
      <c r="Y249" s="248"/>
      <c r="AT249" s="249" t="s">
        <v>243</v>
      </c>
      <c r="AU249" s="249" t="s">
        <v>82</v>
      </c>
      <c r="AV249" s="11" t="s">
        <v>89</v>
      </c>
      <c r="AW249" s="11" t="s">
        <v>5</v>
      </c>
      <c r="AX249" s="11" t="s">
        <v>82</v>
      </c>
      <c r="AY249" s="249" t="s">
        <v>236</v>
      </c>
    </row>
    <row r="250" s="9" customFormat="1">
      <c r="B250" s="218"/>
      <c r="C250" s="219"/>
      <c r="D250" s="214" t="s">
        <v>243</v>
      </c>
      <c r="E250" s="220" t="s">
        <v>40</v>
      </c>
      <c r="F250" s="221" t="s">
        <v>408</v>
      </c>
      <c r="G250" s="219"/>
      <c r="H250" s="222">
        <v>2.6520000000000001</v>
      </c>
      <c r="I250" s="223"/>
      <c r="J250" s="223"/>
      <c r="K250" s="219"/>
      <c r="L250" s="219"/>
      <c r="M250" s="224"/>
      <c r="N250" s="225"/>
      <c r="O250" s="226"/>
      <c r="P250" s="226"/>
      <c r="Q250" s="226"/>
      <c r="R250" s="226"/>
      <c r="S250" s="226"/>
      <c r="T250" s="226"/>
      <c r="U250" s="226"/>
      <c r="V250" s="226"/>
      <c r="W250" s="226"/>
      <c r="X250" s="226"/>
      <c r="Y250" s="227"/>
      <c r="AT250" s="228" t="s">
        <v>243</v>
      </c>
      <c r="AU250" s="228" t="s">
        <v>82</v>
      </c>
      <c r="AV250" s="9" t="s">
        <v>91</v>
      </c>
      <c r="AW250" s="9" t="s">
        <v>5</v>
      </c>
      <c r="AX250" s="9" t="s">
        <v>82</v>
      </c>
      <c r="AY250" s="228" t="s">
        <v>236</v>
      </c>
    </row>
    <row r="251" s="11" customFormat="1">
      <c r="B251" s="240"/>
      <c r="C251" s="241"/>
      <c r="D251" s="214" t="s">
        <v>243</v>
      </c>
      <c r="E251" s="242" t="s">
        <v>40</v>
      </c>
      <c r="F251" s="243" t="s">
        <v>385</v>
      </c>
      <c r="G251" s="241"/>
      <c r="H251" s="242" t="s">
        <v>40</v>
      </c>
      <c r="I251" s="244"/>
      <c r="J251" s="244"/>
      <c r="K251" s="241"/>
      <c r="L251" s="241"/>
      <c r="M251" s="245"/>
      <c r="N251" s="246"/>
      <c r="O251" s="247"/>
      <c r="P251" s="247"/>
      <c r="Q251" s="247"/>
      <c r="R251" s="247"/>
      <c r="S251" s="247"/>
      <c r="T251" s="247"/>
      <c r="U251" s="247"/>
      <c r="V251" s="247"/>
      <c r="W251" s="247"/>
      <c r="X251" s="247"/>
      <c r="Y251" s="248"/>
      <c r="AT251" s="249" t="s">
        <v>243</v>
      </c>
      <c r="AU251" s="249" t="s">
        <v>82</v>
      </c>
      <c r="AV251" s="11" t="s">
        <v>89</v>
      </c>
      <c r="AW251" s="11" t="s">
        <v>5</v>
      </c>
      <c r="AX251" s="11" t="s">
        <v>82</v>
      </c>
      <c r="AY251" s="249" t="s">
        <v>236</v>
      </c>
    </row>
    <row r="252" s="9" customFormat="1">
      <c r="B252" s="218"/>
      <c r="C252" s="219"/>
      <c r="D252" s="214" t="s">
        <v>243</v>
      </c>
      <c r="E252" s="220" t="s">
        <v>40</v>
      </c>
      <c r="F252" s="221" t="s">
        <v>409</v>
      </c>
      <c r="G252" s="219"/>
      <c r="H252" s="222">
        <v>0.441</v>
      </c>
      <c r="I252" s="223"/>
      <c r="J252" s="223"/>
      <c r="K252" s="219"/>
      <c r="L252" s="219"/>
      <c r="M252" s="224"/>
      <c r="N252" s="225"/>
      <c r="O252" s="226"/>
      <c r="P252" s="226"/>
      <c r="Q252" s="226"/>
      <c r="R252" s="226"/>
      <c r="S252" s="226"/>
      <c r="T252" s="226"/>
      <c r="U252" s="226"/>
      <c r="V252" s="226"/>
      <c r="W252" s="226"/>
      <c r="X252" s="226"/>
      <c r="Y252" s="227"/>
      <c r="AT252" s="228" t="s">
        <v>243</v>
      </c>
      <c r="AU252" s="228" t="s">
        <v>82</v>
      </c>
      <c r="AV252" s="9" t="s">
        <v>91</v>
      </c>
      <c r="AW252" s="9" t="s">
        <v>5</v>
      </c>
      <c r="AX252" s="9" t="s">
        <v>82</v>
      </c>
      <c r="AY252" s="228" t="s">
        <v>236</v>
      </c>
    </row>
    <row r="253" s="11" customFormat="1">
      <c r="B253" s="240"/>
      <c r="C253" s="241"/>
      <c r="D253" s="214" t="s">
        <v>243</v>
      </c>
      <c r="E253" s="242" t="s">
        <v>40</v>
      </c>
      <c r="F253" s="243" t="s">
        <v>390</v>
      </c>
      <c r="G253" s="241"/>
      <c r="H253" s="242" t="s">
        <v>40</v>
      </c>
      <c r="I253" s="244"/>
      <c r="J253" s="244"/>
      <c r="K253" s="241"/>
      <c r="L253" s="241"/>
      <c r="M253" s="245"/>
      <c r="N253" s="246"/>
      <c r="O253" s="247"/>
      <c r="P253" s="247"/>
      <c r="Q253" s="247"/>
      <c r="R253" s="247"/>
      <c r="S253" s="247"/>
      <c r="T253" s="247"/>
      <c r="U253" s="247"/>
      <c r="V253" s="247"/>
      <c r="W253" s="247"/>
      <c r="X253" s="247"/>
      <c r="Y253" s="248"/>
      <c r="AT253" s="249" t="s">
        <v>243</v>
      </c>
      <c r="AU253" s="249" t="s">
        <v>82</v>
      </c>
      <c r="AV253" s="11" t="s">
        <v>89</v>
      </c>
      <c r="AW253" s="11" t="s">
        <v>5</v>
      </c>
      <c r="AX253" s="11" t="s">
        <v>82</v>
      </c>
      <c r="AY253" s="249" t="s">
        <v>236</v>
      </c>
    </row>
    <row r="254" s="9" customFormat="1">
      <c r="B254" s="218"/>
      <c r="C254" s="219"/>
      <c r="D254" s="214" t="s">
        <v>243</v>
      </c>
      <c r="E254" s="220" t="s">
        <v>40</v>
      </c>
      <c r="F254" s="221" t="s">
        <v>410</v>
      </c>
      <c r="G254" s="219"/>
      <c r="H254" s="222">
        <v>18.125</v>
      </c>
      <c r="I254" s="223"/>
      <c r="J254" s="223"/>
      <c r="K254" s="219"/>
      <c r="L254" s="219"/>
      <c r="M254" s="224"/>
      <c r="N254" s="225"/>
      <c r="O254" s="226"/>
      <c r="P254" s="226"/>
      <c r="Q254" s="226"/>
      <c r="R254" s="226"/>
      <c r="S254" s="226"/>
      <c r="T254" s="226"/>
      <c r="U254" s="226"/>
      <c r="V254" s="226"/>
      <c r="W254" s="226"/>
      <c r="X254" s="226"/>
      <c r="Y254" s="227"/>
      <c r="AT254" s="228" t="s">
        <v>243</v>
      </c>
      <c r="AU254" s="228" t="s">
        <v>82</v>
      </c>
      <c r="AV254" s="9" t="s">
        <v>91</v>
      </c>
      <c r="AW254" s="9" t="s">
        <v>5</v>
      </c>
      <c r="AX254" s="9" t="s">
        <v>82</v>
      </c>
      <c r="AY254" s="228" t="s">
        <v>236</v>
      </c>
    </row>
    <row r="255" s="11" customFormat="1">
      <c r="B255" s="240"/>
      <c r="C255" s="241"/>
      <c r="D255" s="214" t="s">
        <v>243</v>
      </c>
      <c r="E255" s="242" t="s">
        <v>40</v>
      </c>
      <c r="F255" s="243" t="s">
        <v>411</v>
      </c>
      <c r="G255" s="241"/>
      <c r="H255" s="242" t="s">
        <v>40</v>
      </c>
      <c r="I255" s="244"/>
      <c r="J255" s="244"/>
      <c r="K255" s="241"/>
      <c r="L255" s="241"/>
      <c r="M255" s="245"/>
      <c r="N255" s="246"/>
      <c r="O255" s="247"/>
      <c r="P255" s="247"/>
      <c r="Q255" s="247"/>
      <c r="R255" s="247"/>
      <c r="S255" s="247"/>
      <c r="T255" s="247"/>
      <c r="U255" s="247"/>
      <c r="V255" s="247"/>
      <c r="W255" s="247"/>
      <c r="X255" s="247"/>
      <c r="Y255" s="248"/>
      <c r="AT255" s="249" t="s">
        <v>243</v>
      </c>
      <c r="AU255" s="249" t="s">
        <v>82</v>
      </c>
      <c r="AV255" s="11" t="s">
        <v>89</v>
      </c>
      <c r="AW255" s="11" t="s">
        <v>5</v>
      </c>
      <c r="AX255" s="11" t="s">
        <v>82</v>
      </c>
      <c r="AY255" s="249" t="s">
        <v>236</v>
      </c>
    </row>
    <row r="256" s="9" customFormat="1">
      <c r="B256" s="218"/>
      <c r="C256" s="219"/>
      <c r="D256" s="214" t="s">
        <v>243</v>
      </c>
      <c r="E256" s="220" t="s">
        <v>40</v>
      </c>
      <c r="F256" s="221" t="s">
        <v>412</v>
      </c>
      <c r="G256" s="219"/>
      <c r="H256" s="222">
        <v>12.228999999999999</v>
      </c>
      <c r="I256" s="223"/>
      <c r="J256" s="223"/>
      <c r="K256" s="219"/>
      <c r="L256" s="219"/>
      <c r="M256" s="224"/>
      <c r="N256" s="225"/>
      <c r="O256" s="226"/>
      <c r="P256" s="226"/>
      <c r="Q256" s="226"/>
      <c r="R256" s="226"/>
      <c r="S256" s="226"/>
      <c r="T256" s="226"/>
      <c r="U256" s="226"/>
      <c r="V256" s="226"/>
      <c r="W256" s="226"/>
      <c r="X256" s="226"/>
      <c r="Y256" s="227"/>
      <c r="AT256" s="228" t="s">
        <v>243</v>
      </c>
      <c r="AU256" s="228" t="s">
        <v>82</v>
      </c>
      <c r="AV256" s="9" t="s">
        <v>91</v>
      </c>
      <c r="AW256" s="9" t="s">
        <v>5</v>
      </c>
      <c r="AX256" s="9" t="s">
        <v>82</v>
      </c>
      <c r="AY256" s="228" t="s">
        <v>236</v>
      </c>
    </row>
    <row r="257" s="11" customFormat="1">
      <c r="B257" s="240"/>
      <c r="C257" s="241"/>
      <c r="D257" s="214" t="s">
        <v>243</v>
      </c>
      <c r="E257" s="242" t="s">
        <v>40</v>
      </c>
      <c r="F257" s="243" t="s">
        <v>400</v>
      </c>
      <c r="G257" s="241"/>
      <c r="H257" s="242" t="s">
        <v>40</v>
      </c>
      <c r="I257" s="244"/>
      <c r="J257" s="244"/>
      <c r="K257" s="241"/>
      <c r="L257" s="241"/>
      <c r="M257" s="245"/>
      <c r="N257" s="246"/>
      <c r="O257" s="247"/>
      <c r="P257" s="247"/>
      <c r="Q257" s="247"/>
      <c r="R257" s="247"/>
      <c r="S257" s="247"/>
      <c r="T257" s="247"/>
      <c r="U257" s="247"/>
      <c r="V257" s="247"/>
      <c r="W257" s="247"/>
      <c r="X257" s="247"/>
      <c r="Y257" s="248"/>
      <c r="AT257" s="249" t="s">
        <v>243</v>
      </c>
      <c r="AU257" s="249" t="s">
        <v>82</v>
      </c>
      <c r="AV257" s="11" t="s">
        <v>89</v>
      </c>
      <c r="AW257" s="11" t="s">
        <v>5</v>
      </c>
      <c r="AX257" s="11" t="s">
        <v>82</v>
      </c>
      <c r="AY257" s="249" t="s">
        <v>236</v>
      </c>
    </row>
    <row r="258" s="9" customFormat="1">
      <c r="B258" s="218"/>
      <c r="C258" s="219"/>
      <c r="D258" s="214" t="s">
        <v>243</v>
      </c>
      <c r="E258" s="220" t="s">
        <v>40</v>
      </c>
      <c r="F258" s="221" t="s">
        <v>413</v>
      </c>
      <c r="G258" s="219"/>
      <c r="H258" s="222">
        <v>1.6000000000000001</v>
      </c>
      <c r="I258" s="223"/>
      <c r="J258" s="223"/>
      <c r="K258" s="219"/>
      <c r="L258" s="219"/>
      <c r="M258" s="224"/>
      <c r="N258" s="225"/>
      <c r="O258" s="226"/>
      <c r="P258" s="226"/>
      <c r="Q258" s="226"/>
      <c r="R258" s="226"/>
      <c r="S258" s="226"/>
      <c r="T258" s="226"/>
      <c r="U258" s="226"/>
      <c r="V258" s="226"/>
      <c r="W258" s="226"/>
      <c r="X258" s="226"/>
      <c r="Y258" s="227"/>
      <c r="AT258" s="228" t="s">
        <v>243</v>
      </c>
      <c r="AU258" s="228" t="s">
        <v>82</v>
      </c>
      <c r="AV258" s="9" t="s">
        <v>91</v>
      </c>
      <c r="AW258" s="9" t="s">
        <v>5</v>
      </c>
      <c r="AX258" s="9" t="s">
        <v>82</v>
      </c>
      <c r="AY258" s="228" t="s">
        <v>236</v>
      </c>
    </row>
    <row r="259" s="12" customFormat="1">
      <c r="B259" s="250"/>
      <c r="C259" s="251"/>
      <c r="D259" s="214" t="s">
        <v>243</v>
      </c>
      <c r="E259" s="252" t="s">
        <v>40</v>
      </c>
      <c r="F259" s="253" t="s">
        <v>254</v>
      </c>
      <c r="G259" s="251"/>
      <c r="H259" s="254">
        <v>35.046999999999997</v>
      </c>
      <c r="I259" s="255"/>
      <c r="J259" s="255"/>
      <c r="K259" s="251"/>
      <c r="L259" s="251"/>
      <c r="M259" s="256"/>
      <c r="N259" s="257"/>
      <c r="O259" s="258"/>
      <c r="P259" s="258"/>
      <c r="Q259" s="258"/>
      <c r="R259" s="258"/>
      <c r="S259" s="258"/>
      <c r="T259" s="258"/>
      <c r="U259" s="258"/>
      <c r="V259" s="258"/>
      <c r="W259" s="258"/>
      <c r="X259" s="258"/>
      <c r="Y259" s="259"/>
      <c r="AT259" s="260" t="s">
        <v>243</v>
      </c>
      <c r="AU259" s="260" t="s">
        <v>82</v>
      </c>
      <c r="AV259" s="12" t="s">
        <v>235</v>
      </c>
      <c r="AW259" s="12" t="s">
        <v>5</v>
      </c>
      <c r="AX259" s="12" t="s">
        <v>89</v>
      </c>
      <c r="AY259" s="260" t="s">
        <v>236</v>
      </c>
    </row>
    <row r="260" s="1" customFormat="1" ht="24" customHeight="1">
      <c r="B260" s="40"/>
      <c r="C260" s="199" t="s">
        <v>312</v>
      </c>
      <c r="D260" s="200" t="s">
        <v>231</v>
      </c>
      <c r="E260" s="201" t="s">
        <v>414</v>
      </c>
      <c r="F260" s="202" t="s">
        <v>415</v>
      </c>
      <c r="G260" s="203" t="s">
        <v>172</v>
      </c>
      <c r="H260" s="204">
        <v>28.48</v>
      </c>
      <c r="I260" s="205"/>
      <c r="J260" s="205"/>
      <c r="K260" s="206">
        <f>ROUND(P260*H260,2)</f>
        <v>0</v>
      </c>
      <c r="L260" s="202" t="s">
        <v>234</v>
      </c>
      <c r="M260" s="45"/>
      <c r="N260" s="207" t="s">
        <v>40</v>
      </c>
      <c r="O260" s="208" t="s">
        <v>53</v>
      </c>
      <c r="P260" s="209">
        <f>I260+J260</f>
        <v>0</v>
      </c>
      <c r="Q260" s="209">
        <f>ROUND(I260*H260,2)</f>
        <v>0</v>
      </c>
      <c r="R260" s="209">
        <f>ROUND(J260*H260,2)</f>
        <v>0</v>
      </c>
      <c r="S260" s="86"/>
      <c r="T260" s="210">
        <f>S260*H260</f>
        <v>0</v>
      </c>
      <c r="U260" s="210">
        <v>0</v>
      </c>
      <c r="V260" s="210">
        <f>U260*H260</f>
        <v>0</v>
      </c>
      <c r="W260" s="210">
        <v>0</v>
      </c>
      <c r="X260" s="210">
        <f>W260*H260</f>
        <v>0</v>
      </c>
      <c r="Y260" s="211" t="s">
        <v>40</v>
      </c>
      <c r="AR260" s="212" t="s">
        <v>235</v>
      </c>
      <c r="AT260" s="212" t="s">
        <v>231</v>
      </c>
      <c r="AU260" s="212" t="s">
        <v>82</v>
      </c>
      <c r="AY260" s="18" t="s">
        <v>236</v>
      </c>
      <c r="BE260" s="213">
        <f>IF(O260="základní",K260,0)</f>
        <v>0</v>
      </c>
      <c r="BF260" s="213">
        <f>IF(O260="snížená",K260,0)</f>
        <v>0</v>
      </c>
      <c r="BG260" s="213">
        <f>IF(O260="zákl. přenesená",K260,0)</f>
        <v>0</v>
      </c>
      <c r="BH260" s="213">
        <f>IF(O260="sníž. přenesená",K260,0)</f>
        <v>0</v>
      </c>
      <c r="BI260" s="213">
        <f>IF(O260="nulová",K260,0)</f>
        <v>0</v>
      </c>
      <c r="BJ260" s="18" t="s">
        <v>235</v>
      </c>
      <c r="BK260" s="213">
        <f>ROUND(P260*H260,2)</f>
        <v>0</v>
      </c>
      <c r="BL260" s="18" t="s">
        <v>235</v>
      </c>
      <c r="BM260" s="212" t="s">
        <v>416</v>
      </c>
    </row>
    <row r="261" s="1" customFormat="1">
      <c r="B261" s="40"/>
      <c r="C261" s="41"/>
      <c r="D261" s="214" t="s">
        <v>237</v>
      </c>
      <c r="E261" s="41"/>
      <c r="F261" s="215" t="s">
        <v>417</v>
      </c>
      <c r="G261" s="41"/>
      <c r="H261" s="41"/>
      <c r="I261" s="151"/>
      <c r="J261" s="151"/>
      <c r="K261" s="41"/>
      <c r="L261" s="41"/>
      <c r="M261" s="45"/>
      <c r="N261" s="216"/>
      <c r="O261" s="86"/>
      <c r="P261" s="86"/>
      <c r="Q261" s="86"/>
      <c r="R261" s="86"/>
      <c r="S261" s="86"/>
      <c r="T261" s="86"/>
      <c r="U261" s="86"/>
      <c r="V261" s="86"/>
      <c r="W261" s="86"/>
      <c r="X261" s="86"/>
      <c r="Y261" s="87"/>
      <c r="AT261" s="18" t="s">
        <v>237</v>
      </c>
      <c r="AU261" s="18" t="s">
        <v>82</v>
      </c>
    </row>
    <row r="262" s="1" customFormat="1">
      <c r="B262" s="40"/>
      <c r="C262" s="41"/>
      <c r="D262" s="214" t="s">
        <v>239</v>
      </c>
      <c r="E262" s="41"/>
      <c r="F262" s="217" t="s">
        <v>418</v>
      </c>
      <c r="G262" s="41"/>
      <c r="H262" s="41"/>
      <c r="I262" s="151"/>
      <c r="J262" s="151"/>
      <c r="K262" s="41"/>
      <c r="L262" s="41"/>
      <c r="M262" s="45"/>
      <c r="N262" s="216"/>
      <c r="O262" s="86"/>
      <c r="P262" s="86"/>
      <c r="Q262" s="86"/>
      <c r="R262" s="86"/>
      <c r="S262" s="86"/>
      <c r="T262" s="86"/>
      <c r="U262" s="86"/>
      <c r="V262" s="86"/>
      <c r="W262" s="86"/>
      <c r="X262" s="86"/>
      <c r="Y262" s="87"/>
      <c r="AT262" s="18" t="s">
        <v>239</v>
      </c>
      <c r="AU262" s="18" t="s">
        <v>82</v>
      </c>
    </row>
    <row r="263" s="1" customFormat="1">
      <c r="B263" s="40"/>
      <c r="C263" s="41"/>
      <c r="D263" s="214" t="s">
        <v>241</v>
      </c>
      <c r="E263" s="41"/>
      <c r="F263" s="217" t="s">
        <v>419</v>
      </c>
      <c r="G263" s="41"/>
      <c r="H263" s="41"/>
      <c r="I263" s="151"/>
      <c r="J263" s="151"/>
      <c r="K263" s="41"/>
      <c r="L263" s="41"/>
      <c r="M263" s="45"/>
      <c r="N263" s="216"/>
      <c r="O263" s="86"/>
      <c r="P263" s="86"/>
      <c r="Q263" s="86"/>
      <c r="R263" s="86"/>
      <c r="S263" s="86"/>
      <c r="T263" s="86"/>
      <c r="U263" s="86"/>
      <c r="V263" s="86"/>
      <c r="W263" s="86"/>
      <c r="X263" s="86"/>
      <c r="Y263" s="87"/>
      <c r="AT263" s="18" t="s">
        <v>241</v>
      </c>
      <c r="AU263" s="18" t="s">
        <v>82</v>
      </c>
    </row>
    <row r="264" s="9" customFormat="1">
      <c r="B264" s="218"/>
      <c r="C264" s="219"/>
      <c r="D264" s="214" t="s">
        <v>243</v>
      </c>
      <c r="E264" s="220" t="s">
        <v>40</v>
      </c>
      <c r="F264" s="221" t="s">
        <v>420</v>
      </c>
      <c r="G264" s="219"/>
      <c r="H264" s="222">
        <v>28.48</v>
      </c>
      <c r="I264" s="223"/>
      <c r="J264" s="223"/>
      <c r="K264" s="219"/>
      <c r="L264" s="219"/>
      <c r="M264" s="224"/>
      <c r="N264" s="225"/>
      <c r="O264" s="226"/>
      <c r="P264" s="226"/>
      <c r="Q264" s="226"/>
      <c r="R264" s="226"/>
      <c r="S264" s="226"/>
      <c r="T264" s="226"/>
      <c r="U264" s="226"/>
      <c r="V264" s="226"/>
      <c r="W264" s="226"/>
      <c r="X264" s="226"/>
      <c r="Y264" s="227"/>
      <c r="AT264" s="228" t="s">
        <v>243</v>
      </c>
      <c r="AU264" s="228" t="s">
        <v>82</v>
      </c>
      <c r="AV264" s="9" t="s">
        <v>91</v>
      </c>
      <c r="AW264" s="9" t="s">
        <v>5</v>
      </c>
      <c r="AX264" s="9" t="s">
        <v>82</v>
      </c>
      <c r="AY264" s="228" t="s">
        <v>236</v>
      </c>
    </row>
    <row r="265" s="12" customFormat="1">
      <c r="B265" s="250"/>
      <c r="C265" s="251"/>
      <c r="D265" s="214" t="s">
        <v>243</v>
      </c>
      <c r="E265" s="252" t="s">
        <v>40</v>
      </c>
      <c r="F265" s="253" t="s">
        <v>254</v>
      </c>
      <c r="G265" s="251"/>
      <c r="H265" s="254">
        <v>28.48</v>
      </c>
      <c r="I265" s="255"/>
      <c r="J265" s="255"/>
      <c r="K265" s="251"/>
      <c r="L265" s="251"/>
      <c r="M265" s="256"/>
      <c r="N265" s="257"/>
      <c r="O265" s="258"/>
      <c r="P265" s="258"/>
      <c r="Q265" s="258"/>
      <c r="R265" s="258"/>
      <c r="S265" s="258"/>
      <c r="T265" s="258"/>
      <c r="U265" s="258"/>
      <c r="V265" s="258"/>
      <c r="W265" s="258"/>
      <c r="X265" s="258"/>
      <c r="Y265" s="259"/>
      <c r="AT265" s="260" t="s">
        <v>243</v>
      </c>
      <c r="AU265" s="260" t="s">
        <v>82</v>
      </c>
      <c r="AV265" s="12" t="s">
        <v>235</v>
      </c>
      <c r="AW265" s="12" t="s">
        <v>5</v>
      </c>
      <c r="AX265" s="12" t="s">
        <v>89</v>
      </c>
      <c r="AY265" s="260" t="s">
        <v>236</v>
      </c>
    </row>
    <row r="266" s="1" customFormat="1" ht="24" customHeight="1">
      <c r="B266" s="40"/>
      <c r="C266" s="199" t="s">
        <v>421</v>
      </c>
      <c r="D266" s="200" t="s">
        <v>231</v>
      </c>
      <c r="E266" s="201" t="s">
        <v>422</v>
      </c>
      <c r="F266" s="202" t="s">
        <v>423</v>
      </c>
      <c r="G266" s="203" t="s">
        <v>424</v>
      </c>
      <c r="H266" s="204">
        <v>165</v>
      </c>
      <c r="I266" s="205"/>
      <c r="J266" s="205"/>
      <c r="K266" s="206">
        <f>ROUND(P266*H266,2)</f>
        <v>0</v>
      </c>
      <c r="L266" s="202" t="s">
        <v>234</v>
      </c>
      <c r="M266" s="45"/>
      <c r="N266" s="207" t="s">
        <v>40</v>
      </c>
      <c r="O266" s="208" t="s">
        <v>53</v>
      </c>
      <c r="P266" s="209">
        <f>I266+J266</f>
        <v>0</v>
      </c>
      <c r="Q266" s="209">
        <f>ROUND(I266*H266,2)</f>
        <v>0</v>
      </c>
      <c r="R266" s="209">
        <f>ROUND(J266*H266,2)</f>
        <v>0</v>
      </c>
      <c r="S266" s="86"/>
      <c r="T266" s="210">
        <f>S266*H266</f>
        <v>0</v>
      </c>
      <c r="U266" s="210">
        <v>0</v>
      </c>
      <c r="V266" s="210">
        <f>U266*H266</f>
        <v>0</v>
      </c>
      <c r="W266" s="210">
        <v>0</v>
      </c>
      <c r="X266" s="210">
        <f>W266*H266</f>
        <v>0</v>
      </c>
      <c r="Y266" s="211" t="s">
        <v>40</v>
      </c>
      <c r="AR266" s="212" t="s">
        <v>235</v>
      </c>
      <c r="AT266" s="212" t="s">
        <v>231</v>
      </c>
      <c r="AU266" s="212" t="s">
        <v>82</v>
      </c>
      <c r="AY266" s="18" t="s">
        <v>236</v>
      </c>
      <c r="BE266" s="213">
        <f>IF(O266="základní",K266,0)</f>
        <v>0</v>
      </c>
      <c r="BF266" s="213">
        <f>IF(O266="snížená",K266,0)</f>
        <v>0</v>
      </c>
      <c r="BG266" s="213">
        <f>IF(O266="zákl. přenesená",K266,0)</f>
        <v>0</v>
      </c>
      <c r="BH266" s="213">
        <f>IF(O266="sníž. přenesená",K266,0)</f>
        <v>0</v>
      </c>
      <c r="BI266" s="213">
        <f>IF(O266="nulová",K266,0)</f>
        <v>0</v>
      </c>
      <c r="BJ266" s="18" t="s">
        <v>235</v>
      </c>
      <c r="BK266" s="213">
        <f>ROUND(P266*H266,2)</f>
        <v>0</v>
      </c>
      <c r="BL266" s="18" t="s">
        <v>235</v>
      </c>
      <c r="BM266" s="212" t="s">
        <v>425</v>
      </c>
    </row>
    <row r="267" s="1" customFormat="1">
      <c r="B267" s="40"/>
      <c r="C267" s="41"/>
      <c r="D267" s="214" t="s">
        <v>237</v>
      </c>
      <c r="E267" s="41"/>
      <c r="F267" s="215" t="s">
        <v>426</v>
      </c>
      <c r="G267" s="41"/>
      <c r="H267" s="41"/>
      <c r="I267" s="151"/>
      <c r="J267" s="151"/>
      <c r="K267" s="41"/>
      <c r="L267" s="41"/>
      <c r="M267" s="45"/>
      <c r="N267" s="216"/>
      <c r="O267" s="86"/>
      <c r="P267" s="86"/>
      <c r="Q267" s="86"/>
      <c r="R267" s="86"/>
      <c r="S267" s="86"/>
      <c r="T267" s="86"/>
      <c r="U267" s="86"/>
      <c r="V267" s="86"/>
      <c r="W267" s="86"/>
      <c r="X267" s="86"/>
      <c r="Y267" s="87"/>
      <c r="AT267" s="18" t="s">
        <v>237</v>
      </c>
      <c r="AU267" s="18" t="s">
        <v>82</v>
      </c>
    </row>
    <row r="268" s="1" customFormat="1">
      <c r="B268" s="40"/>
      <c r="C268" s="41"/>
      <c r="D268" s="214" t="s">
        <v>239</v>
      </c>
      <c r="E268" s="41"/>
      <c r="F268" s="217" t="s">
        <v>427</v>
      </c>
      <c r="G268" s="41"/>
      <c r="H268" s="41"/>
      <c r="I268" s="151"/>
      <c r="J268" s="151"/>
      <c r="K268" s="41"/>
      <c r="L268" s="41"/>
      <c r="M268" s="45"/>
      <c r="N268" s="216"/>
      <c r="O268" s="86"/>
      <c r="P268" s="86"/>
      <c r="Q268" s="86"/>
      <c r="R268" s="86"/>
      <c r="S268" s="86"/>
      <c r="T268" s="86"/>
      <c r="U268" s="86"/>
      <c r="V268" s="86"/>
      <c r="W268" s="86"/>
      <c r="X268" s="86"/>
      <c r="Y268" s="87"/>
      <c r="AT268" s="18" t="s">
        <v>239</v>
      </c>
      <c r="AU268" s="18" t="s">
        <v>82</v>
      </c>
    </row>
    <row r="269" s="1" customFormat="1">
      <c r="B269" s="40"/>
      <c r="C269" s="41"/>
      <c r="D269" s="214" t="s">
        <v>241</v>
      </c>
      <c r="E269" s="41"/>
      <c r="F269" s="217" t="s">
        <v>428</v>
      </c>
      <c r="G269" s="41"/>
      <c r="H269" s="41"/>
      <c r="I269" s="151"/>
      <c r="J269" s="151"/>
      <c r="K269" s="41"/>
      <c r="L269" s="41"/>
      <c r="M269" s="45"/>
      <c r="N269" s="216"/>
      <c r="O269" s="86"/>
      <c r="P269" s="86"/>
      <c r="Q269" s="86"/>
      <c r="R269" s="86"/>
      <c r="S269" s="86"/>
      <c r="T269" s="86"/>
      <c r="U269" s="86"/>
      <c r="V269" s="86"/>
      <c r="W269" s="86"/>
      <c r="X269" s="86"/>
      <c r="Y269" s="87"/>
      <c r="AT269" s="18" t="s">
        <v>241</v>
      </c>
      <c r="AU269" s="18" t="s">
        <v>82</v>
      </c>
    </row>
    <row r="270" s="9" customFormat="1">
      <c r="B270" s="218"/>
      <c r="C270" s="219"/>
      <c r="D270" s="214" t="s">
        <v>243</v>
      </c>
      <c r="E270" s="220" t="s">
        <v>40</v>
      </c>
      <c r="F270" s="221" t="s">
        <v>429</v>
      </c>
      <c r="G270" s="219"/>
      <c r="H270" s="222">
        <v>148.80000000000001</v>
      </c>
      <c r="I270" s="223"/>
      <c r="J270" s="223"/>
      <c r="K270" s="219"/>
      <c r="L270" s="219"/>
      <c r="M270" s="224"/>
      <c r="N270" s="225"/>
      <c r="O270" s="226"/>
      <c r="P270" s="226"/>
      <c r="Q270" s="226"/>
      <c r="R270" s="226"/>
      <c r="S270" s="226"/>
      <c r="T270" s="226"/>
      <c r="U270" s="226"/>
      <c r="V270" s="226"/>
      <c r="W270" s="226"/>
      <c r="X270" s="226"/>
      <c r="Y270" s="227"/>
      <c r="AT270" s="228" t="s">
        <v>243</v>
      </c>
      <c r="AU270" s="228" t="s">
        <v>82</v>
      </c>
      <c r="AV270" s="9" t="s">
        <v>91</v>
      </c>
      <c r="AW270" s="9" t="s">
        <v>5</v>
      </c>
      <c r="AX270" s="9" t="s">
        <v>82</v>
      </c>
      <c r="AY270" s="228" t="s">
        <v>236</v>
      </c>
    </row>
    <row r="271" s="9" customFormat="1">
      <c r="B271" s="218"/>
      <c r="C271" s="219"/>
      <c r="D271" s="214" t="s">
        <v>243</v>
      </c>
      <c r="E271" s="220" t="s">
        <v>40</v>
      </c>
      <c r="F271" s="221" t="s">
        <v>430</v>
      </c>
      <c r="G271" s="219"/>
      <c r="H271" s="222">
        <v>16</v>
      </c>
      <c r="I271" s="223"/>
      <c r="J271" s="223"/>
      <c r="K271" s="219"/>
      <c r="L271" s="219"/>
      <c r="M271" s="224"/>
      <c r="N271" s="225"/>
      <c r="O271" s="226"/>
      <c r="P271" s="226"/>
      <c r="Q271" s="226"/>
      <c r="R271" s="226"/>
      <c r="S271" s="226"/>
      <c r="T271" s="226"/>
      <c r="U271" s="226"/>
      <c r="V271" s="226"/>
      <c r="W271" s="226"/>
      <c r="X271" s="226"/>
      <c r="Y271" s="227"/>
      <c r="AT271" s="228" t="s">
        <v>243</v>
      </c>
      <c r="AU271" s="228" t="s">
        <v>82</v>
      </c>
      <c r="AV271" s="9" t="s">
        <v>91</v>
      </c>
      <c r="AW271" s="9" t="s">
        <v>5</v>
      </c>
      <c r="AX271" s="9" t="s">
        <v>82</v>
      </c>
      <c r="AY271" s="228" t="s">
        <v>236</v>
      </c>
    </row>
    <row r="272" s="9" customFormat="1">
      <c r="B272" s="218"/>
      <c r="C272" s="219"/>
      <c r="D272" s="214" t="s">
        <v>243</v>
      </c>
      <c r="E272" s="220" t="s">
        <v>40</v>
      </c>
      <c r="F272" s="221" t="s">
        <v>431</v>
      </c>
      <c r="G272" s="219"/>
      <c r="H272" s="222">
        <v>0.20000000000000001</v>
      </c>
      <c r="I272" s="223"/>
      <c r="J272" s="223"/>
      <c r="K272" s="219"/>
      <c r="L272" s="219"/>
      <c r="M272" s="224"/>
      <c r="N272" s="225"/>
      <c r="O272" s="226"/>
      <c r="P272" s="226"/>
      <c r="Q272" s="226"/>
      <c r="R272" s="226"/>
      <c r="S272" s="226"/>
      <c r="T272" s="226"/>
      <c r="U272" s="226"/>
      <c r="V272" s="226"/>
      <c r="W272" s="226"/>
      <c r="X272" s="226"/>
      <c r="Y272" s="227"/>
      <c r="AT272" s="228" t="s">
        <v>243</v>
      </c>
      <c r="AU272" s="228" t="s">
        <v>82</v>
      </c>
      <c r="AV272" s="9" t="s">
        <v>91</v>
      </c>
      <c r="AW272" s="9" t="s">
        <v>5</v>
      </c>
      <c r="AX272" s="9" t="s">
        <v>82</v>
      </c>
      <c r="AY272" s="228" t="s">
        <v>236</v>
      </c>
    </row>
    <row r="273" s="12" customFormat="1">
      <c r="B273" s="250"/>
      <c r="C273" s="251"/>
      <c r="D273" s="214" t="s">
        <v>243</v>
      </c>
      <c r="E273" s="252" t="s">
        <v>40</v>
      </c>
      <c r="F273" s="253" t="s">
        <v>254</v>
      </c>
      <c r="G273" s="251"/>
      <c r="H273" s="254">
        <v>165</v>
      </c>
      <c r="I273" s="255"/>
      <c r="J273" s="255"/>
      <c r="K273" s="251"/>
      <c r="L273" s="251"/>
      <c r="M273" s="256"/>
      <c r="N273" s="257"/>
      <c r="O273" s="258"/>
      <c r="P273" s="258"/>
      <c r="Q273" s="258"/>
      <c r="R273" s="258"/>
      <c r="S273" s="258"/>
      <c r="T273" s="258"/>
      <c r="U273" s="258"/>
      <c r="V273" s="258"/>
      <c r="W273" s="258"/>
      <c r="X273" s="258"/>
      <c r="Y273" s="259"/>
      <c r="AT273" s="260" t="s">
        <v>243</v>
      </c>
      <c r="AU273" s="260" t="s">
        <v>82</v>
      </c>
      <c r="AV273" s="12" t="s">
        <v>235</v>
      </c>
      <c r="AW273" s="12" t="s">
        <v>5</v>
      </c>
      <c r="AX273" s="12" t="s">
        <v>89</v>
      </c>
      <c r="AY273" s="260" t="s">
        <v>236</v>
      </c>
    </row>
    <row r="274" s="1" customFormat="1" ht="24" customHeight="1">
      <c r="B274" s="40"/>
      <c r="C274" s="199" t="s">
        <v>432</v>
      </c>
      <c r="D274" s="200" t="s">
        <v>231</v>
      </c>
      <c r="E274" s="201" t="s">
        <v>433</v>
      </c>
      <c r="F274" s="202" t="s">
        <v>434</v>
      </c>
      <c r="G274" s="203" t="s">
        <v>424</v>
      </c>
      <c r="H274" s="204">
        <v>75</v>
      </c>
      <c r="I274" s="205"/>
      <c r="J274" s="205"/>
      <c r="K274" s="206">
        <f>ROUND(P274*H274,2)</f>
        <v>0</v>
      </c>
      <c r="L274" s="202" t="s">
        <v>234</v>
      </c>
      <c r="M274" s="45"/>
      <c r="N274" s="207" t="s">
        <v>40</v>
      </c>
      <c r="O274" s="208" t="s">
        <v>53</v>
      </c>
      <c r="P274" s="209">
        <f>I274+J274</f>
        <v>0</v>
      </c>
      <c r="Q274" s="209">
        <f>ROUND(I274*H274,2)</f>
        <v>0</v>
      </c>
      <c r="R274" s="209">
        <f>ROUND(J274*H274,2)</f>
        <v>0</v>
      </c>
      <c r="S274" s="86"/>
      <c r="T274" s="210">
        <f>S274*H274</f>
        <v>0</v>
      </c>
      <c r="U274" s="210">
        <v>0</v>
      </c>
      <c r="V274" s="210">
        <f>U274*H274</f>
        <v>0</v>
      </c>
      <c r="W274" s="210">
        <v>0</v>
      </c>
      <c r="X274" s="210">
        <f>W274*H274</f>
        <v>0</v>
      </c>
      <c r="Y274" s="211" t="s">
        <v>40</v>
      </c>
      <c r="AR274" s="212" t="s">
        <v>235</v>
      </c>
      <c r="AT274" s="212" t="s">
        <v>231</v>
      </c>
      <c r="AU274" s="212" t="s">
        <v>82</v>
      </c>
      <c r="AY274" s="18" t="s">
        <v>236</v>
      </c>
      <c r="BE274" s="213">
        <f>IF(O274="základní",K274,0)</f>
        <v>0</v>
      </c>
      <c r="BF274" s="213">
        <f>IF(O274="snížená",K274,0)</f>
        <v>0</v>
      </c>
      <c r="BG274" s="213">
        <f>IF(O274="zákl. přenesená",K274,0)</f>
        <v>0</v>
      </c>
      <c r="BH274" s="213">
        <f>IF(O274="sníž. přenesená",K274,0)</f>
        <v>0</v>
      </c>
      <c r="BI274" s="213">
        <f>IF(O274="nulová",K274,0)</f>
        <v>0</v>
      </c>
      <c r="BJ274" s="18" t="s">
        <v>235</v>
      </c>
      <c r="BK274" s="213">
        <f>ROUND(P274*H274,2)</f>
        <v>0</v>
      </c>
      <c r="BL274" s="18" t="s">
        <v>235</v>
      </c>
      <c r="BM274" s="212" t="s">
        <v>435</v>
      </c>
    </row>
    <row r="275" s="1" customFormat="1">
      <c r="B275" s="40"/>
      <c r="C275" s="41"/>
      <c r="D275" s="214" t="s">
        <v>237</v>
      </c>
      <c r="E275" s="41"/>
      <c r="F275" s="215" t="s">
        <v>436</v>
      </c>
      <c r="G275" s="41"/>
      <c r="H275" s="41"/>
      <c r="I275" s="151"/>
      <c r="J275" s="151"/>
      <c r="K275" s="41"/>
      <c r="L275" s="41"/>
      <c r="M275" s="45"/>
      <c r="N275" s="216"/>
      <c r="O275" s="86"/>
      <c r="P275" s="86"/>
      <c r="Q275" s="86"/>
      <c r="R275" s="86"/>
      <c r="S275" s="86"/>
      <c r="T275" s="86"/>
      <c r="U275" s="86"/>
      <c r="V275" s="86"/>
      <c r="W275" s="86"/>
      <c r="X275" s="86"/>
      <c r="Y275" s="87"/>
      <c r="AT275" s="18" t="s">
        <v>237</v>
      </c>
      <c r="AU275" s="18" t="s">
        <v>82</v>
      </c>
    </row>
    <row r="276" s="1" customFormat="1">
      <c r="B276" s="40"/>
      <c r="C276" s="41"/>
      <c r="D276" s="214" t="s">
        <v>239</v>
      </c>
      <c r="E276" s="41"/>
      <c r="F276" s="217" t="s">
        <v>437</v>
      </c>
      <c r="G276" s="41"/>
      <c r="H276" s="41"/>
      <c r="I276" s="151"/>
      <c r="J276" s="151"/>
      <c r="K276" s="41"/>
      <c r="L276" s="41"/>
      <c r="M276" s="45"/>
      <c r="N276" s="216"/>
      <c r="O276" s="86"/>
      <c r="P276" s="86"/>
      <c r="Q276" s="86"/>
      <c r="R276" s="86"/>
      <c r="S276" s="86"/>
      <c r="T276" s="86"/>
      <c r="U276" s="86"/>
      <c r="V276" s="86"/>
      <c r="W276" s="86"/>
      <c r="X276" s="86"/>
      <c r="Y276" s="87"/>
      <c r="AT276" s="18" t="s">
        <v>239</v>
      </c>
      <c r="AU276" s="18" t="s">
        <v>82</v>
      </c>
    </row>
    <row r="277" s="1" customFormat="1">
      <c r="B277" s="40"/>
      <c r="C277" s="41"/>
      <c r="D277" s="214" t="s">
        <v>241</v>
      </c>
      <c r="E277" s="41"/>
      <c r="F277" s="217" t="s">
        <v>438</v>
      </c>
      <c r="G277" s="41"/>
      <c r="H277" s="41"/>
      <c r="I277" s="151"/>
      <c r="J277" s="151"/>
      <c r="K277" s="41"/>
      <c r="L277" s="41"/>
      <c r="M277" s="45"/>
      <c r="N277" s="216"/>
      <c r="O277" s="86"/>
      <c r="P277" s="86"/>
      <c r="Q277" s="86"/>
      <c r="R277" s="86"/>
      <c r="S277" s="86"/>
      <c r="T277" s="86"/>
      <c r="U277" s="86"/>
      <c r="V277" s="86"/>
      <c r="W277" s="86"/>
      <c r="X277" s="86"/>
      <c r="Y277" s="87"/>
      <c r="AT277" s="18" t="s">
        <v>241</v>
      </c>
      <c r="AU277" s="18" t="s">
        <v>82</v>
      </c>
    </row>
    <row r="278" s="9" customFormat="1">
      <c r="B278" s="218"/>
      <c r="C278" s="219"/>
      <c r="D278" s="214" t="s">
        <v>243</v>
      </c>
      <c r="E278" s="220" t="s">
        <v>40</v>
      </c>
      <c r="F278" s="221" t="s">
        <v>439</v>
      </c>
      <c r="G278" s="219"/>
      <c r="H278" s="222">
        <v>75</v>
      </c>
      <c r="I278" s="223"/>
      <c r="J278" s="223"/>
      <c r="K278" s="219"/>
      <c r="L278" s="219"/>
      <c r="M278" s="224"/>
      <c r="N278" s="225"/>
      <c r="O278" s="226"/>
      <c r="P278" s="226"/>
      <c r="Q278" s="226"/>
      <c r="R278" s="226"/>
      <c r="S278" s="226"/>
      <c r="T278" s="226"/>
      <c r="U278" s="226"/>
      <c r="V278" s="226"/>
      <c r="W278" s="226"/>
      <c r="X278" s="226"/>
      <c r="Y278" s="227"/>
      <c r="AT278" s="228" t="s">
        <v>243</v>
      </c>
      <c r="AU278" s="228" t="s">
        <v>82</v>
      </c>
      <c r="AV278" s="9" t="s">
        <v>91</v>
      </c>
      <c r="AW278" s="9" t="s">
        <v>5</v>
      </c>
      <c r="AX278" s="9" t="s">
        <v>89</v>
      </c>
      <c r="AY278" s="228" t="s">
        <v>236</v>
      </c>
    </row>
    <row r="279" s="1" customFormat="1" ht="24" customHeight="1">
      <c r="B279" s="40"/>
      <c r="C279" s="199" t="s">
        <v>440</v>
      </c>
      <c r="D279" s="200" t="s">
        <v>231</v>
      </c>
      <c r="E279" s="201" t="s">
        <v>441</v>
      </c>
      <c r="F279" s="202" t="s">
        <v>442</v>
      </c>
      <c r="G279" s="203" t="s">
        <v>172</v>
      </c>
      <c r="H279" s="204">
        <v>17856</v>
      </c>
      <c r="I279" s="205"/>
      <c r="J279" s="205"/>
      <c r="K279" s="206">
        <f>ROUND(P279*H279,2)</f>
        <v>0</v>
      </c>
      <c r="L279" s="202" t="s">
        <v>234</v>
      </c>
      <c r="M279" s="45"/>
      <c r="N279" s="207" t="s">
        <v>40</v>
      </c>
      <c r="O279" s="208" t="s">
        <v>53</v>
      </c>
      <c r="P279" s="209">
        <f>I279+J279</f>
        <v>0</v>
      </c>
      <c r="Q279" s="209">
        <f>ROUND(I279*H279,2)</f>
        <v>0</v>
      </c>
      <c r="R279" s="209">
        <f>ROUND(J279*H279,2)</f>
        <v>0</v>
      </c>
      <c r="S279" s="86"/>
      <c r="T279" s="210">
        <f>S279*H279</f>
        <v>0</v>
      </c>
      <c r="U279" s="210">
        <v>0</v>
      </c>
      <c r="V279" s="210">
        <f>U279*H279</f>
        <v>0</v>
      </c>
      <c r="W279" s="210">
        <v>0</v>
      </c>
      <c r="X279" s="210">
        <f>W279*H279</f>
        <v>0</v>
      </c>
      <c r="Y279" s="211" t="s">
        <v>40</v>
      </c>
      <c r="AR279" s="212" t="s">
        <v>235</v>
      </c>
      <c r="AT279" s="212" t="s">
        <v>231</v>
      </c>
      <c r="AU279" s="212" t="s">
        <v>82</v>
      </c>
      <c r="AY279" s="18" t="s">
        <v>236</v>
      </c>
      <c r="BE279" s="213">
        <f>IF(O279="základní",K279,0)</f>
        <v>0</v>
      </c>
      <c r="BF279" s="213">
        <f>IF(O279="snížená",K279,0)</f>
        <v>0</v>
      </c>
      <c r="BG279" s="213">
        <f>IF(O279="zákl. přenesená",K279,0)</f>
        <v>0</v>
      </c>
      <c r="BH279" s="213">
        <f>IF(O279="sníž. přenesená",K279,0)</f>
        <v>0</v>
      </c>
      <c r="BI279" s="213">
        <f>IF(O279="nulová",K279,0)</f>
        <v>0</v>
      </c>
      <c r="BJ279" s="18" t="s">
        <v>235</v>
      </c>
      <c r="BK279" s="213">
        <f>ROUND(P279*H279,2)</f>
        <v>0</v>
      </c>
      <c r="BL279" s="18" t="s">
        <v>235</v>
      </c>
      <c r="BM279" s="212" t="s">
        <v>443</v>
      </c>
    </row>
    <row r="280" s="1" customFormat="1">
      <c r="B280" s="40"/>
      <c r="C280" s="41"/>
      <c r="D280" s="214" t="s">
        <v>237</v>
      </c>
      <c r="E280" s="41"/>
      <c r="F280" s="215" t="s">
        <v>444</v>
      </c>
      <c r="G280" s="41"/>
      <c r="H280" s="41"/>
      <c r="I280" s="151"/>
      <c r="J280" s="151"/>
      <c r="K280" s="41"/>
      <c r="L280" s="41"/>
      <c r="M280" s="45"/>
      <c r="N280" s="216"/>
      <c r="O280" s="86"/>
      <c r="P280" s="86"/>
      <c r="Q280" s="86"/>
      <c r="R280" s="86"/>
      <c r="S280" s="86"/>
      <c r="T280" s="86"/>
      <c r="U280" s="86"/>
      <c r="V280" s="86"/>
      <c r="W280" s="86"/>
      <c r="X280" s="86"/>
      <c r="Y280" s="87"/>
      <c r="AT280" s="18" t="s">
        <v>237</v>
      </c>
      <c r="AU280" s="18" t="s">
        <v>82</v>
      </c>
    </row>
    <row r="281" s="1" customFormat="1">
      <c r="B281" s="40"/>
      <c r="C281" s="41"/>
      <c r="D281" s="214" t="s">
        <v>239</v>
      </c>
      <c r="E281" s="41"/>
      <c r="F281" s="217" t="s">
        <v>445</v>
      </c>
      <c r="G281" s="41"/>
      <c r="H281" s="41"/>
      <c r="I281" s="151"/>
      <c r="J281" s="151"/>
      <c r="K281" s="41"/>
      <c r="L281" s="41"/>
      <c r="M281" s="45"/>
      <c r="N281" s="216"/>
      <c r="O281" s="86"/>
      <c r="P281" s="86"/>
      <c r="Q281" s="86"/>
      <c r="R281" s="86"/>
      <c r="S281" s="86"/>
      <c r="T281" s="86"/>
      <c r="U281" s="86"/>
      <c r="V281" s="86"/>
      <c r="W281" s="86"/>
      <c r="X281" s="86"/>
      <c r="Y281" s="87"/>
      <c r="AT281" s="18" t="s">
        <v>239</v>
      </c>
      <c r="AU281" s="18" t="s">
        <v>82</v>
      </c>
    </row>
    <row r="282" s="9" customFormat="1">
      <c r="B282" s="218"/>
      <c r="C282" s="219"/>
      <c r="D282" s="214" t="s">
        <v>243</v>
      </c>
      <c r="E282" s="220" t="s">
        <v>40</v>
      </c>
      <c r="F282" s="221" t="s">
        <v>446</v>
      </c>
      <c r="G282" s="219"/>
      <c r="H282" s="222">
        <v>17856</v>
      </c>
      <c r="I282" s="223"/>
      <c r="J282" s="223"/>
      <c r="K282" s="219"/>
      <c r="L282" s="219"/>
      <c r="M282" s="224"/>
      <c r="N282" s="225"/>
      <c r="O282" s="226"/>
      <c r="P282" s="226"/>
      <c r="Q282" s="226"/>
      <c r="R282" s="226"/>
      <c r="S282" s="226"/>
      <c r="T282" s="226"/>
      <c r="U282" s="226"/>
      <c r="V282" s="226"/>
      <c r="W282" s="226"/>
      <c r="X282" s="226"/>
      <c r="Y282" s="227"/>
      <c r="AT282" s="228" t="s">
        <v>243</v>
      </c>
      <c r="AU282" s="228" t="s">
        <v>82</v>
      </c>
      <c r="AV282" s="9" t="s">
        <v>91</v>
      </c>
      <c r="AW282" s="9" t="s">
        <v>5</v>
      </c>
      <c r="AX282" s="9" t="s">
        <v>82</v>
      </c>
      <c r="AY282" s="228" t="s">
        <v>236</v>
      </c>
    </row>
    <row r="283" s="12" customFormat="1">
      <c r="B283" s="250"/>
      <c r="C283" s="251"/>
      <c r="D283" s="214" t="s">
        <v>243</v>
      </c>
      <c r="E283" s="252" t="s">
        <v>40</v>
      </c>
      <c r="F283" s="253" t="s">
        <v>254</v>
      </c>
      <c r="G283" s="251"/>
      <c r="H283" s="254">
        <v>17856</v>
      </c>
      <c r="I283" s="255"/>
      <c r="J283" s="255"/>
      <c r="K283" s="251"/>
      <c r="L283" s="251"/>
      <c r="M283" s="256"/>
      <c r="N283" s="257"/>
      <c r="O283" s="258"/>
      <c r="P283" s="258"/>
      <c r="Q283" s="258"/>
      <c r="R283" s="258"/>
      <c r="S283" s="258"/>
      <c r="T283" s="258"/>
      <c r="U283" s="258"/>
      <c r="V283" s="258"/>
      <c r="W283" s="258"/>
      <c r="X283" s="258"/>
      <c r="Y283" s="259"/>
      <c r="AT283" s="260" t="s">
        <v>243</v>
      </c>
      <c r="AU283" s="260" t="s">
        <v>82</v>
      </c>
      <c r="AV283" s="12" t="s">
        <v>235</v>
      </c>
      <c r="AW283" s="12" t="s">
        <v>5</v>
      </c>
      <c r="AX283" s="12" t="s">
        <v>89</v>
      </c>
      <c r="AY283" s="260" t="s">
        <v>236</v>
      </c>
    </row>
    <row r="284" s="1" customFormat="1" ht="24" customHeight="1">
      <c r="B284" s="40"/>
      <c r="C284" s="199" t="s">
        <v>324</v>
      </c>
      <c r="D284" s="200" t="s">
        <v>231</v>
      </c>
      <c r="E284" s="201" t="s">
        <v>447</v>
      </c>
      <c r="F284" s="202" t="s">
        <v>448</v>
      </c>
      <c r="G284" s="203" t="s">
        <v>163</v>
      </c>
      <c r="H284" s="204">
        <v>17.856000000000002</v>
      </c>
      <c r="I284" s="205"/>
      <c r="J284" s="205"/>
      <c r="K284" s="206">
        <f>ROUND(P284*H284,2)</f>
        <v>0</v>
      </c>
      <c r="L284" s="202" t="s">
        <v>234</v>
      </c>
      <c r="M284" s="45"/>
      <c r="N284" s="207" t="s">
        <v>40</v>
      </c>
      <c r="O284" s="208" t="s">
        <v>53</v>
      </c>
      <c r="P284" s="209">
        <f>I284+J284</f>
        <v>0</v>
      </c>
      <c r="Q284" s="209">
        <f>ROUND(I284*H284,2)</f>
        <v>0</v>
      </c>
      <c r="R284" s="209">
        <f>ROUND(J284*H284,2)</f>
        <v>0</v>
      </c>
      <c r="S284" s="86"/>
      <c r="T284" s="210">
        <f>S284*H284</f>
        <v>0</v>
      </c>
      <c r="U284" s="210">
        <v>0</v>
      </c>
      <c r="V284" s="210">
        <f>U284*H284</f>
        <v>0</v>
      </c>
      <c r="W284" s="210">
        <v>0</v>
      </c>
      <c r="X284" s="210">
        <f>W284*H284</f>
        <v>0</v>
      </c>
      <c r="Y284" s="211" t="s">
        <v>40</v>
      </c>
      <c r="AR284" s="212" t="s">
        <v>235</v>
      </c>
      <c r="AT284" s="212" t="s">
        <v>231</v>
      </c>
      <c r="AU284" s="212" t="s">
        <v>82</v>
      </c>
      <c r="AY284" s="18" t="s">
        <v>236</v>
      </c>
      <c r="BE284" s="213">
        <f>IF(O284="základní",K284,0)</f>
        <v>0</v>
      </c>
      <c r="BF284" s="213">
        <f>IF(O284="snížená",K284,0)</f>
        <v>0</v>
      </c>
      <c r="BG284" s="213">
        <f>IF(O284="zákl. přenesená",K284,0)</f>
        <v>0</v>
      </c>
      <c r="BH284" s="213">
        <f>IF(O284="sníž. přenesená",K284,0)</f>
        <v>0</v>
      </c>
      <c r="BI284" s="213">
        <f>IF(O284="nulová",K284,0)</f>
        <v>0</v>
      </c>
      <c r="BJ284" s="18" t="s">
        <v>235</v>
      </c>
      <c r="BK284" s="213">
        <f>ROUND(P284*H284,2)</f>
        <v>0</v>
      </c>
      <c r="BL284" s="18" t="s">
        <v>235</v>
      </c>
      <c r="BM284" s="212" t="s">
        <v>449</v>
      </c>
    </row>
    <row r="285" s="1" customFormat="1">
      <c r="B285" s="40"/>
      <c r="C285" s="41"/>
      <c r="D285" s="214" t="s">
        <v>237</v>
      </c>
      <c r="E285" s="41"/>
      <c r="F285" s="215" t="s">
        <v>450</v>
      </c>
      <c r="G285" s="41"/>
      <c r="H285" s="41"/>
      <c r="I285" s="151"/>
      <c r="J285" s="151"/>
      <c r="K285" s="41"/>
      <c r="L285" s="41"/>
      <c r="M285" s="45"/>
      <c r="N285" s="216"/>
      <c r="O285" s="86"/>
      <c r="P285" s="86"/>
      <c r="Q285" s="86"/>
      <c r="R285" s="86"/>
      <c r="S285" s="86"/>
      <c r="T285" s="86"/>
      <c r="U285" s="86"/>
      <c r="V285" s="86"/>
      <c r="W285" s="86"/>
      <c r="X285" s="86"/>
      <c r="Y285" s="87"/>
      <c r="AT285" s="18" t="s">
        <v>237</v>
      </c>
      <c r="AU285" s="18" t="s">
        <v>82</v>
      </c>
    </row>
    <row r="286" s="1" customFormat="1">
      <c r="B286" s="40"/>
      <c r="C286" s="41"/>
      <c r="D286" s="214" t="s">
        <v>239</v>
      </c>
      <c r="E286" s="41"/>
      <c r="F286" s="217" t="s">
        <v>451</v>
      </c>
      <c r="G286" s="41"/>
      <c r="H286" s="41"/>
      <c r="I286" s="151"/>
      <c r="J286" s="151"/>
      <c r="K286" s="41"/>
      <c r="L286" s="41"/>
      <c r="M286" s="45"/>
      <c r="N286" s="216"/>
      <c r="O286" s="86"/>
      <c r="P286" s="86"/>
      <c r="Q286" s="86"/>
      <c r="R286" s="86"/>
      <c r="S286" s="86"/>
      <c r="T286" s="86"/>
      <c r="U286" s="86"/>
      <c r="V286" s="86"/>
      <c r="W286" s="86"/>
      <c r="X286" s="86"/>
      <c r="Y286" s="87"/>
      <c r="AT286" s="18" t="s">
        <v>239</v>
      </c>
      <c r="AU286" s="18" t="s">
        <v>82</v>
      </c>
    </row>
    <row r="287" s="9" customFormat="1">
      <c r="B287" s="218"/>
      <c r="C287" s="219"/>
      <c r="D287" s="214" t="s">
        <v>243</v>
      </c>
      <c r="E287" s="220" t="s">
        <v>40</v>
      </c>
      <c r="F287" s="221" t="s">
        <v>170</v>
      </c>
      <c r="G287" s="219"/>
      <c r="H287" s="222">
        <v>17.856000000000002</v>
      </c>
      <c r="I287" s="223"/>
      <c r="J287" s="223"/>
      <c r="K287" s="219"/>
      <c r="L287" s="219"/>
      <c r="M287" s="224"/>
      <c r="N287" s="225"/>
      <c r="O287" s="226"/>
      <c r="P287" s="226"/>
      <c r="Q287" s="226"/>
      <c r="R287" s="226"/>
      <c r="S287" s="226"/>
      <c r="T287" s="226"/>
      <c r="U287" s="226"/>
      <c r="V287" s="226"/>
      <c r="W287" s="226"/>
      <c r="X287" s="226"/>
      <c r="Y287" s="227"/>
      <c r="AT287" s="228" t="s">
        <v>243</v>
      </c>
      <c r="AU287" s="228" t="s">
        <v>82</v>
      </c>
      <c r="AV287" s="9" t="s">
        <v>91</v>
      </c>
      <c r="AW287" s="9" t="s">
        <v>5</v>
      </c>
      <c r="AX287" s="9" t="s">
        <v>82</v>
      </c>
      <c r="AY287" s="228" t="s">
        <v>236</v>
      </c>
    </row>
    <row r="288" s="12" customFormat="1">
      <c r="B288" s="250"/>
      <c r="C288" s="251"/>
      <c r="D288" s="214" t="s">
        <v>243</v>
      </c>
      <c r="E288" s="252" t="s">
        <v>40</v>
      </c>
      <c r="F288" s="253" t="s">
        <v>254</v>
      </c>
      <c r="G288" s="251"/>
      <c r="H288" s="254">
        <v>17.856000000000002</v>
      </c>
      <c r="I288" s="255"/>
      <c r="J288" s="255"/>
      <c r="K288" s="251"/>
      <c r="L288" s="251"/>
      <c r="M288" s="256"/>
      <c r="N288" s="257"/>
      <c r="O288" s="258"/>
      <c r="P288" s="258"/>
      <c r="Q288" s="258"/>
      <c r="R288" s="258"/>
      <c r="S288" s="258"/>
      <c r="T288" s="258"/>
      <c r="U288" s="258"/>
      <c r="V288" s="258"/>
      <c r="W288" s="258"/>
      <c r="X288" s="258"/>
      <c r="Y288" s="259"/>
      <c r="AT288" s="260" t="s">
        <v>243</v>
      </c>
      <c r="AU288" s="260" t="s">
        <v>82</v>
      </c>
      <c r="AV288" s="12" t="s">
        <v>235</v>
      </c>
      <c r="AW288" s="12" t="s">
        <v>5</v>
      </c>
      <c r="AX288" s="12" t="s">
        <v>89</v>
      </c>
      <c r="AY288" s="260" t="s">
        <v>236</v>
      </c>
    </row>
    <row r="289" s="1" customFormat="1" ht="24" customHeight="1">
      <c r="B289" s="40"/>
      <c r="C289" s="199" t="s">
        <v>452</v>
      </c>
      <c r="D289" s="200" t="s">
        <v>231</v>
      </c>
      <c r="E289" s="201" t="s">
        <v>453</v>
      </c>
      <c r="F289" s="202" t="s">
        <v>454</v>
      </c>
      <c r="G289" s="203" t="s">
        <v>172</v>
      </c>
      <c r="H289" s="204">
        <v>17856</v>
      </c>
      <c r="I289" s="205"/>
      <c r="J289" s="205"/>
      <c r="K289" s="206">
        <f>ROUND(P289*H289,2)</f>
        <v>0</v>
      </c>
      <c r="L289" s="202" t="s">
        <v>234</v>
      </c>
      <c r="M289" s="45"/>
      <c r="N289" s="207" t="s">
        <v>40</v>
      </c>
      <c r="O289" s="208" t="s">
        <v>53</v>
      </c>
      <c r="P289" s="209">
        <f>I289+J289</f>
        <v>0</v>
      </c>
      <c r="Q289" s="209">
        <f>ROUND(I289*H289,2)</f>
        <v>0</v>
      </c>
      <c r="R289" s="209">
        <f>ROUND(J289*H289,2)</f>
        <v>0</v>
      </c>
      <c r="S289" s="86"/>
      <c r="T289" s="210">
        <f>S289*H289</f>
        <v>0</v>
      </c>
      <c r="U289" s="210">
        <v>0</v>
      </c>
      <c r="V289" s="210">
        <f>U289*H289</f>
        <v>0</v>
      </c>
      <c r="W289" s="210">
        <v>0</v>
      </c>
      <c r="X289" s="210">
        <f>W289*H289</f>
        <v>0</v>
      </c>
      <c r="Y289" s="211" t="s">
        <v>40</v>
      </c>
      <c r="AR289" s="212" t="s">
        <v>235</v>
      </c>
      <c r="AT289" s="212" t="s">
        <v>231</v>
      </c>
      <c r="AU289" s="212" t="s">
        <v>82</v>
      </c>
      <c r="AY289" s="18" t="s">
        <v>236</v>
      </c>
      <c r="BE289" s="213">
        <f>IF(O289="základní",K289,0)</f>
        <v>0</v>
      </c>
      <c r="BF289" s="213">
        <f>IF(O289="snížená",K289,0)</f>
        <v>0</v>
      </c>
      <c r="BG289" s="213">
        <f>IF(O289="zákl. přenesená",K289,0)</f>
        <v>0</v>
      </c>
      <c r="BH289" s="213">
        <f>IF(O289="sníž. přenesená",K289,0)</f>
        <v>0</v>
      </c>
      <c r="BI289" s="213">
        <f>IF(O289="nulová",K289,0)</f>
        <v>0</v>
      </c>
      <c r="BJ289" s="18" t="s">
        <v>235</v>
      </c>
      <c r="BK289" s="213">
        <f>ROUND(P289*H289,2)</f>
        <v>0</v>
      </c>
      <c r="BL289" s="18" t="s">
        <v>235</v>
      </c>
      <c r="BM289" s="212" t="s">
        <v>455</v>
      </c>
    </row>
    <row r="290" s="1" customFormat="1">
      <c r="B290" s="40"/>
      <c r="C290" s="41"/>
      <c r="D290" s="214" t="s">
        <v>237</v>
      </c>
      <c r="E290" s="41"/>
      <c r="F290" s="215" t="s">
        <v>456</v>
      </c>
      <c r="G290" s="41"/>
      <c r="H290" s="41"/>
      <c r="I290" s="151"/>
      <c r="J290" s="151"/>
      <c r="K290" s="41"/>
      <c r="L290" s="41"/>
      <c r="M290" s="45"/>
      <c r="N290" s="216"/>
      <c r="O290" s="86"/>
      <c r="P290" s="86"/>
      <c r="Q290" s="86"/>
      <c r="R290" s="86"/>
      <c r="S290" s="86"/>
      <c r="T290" s="86"/>
      <c r="U290" s="86"/>
      <c r="V290" s="86"/>
      <c r="W290" s="86"/>
      <c r="X290" s="86"/>
      <c r="Y290" s="87"/>
      <c r="AT290" s="18" t="s">
        <v>237</v>
      </c>
      <c r="AU290" s="18" t="s">
        <v>82</v>
      </c>
    </row>
    <row r="291" s="1" customFormat="1">
      <c r="B291" s="40"/>
      <c r="C291" s="41"/>
      <c r="D291" s="214" t="s">
        <v>239</v>
      </c>
      <c r="E291" s="41"/>
      <c r="F291" s="217" t="s">
        <v>457</v>
      </c>
      <c r="G291" s="41"/>
      <c r="H291" s="41"/>
      <c r="I291" s="151"/>
      <c r="J291" s="151"/>
      <c r="K291" s="41"/>
      <c r="L291" s="41"/>
      <c r="M291" s="45"/>
      <c r="N291" s="216"/>
      <c r="O291" s="86"/>
      <c r="P291" s="86"/>
      <c r="Q291" s="86"/>
      <c r="R291" s="86"/>
      <c r="S291" s="86"/>
      <c r="T291" s="86"/>
      <c r="U291" s="86"/>
      <c r="V291" s="86"/>
      <c r="W291" s="86"/>
      <c r="X291" s="86"/>
      <c r="Y291" s="87"/>
      <c r="AT291" s="18" t="s">
        <v>239</v>
      </c>
      <c r="AU291" s="18" t="s">
        <v>82</v>
      </c>
    </row>
    <row r="292" s="9" customFormat="1">
      <c r="B292" s="218"/>
      <c r="C292" s="219"/>
      <c r="D292" s="214" t="s">
        <v>243</v>
      </c>
      <c r="E292" s="220" t="s">
        <v>40</v>
      </c>
      <c r="F292" s="221" t="s">
        <v>446</v>
      </c>
      <c r="G292" s="219"/>
      <c r="H292" s="222">
        <v>17856</v>
      </c>
      <c r="I292" s="223"/>
      <c r="J292" s="223"/>
      <c r="K292" s="219"/>
      <c r="L292" s="219"/>
      <c r="M292" s="224"/>
      <c r="N292" s="225"/>
      <c r="O292" s="226"/>
      <c r="P292" s="226"/>
      <c r="Q292" s="226"/>
      <c r="R292" s="226"/>
      <c r="S292" s="226"/>
      <c r="T292" s="226"/>
      <c r="U292" s="226"/>
      <c r="V292" s="226"/>
      <c r="W292" s="226"/>
      <c r="X292" s="226"/>
      <c r="Y292" s="227"/>
      <c r="AT292" s="228" t="s">
        <v>243</v>
      </c>
      <c r="AU292" s="228" t="s">
        <v>82</v>
      </c>
      <c r="AV292" s="9" t="s">
        <v>91</v>
      </c>
      <c r="AW292" s="9" t="s">
        <v>5</v>
      </c>
      <c r="AX292" s="9" t="s">
        <v>82</v>
      </c>
      <c r="AY292" s="228" t="s">
        <v>236</v>
      </c>
    </row>
    <row r="293" s="12" customFormat="1">
      <c r="B293" s="250"/>
      <c r="C293" s="251"/>
      <c r="D293" s="214" t="s">
        <v>243</v>
      </c>
      <c r="E293" s="252" t="s">
        <v>40</v>
      </c>
      <c r="F293" s="253" t="s">
        <v>254</v>
      </c>
      <c r="G293" s="251"/>
      <c r="H293" s="254">
        <v>17856</v>
      </c>
      <c r="I293" s="255"/>
      <c r="J293" s="255"/>
      <c r="K293" s="251"/>
      <c r="L293" s="251"/>
      <c r="M293" s="256"/>
      <c r="N293" s="257"/>
      <c r="O293" s="258"/>
      <c r="P293" s="258"/>
      <c r="Q293" s="258"/>
      <c r="R293" s="258"/>
      <c r="S293" s="258"/>
      <c r="T293" s="258"/>
      <c r="U293" s="258"/>
      <c r="V293" s="258"/>
      <c r="W293" s="258"/>
      <c r="X293" s="258"/>
      <c r="Y293" s="259"/>
      <c r="AT293" s="260" t="s">
        <v>243</v>
      </c>
      <c r="AU293" s="260" t="s">
        <v>82</v>
      </c>
      <c r="AV293" s="12" t="s">
        <v>235</v>
      </c>
      <c r="AW293" s="12" t="s">
        <v>5</v>
      </c>
      <c r="AX293" s="12" t="s">
        <v>89</v>
      </c>
      <c r="AY293" s="260" t="s">
        <v>236</v>
      </c>
    </row>
    <row r="294" s="1" customFormat="1" ht="24" customHeight="1">
      <c r="B294" s="40"/>
      <c r="C294" s="199" t="s">
        <v>335</v>
      </c>
      <c r="D294" s="200" t="s">
        <v>231</v>
      </c>
      <c r="E294" s="201" t="s">
        <v>458</v>
      </c>
      <c r="F294" s="202" t="s">
        <v>459</v>
      </c>
      <c r="G294" s="203" t="s">
        <v>342</v>
      </c>
      <c r="H294" s="204">
        <v>1218</v>
      </c>
      <c r="I294" s="205"/>
      <c r="J294" s="205"/>
      <c r="K294" s="206">
        <f>ROUND(P294*H294,2)</f>
        <v>0</v>
      </c>
      <c r="L294" s="202" t="s">
        <v>234</v>
      </c>
      <c r="M294" s="45"/>
      <c r="N294" s="207" t="s">
        <v>40</v>
      </c>
      <c r="O294" s="208" t="s">
        <v>53</v>
      </c>
      <c r="P294" s="209">
        <f>I294+J294</f>
        <v>0</v>
      </c>
      <c r="Q294" s="209">
        <f>ROUND(I294*H294,2)</f>
        <v>0</v>
      </c>
      <c r="R294" s="209">
        <f>ROUND(J294*H294,2)</f>
        <v>0</v>
      </c>
      <c r="S294" s="86"/>
      <c r="T294" s="210">
        <f>S294*H294</f>
        <v>0</v>
      </c>
      <c r="U294" s="210">
        <v>0</v>
      </c>
      <c r="V294" s="210">
        <f>U294*H294</f>
        <v>0</v>
      </c>
      <c r="W294" s="210">
        <v>0</v>
      </c>
      <c r="X294" s="210">
        <f>W294*H294</f>
        <v>0</v>
      </c>
      <c r="Y294" s="211" t="s">
        <v>40</v>
      </c>
      <c r="AR294" s="212" t="s">
        <v>235</v>
      </c>
      <c r="AT294" s="212" t="s">
        <v>231</v>
      </c>
      <c r="AU294" s="212" t="s">
        <v>82</v>
      </c>
      <c r="AY294" s="18" t="s">
        <v>236</v>
      </c>
      <c r="BE294" s="213">
        <f>IF(O294="základní",K294,0)</f>
        <v>0</v>
      </c>
      <c r="BF294" s="213">
        <f>IF(O294="snížená",K294,0)</f>
        <v>0</v>
      </c>
      <c r="BG294" s="213">
        <f>IF(O294="zákl. přenesená",K294,0)</f>
        <v>0</v>
      </c>
      <c r="BH294" s="213">
        <f>IF(O294="sníž. přenesená",K294,0)</f>
        <v>0</v>
      </c>
      <c r="BI294" s="213">
        <f>IF(O294="nulová",K294,0)</f>
        <v>0</v>
      </c>
      <c r="BJ294" s="18" t="s">
        <v>235</v>
      </c>
      <c r="BK294" s="213">
        <f>ROUND(P294*H294,2)</f>
        <v>0</v>
      </c>
      <c r="BL294" s="18" t="s">
        <v>235</v>
      </c>
      <c r="BM294" s="212" t="s">
        <v>460</v>
      </c>
    </row>
    <row r="295" s="1" customFormat="1">
      <c r="B295" s="40"/>
      <c r="C295" s="41"/>
      <c r="D295" s="214" t="s">
        <v>237</v>
      </c>
      <c r="E295" s="41"/>
      <c r="F295" s="215" t="s">
        <v>461</v>
      </c>
      <c r="G295" s="41"/>
      <c r="H295" s="41"/>
      <c r="I295" s="151"/>
      <c r="J295" s="151"/>
      <c r="K295" s="41"/>
      <c r="L295" s="41"/>
      <c r="M295" s="45"/>
      <c r="N295" s="216"/>
      <c r="O295" s="86"/>
      <c r="P295" s="86"/>
      <c r="Q295" s="86"/>
      <c r="R295" s="86"/>
      <c r="S295" s="86"/>
      <c r="T295" s="86"/>
      <c r="U295" s="86"/>
      <c r="V295" s="86"/>
      <c r="W295" s="86"/>
      <c r="X295" s="86"/>
      <c r="Y295" s="87"/>
      <c r="AT295" s="18" t="s">
        <v>237</v>
      </c>
      <c r="AU295" s="18" t="s">
        <v>82</v>
      </c>
    </row>
    <row r="296" s="1" customFormat="1">
      <c r="B296" s="40"/>
      <c r="C296" s="41"/>
      <c r="D296" s="214" t="s">
        <v>239</v>
      </c>
      <c r="E296" s="41"/>
      <c r="F296" s="217" t="s">
        <v>462</v>
      </c>
      <c r="G296" s="41"/>
      <c r="H296" s="41"/>
      <c r="I296" s="151"/>
      <c r="J296" s="151"/>
      <c r="K296" s="41"/>
      <c r="L296" s="41"/>
      <c r="M296" s="45"/>
      <c r="N296" s="216"/>
      <c r="O296" s="86"/>
      <c r="P296" s="86"/>
      <c r="Q296" s="86"/>
      <c r="R296" s="86"/>
      <c r="S296" s="86"/>
      <c r="T296" s="86"/>
      <c r="U296" s="86"/>
      <c r="V296" s="86"/>
      <c r="W296" s="86"/>
      <c r="X296" s="86"/>
      <c r="Y296" s="87"/>
      <c r="AT296" s="18" t="s">
        <v>239</v>
      </c>
      <c r="AU296" s="18" t="s">
        <v>82</v>
      </c>
    </row>
    <row r="297" s="1" customFormat="1" ht="24" customHeight="1">
      <c r="B297" s="40"/>
      <c r="C297" s="199" t="s">
        <v>463</v>
      </c>
      <c r="D297" s="200" t="s">
        <v>231</v>
      </c>
      <c r="E297" s="201" t="s">
        <v>464</v>
      </c>
      <c r="F297" s="202" t="s">
        <v>465</v>
      </c>
      <c r="G297" s="203" t="s">
        <v>163</v>
      </c>
      <c r="H297" s="204">
        <v>8.9000000000000004</v>
      </c>
      <c r="I297" s="205"/>
      <c r="J297" s="205"/>
      <c r="K297" s="206">
        <f>ROUND(P297*H297,2)</f>
        <v>0</v>
      </c>
      <c r="L297" s="202" t="s">
        <v>234</v>
      </c>
      <c r="M297" s="45"/>
      <c r="N297" s="207" t="s">
        <v>40</v>
      </c>
      <c r="O297" s="208" t="s">
        <v>53</v>
      </c>
      <c r="P297" s="209">
        <f>I297+J297</f>
        <v>0</v>
      </c>
      <c r="Q297" s="209">
        <f>ROUND(I297*H297,2)</f>
        <v>0</v>
      </c>
      <c r="R297" s="209">
        <f>ROUND(J297*H297,2)</f>
        <v>0</v>
      </c>
      <c r="S297" s="86"/>
      <c r="T297" s="210">
        <f>S297*H297</f>
        <v>0</v>
      </c>
      <c r="U297" s="210">
        <v>0</v>
      </c>
      <c r="V297" s="210">
        <f>U297*H297</f>
        <v>0</v>
      </c>
      <c r="W297" s="210">
        <v>0</v>
      </c>
      <c r="X297" s="210">
        <f>W297*H297</f>
        <v>0</v>
      </c>
      <c r="Y297" s="211" t="s">
        <v>40</v>
      </c>
      <c r="AR297" s="212" t="s">
        <v>235</v>
      </c>
      <c r="AT297" s="212" t="s">
        <v>231</v>
      </c>
      <c r="AU297" s="212" t="s">
        <v>82</v>
      </c>
      <c r="AY297" s="18" t="s">
        <v>236</v>
      </c>
      <c r="BE297" s="213">
        <f>IF(O297="základní",K297,0)</f>
        <v>0</v>
      </c>
      <c r="BF297" s="213">
        <f>IF(O297="snížená",K297,0)</f>
        <v>0</v>
      </c>
      <c r="BG297" s="213">
        <f>IF(O297="zákl. přenesená",K297,0)</f>
        <v>0</v>
      </c>
      <c r="BH297" s="213">
        <f>IF(O297="sníž. přenesená",K297,0)</f>
        <v>0</v>
      </c>
      <c r="BI297" s="213">
        <f>IF(O297="nulová",K297,0)</f>
        <v>0</v>
      </c>
      <c r="BJ297" s="18" t="s">
        <v>235</v>
      </c>
      <c r="BK297" s="213">
        <f>ROUND(P297*H297,2)</f>
        <v>0</v>
      </c>
      <c r="BL297" s="18" t="s">
        <v>235</v>
      </c>
      <c r="BM297" s="212" t="s">
        <v>466</v>
      </c>
    </row>
    <row r="298" s="1" customFormat="1">
      <c r="B298" s="40"/>
      <c r="C298" s="41"/>
      <c r="D298" s="214" t="s">
        <v>237</v>
      </c>
      <c r="E298" s="41"/>
      <c r="F298" s="215" t="s">
        <v>467</v>
      </c>
      <c r="G298" s="41"/>
      <c r="H298" s="41"/>
      <c r="I298" s="151"/>
      <c r="J298" s="151"/>
      <c r="K298" s="41"/>
      <c r="L298" s="41"/>
      <c r="M298" s="45"/>
      <c r="N298" s="216"/>
      <c r="O298" s="86"/>
      <c r="P298" s="86"/>
      <c r="Q298" s="86"/>
      <c r="R298" s="86"/>
      <c r="S298" s="86"/>
      <c r="T298" s="86"/>
      <c r="U298" s="86"/>
      <c r="V298" s="86"/>
      <c r="W298" s="86"/>
      <c r="X298" s="86"/>
      <c r="Y298" s="87"/>
      <c r="AT298" s="18" t="s">
        <v>237</v>
      </c>
      <c r="AU298" s="18" t="s">
        <v>82</v>
      </c>
    </row>
    <row r="299" s="1" customFormat="1">
      <c r="B299" s="40"/>
      <c r="C299" s="41"/>
      <c r="D299" s="214" t="s">
        <v>239</v>
      </c>
      <c r="E299" s="41"/>
      <c r="F299" s="217" t="s">
        <v>468</v>
      </c>
      <c r="G299" s="41"/>
      <c r="H299" s="41"/>
      <c r="I299" s="151"/>
      <c r="J299" s="151"/>
      <c r="K299" s="41"/>
      <c r="L299" s="41"/>
      <c r="M299" s="45"/>
      <c r="N299" s="216"/>
      <c r="O299" s="86"/>
      <c r="P299" s="86"/>
      <c r="Q299" s="86"/>
      <c r="R299" s="86"/>
      <c r="S299" s="86"/>
      <c r="T299" s="86"/>
      <c r="U299" s="86"/>
      <c r="V299" s="86"/>
      <c r="W299" s="86"/>
      <c r="X299" s="86"/>
      <c r="Y299" s="87"/>
      <c r="AT299" s="18" t="s">
        <v>239</v>
      </c>
      <c r="AU299" s="18" t="s">
        <v>82</v>
      </c>
    </row>
    <row r="300" s="1" customFormat="1">
      <c r="B300" s="40"/>
      <c r="C300" s="41"/>
      <c r="D300" s="214" t="s">
        <v>241</v>
      </c>
      <c r="E300" s="41"/>
      <c r="F300" s="217" t="s">
        <v>469</v>
      </c>
      <c r="G300" s="41"/>
      <c r="H300" s="41"/>
      <c r="I300" s="151"/>
      <c r="J300" s="151"/>
      <c r="K300" s="41"/>
      <c r="L300" s="41"/>
      <c r="M300" s="45"/>
      <c r="N300" s="216"/>
      <c r="O300" s="86"/>
      <c r="P300" s="86"/>
      <c r="Q300" s="86"/>
      <c r="R300" s="86"/>
      <c r="S300" s="86"/>
      <c r="T300" s="86"/>
      <c r="U300" s="86"/>
      <c r="V300" s="86"/>
      <c r="W300" s="86"/>
      <c r="X300" s="86"/>
      <c r="Y300" s="87"/>
      <c r="AT300" s="18" t="s">
        <v>241</v>
      </c>
      <c r="AU300" s="18" t="s">
        <v>82</v>
      </c>
    </row>
    <row r="301" s="1" customFormat="1" ht="24" customHeight="1">
      <c r="B301" s="40"/>
      <c r="C301" s="199" t="s">
        <v>470</v>
      </c>
      <c r="D301" s="200" t="s">
        <v>231</v>
      </c>
      <c r="E301" s="201" t="s">
        <v>359</v>
      </c>
      <c r="F301" s="202" t="s">
        <v>360</v>
      </c>
      <c r="G301" s="203" t="s">
        <v>163</v>
      </c>
      <c r="H301" s="204">
        <v>8.9000000000000004</v>
      </c>
      <c r="I301" s="205"/>
      <c r="J301" s="205"/>
      <c r="K301" s="206">
        <f>ROUND(P301*H301,2)</f>
        <v>0</v>
      </c>
      <c r="L301" s="202" t="s">
        <v>234</v>
      </c>
      <c r="M301" s="45"/>
      <c r="N301" s="207" t="s">
        <v>40</v>
      </c>
      <c r="O301" s="208" t="s">
        <v>53</v>
      </c>
      <c r="P301" s="209">
        <f>I301+J301</f>
        <v>0</v>
      </c>
      <c r="Q301" s="209">
        <f>ROUND(I301*H301,2)</f>
        <v>0</v>
      </c>
      <c r="R301" s="209">
        <f>ROUND(J301*H301,2)</f>
        <v>0</v>
      </c>
      <c r="S301" s="86"/>
      <c r="T301" s="210">
        <f>S301*H301</f>
        <v>0</v>
      </c>
      <c r="U301" s="210">
        <v>0</v>
      </c>
      <c r="V301" s="210">
        <f>U301*H301</f>
        <v>0</v>
      </c>
      <c r="W301" s="210">
        <v>0</v>
      </c>
      <c r="X301" s="210">
        <f>W301*H301</f>
        <v>0</v>
      </c>
      <c r="Y301" s="211" t="s">
        <v>40</v>
      </c>
      <c r="AR301" s="212" t="s">
        <v>235</v>
      </c>
      <c r="AT301" s="212" t="s">
        <v>231</v>
      </c>
      <c r="AU301" s="212" t="s">
        <v>82</v>
      </c>
      <c r="AY301" s="18" t="s">
        <v>236</v>
      </c>
      <c r="BE301" s="213">
        <f>IF(O301="základní",K301,0)</f>
        <v>0</v>
      </c>
      <c r="BF301" s="213">
        <f>IF(O301="snížená",K301,0)</f>
        <v>0</v>
      </c>
      <c r="BG301" s="213">
        <f>IF(O301="zákl. přenesená",K301,0)</f>
        <v>0</v>
      </c>
      <c r="BH301" s="213">
        <f>IF(O301="sníž. přenesená",K301,0)</f>
        <v>0</v>
      </c>
      <c r="BI301" s="213">
        <f>IF(O301="nulová",K301,0)</f>
        <v>0</v>
      </c>
      <c r="BJ301" s="18" t="s">
        <v>235</v>
      </c>
      <c r="BK301" s="213">
        <f>ROUND(P301*H301,2)</f>
        <v>0</v>
      </c>
      <c r="BL301" s="18" t="s">
        <v>235</v>
      </c>
      <c r="BM301" s="212" t="s">
        <v>471</v>
      </c>
    </row>
    <row r="302" s="1" customFormat="1">
      <c r="B302" s="40"/>
      <c r="C302" s="41"/>
      <c r="D302" s="214" t="s">
        <v>237</v>
      </c>
      <c r="E302" s="41"/>
      <c r="F302" s="215" t="s">
        <v>362</v>
      </c>
      <c r="G302" s="41"/>
      <c r="H302" s="41"/>
      <c r="I302" s="151"/>
      <c r="J302" s="151"/>
      <c r="K302" s="41"/>
      <c r="L302" s="41"/>
      <c r="M302" s="45"/>
      <c r="N302" s="216"/>
      <c r="O302" s="86"/>
      <c r="P302" s="86"/>
      <c r="Q302" s="86"/>
      <c r="R302" s="86"/>
      <c r="S302" s="86"/>
      <c r="T302" s="86"/>
      <c r="U302" s="86"/>
      <c r="V302" s="86"/>
      <c r="W302" s="86"/>
      <c r="X302" s="86"/>
      <c r="Y302" s="87"/>
      <c r="AT302" s="18" t="s">
        <v>237</v>
      </c>
      <c r="AU302" s="18" t="s">
        <v>82</v>
      </c>
    </row>
    <row r="303" s="1" customFormat="1">
      <c r="B303" s="40"/>
      <c r="C303" s="41"/>
      <c r="D303" s="214" t="s">
        <v>239</v>
      </c>
      <c r="E303" s="41"/>
      <c r="F303" s="217" t="s">
        <v>363</v>
      </c>
      <c r="G303" s="41"/>
      <c r="H303" s="41"/>
      <c r="I303" s="151"/>
      <c r="J303" s="151"/>
      <c r="K303" s="41"/>
      <c r="L303" s="41"/>
      <c r="M303" s="45"/>
      <c r="N303" s="216"/>
      <c r="O303" s="86"/>
      <c r="P303" s="86"/>
      <c r="Q303" s="86"/>
      <c r="R303" s="86"/>
      <c r="S303" s="86"/>
      <c r="T303" s="86"/>
      <c r="U303" s="86"/>
      <c r="V303" s="86"/>
      <c r="W303" s="86"/>
      <c r="X303" s="86"/>
      <c r="Y303" s="87"/>
      <c r="AT303" s="18" t="s">
        <v>239</v>
      </c>
      <c r="AU303" s="18" t="s">
        <v>82</v>
      </c>
    </row>
    <row r="304" s="1" customFormat="1">
      <c r="B304" s="40"/>
      <c r="C304" s="41"/>
      <c r="D304" s="214" t="s">
        <v>241</v>
      </c>
      <c r="E304" s="41"/>
      <c r="F304" s="217" t="s">
        <v>469</v>
      </c>
      <c r="G304" s="41"/>
      <c r="H304" s="41"/>
      <c r="I304" s="151"/>
      <c r="J304" s="151"/>
      <c r="K304" s="41"/>
      <c r="L304" s="41"/>
      <c r="M304" s="45"/>
      <c r="N304" s="216"/>
      <c r="O304" s="86"/>
      <c r="P304" s="86"/>
      <c r="Q304" s="86"/>
      <c r="R304" s="86"/>
      <c r="S304" s="86"/>
      <c r="T304" s="86"/>
      <c r="U304" s="86"/>
      <c r="V304" s="86"/>
      <c r="W304" s="86"/>
      <c r="X304" s="86"/>
      <c r="Y304" s="87"/>
      <c r="AT304" s="18" t="s">
        <v>241</v>
      </c>
      <c r="AU304" s="18" t="s">
        <v>82</v>
      </c>
    </row>
    <row r="305" s="1" customFormat="1" ht="24" customHeight="1">
      <c r="B305" s="40"/>
      <c r="C305" s="199" t="s">
        <v>472</v>
      </c>
      <c r="D305" s="200" t="s">
        <v>231</v>
      </c>
      <c r="E305" s="201" t="s">
        <v>473</v>
      </c>
      <c r="F305" s="202" t="s">
        <v>474</v>
      </c>
      <c r="G305" s="203" t="s">
        <v>257</v>
      </c>
      <c r="H305" s="204">
        <v>50</v>
      </c>
      <c r="I305" s="205"/>
      <c r="J305" s="205"/>
      <c r="K305" s="206">
        <f>ROUND(P305*H305,2)</f>
        <v>0</v>
      </c>
      <c r="L305" s="202" t="s">
        <v>234</v>
      </c>
      <c r="M305" s="45"/>
      <c r="N305" s="207" t="s">
        <v>40</v>
      </c>
      <c r="O305" s="208" t="s">
        <v>53</v>
      </c>
      <c r="P305" s="209">
        <f>I305+J305</f>
        <v>0</v>
      </c>
      <c r="Q305" s="209">
        <f>ROUND(I305*H305,2)</f>
        <v>0</v>
      </c>
      <c r="R305" s="209">
        <f>ROUND(J305*H305,2)</f>
        <v>0</v>
      </c>
      <c r="S305" s="86"/>
      <c r="T305" s="210">
        <f>S305*H305</f>
        <v>0</v>
      </c>
      <c r="U305" s="210">
        <v>0</v>
      </c>
      <c r="V305" s="210">
        <f>U305*H305</f>
        <v>0</v>
      </c>
      <c r="W305" s="210">
        <v>0</v>
      </c>
      <c r="X305" s="210">
        <f>W305*H305</f>
        <v>0</v>
      </c>
      <c r="Y305" s="211" t="s">
        <v>40</v>
      </c>
      <c r="AR305" s="212" t="s">
        <v>235</v>
      </c>
      <c r="AT305" s="212" t="s">
        <v>231</v>
      </c>
      <c r="AU305" s="212" t="s">
        <v>82</v>
      </c>
      <c r="AY305" s="18" t="s">
        <v>236</v>
      </c>
      <c r="BE305" s="213">
        <f>IF(O305="základní",K305,0)</f>
        <v>0</v>
      </c>
      <c r="BF305" s="213">
        <f>IF(O305="snížená",K305,0)</f>
        <v>0</v>
      </c>
      <c r="BG305" s="213">
        <f>IF(O305="zákl. přenesená",K305,0)</f>
        <v>0</v>
      </c>
      <c r="BH305" s="213">
        <f>IF(O305="sníž. přenesená",K305,0)</f>
        <v>0</v>
      </c>
      <c r="BI305" s="213">
        <f>IF(O305="nulová",K305,0)</f>
        <v>0</v>
      </c>
      <c r="BJ305" s="18" t="s">
        <v>235</v>
      </c>
      <c r="BK305" s="213">
        <f>ROUND(P305*H305,2)</f>
        <v>0</v>
      </c>
      <c r="BL305" s="18" t="s">
        <v>235</v>
      </c>
      <c r="BM305" s="212" t="s">
        <v>475</v>
      </c>
    </row>
    <row r="306" s="1" customFormat="1">
      <c r="B306" s="40"/>
      <c r="C306" s="41"/>
      <c r="D306" s="214" t="s">
        <v>237</v>
      </c>
      <c r="E306" s="41"/>
      <c r="F306" s="215" t="s">
        <v>476</v>
      </c>
      <c r="G306" s="41"/>
      <c r="H306" s="41"/>
      <c r="I306" s="151"/>
      <c r="J306" s="151"/>
      <c r="K306" s="41"/>
      <c r="L306" s="41"/>
      <c r="M306" s="45"/>
      <c r="N306" s="216"/>
      <c r="O306" s="86"/>
      <c r="P306" s="86"/>
      <c r="Q306" s="86"/>
      <c r="R306" s="86"/>
      <c r="S306" s="86"/>
      <c r="T306" s="86"/>
      <c r="U306" s="86"/>
      <c r="V306" s="86"/>
      <c r="W306" s="86"/>
      <c r="X306" s="86"/>
      <c r="Y306" s="87"/>
      <c r="AT306" s="18" t="s">
        <v>237</v>
      </c>
      <c r="AU306" s="18" t="s">
        <v>82</v>
      </c>
    </row>
    <row r="307" s="1" customFormat="1">
      <c r="B307" s="40"/>
      <c r="C307" s="41"/>
      <c r="D307" s="214" t="s">
        <v>239</v>
      </c>
      <c r="E307" s="41"/>
      <c r="F307" s="217" t="s">
        <v>477</v>
      </c>
      <c r="G307" s="41"/>
      <c r="H307" s="41"/>
      <c r="I307" s="151"/>
      <c r="J307" s="151"/>
      <c r="K307" s="41"/>
      <c r="L307" s="41"/>
      <c r="M307" s="45"/>
      <c r="N307" s="216"/>
      <c r="O307" s="86"/>
      <c r="P307" s="86"/>
      <c r="Q307" s="86"/>
      <c r="R307" s="86"/>
      <c r="S307" s="86"/>
      <c r="T307" s="86"/>
      <c r="U307" s="86"/>
      <c r="V307" s="86"/>
      <c r="W307" s="86"/>
      <c r="X307" s="86"/>
      <c r="Y307" s="87"/>
      <c r="AT307" s="18" t="s">
        <v>239</v>
      </c>
      <c r="AU307" s="18" t="s">
        <v>82</v>
      </c>
    </row>
    <row r="308" s="1" customFormat="1" ht="24" customHeight="1">
      <c r="B308" s="40"/>
      <c r="C308" s="199" t="s">
        <v>478</v>
      </c>
      <c r="D308" s="200" t="s">
        <v>231</v>
      </c>
      <c r="E308" s="201" t="s">
        <v>479</v>
      </c>
      <c r="F308" s="202" t="s">
        <v>480</v>
      </c>
      <c r="G308" s="203" t="s">
        <v>168</v>
      </c>
      <c r="H308" s="204">
        <v>5</v>
      </c>
      <c r="I308" s="205"/>
      <c r="J308" s="205"/>
      <c r="K308" s="206">
        <f>ROUND(P308*H308,2)</f>
        <v>0</v>
      </c>
      <c r="L308" s="202" t="s">
        <v>234</v>
      </c>
      <c r="M308" s="45"/>
      <c r="N308" s="207" t="s">
        <v>40</v>
      </c>
      <c r="O308" s="208" t="s">
        <v>53</v>
      </c>
      <c r="P308" s="209">
        <f>I308+J308</f>
        <v>0</v>
      </c>
      <c r="Q308" s="209">
        <f>ROUND(I308*H308,2)</f>
        <v>0</v>
      </c>
      <c r="R308" s="209">
        <f>ROUND(J308*H308,2)</f>
        <v>0</v>
      </c>
      <c r="S308" s="86"/>
      <c r="T308" s="210">
        <f>S308*H308</f>
        <v>0</v>
      </c>
      <c r="U308" s="210">
        <v>0</v>
      </c>
      <c r="V308" s="210">
        <f>U308*H308</f>
        <v>0</v>
      </c>
      <c r="W308" s="210">
        <v>0</v>
      </c>
      <c r="X308" s="210">
        <f>W308*H308</f>
        <v>0</v>
      </c>
      <c r="Y308" s="211" t="s">
        <v>40</v>
      </c>
      <c r="AR308" s="212" t="s">
        <v>235</v>
      </c>
      <c r="AT308" s="212" t="s">
        <v>231</v>
      </c>
      <c r="AU308" s="212" t="s">
        <v>82</v>
      </c>
      <c r="AY308" s="18" t="s">
        <v>236</v>
      </c>
      <c r="BE308" s="213">
        <f>IF(O308="základní",K308,0)</f>
        <v>0</v>
      </c>
      <c r="BF308" s="213">
        <f>IF(O308="snížená",K308,0)</f>
        <v>0</v>
      </c>
      <c r="BG308" s="213">
        <f>IF(O308="zákl. přenesená",K308,0)</f>
        <v>0</v>
      </c>
      <c r="BH308" s="213">
        <f>IF(O308="sníž. přenesená",K308,0)</f>
        <v>0</v>
      </c>
      <c r="BI308" s="213">
        <f>IF(O308="nulová",K308,0)</f>
        <v>0</v>
      </c>
      <c r="BJ308" s="18" t="s">
        <v>235</v>
      </c>
      <c r="BK308" s="213">
        <f>ROUND(P308*H308,2)</f>
        <v>0</v>
      </c>
      <c r="BL308" s="18" t="s">
        <v>235</v>
      </c>
      <c r="BM308" s="212" t="s">
        <v>481</v>
      </c>
    </row>
    <row r="309" s="1" customFormat="1">
      <c r="B309" s="40"/>
      <c r="C309" s="41"/>
      <c r="D309" s="214" t="s">
        <v>237</v>
      </c>
      <c r="E309" s="41"/>
      <c r="F309" s="215" t="s">
        <v>482</v>
      </c>
      <c r="G309" s="41"/>
      <c r="H309" s="41"/>
      <c r="I309" s="151"/>
      <c r="J309" s="151"/>
      <c r="K309" s="41"/>
      <c r="L309" s="41"/>
      <c r="M309" s="45"/>
      <c r="N309" s="216"/>
      <c r="O309" s="86"/>
      <c r="P309" s="86"/>
      <c r="Q309" s="86"/>
      <c r="R309" s="86"/>
      <c r="S309" s="86"/>
      <c r="T309" s="86"/>
      <c r="U309" s="86"/>
      <c r="V309" s="86"/>
      <c r="W309" s="86"/>
      <c r="X309" s="86"/>
      <c r="Y309" s="87"/>
      <c r="AT309" s="18" t="s">
        <v>237</v>
      </c>
      <c r="AU309" s="18" t="s">
        <v>82</v>
      </c>
    </row>
    <row r="310" s="1" customFormat="1">
      <c r="B310" s="40"/>
      <c r="C310" s="41"/>
      <c r="D310" s="214" t="s">
        <v>239</v>
      </c>
      <c r="E310" s="41"/>
      <c r="F310" s="217" t="s">
        <v>483</v>
      </c>
      <c r="G310" s="41"/>
      <c r="H310" s="41"/>
      <c r="I310" s="151"/>
      <c r="J310" s="151"/>
      <c r="K310" s="41"/>
      <c r="L310" s="41"/>
      <c r="M310" s="45"/>
      <c r="N310" s="216"/>
      <c r="O310" s="86"/>
      <c r="P310" s="86"/>
      <c r="Q310" s="86"/>
      <c r="R310" s="86"/>
      <c r="S310" s="86"/>
      <c r="T310" s="86"/>
      <c r="U310" s="86"/>
      <c r="V310" s="86"/>
      <c r="W310" s="86"/>
      <c r="X310" s="86"/>
      <c r="Y310" s="87"/>
      <c r="AT310" s="18" t="s">
        <v>239</v>
      </c>
      <c r="AU310" s="18" t="s">
        <v>82</v>
      </c>
    </row>
    <row r="311" s="1" customFormat="1" ht="24" customHeight="1">
      <c r="B311" s="40"/>
      <c r="C311" s="199" t="s">
        <v>484</v>
      </c>
      <c r="D311" s="200" t="s">
        <v>231</v>
      </c>
      <c r="E311" s="201" t="s">
        <v>485</v>
      </c>
      <c r="F311" s="202" t="s">
        <v>486</v>
      </c>
      <c r="G311" s="203" t="s">
        <v>160</v>
      </c>
      <c r="H311" s="204">
        <v>9</v>
      </c>
      <c r="I311" s="205"/>
      <c r="J311" s="205"/>
      <c r="K311" s="206">
        <f>ROUND(P311*H311,2)</f>
        <v>0</v>
      </c>
      <c r="L311" s="202" t="s">
        <v>234</v>
      </c>
      <c r="M311" s="45"/>
      <c r="N311" s="207" t="s">
        <v>40</v>
      </c>
      <c r="O311" s="208" t="s">
        <v>53</v>
      </c>
      <c r="P311" s="209">
        <f>I311+J311</f>
        <v>0</v>
      </c>
      <c r="Q311" s="209">
        <f>ROUND(I311*H311,2)</f>
        <v>0</v>
      </c>
      <c r="R311" s="209">
        <f>ROUND(J311*H311,2)</f>
        <v>0</v>
      </c>
      <c r="S311" s="86"/>
      <c r="T311" s="210">
        <f>S311*H311</f>
        <v>0</v>
      </c>
      <c r="U311" s="210">
        <v>0</v>
      </c>
      <c r="V311" s="210">
        <f>U311*H311</f>
        <v>0</v>
      </c>
      <c r="W311" s="210">
        <v>0</v>
      </c>
      <c r="X311" s="210">
        <f>W311*H311</f>
        <v>0</v>
      </c>
      <c r="Y311" s="211" t="s">
        <v>40</v>
      </c>
      <c r="AR311" s="212" t="s">
        <v>235</v>
      </c>
      <c r="AT311" s="212" t="s">
        <v>231</v>
      </c>
      <c r="AU311" s="212" t="s">
        <v>82</v>
      </c>
      <c r="AY311" s="18" t="s">
        <v>236</v>
      </c>
      <c r="BE311" s="213">
        <f>IF(O311="základní",K311,0)</f>
        <v>0</v>
      </c>
      <c r="BF311" s="213">
        <f>IF(O311="snížená",K311,0)</f>
        <v>0</v>
      </c>
      <c r="BG311" s="213">
        <f>IF(O311="zákl. přenesená",K311,0)</f>
        <v>0</v>
      </c>
      <c r="BH311" s="213">
        <f>IF(O311="sníž. přenesená",K311,0)</f>
        <v>0</v>
      </c>
      <c r="BI311" s="213">
        <f>IF(O311="nulová",K311,0)</f>
        <v>0</v>
      </c>
      <c r="BJ311" s="18" t="s">
        <v>235</v>
      </c>
      <c r="BK311" s="213">
        <f>ROUND(P311*H311,2)</f>
        <v>0</v>
      </c>
      <c r="BL311" s="18" t="s">
        <v>235</v>
      </c>
      <c r="BM311" s="212" t="s">
        <v>487</v>
      </c>
    </row>
    <row r="312" s="1" customFormat="1">
      <c r="B312" s="40"/>
      <c r="C312" s="41"/>
      <c r="D312" s="214" t="s">
        <v>237</v>
      </c>
      <c r="E312" s="41"/>
      <c r="F312" s="215" t="s">
        <v>488</v>
      </c>
      <c r="G312" s="41"/>
      <c r="H312" s="41"/>
      <c r="I312" s="151"/>
      <c r="J312" s="151"/>
      <c r="K312" s="41"/>
      <c r="L312" s="41"/>
      <c r="M312" s="45"/>
      <c r="N312" s="216"/>
      <c r="O312" s="86"/>
      <c r="P312" s="86"/>
      <c r="Q312" s="86"/>
      <c r="R312" s="86"/>
      <c r="S312" s="86"/>
      <c r="T312" s="86"/>
      <c r="U312" s="86"/>
      <c r="V312" s="86"/>
      <c r="W312" s="86"/>
      <c r="X312" s="86"/>
      <c r="Y312" s="87"/>
      <c r="AT312" s="18" t="s">
        <v>237</v>
      </c>
      <c r="AU312" s="18" t="s">
        <v>82</v>
      </c>
    </row>
    <row r="313" s="1" customFormat="1">
      <c r="B313" s="40"/>
      <c r="C313" s="41"/>
      <c r="D313" s="214" t="s">
        <v>239</v>
      </c>
      <c r="E313" s="41"/>
      <c r="F313" s="217" t="s">
        <v>279</v>
      </c>
      <c r="G313" s="41"/>
      <c r="H313" s="41"/>
      <c r="I313" s="151"/>
      <c r="J313" s="151"/>
      <c r="K313" s="41"/>
      <c r="L313" s="41"/>
      <c r="M313" s="45"/>
      <c r="N313" s="216"/>
      <c r="O313" s="86"/>
      <c r="P313" s="86"/>
      <c r="Q313" s="86"/>
      <c r="R313" s="86"/>
      <c r="S313" s="86"/>
      <c r="T313" s="86"/>
      <c r="U313" s="86"/>
      <c r="V313" s="86"/>
      <c r="W313" s="86"/>
      <c r="X313" s="86"/>
      <c r="Y313" s="87"/>
      <c r="AT313" s="18" t="s">
        <v>239</v>
      </c>
      <c r="AU313" s="18" t="s">
        <v>82</v>
      </c>
    </row>
    <row r="314" s="9" customFormat="1">
      <c r="B314" s="218"/>
      <c r="C314" s="219"/>
      <c r="D314" s="214" t="s">
        <v>243</v>
      </c>
      <c r="E314" s="220" t="s">
        <v>40</v>
      </c>
      <c r="F314" s="221" t="s">
        <v>489</v>
      </c>
      <c r="G314" s="219"/>
      <c r="H314" s="222">
        <v>9</v>
      </c>
      <c r="I314" s="223"/>
      <c r="J314" s="223"/>
      <c r="K314" s="219"/>
      <c r="L314" s="219"/>
      <c r="M314" s="224"/>
      <c r="N314" s="225"/>
      <c r="O314" s="226"/>
      <c r="P314" s="226"/>
      <c r="Q314" s="226"/>
      <c r="R314" s="226"/>
      <c r="S314" s="226"/>
      <c r="T314" s="226"/>
      <c r="U314" s="226"/>
      <c r="V314" s="226"/>
      <c r="W314" s="226"/>
      <c r="X314" s="226"/>
      <c r="Y314" s="227"/>
      <c r="AT314" s="228" t="s">
        <v>243</v>
      </c>
      <c r="AU314" s="228" t="s">
        <v>82</v>
      </c>
      <c r="AV314" s="9" t="s">
        <v>91</v>
      </c>
      <c r="AW314" s="9" t="s">
        <v>5</v>
      </c>
      <c r="AX314" s="9" t="s">
        <v>82</v>
      </c>
      <c r="AY314" s="228" t="s">
        <v>236</v>
      </c>
    </row>
    <row r="315" s="12" customFormat="1">
      <c r="B315" s="250"/>
      <c r="C315" s="251"/>
      <c r="D315" s="214" t="s">
        <v>243</v>
      </c>
      <c r="E315" s="252" t="s">
        <v>40</v>
      </c>
      <c r="F315" s="253" t="s">
        <v>254</v>
      </c>
      <c r="G315" s="251"/>
      <c r="H315" s="254">
        <v>9</v>
      </c>
      <c r="I315" s="255"/>
      <c r="J315" s="255"/>
      <c r="K315" s="251"/>
      <c r="L315" s="251"/>
      <c r="M315" s="256"/>
      <c r="N315" s="257"/>
      <c r="O315" s="258"/>
      <c r="P315" s="258"/>
      <c r="Q315" s="258"/>
      <c r="R315" s="258"/>
      <c r="S315" s="258"/>
      <c r="T315" s="258"/>
      <c r="U315" s="258"/>
      <c r="V315" s="258"/>
      <c r="W315" s="258"/>
      <c r="X315" s="258"/>
      <c r="Y315" s="259"/>
      <c r="AT315" s="260" t="s">
        <v>243</v>
      </c>
      <c r="AU315" s="260" t="s">
        <v>82</v>
      </c>
      <c r="AV315" s="12" t="s">
        <v>235</v>
      </c>
      <c r="AW315" s="12" t="s">
        <v>5</v>
      </c>
      <c r="AX315" s="12" t="s">
        <v>89</v>
      </c>
      <c r="AY315" s="260" t="s">
        <v>236</v>
      </c>
    </row>
    <row r="316" s="1" customFormat="1" ht="24" customHeight="1">
      <c r="B316" s="40"/>
      <c r="C316" s="199" t="s">
        <v>347</v>
      </c>
      <c r="D316" s="200" t="s">
        <v>231</v>
      </c>
      <c r="E316" s="201" t="s">
        <v>490</v>
      </c>
      <c r="F316" s="202" t="s">
        <v>491</v>
      </c>
      <c r="G316" s="203" t="s">
        <v>492</v>
      </c>
      <c r="H316" s="204">
        <v>210</v>
      </c>
      <c r="I316" s="205"/>
      <c r="J316" s="205"/>
      <c r="K316" s="206">
        <f>ROUND(P316*H316,2)</f>
        <v>0</v>
      </c>
      <c r="L316" s="202" t="s">
        <v>234</v>
      </c>
      <c r="M316" s="45"/>
      <c r="N316" s="207" t="s">
        <v>40</v>
      </c>
      <c r="O316" s="208" t="s">
        <v>53</v>
      </c>
      <c r="P316" s="209">
        <f>I316+J316</f>
        <v>0</v>
      </c>
      <c r="Q316" s="209">
        <f>ROUND(I316*H316,2)</f>
        <v>0</v>
      </c>
      <c r="R316" s="209">
        <f>ROUND(J316*H316,2)</f>
        <v>0</v>
      </c>
      <c r="S316" s="86"/>
      <c r="T316" s="210">
        <f>S316*H316</f>
        <v>0</v>
      </c>
      <c r="U316" s="210">
        <v>0</v>
      </c>
      <c r="V316" s="210">
        <f>U316*H316</f>
        <v>0</v>
      </c>
      <c r="W316" s="210">
        <v>0</v>
      </c>
      <c r="X316" s="210">
        <f>W316*H316</f>
        <v>0</v>
      </c>
      <c r="Y316" s="211" t="s">
        <v>40</v>
      </c>
      <c r="AR316" s="212" t="s">
        <v>235</v>
      </c>
      <c r="AT316" s="212" t="s">
        <v>231</v>
      </c>
      <c r="AU316" s="212" t="s">
        <v>82</v>
      </c>
      <c r="AY316" s="18" t="s">
        <v>236</v>
      </c>
      <c r="BE316" s="213">
        <f>IF(O316="základní",K316,0)</f>
        <v>0</v>
      </c>
      <c r="BF316" s="213">
        <f>IF(O316="snížená",K316,0)</f>
        <v>0</v>
      </c>
      <c r="BG316" s="213">
        <f>IF(O316="zákl. přenesená",K316,0)</f>
        <v>0</v>
      </c>
      <c r="BH316" s="213">
        <f>IF(O316="sníž. přenesená",K316,0)</f>
        <v>0</v>
      </c>
      <c r="BI316" s="213">
        <f>IF(O316="nulová",K316,0)</f>
        <v>0</v>
      </c>
      <c r="BJ316" s="18" t="s">
        <v>235</v>
      </c>
      <c r="BK316" s="213">
        <f>ROUND(P316*H316,2)</f>
        <v>0</v>
      </c>
      <c r="BL316" s="18" t="s">
        <v>235</v>
      </c>
      <c r="BM316" s="212" t="s">
        <v>493</v>
      </c>
    </row>
    <row r="317" s="1" customFormat="1">
      <c r="B317" s="40"/>
      <c r="C317" s="41"/>
      <c r="D317" s="214" t="s">
        <v>237</v>
      </c>
      <c r="E317" s="41"/>
      <c r="F317" s="215" t="s">
        <v>494</v>
      </c>
      <c r="G317" s="41"/>
      <c r="H317" s="41"/>
      <c r="I317" s="151"/>
      <c r="J317" s="151"/>
      <c r="K317" s="41"/>
      <c r="L317" s="41"/>
      <c r="M317" s="45"/>
      <c r="N317" s="216"/>
      <c r="O317" s="86"/>
      <c r="P317" s="86"/>
      <c r="Q317" s="86"/>
      <c r="R317" s="86"/>
      <c r="S317" s="86"/>
      <c r="T317" s="86"/>
      <c r="U317" s="86"/>
      <c r="V317" s="86"/>
      <c r="W317" s="86"/>
      <c r="X317" s="86"/>
      <c r="Y317" s="87"/>
      <c r="AT317" s="18" t="s">
        <v>237</v>
      </c>
      <c r="AU317" s="18" t="s">
        <v>82</v>
      </c>
    </row>
    <row r="318" s="1" customFormat="1">
      <c r="B318" s="40"/>
      <c r="C318" s="41"/>
      <c r="D318" s="214" t="s">
        <v>239</v>
      </c>
      <c r="E318" s="41"/>
      <c r="F318" s="217" t="s">
        <v>495</v>
      </c>
      <c r="G318" s="41"/>
      <c r="H318" s="41"/>
      <c r="I318" s="151"/>
      <c r="J318" s="151"/>
      <c r="K318" s="41"/>
      <c r="L318" s="41"/>
      <c r="M318" s="45"/>
      <c r="N318" s="216"/>
      <c r="O318" s="86"/>
      <c r="P318" s="86"/>
      <c r="Q318" s="86"/>
      <c r="R318" s="86"/>
      <c r="S318" s="86"/>
      <c r="T318" s="86"/>
      <c r="U318" s="86"/>
      <c r="V318" s="86"/>
      <c r="W318" s="86"/>
      <c r="X318" s="86"/>
      <c r="Y318" s="87"/>
      <c r="AT318" s="18" t="s">
        <v>239</v>
      </c>
      <c r="AU318" s="18" t="s">
        <v>82</v>
      </c>
    </row>
    <row r="319" s="9" customFormat="1">
      <c r="B319" s="218"/>
      <c r="C319" s="219"/>
      <c r="D319" s="214" t="s">
        <v>243</v>
      </c>
      <c r="E319" s="220" t="s">
        <v>40</v>
      </c>
      <c r="F319" s="221" t="s">
        <v>496</v>
      </c>
      <c r="G319" s="219"/>
      <c r="H319" s="222">
        <v>210</v>
      </c>
      <c r="I319" s="223"/>
      <c r="J319" s="223"/>
      <c r="K319" s="219"/>
      <c r="L319" s="219"/>
      <c r="M319" s="224"/>
      <c r="N319" s="225"/>
      <c r="O319" s="226"/>
      <c r="P319" s="226"/>
      <c r="Q319" s="226"/>
      <c r="R319" s="226"/>
      <c r="S319" s="226"/>
      <c r="T319" s="226"/>
      <c r="U319" s="226"/>
      <c r="V319" s="226"/>
      <c r="W319" s="226"/>
      <c r="X319" s="226"/>
      <c r="Y319" s="227"/>
      <c r="AT319" s="228" t="s">
        <v>243</v>
      </c>
      <c r="AU319" s="228" t="s">
        <v>82</v>
      </c>
      <c r="AV319" s="9" t="s">
        <v>91</v>
      </c>
      <c r="AW319" s="9" t="s">
        <v>5</v>
      </c>
      <c r="AX319" s="9" t="s">
        <v>82</v>
      </c>
      <c r="AY319" s="228" t="s">
        <v>236</v>
      </c>
    </row>
    <row r="320" s="12" customFormat="1">
      <c r="B320" s="250"/>
      <c r="C320" s="251"/>
      <c r="D320" s="214" t="s">
        <v>243</v>
      </c>
      <c r="E320" s="252" t="s">
        <v>40</v>
      </c>
      <c r="F320" s="253" t="s">
        <v>254</v>
      </c>
      <c r="G320" s="251"/>
      <c r="H320" s="254">
        <v>210</v>
      </c>
      <c r="I320" s="255"/>
      <c r="J320" s="255"/>
      <c r="K320" s="251"/>
      <c r="L320" s="251"/>
      <c r="M320" s="256"/>
      <c r="N320" s="257"/>
      <c r="O320" s="258"/>
      <c r="P320" s="258"/>
      <c r="Q320" s="258"/>
      <c r="R320" s="258"/>
      <c r="S320" s="258"/>
      <c r="T320" s="258"/>
      <c r="U320" s="258"/>
      <c r="V320" s="258"/>
      <c r="W320" s="258"/>
      <c r="X320" s="258"/>
      <c r="Y320" s="259"/>
      <c r="AT320" s="260" t="s">
        <v>243</v>
      </c>
      <c r="AU320" s="260" t="s">
        <v>82</v>
      </c>
      <c r="AV320" s="12" t="s">
        <v>235</v>
      </c>
      <c r="AW320" s="12" t="s">
        <v>5</v>
      </c>
      <c r="AX320" s="12" t="s">
        <v>89</v>
      </c>
      <c r="AY320" s="260" t="s">
        <v>236</v>
      </c>
    </row>
    <row r="321" s="1" customFormat="1" ht="24" customHeight="1">
      <c r="B321" s="40"/>
      <c r="C321" s="199" t="s">
        <v>497</v>
      </c>
      <c r="D321" s="200" t="s">
        <v>231</v>
      </c>
      <c r="E321" s="201" t="s">
        <v>498</v>
      </c>
      <c r="F321" s="202" t="s">
        <v>499</v>
      </c>
      <c r="G321" s="203" t="s">
        <v>342</v>
      </c>
      <c r="H321" s="204">
        <v>13571</v>
      </c>
      <c r="I321" s="205"/>
      <c r="J321" s="205"/>
      <c r="K321" s="206">
        <f>ROUND(P321*H321,2)</f>
        <v>0</v>
      </c>
      <c r="L321" s="202" t="s">
        <v>234</v>
      </c>
      <c r="M321" s="45"/>
      <c r="N321" s="207" t="s">
        <v>40</v>
      </c>
      <c r="O321" s="208" t="s">
        <v>53</v>
      </c>
      <c r="P321" s="209">
        <f>I321+J321</f>
        <v>0</v>
      </c>
      <c r="Q321" s="209">
        <f>ROUND(I321*H321,2)</f>
        <v>0</v>
      </c>
      <c r="R321" s="209">
        <f>ROUND(J321*H321,2)</f>
        <v>0</v>
      </c>
      <c r="S321" s="86"/>
      <c r="T321" s="210">
        <f>S321*H321</f>
        <v>0</v>
      </c>
      <c r="U321" s="210">
        <v>0</v>
      </c>
      <c r="V321" s="210">
        <f>U321*H321</f>
        <v>0</v>
      </c>
      <c r="W321" s="210">
        <v>0</v>
      </c>
      <c r="X321" s="210">
        <f>W321*H321</f>
        <v>0</v>
      </c>
      <c r="Y321" s="211" t="s">
        <v>40</v>
      </c>
      <c r="AR321" s="212" t="s">
        <v>235</v>
      </c>
      <c r="AT321" s="212" t="s">
        <v>231</v>
      </c>
      <c r="AU321" s="212" t="s">
        <v>82</v>
      </c>
      <c r="AY321" s="18" t="s">
        <v>236</v>
      </c>
      <c r="BE321" s="213">
        <f>IF(O321="základní",K321,0)</f>
        <v>0</v>
      </c>
      <c r="BF321" s="213">
        <f>IF(O321="snížená",K321,0)</f>
        <v>0</v>
      </c>
      <c r="BG321" s="213">
        <f>IF(O321="zákl. přenesená",K321,0)</f>
        <v>0</v>
      </c>
      <c r="BH321" s="213">
        <f>IF(O321="sníž. přenesená",K321,0)</f>
        <v>0</v>
      </c>
      <c r="BI321" s="213">
        <f>IF(O321="nulová",K321,0)</f>
        <v>0</v>
      </c>
      <c r="BJ321" s="18" t="s">
        <v>235</v>
      </c>
      <c r="BK321" s="213">
        <f>ROUND(P321*H321,2)</f>
        <v>0</v>
      </c>
      <c r="BL321" s="18" t="s">
        <v>235</v>
      </c>
      <c r="BM321" s="212" t="s">
        <v>500</v>
      </c>
    </row>
    <row r="322" s="1" customFormat="1">
      <c r="B322" s="40"/>
      <c r="C322" s="41"/>
      <c r="D322" s="214" t="s">
        <v>237</v>
      </c>
      <c r="E322" s="41"/>
      <c r="F322" s="215" t="s">
        <v>501</v>
      </c>
      <c r="G322" s="41"/>
      <c r="H322" s="41"/>
      <c r="I322" s="151"/>
      <c r="J322" s="151"/>
      <c r="K322" s="41"/>
      <c r="L322" s="41"/>
      <c r="M322" s="45"/>
      <c r="N322" s="216"/>
      <c r="O322" s="86"/>
      <c r="P322" s="86"/>
      <c r="Q322" s="86"/>
      <c r="R322" s="86"/>
      <c r="S322" s="86"/>
      <c r="T322" s="86"/>
      <c r="U322" s="86"/>
      <c r="V322" s="86"/>
      <c r="W322" s="86"/>
      <c r="X322" s="86"/>
      <c r="Y322" s="87"/>
      <c r="AT322" s="18" t="s">
        <v>237</v>
      </c>
      <c r="AU322" s="18" t="s">
        <v>82</v>
      </c>
    </row>
    <row r="323" s="1" customFormat="1">
      <c r="B323" s="40"/>
      <c r="C323" s="41"/>
      <c r="D323" s="214" t="s">
        <v>239</v>
      </c>
      <c r="E323" s="41"/>
      <c r="F323" s="217" t="s">
        <v>502</v>
      </c>
      <c r="G323" s="41"/>
      <c r="H323" s="41"/>
      <c r="I323" s="151"/>
      <c r="J323" s="151"/>
      <c r="K323" s="41"/>
      <c r="L323" s="41"/>
      <c r="M323" s="45"/>
      <c r="N323" s="216"/>
      <c r="O323" s="86"/>
      <c r="P323" s="86"/>
      <c r="Q323" s="86"/>
      <c r="R323" s="86"/>
      <c r="S323" s="86"/>
      <c r="T323" s="86"/>
      <c r="U323" s="86"/>
      <c r="V323" s="86"/>
      <c r="W323" s="86"/>
      <c r="X323" s="86"/>
      <c r="Y323" s="87"/>
      <c r="AT323" s="18" t="s">
        <v>239</v>
      </c>
      <c r="AU323" s="18" t="s">
        <v>82</v>
      </c>
    </row>
    <row r="324" s="9" customFormat="1">
      <c r="B324" s="218"/>
      <c r="C324" s="219"/>
      <c r="D324" s="214" t="s">
        <v>243</v>
      </c>
      <c r="E324" s="220" t="s">
        <v>40</v>
      </c>
      <c r="F324" s="221" t="s">
        <v>503</v>
      </c>
      <c r="G324" s="219"/>
      <c r="H324" s="222">
        <v>13571</v>
      </c>
      <c r="I324" s="223"/>
      <c r="J324" s="223"/>
      <c r="K324" s="219"/>
      <c r="L324" s="219"/>
      <c r="M324" s="224"/>
      <c r="N324" s="225"/>
      <c r="O324" s="226"/>
      <c r="P324" s="226"/>
      <c r="Q324" s="226"/>
      <c r="R324" s="226"/>
      <c r="S324" s="226"/>
      <c r="T324" s="226"/>
      <c r="U324" s="226"/>
      <c r="V324" s="226"/>
      <c r="W324" s="226"/>
      <c r="X324" s="226"/>
      <c r="Y324" s="227"/>
      <c r="AT324" s="228" t="s">
        <v>243</v>
      </c>
      <c r="AU324" s="228" t="s">
        <v>82</v>
      </c>
      <c r="AV324" s="9" t="s">
        <v>91</v>
      </c>
      <c r="AW324" s="9" t="s">
        <v>5</v>
      </c>
      <c r="AX324" s="9" t="s">
        <v>82</v>
      </c>
      <c r="AY324" s="228" t="s">
        <v>236</v>
      </c>
    </row>
    <row r="325" s="12" customFormat="1">
      <c r="B325" s="250"/>
      <c r="C325" s="251"/>
      <c r="D325" s="214" t="s">
        <v>243</v>
      </c>
      <c r="E325" s="252" t="s">
        <v>192</v>
      </c>
      <c r="F325" s="253" t="s">
        <v>254</v>
      </c>
      <c r="G325" s="251"/>
      <c r="H325" s="254">
        <v>13571</v>
      </c>
      <c r="I325" s="255"/>
      <c r="J325" s="255"/>
      <c r="K325" s="251"/>
      <c r="L325" s="251"/>
      <c r="M325" s="256"/>
      <c r="N325" s="257"/>
      <c r="O325" s="258"/>
      <c r="P325" s="258"/>
      <c r="Q325" s="258"/>
      <c r="R325" s="258"/>
      <c r="S325" s="258"/>
      <c r="T325" s="258"/>
      <c r="U325" s="258"/>
      <c r="V325" s="258"/>
      <c r="W325" s="258"/>
      <c r="X325" s="258"/>
      <c r="Y325" s="259"/>
      <c r="AT325" s="260" t="s">
        <v>243</v>
      </c>
      <c r="AU325" s="260" t="s">
        <v>82</v>
      </c>
      <c r="AV325" s="12" t="s">
        <v>235</v>
      </c>
      <c r="AW325" s="12" t="s">
        <v>5</v>
      </c>
      <c r="AX325" s="12" t="s">
        <v>89</v>
      </c>
      <c r="AY325" s="260" t="s">
        <v>236</v>
      </c>
    </row>
    <row r="326" s="1" customFormat="1" ht="24" customHeight="1">
      <c r="B326" s="40"/>
      <c r="C326" s="199" t="s">
        <v>504</v>
      </c>
      <c r="D326" s="200" t="s">
        <v>231</v>
      </c>
      <c r="E326" s="201" t="s">
        <v>505</v>
      </c>
      <c r="F326" s="202" t="s">
        <v>506</v>
      </c>
      <c r="G326" s="203" t="s">
        <v>160</v>
      </c>
      <c r="H326" s="204">
        <v>351.16300000000001</v>
      </c>
      <c r="I326" s="205"/>
      <c r="J326" s="205"/>
      <c r="K326" s="206">
        <f>ROUND(P326*H326,2)</f>
        <v>0</v>
      </c>
      <c r="L326" s="202" t="s">
        <v>234</v>
      </c>
      <c r="M326" s="45"/>
      <c r="N326" s="207" t="s">
        <v>40</v>
      </c>
      <c r="O326" s="208" t="s">
        <v>53</v>
      </c>
      <c r="P326" s="209">
        <f>I326+J326</f>
        <v>0</v>
      </c>
      <c r="Q326" s="209">
        <f>ROUND(I326*H326,2)</f>
        <v>0</v>
      </c>
      <c r="R326" s="209">
        <f>ROUND(J326*H326,2)</f>
        <v>0</v>
      </c>
      <c r="S326" s="86"/>
      <c r="T326" s="210">
        <f>S326*H326</f>
        <v>0</v>
      </c>
      <c r="U326" s="210">
        <v>0</v>
      </c>
      <c r="V326" s="210">
        <f>U326*H326</f>
        <v>0</v>
      </c>
      <c r="W326" s="210">
        <v>0</v>
      </c>
      <c r="X326" s="210">
        <f>W326*H326</f>
        <v>0</v>
      </c>
      <c r="Y326" s="211" t="s">
        <v>40</v>
      </c>
      <c r="AR326" s="212" t="s">
        <v>235</v>
      </c>
      <c r="AT326" s="212" t="s">
        <v>231</v>
      </c>
      <c r="AU326" s="212" t="s">
        <v>82</v>
      </c>
      <c r="AY326" s="18" t="s">
        <v>236</v>
      </c>
      <c r="BE326" s="213">
        <f>IF(O326="základní",K326,0)</f>
        <v>0</v>
      </c>
      <c r="BF326" s="213">
        <f>IF(O326="snížená",K326,0)</f>
        <v>0</v>
      </c>
      <c r="BG326" s="213">
        <f>IF(O326="zákl. přenesená",K326,0)</f>
        <v>0</v>
      </c>
      <c r="BH326" s="213">
        <f>IF(O326="sníž. přenesená",K326,0)</f>
        <v>0</v>
      </c>
      <c r="BI326" s="213">
        <f>IF(O326="nulová",K326,0)</f>
        <v>0</v>
      </c>
      <c r="BJ326" s="18" t="s">
        <v>235</v>
      </c>
      <c r="BK326" s="213">
        <f>ROUND(P326*H326,2)</f>
        <v>0</v>
      </c>
      <c r="BL326" s="18" t="s">
        <v>235</v>
      </c>
      <c r="BM326" s="212" t="s">
        <v>507</v>
      </c>
    </row>
    <row r="327" s="1" customFormat="1">
      <c r="B327" s="40"/>
      <c r="C327" s="41"/>
      <c r="D327" s="214" t="s">
        <v>237</v>
      </c>
      <c r="E327" s="41"/>
      <c r="F327" s="215" t="s">
        <v>508</v>
      </c>
      <c r="G327" s="41"/>
      <c r="H327" s="41"/>
      <c r="I327" s="151"/>
      <c r="J327" s="151"/>
      <c r="K327" s="41"/>
      <c r="L327" s="41"/>
      <c r="M327" s="45"/>
      <c r="N327" s="216"/>
      <c r="O327" s="86"/>
      <c r="P327" s="86"/>
      <c r="Q327" s="86"/>
      <c r="R327" s="86"/>
      <c r="S327" s="86"/>
      <c r="T327" s="86"/>
      <c r="U327" s="86"/>
      <c r="V327" s="86"/>
      <c r="W327" s="86"/>
      <c r="X327" s="86"/>
      <c r="Y327" s="87"/>
      <c r="AT327" s="18" t="s">
        <v>237</v>
      </c>
      <c r="AU327" s="18" t="s">
        <v>82</v>
      </c>
    </row>
    <row r="328" s="1" customFormat="1">
      <c r="B328" s="40"/>
      <c r="C328" s="41"/>
      <c r="D328" s="214" t="s">
        <v>239</v>
      </c>
      <c r="E328" s="41"/>
      <c r="F328" s="217" t="s">
        <v>509</v>
      </c>
      <c r="G328" s="41"/>
      <c r="H328" s="41"/>
      <c r="I328" s="151"/>
      <c r="J328" s="151"/>
      <c r="K328" s="41"/>
      <c r="L328" s="41"/>
      <c r="M328" s="45"/>
      <c r="N328" s="216"/>
      <c r="O328" s="86"/>
      <c r="P328" s="86"/>
      <c r="Q328" s="86"/>
      <c r="R328" s="86"/>
      <c r="S328" s="86"/>
      <c r="T328" s="86"/>
      <c r="U328" s="86"/>
      <c r="V328" s="86"/>
      <c r="W328" s="86"/>
      <c r="X328" s="86"/>
      <c r="Y328" s="87"/>
      <c r="AT328" s="18" t="s">
        <v>239</v>
      </c>
      <c r="AU328" s="18" t="s">
        <v>82</v>
      </c>
    </row>
    <row r="329" s="1" customFormat="1">
      <c r="B329" s="40"/>
      <c r="C329" s="41"/>
      <c r="D329" s="214" t="s">
        <v>241</v>
      </c>
      <c r="E329" s="41"/>
      <c r="F329" s="217" t="s">
        <v>510</v>
      </c>
      <c r="G329" s="41"/>
      <c r="H329" s="41"/>
      <c r="I329" s="151"/>
      <c r="J329" s="151"/>
      <c r="K329" s="41"/>
      <c r="L329" s="41"/>
      <c r="M329" s="45"/>
      <c r="N329" s="216"/>
      <c r="O329" s="86"/>
      <c r="P329" s="86"/>
      <c r="Q329" s="86"/>
      <c r="R329" s="86"/>
      <c r="S329" s="86"/>
      <c r="T329" s="86"/>
      <c r="U329" s="86"/>
      <c r="V329" s="86"/>
      <c r="W329" s="86"/>
      <c r="X329" s="86"/>
      <c r="Y329" s="87"/>
      <c r="AT329" s="18" t="s">
        <v>241</v>
      </c>
      <c r="AU329" s="18" t="s">
        <v>82</v>
      </c>
    </row>
    <row r="330" s="9" customFormat="1">
      <c r="B330" s="218"/>
      <c r="C330" s="219"/>
      <c r="D330" s="214" t="s">
        <v>243</v>
      </c>
      <c r="E330" s="220" t="s">
        <v>40</v>
      </c>
      <c r="F330" s="221" t="s">
        <v>511</v>
      </c>
      <c r="G330" s="219"/>
      <c r="H330" s="222">
        <v>351.16300000000001</v>
      </c>
      <c r="I330" s="223"/>
      <c r="J330" s="223"/>
      <c r="K330" s="219"/>
      <c r="L330" s="219"/>
      <c r="M330" s="224"/>
      <c r="N330" s="225"/>
      <c r="O330" s="226"/>
      <c r="P330" s="226"/>
      <c r="Q330" s="226"/>
      <c r="R330" s="226"/>
      <c r="S330" s="226"/>
      <c r="T330" s="226"/>
      <c r="U330" s="226"/>
      <c r="V330" s="226"/>
      <c r="W330" s="226"/>
      <c r="X330" s="226"/>
      <c r="Y330" s="227"/>
      <c r="AT330" s="228" t="s">
        <v>243</v>
      </c>
      <c r="AU330" s="228" t="s">
        <v>82</v>
      </c>
      <c r="AV330" s="9" t="s">
        <v>91</v>
      </c>
      <c r="AW330" s="9" t="s">
        <v>5</v>
      </c>
      <c r="AX330" s="9" t="s">
        <v>82</v>
      </c>
      <c r="AY330" s="228" t="s">
        <v>236</v>
      </c>
    </row>
    <row r="331" s="12" customFormat="1">
      <c r="B331" s="250"/>
      <c r="C331" s="251"/>
      <c r="D331" s="214" t="s">
        <v>243</v>
      </c>
      <c r="E331" s="252" t="s">
        <v>40</v>
      </c>
      <c r="F331" s="253" t="s">
        <v>254</v>
      </c>
      <c r="G331" s="251"/>
      <c r="H331" s="254">
        <v>351.16300000000001</v>
      </c>
      <c r="I331" s="255"/>
      <c r="J331" s="255"/>
      <c r="K331" s="251"/>
      <c r="L331" s="251"/>
      <c r="M331" s="256"/>
      <c r="N331" s="257"/>
      <c r="O331" s="258"/>
      <c r="P331" s="258"/>
      <c r="Q331" s="258"/>
      <c r="R331" s="258"/>
      <c r="S331" s="258"/>
      <c r="T331" s="258"/>
      <c r="U331" s="258"/>
      <c r="V331" s="258"/>
      <c r="W331" s="258"/>
      <c r="X331" s="258"/>
      <c r="Y331" s="259"/>
      <c r="AT331" s="260" t="s">
        <v>243</v>
      </c>
      <c r="AU331" s="260" t="s">
        <v>82</v>
      </c>
      <c r="AV331" s="12" t="s">
        <v>235</v>
      </c>
      <c r="AW331" s="12" t="s">
        <v>5</v>
      </c>
      <c r="AX331" s="12" t="s">
        <v>89</v>
      </c>
      <c r="AY331" s="260" t="s">
        <v>236</v>
      </c>
    </row>
    <row r="332" s="1" customFormat="1" ht="24" customHeight="1">
      <c r="B332" s="40"/>
      <c r="C332" s="199" t="s">
        <v>512</v>
      </c>
      <c r="D332" s="272" t="s">
        <v>231</v>
      </c>
      <c r="E332" s="201" t="s">
        <v>513</v>
      </c>
      <c r="F332" s="202" t="s">
        <v>514</v>
      </c>
      <c r="G332" s="203" t="s">
        <v>160</v>
      </c>
      <c r="H332" s="204">
        <v>1085.6800000000001</v>
      </c>
      <c r="I332" s="205"/>
      <c r="J332" s="205"/>
      <c r="K332" s="206">
        <f>ROUND(P332*H332,2)</f>
        <v>0</v>
      </c>
      <c r="L332" s="202" t="s">
        <v>234</v>
      </c>
      <c r="M332" s="45"/>
      <c r="N332" s="207" t="s">
        <v>40</v>
      </c>
      <c r="O332" s="208" t="s">
        <v>53</v>
      </c>
      <c r="P332" s="209">
        <f>I332+J332</f>
        <v>0</v>
      </c>
      <c r="Q332" s="209">
        <f>ROUND(I332*H332,2)</f>
        <v>0</v>
      </c>
      <c r="R332" s="209">
        <f>ROUND(J332*H332,2)</f>
        <v>0</v>
      </c>
      <c r="S332" s="86"/>
      <c r="T332" s="210">
        <f>S332*H332</f>
        <v>0</v>
      </c>
      <c r="U332" s="210">
        <v>0</v>
      </c>
      <c r="V332" s="210">
        <f>U332*H332</f>
        <v>0</v>
      </c>
      <c r="W332" s="210">
        <v>0</v>
      </c>
      <c r="X332" s="210">
        <f>W332*H332</f>
        <v>0</v>
      </c>
      <c r="Y332" s="211" t="s">
        <v>40</v>
      </c>
      <c r="AR332" s="212" t="s">
        <v>235</v>
      </c>
      <c r="AT332" s="212" t="s">
        <v>231</v>
      </c>
      <c r="AU332" s="212" t="s">
        <v>82</v>
      </c>
      <c r="AY332" s="18" t="s">
        <v>236</v>
      </c>
      <c r="BE332" s="213">
        <f>IF(O332="základní",K332,0)</f>
        <v>0</v>
      </c>
      <c r="BF332" s="213">
        <f>IF(O332="snížená",K332,0)</f>
        <v>0</v>
      </c>
      <c r="BG332" s="213">
        <f>IF(O332="zákl. přenesená",K332,0)</f>
        <v>0</v>
      </c>
      <c r="BH332" s="213">
        <f>IF(O332="sníž. přenesená",K332,0)</f>
        <v>0</v>
      </c>
      <c r="BI332" s="213">
        <f>IF(O332="nulová",K332,0)</f>
        <v>0</v>
      </c>
      <c r="BJ332" s="18" t="s">
        <v>235</v>
      </c>
      <c r="BK332" s="213">
        <f>ROUND(P332*H332,2)</f>
        <v>0</v>
      </c>
      <c r="BL332" s="18" t="s">
        <v>235</v>
      </c>
      <c r="BM332" s="212" t="s">
        <v>515</v>
      </c>
    </row>
    <row r="333" s="1" customFormat="1">
      <c r="B333" s="40"/>
      <c r="C333" s="41"/>
      <c r="D333" s="214" t="s">
        <v>237</v>
      </c>
      <c r="E333" s="41"/>
      <c r="F333" s="215" t="s">
        <v>516</v>
      </c>
      <c r="G333" s="41"/>
      <c r="H333" s="41"/>
      <c r="I333" s="151"/>
      <c r="J333" s="151"/>
      <c r="K333" s="41"/>
      <c r="L333" s="41"/>
      <c r="M333" s="45"/>
      <c r="N333" s="216"/>
      <c r="O333" s="86"/>
      <c r="P333" s="86"/>
      <c r="Q333" s="86"/>
      <c r="R333" s="86"/>
      <c r="S333" s="86"/>
      <c r="T333" s="86"/>
      <c r="U333" s="86"/>
      <c r="V333" s="86"/>
      <c r="W333" s="86"/>
      <c r="X333" s="86"/>
      <c r="Y333" s="87"/>
      <c r="AT333" s="18" t="s">
        <v>237</v>
      </c>
      <c r="AU333" s="18" t="s">
        <v>82</v>
      </c>
    </row>
    <row r="334" s="1" customFormat="1">
      <c r="B334" s="40"/>
      <c r="C334" s="41"/>
      <c r="D334" s="214" t="s">
        <v>239</v>
      </c>
      <c r="E334" s="41"/>
      <c r="F334" s="217" t="s">
        <v>509</v>
      </c>
      <c r="G334" s="41"/>
      <c r="H334" s="41"/>
      <c r="I334" s="151"/>
      <c r="J334" s="151"/>
      <c r="K334" s="41"/>
      <c r="L334" s="41"/>
      <c r="M334" s="45"/>
      <c r="N334" s="216"/>
      <c r="O334" s="86"/>
      <c r="P334" s="86"/>
      <c r="Q334" s="86"/>
      <c r="R334" s="86"/>
      <c r="S334" s="86"/>
      <c r="T334" s="86"/>
      <c r="U334" s="86"/>
      <c r="V334" s="86"/>
      <c r="W334" s="86"/>
      <c r="X334" s="86"/>
      <c r="Y334" s="87"/>
      <c r="AT334" s="18" t="s">
        <v>239</v>
      </c>
      <c r="AU334" s="18" t="s">
        <v>82</v>
      </c>
    </row>
    <row r="335" s="1" customFormat="1">
      <c r="B335" s="40"/>
      <c r="C335" s="41"/>
      <c r="D335" s="214" t="s">
        <v>241</v>
      </c>
      <c r="E335" s="41"/>
      <c r="F335" s="217" t="s">
        <v>517</v>
      </c>
      <c r="G335" s="41"/>
      <c r="H335" s="41"/>
      <c r="I335" s="151"/>
      <c r="J335" s="151"/>
      <c r="K335" s="41"/>
      <c r="L335" s="41"/>
      <c r="M335" s="45"/>
      <c r="N335" s="216"/>
      <c r="O335" s="86"/>
      <c r="P335" s="86"/>
      <c r="Q335" s="86"/>
      <c r="R335" s="86"/>
      <c r="S335" s="86"/>
      <c r="T335" s="86"/>
      <c r="U335" s="86"/>
      <c r="V335" s="86"/>
      <c r="W335" s="86"/>
      <c r="X335" s="86"/>
      <c r="Y335" s="87"/>
      <c r="AT335" s="18" t="s">
        <v>241</v>
      </c>
      <c r="AU335" s="18" t="s">
        <v>82</v>
      </c>
    </row>
    <row r="336" s="9" customFormat="1">
      <c r="B336" s="218"/>
      <c r="C336" s="219"/>
      <c r="D336" s="214" t="s">
        <v>243</v>
      </c>
      <c r="E336" s="220" t="s">
        <v>40</v>
      </c>
      <c r="F336" s="221" t="s">
        <v>518</v>
      </c>
      <c r="G336" s="219"/>
      <c r="H336" s="222">
        <v>1085.6800000000001</v>
      </c>
      <c r="I336" s="223"/>
      <c r="J336" s="223"/>
      <c r="K336" s="219"/>
      <c r="L336" s="219"/>
      <c r="M336" s="224"/>
      <c r="N336" s="225"/>
      <c r="O336" s="226"/>
      <c r="P336" s="226"/>
      <c r="Q336" s="226"/>
      <c r="R336" s="226"/>
      <c r="S336" s="226"/>
      <c r="T336" s="226"/>
      <c r="U336" s="226"/>
      <c r="V336" s="226"/>
      <c r="W336" s="226"/>
      <c r="X336" s="226"/>
      <c r="Y336" s="227"/>
      <c r="AT336" s="228" t="s">
        <v>243</v>
      </c>
      <c r="AU336" s="228" t="s">
        <v>82</v>
      </c>
      <c r="AV336" s="9" t="s">
        <v>91</v>
      </c>
      <c r="AW336" s="9" t="s">
        <v>5</v>
      </c>
      <c r="AX336" s="9" t="s">
        <v>82</v>
      </c>
      <c r="AY336" s="228" t="s">
        <v>236</v>
      </c>
    </row>
    <row r="337" s="12" customFormat="1">
      <c r="B337" s="250"/>
      <c r="C337" s="251"/>
      <c r="D337" s="214" t="s">
        <v>243</v>
      </c>
      <c r="E337" s="252" t="s">
        <v>40</v>
      </c>
      <c r="F337" s="253" t="s">
        <v>254</v>
      </c>
      <c r="G337" s="251"/>
      <c r="H337" s="254">
        <v>1085.6800000000001</v>
      </c>
      <c r="I337" s="255"/>
      <c r="J337" s="255"/>
      <c r="K337" s="251"/>
      <c r="L337" s="251"/>
      <c r="M337" s="256"/>
      <c r="N337" s="257"/>
      <c r="O337" s="258"/>
      <c r="P337" s="258"/>
      <c r="Q337" s="258"/>
      <c r="R337" s="258"/>
      <c r="S337" s="258"/>
      <c r="T337" s="258"/>
      <c r="U337" s="258"/>
      <c r="V337" s="258"/>
      <c r="W337" s="258"/>
      <c r="X337" s="258"/>
      <c r="Y337" s="259"/>
      <c r="AT337" s="260" t="s">
        <v>243</v>
      </c>
      <c r="AU337" s="260" t="s">
        <v>82</v>
      </c>
      <c r="AV337" s="12" t="s">
        <v>235</v>
      </c>
      <c r="AW337" s="12" t="s">
        <v>5</v>
      </c>
      <c r="AX337" s="12" t="s">
        <v>89</v>
      </c>
      <c r="AY337" s="260" t="s">
        <v>236</v>
      </c>
    </row>
    <row r="338" s="1" customFormat="1" ht="24" customHeight="1">
      <c r="B338" s="40"/>
      <c r="C338" s="199" t="s">
        <v>337</v>
      </c>
      <c r="D338" s="272" t="s">
        <v>231</v>
      </c>
      <c r="E338" s="201" t="s">
        <v>519</v>
      </c>
      <c r="F338" s="202" t="s">
        <v>520</v>
      </c>
      <c r="G338" s="203" t="s">
        <v>160</v>
      </c>
      <c r="H338" s="204">
        <v>878.86400000000003</v>
      </c>
      <c r="I338" s="205"/>
      <c r="J338" s="205"/>
      <c r="K338" s="206">
        <f>ROUND(P338*H338,2)</f>
        <v>0</v>
      </c>
      <c r="L338" s="202" t="s">
        <v>234</v>
      </c>
      <c r="M338" s="45"/>
      <c r="N338" s="207" t="s">
        <v>40</v>
      </c>
      <c r="O338" s="208" t="s">
        <v>53</v>
      </c>
      <c r="P338" s="209">
        <f>I338+J338</f>
        <v>0</v>
      </c>
      <c r="Q338" s="209">
        <f>ROUND(I338*H338,2)</f>
        <v>0</v>
      </c>
      <c r="R338" s="209">
        <f>ROUND(J338*H338,2)</f>
        <v>0</v>
      </c>
      <c r="S338" s="86"/>
      <c r="T338" s="210">
        <f>S338*H338</f>
        <v>0</v>
      </c>
      <c r="U338" s="210">
        <v>0</v>
      </c>
      <c r="V338" s="210">
        <f>U338*H338</f>
        <v>0</v>
      </c>
      <c r="W338" s="210">
        <v>0</v>
      </c>
      <c r="X338" s="210">
        <f>W338*H338</f>
        <v>0</v>
      </c>
      <c r="Y338" s="211" t="s">
        <v>40</v>
      </c>
      <c r="AR338" s="212" t="s">
        <v>235</v>
      </c>
      <c r="AT338" s="212" t="s">
        <v>231</v>
      </c>
      <c r="AU338" s="212" t="s">
        <v>82</v>
      </c>
      <c r="AY338" s="18" t="s">
        <v>236</v>
      </c>
      <c r="BE338" s="213">
        <f>IF(O338="základní",K338,0)</f>
        <v>0</v>
      </c>
      <c r="BF338" s="213">
        <f>IF(O338="snížená",K338,0)</f>
        <v>0</v>
      </c>
      <c r="BG338" s="213">
        <f>IF(O338="zákl. přenesená",K338,0)</f>
        <v>0</v>
      </c>
      <c r="BH338" s="213">
        <f>IF(O338="sníž. přenesená",K338,0)</f>
        <v>0</v>
      </c>
      <c r="BI338" s="213">
        <f>IF(O338="nulová",K338,0)</f>
        <v>0</v>
      </c>
      <c r="BJ338" s="18" t="s">
        <v>235</v>
      </c>
      <c r="BK338" s="213">
        <f>ROUND(P338*H338,2)</f>
        <v>0</v>
      </c>
      <c r="BL338" s="18" t="s">
        <v>235</v>
      </c>
      <c r="BM338" s="212" t="s">
        <v>521</v>
      </c>
    </row>
    <row r="339" s="1" customFormat="1">
      <c r="B339" s="40"/>
      <c r="C339" s="41"/>
      <c r="D339" s="214" t="s">
        <v>237</v>
      </c>
      <c r="E339" s="41"/>
      <c r="F339" s="215" t="s">
        <v>522</v>
      </c>
      <c r="G339" s="41"/>
      <c r="H339" s="41"/>
      <c r="I339" s="151"/>
      <c r="J339" s="151"/>
      <c r="K339" s="41"/>
      <c r="L339" s="41"/>
      <c r="M339" s="45"/>
      <c r="N339" s="216"/>
      <c r="O339" s="86"/>
      <c r="P339" s="86"/>
      <c r="Q339" s="86"/>
      <c r="R339" s="86"/>
      <c r="S339" s="86"/>
      <c r="T339" s="86"/>
      <c r="U339" s="86"/>
      <c r="V339" s="86"/>
      <c r="W339" s="86"/>
      <c r="X339" s="86"/>
      <c r="Y339" s="87"/>
      <c r="AT339" s="18" t="s">
        <v>237</v>
      </c>
      <c r="AU339" s="18" t="s">
        <v>82</v>
      </c>
    </row>
    <row r="340" s="1" customFormat="1">
      <c r="B340" s="40"/>
      <c r="C340" s="41"/>
      <c r="D340" s="214" t="s">
        <v>239</v>
      </c>
      <c r="E340" s="41"/>
      <c r="F340" s="217" t="s">
        <v>509</v>
      </c>
      <c r="G340" s="41"/>
      <c r="H340" s="41"/>
      <c r="I340" s="151"/>
      <c r="J340" s="151"/>
      <c r="K340" s="41"/>
      <c r="L340" s="41"/>
      <c r="M340" s="45"/>
      <c r="N340" s="216"/>
      <c r="O340" s="86"/>
      <c r="P340" s="86"/>
      <c r="Q340" s="86"/>
      <c r="R340" s="86"/>
      <c r="S340" s="86"/>
      <c r="T340" s="86"/>
      <c r="U340" s="86"/>
      <c r="V340" s="86"/>
      <c r="W340" s="86"/>
      <c r="X340" s="86"/>
      <c r="Y340" s="87"/>
      <c r="AT340" s="18" t="s">
        <v>239</v>
      </c>
      <c r="AU340" s="18" t="s">
        <v>82</v>
      </c>
    </row>
    <row r="341" s="1" customFormat="1">
      <c r="B341" s="40"/>
      <c r="C341" s="41"/>
      <c r="D341" s="214" t="s">
        <v>241</v>
      </c>
      <c r="E341" s="41"/>
      <c r="F341" s="217" t="s">
        <v>523</v>
      </c>
      <c r="G341" s="41"/>
      <c r="H341" s="41"/>
      <c r="I341" s="151"/>
      <c r="J341" s="151"/>
      <c r="K341" s="41"/>
      <c r="L341" s="41"/>
      <c r="M341" s="45"/>
      <c r="N341" s="216"/>
      <c r="O341" s="86"/>
      <c r="P341" s="86"/>
      <c r="Q341" s="86"/>
      <c r="R341" s="86"/>
      <c r="S341" s="86"/>
      <c r="T341" s="86"/>
      <c r="U341" s="86"/>
      <c r="V341" s="86"/>
      <c r="W341" s="86"/>
      <c r="X341" s="86"/>
      <c r="Y341" s="87"/>
      <c r="AT341" s="18" t="s">
        <v>241</v>
      </c>
      <c r="AU341" s="18" t="s">
        <v>82</v>
      </c>
    </row>
    <row r="342" s="1" customFormat="1" ht="24" customHeight="1">
      <c r="B342" s="40"/>
      <c r="C342" s="199" t="s">
        <v>524</v>
      </c>
      <c r="D342" s="273" t="s">
        <v>231</v>
      </c>
      <c r="E342" s="201" t="s">
        <v>525</v>
      </c>
      <c r="F342" s="202" t="s">
        <v>526</v>
      </c>
      <c r="G342" s="203" t="s">
        <v>160</v>
      </c>
      <c r="H342" s="204">
        <v>8035.1999999999998</v>
      </c>
      <c r="I342" s="205"/>
      <c r="J342" s="205"/>
      <c r="K342" s="206">
        <f>ROUND(P342*H342,2)</f>
        <v>0</v>
      </c>
      <c r="L342" s="202" t="s">
        <v>234</v>
      </c>
      <c r="M342" s="45"/>
      <c r="N342" s="207" t="s">
        <v>40</v>
      </c>
      <c r="O342" s="208" t="s">
        <v>53</v>
      </c>
      <c r="P342" s="209">
        <f>I342+J342</f>
        <v>0</v>
      </c>
      <c r="Q342" s="209">
        <f>ROUND(I342*H342,2)</f>
        <v>0</v>
      </c>
      <c r="R342" s="209">
        <f>ROUND(J342*H342,2)</f>
        <v>0</v>
      </c>
      <c r="S342" s="86"/>
      <c r="T342" s="210">
        <f>S342*H342</f>
        <v>0</v>
      </c>
      <c r="U342" s="210">
        <v>0</v>
      </c>
      <c r="V342" s="210">
        <f>U342*H342</f>
        <v>0</v>
      </c>
      <c r="W342" s="210">
        <v>0</v>
      </c>
      <c r="X342" s="210">
        <f>W342*H342</f>
        <v>0</v>
      </c>
      <c r="Y342" s="211" t="s">
        <v>40</v>
      </c>
      <c r="AR342" s="212" t="s">
        <v>235</v>
      </c>
      <c r="AT342" s="212" t="s">
        <v>231</v>
      </c>
      <c r="AU342" s="212" t="s">
        <v>82</v>
      </c>
      <c r="AY342" s="18" t="s">
        <v>236</v>
      </c>
      <c r="BE342" s="213">
        <f>IF(O342="základní",K342,0)</f>
        <v>0</v>
      </c>
      <c r="BF342" s="213">
        <f>IF(O342="snížená",K342,0)</f>
        <v>0</v>
      </c>
      <c r="BG342" s="213">
        <f>IF(O342="zákl. přenesená",K342,0)</f>
        <v>0</v>
      </c>
      <c r="BH342" s="213">
        <f>IF(O342="sníž. přenesená",K342,0)</f>
        <v>0</v>
      </c>
      <c r="BI342" s="213">
        <f>IF(O342="nulová",K342,0)</f>
        <v>0</v>
      </c>
      <c r="BJ342" s="18" t="s">
        <v>235</v>
      </c>
      <c r="BK342" s="213">
        <f>ROUND(P342*H342,2)</f>
        <v>0</v>
      </c>
      <c r="BL342" s="18" t="s">
        <v>235</v>
      </c>
      <c r="BM342" s="212" t="s">
        <v>527</v>
      </c>
    </row>
    <row r="343" s="1" customFormat="1">
      <c r="B343" s="40"/>
      <c r="C343" s="41"/>
      <c r="D343" s="214" t="s">
        <v>237</v>
      </c>
      <c r="E343" s="41"/>
      <c r="F343" s="215" t="s">
        <v>528</v>
      </c>
      <c r="G343" s="41"/>
      <c r="H343" s="41"/>
      <c r="I343" s="151"/>
      <c r="J343" s="151"/>
      <c r="K343" s="41"/>
      <c r="L343" s="41"/>
      <c r="M343" s="45"/>
      <c r="N343" s="216"/>
      <c r="O343" s="86"/>
      <c r="P343" s="86"/>
      <c r="Q343" s="86"/>
      <c r="R343" s="86"/>
      <c r="S343" s="86"/>
      <c r="T343" s="86"/>
      <c r="U343" s="86"/>
      <c r="V343" s="86"/>
      <c r="W343" s="86"/>
      <c r="X343" s="86"/>
      <c r="Y343" s="87"/>
      <c r="AT343" s="18" t="s">
        <v>237</v>
      </c>
      <c r="AU343" s="18" t="s">
        <v>82</v>
      </c>
    </row>
    <row r="344" s="1" customFormat="1">
      <c r="B344" s="40"/>
      <c r="C344" s="41"/>
      <c r="D344" s="214" t="s">
        <v>239</v>
      </c>
      <c r="E344" s="41"/>
      <c r="F344" s="217" t="s">
        <v>279</v>
      </c>
      <c r="G344" s="41"/>
      <c r="H344" s="41"/>
      <c r="I344" s="151"/>
      <c r="J344" s="151"/>
      <c r="K344" s="41"/>
      <c r="L344" s="41"/>
      <c r="M344" s="45"/>
      <c r="N344" s="216"/>
      <c r="O344" s="86"/>
      <c r="P344" s="86"/>
      <c r="Q344" s="86"/>
      <c r="R344" s="86"/>
      <c r="S344" s="86"/>
      <c r="T344" s="86"/>
      <c r="U344" s="86"/>
      <c r="V344" s="86"/>
      <c r="W344" s="86"/>
      <c r="X344" s="86"/>
      <c r="Y344" s="87"/>
      <c r="AT344" s="18" t="s">
        <v>239</v>
      </c>
      <c r="AU344" s="18" t="s">
        <v>82</v>
      </c>
    </row>
    <row r="345" s="11" customFormat="1">
      <c r="B345" s="240"/>
      <c r="C345" s="241"/>
      <c r="D345" s="214" t="s">
        <v>243</v>
      </c>
      <c r="E345" s="242" t="s">
        <v>40</v>
      </c>
      <c r="F345" s="243" t="s">
        <v>529</v>
      </c>
      <c r="G345" s="241"/>
      <c r="H345" s="242" t="s">
        <v>40</v>
      </c>
      <c r="I345" s="244"/>
      <c r="J345" s="244"/>
      <c r="K345" s="241"/>
      <c r="L345" s="241"/>
      <c r="M345" s="245"/>
      <c r="N345" s="246"/>
      <c r="O345" s="247"/>
      <c r="P345" s="247"/>
      <c r="Q345" s="247"/>
      <c r="R345" s="247"/>
      <c r="S345" s="247"/>
      <c r="T345" s="247"/>
      <c r="U345" s="247"/>
      <c r="V345" s="247"/>
      <c r="W345" s="247"/>
      <c r="X345" s="247"/>
      <c r="Y345" s="248"/>
      <c r="AT345" s="249" t="s">
        <v>243</v>
      </c>
      <c r="AU345" s="249" t="s">
        <v>82</v>
      </c>
      <c r="AV345" s="11" t="s">
        <v>89</v>
      </c>
      <c r="AW345" s="11" t="s">
        <v>5</v>
      </c>
      <c r="AX345" s="11" t="s">
        <v>82</v>
      </c>
      <c r="AY345" s="249" t="s">
        <v>236</v>
      </c>
    </row>
    <row r="346" s="11" customFormat="1">
      <c r="B346" s="240"/>
      <c r="C346" s="241"/>
      <c r="D346" s="214" t="s">
        <v>243</v>
      </c>
      <c r="E346" s="242" t="s">
        <v>40</v>
      </c>
      <c r="F346" s="243" t="s">
        <v>530</v>
      </c>
      <c r="G346" s="241"/>
      <c r="H346" s="242" t="s">
        <v>40</v>
      </c>
      <c r="I346" s="244"/>
      <c r="J346" s="244"/>
      <c r="K346" s="241"/>
      <c r="L346" s="241"/>
      <c r="M346" s="245"/>
      <c r="N346" s="246"/>
      <c r="O346" s="247"/>
      <c r="P346" s="247"/>
      <c r="Q346" s="247"/>
      <c r="R346" s="247"/>
      <c r="S346" s="247"/>
      <c r="T346" s="247"/>
      <c r="U346" s="247"/>
      <c r="V346" s="247"/>
      <c r="W346" s="247"/>
      <c r="X346" s="247"/>
      <c r="Y346" s="248"/>
      <c r="AT346" s="249" t="s">
        <v>243</v>
      </c>
      <c r="AU346" s="249" t="s">
        <v>82</v>
      </c>
      <c r="AV346" s="11" t="s">
        <v>89</v>
      </c>
      <c r="AW346" s="11" t="s">
        <v>5</v>
      </c>
      <c r="AX346" s="11" t="s">
        <v>82</v>
      </c>
      <c r="AY346" s="249" t="s">
        <v>236</v>
      </c>
    </row>
    <row r="347" s="11" customFormat="1">
      <c r="B347" s="240"/>
      <c r="C347" s="241"/>
      <c r="D347" s="214" t="s">
        <v>243</v>
      </c>
      <c r="E347" s="242" t="s">
        <v>40</v>
      </c>
      <c r="F347" s="243" t="s">
        <v>531</v>
      </c>
      <c r="G347" s="241"/>
      <c r="H347" s="242" t="s">
        <v>40</v>
      </c>
      <c r="I347" s="244"/>
      <c r="J347" s="244"/>
      <c r="K347" s="241"/>
      <c r="L347" s="241"/>
      <c r="M347" s="245"/>
      <c r="N347" s="246"/>
      <c r="O347" s="247"/>
      <c r="P347" s="247"/>
      <c r="Q347" s="247"/>
      <c r="R347" s="247"/>
      <c r="S347" s="247"/>
      <c r="T347" s="247"/>
      <c r="U347" s="247"/>
      <c r="V347" s="247"/>
      <c r="W347" s="247"/>
      <c r="X347" s="247"/>
      <c r="Y347" s="248"/>
      <c r="AT347" s="249" t="s">
        <v>243</v>
      </c>
      <c r="AU347" s="249" t="s">
        <v>82</v>
      </c>
      <c r="AV347" s="11" t="s">
        <v>89</v>
      </c>
      <c r="AW347" s="11" t="s">
        <v>5</v>
      </c>
      <c r="AX347" s="11" t="s">
        <v>82</v>
      </c>
      <c r="AY347" s="249" t="s">
        <v>236</v>
      </c>
    </row>
    <row r="348" s="9" customFormat="1">
      <c r="B348" s="218"/>
      <c r="C348" s="219"/>
      <c r="D348" s="214" t="s">
        <v>243</v>
      </c>
      <c r="E348" s="220" t="s">
        <v>40</v>
      </c>
      <c r="F348" s="221" t="s">
        <v>532</v>
      </c>
      <c r="G348" s="219"/>
      <c r="H348" s="222">
        <v>8035.1999999999998</v>
      </c>
      <c r="I348" s="223"/>
      <c r="J348" s="223"/>
      <c r="K348" s="219"/>
      <c r="L348" s="219"/>
      <c r="M348" s="224"/>
      <c r="N348" s="225"/>
      <c r="O348" s="226"/>
      <c r="P348" s="226"/>
      <c r="Q348" s="226"/>
      <c r="R348" s="226"/>
      <c r="S348" s="226"/>
      <c r="T348" s="226"/>
      <c r="U348" s="226"/>
      <c r="V348" s="226"/>
      <c r="W348" s="226"/>
      <c r="X348" s="226"/>
      <c r="Y348" s="227"/>
      <c r="AT348" s="228" t="s">
        <v>243</v>
      </c>
      <c r="AU348" s="228" t="s">
        <v>82</v>
      </c>
      <c r="AV348" s="9" t="s">
        <v>91</v>
      </c>
      <c r="AW348" s="9" t="s">
        <v>5</v>
      </c>
      <c r="AX348" s="9" t="s">
        <v>82</v>
      </c>
      <c r="AY348" s="228" t="s">
        <v>236</v>
      </c>
    </row>
    <row r="349" s="12" customFormat="1">
      <c r="B349" s="250"/>
      <c r="C349" s="251"/>
      <c r="D349" s="214" t="s">
        <v>243</v>
      </c>
      <c r="E349" s="252" t="s">
        <v>202</v>
      </c>
      <c r="F349" s="253" t="s">
        <v>254</v>
      </c>
      <c r="G349" s="251"/>
      <c r="H349" s="254">
        <v>8035.1999999999998</v>
      </c>
      <c r="I349" s="255"/>
      <c r="J349" s="255"/>
      <c r="K349" s="251"/>
      <c r="L349" s="251"/>
      <c r="M349" s="256"/>
      <c r="N349" s="257"/>
      <c r="O349" s="258"/>
      <c r="P349" s="258"/>
      <c r="Q349" s="258"/>
      <c r="R349" s="258"/>
      <c r="S349" s="258"/>
      <c r="T349" s="258"/>
      <c r="U349" s="258"/>
      <c r="V349" s="258"/>
      <c r="W349" s="258"/>
      <c r="X349" s="258"/>
      <c r="Y349" s="259"/>
      <c r="AT349" s="260" t="s">
        <v>243</v>
      </c>
      <c r="AU349" s="260" t="s">
        <v>82</v>
      </c>
      <c r="AV349" s="12" t="s">
        <v>235</v>
      </c>
      <c r="AW349" s="12" t="s">
        <v>5</v>
      </c>
      <c r="AX349" s="12" t="s">
        <v>89</v>
      </c>
      <c r="AY349" s="260" t="s">
        <v>236</v>
      </c>
    </row>
    <row r="350" s="1" customFormat="1" ht="24" customHeight="1">
      <c r="B350" s="40"/>
      <c r="C350" s="199" t="s">
        <v>533</v>
      </c>
      <c r="D350" s="200" t="s">
        <v>231</v>
      </c>
      <c r="E350" s="201" t="s">
        <v>275</v>
      </c>
      <c r="F350" s="202" t="s">
        <v>276</v>
      </c>
      <c r="G350" s="203" t="s">
        <v>160</v>
      </c>
      <c r="H350" s="204">
        <v>6.2430000000000003</v>
      </c>
      <c r="I350" s="205"/>
      <c r="J350" s="205"/>
      <c r="K350" s="206">
        <f>ROUND(P350*H350,2)</f>
        <v>0</v>
      </c>
      <c r="L350" s="202" t="s">
        <v>234</v>
      </c>
      <c r="M350" s="45"/>
      <c r="N350" s="207" t="s">
        <v>40</v>
      </c>
      <c r="O350" s="208" t="s">
        <v>53</v>
      </c>
      <c r="P350" s="209">
        <f>I350+J350</f>
        <v>0</v>
      </c>
      <c r="Q350" s="209">
        <f>ROUND(I350*H350,2)</f>
        <v>0</v>
      </c>
      <c r="R350" s="209">
        <f>ROUND(J350*H350,2)</f>
        <v>0</v>
      </c>
      <c r="S350" s="86"/>
      <c r="T350" s="210">
        <f>S350*H350</f>
        <v>0</v>
      </c>
      <c r="U350" s="210">
        <v>0</v>
      </c>
      <c r="V350" s="210">
        <f>U350*H350</f>
        <v>0</v>
      </c>
      <c r="W350" s="210">
        <v>0</v>
      </c>
      <c r="X350" s="210">
        <f>W350*H350</f>
        <v>0</v>
      </c>
      <c r="Y350" s="211" t="s">
        <v>40</v>
      </c>
      <c r="AR350" s="212" t="s">
        <v>235</v>
      </c>
      <c r="AT350" s="212" t="s">
        <v>231</v>
      </c>
      <c r="AU350" s="212" t="s">
        <v>82</v>
      </c>
      <c r="AY350" s="18" t="s">
        <v>236</v>
      </c>
      <c r="BE350" s="213">
        <f>IF(O350="základní",K350,0)</f>
        <v>0</v>
      </c>
      <c r="BF350" s="213">
        <f>IF(O350="snížená",K350,0)</f>
        <v>0</v>
      </c>
      <c r="BG350" s="213">
        <f>IF(O350="zákl. přenesená",K350,0)</f>
        <v>0</v>
      </c>
      <c r="BH350" s="213">
        <f>IF(O350="sníž. přenesená",K350,0)</f>
        <v>0</v>
      </c>
      <c r="BI350" s="213">
        <f>IF(O350="nulová",K350,0)</f>
        <v>0</v>
      </c>
      <c r="BJ350" s="18" t="s">
        <v>235</v>
      </c>
      <c r="BK350" s="213">
        <f>ROUND(P350*H350,2)</f>
        <v>0</v>
      </c>
      <c r="BL350" s="18" t="s">
        <v>235</v>
      </c>
      <c r="BM350" s="212" t="s">
        <v>534</v>
      </c>
    </row>
    <row r="351" s="1" customFormat="1">
      <c r="B351" s="40"/>
      <c r="C351" s="41"/>
      <c r="D351" s="214" t="s">
        <v>237</v>
      </c>
      <c r="E351" s="41"/>
      <c r="F351" s="215" t="s">
        <v>278</v>
      </c>
      <c r="G351" s="41"/>
      <c r="H351" s="41"/>
      <c r="I351" s="151"/>
      <c r="J351" s="151"/>
      <c r="K351" s="41"/>
      <c r="L351" s="41"/>
      <c r="M351" s="45"/>
      <c r="N351" s="216"/>
      <c r="O351" s="86"/>
      <c r="P351" s="86"/>
      <c r="Q351" s="86"/>
      <c r="R351" s="86"/>
      <c r="S351" s="86"/>
      <c r="T351" s="86"/>
      <c r="U351" s="86"/>
      <c r="V351" s="86"/>
      <c r="W351" s="86"/>
      <c r="X351" s="86"/>
      <c r="Y351" s="87"/>
      <c r="AT351" s="18" t="s">
        <v>237</v>
      </c>
      <c r="AU351" s="18" t="s">
        <v>82</v>
      </c>
    </row>
    <row r="352" s="1" customFormat="1">
      <c r="B352" s="40"/>
      <c r="C352" s="41"/>
      <c r="D352" s="214" t="s">
        <v>239</v>
      </c>
      <c r="E352" s="41"/>
      <c r="F352" s="217" t="s">
        <v>279</v>
      </c>
      <c r="G352" s="41"/>
      <c r="H352" s="41"/>
      <c r="I352" s="151"/>
      <c r="J352" s="151"/>
      <c r="K352" s="41"/>
      <c r="L352" s="41"/>
      <c r="M352" s="45"/>
      <c r="N352" s="216"/>
      <c r="O352" s="86"/>
      <c r="P352" s="86"/>
      <c r="Q352" s="86"/>
      <c r="R352" s="86"/>
      <c r="S352" s="86"/>
      <c r="T352" s="86"/>
      <c r="U352" s="86"/>
      <c r="V352" s="86"/>
      <c r="W352" s="86"/>
      <c r="X352" s="86"/>
      <c r="Y352" s="87"/>
      <c r="AT352" s="18" t="s">
        <v>239</v>
      </c>
      <c r="AU352" s="18" t="s">
        <v>82</v>
      </c>
    </row>
    <row r="353" s="9" customFormat="1">
      <c r="B353" s="218"/>
      <c r="C353" s="219"/>
      <c r="D353" s="214" t="s">
        <v>243</v>
      </c>
      <c r="E353" s="220" t="s">
        <v>40</v>
      </c>
      <c r="F353" s="221" t="s">
        <v>535</v>
      </c>
      <c r="G353" s="219"/>
      <c r="H353" s="222">
        <v>6.2430000000000003</v>
      </c>
      <c r="I353" s="223"/>
      <c r="J353" s="223"/>
      <c r="K353" s="219"/>
      <c r="L353" s="219"/>
      <c r="M353" s="224"/>
      <c r="N353" s="225"/>
      <c r="O353" s="226"/>
      <c r="P353" s="226"/>
      <c r="Q353" s="226"/>
      <c r="R353" s="226"/>
      <c r="S353" s="226"/>
      <c r="T353" s="226"/>
      <c r="U353" s="226"/>
      <c r="V353" s="226"/>
      <c r="W353" s="226"/>
      <c r="X353" s="226"/>
      <c r="Y353" s="227"/>
      <c r="AT353" s="228" t="s">
        <v>243</v>
      </c>
      <c r="AU353" s="228" t="s">
        <v>82</v>
      </c>
      <c r="AV353" s="9" t="s">
        <v>91</v>
      </c>
      <c r="AW353" s="9" t="s">
        <v>5</v>
      </c>
      <c r="AX353" s="9" t="s">
        <v>82</v>
      </c>
      <c r="AY353" s="228" t="s">
        <v>236</v>
      </c>
    </row>
    <row r="354" s="12" customFormat="1">
      <c r="B354" s="250"/>
      <c r="C354" s="251"/>
      <c r="D354" s="214" t="s">
        <v>243</v>
      </c>
      <c r="E354" s="252" t="s">
        <v>196</v>
      </c>
      <c r="F354" s="253" t="s">
        <v>254</v>
      </c>
      <c r="G354" s="251"/>
      <c r="H354" s="254">
        <v>6.2430000000000003</v>
      </c>
      <c r="I354" s="255"/>
      <c r="J354" s="255"/>
      <c r="K354" s="251"/>
      <c r="L354" s="251"/>
      <c r="M354" s="256"/>
      <c r="N354" s="257"/>
      <c r="O354" s="258"/>
      <c r="P354" s="258"/>
      <c r="Q354" s="258"/>
      <c r="R354" s="258"/>
      <c r="S354" s="258"/>
      <c r="T354" s="258"/>
      <c r="U354" s="258"/>
      <c r="V354" s="258"/>
      <c r="W354" s="258"/>
      <c r="X354" s="258"/>
      <c r="Y354" s="259"/>
      <c r="AT354" s="260" t="s">
        <v>243</v>
      </c>
      <c r="AU354" s="260" t="s">
        <v>82</v>
      </c>
      <c r="AV354" s="12" t="s">
        <v>235</v>
      </c>
      <c r="AW354" s="12" t="s">
        <v>5</v>
      </c>
      <c r="AX354" s="12" t="s">
        <v>89</v>
      </c>
      <c r="AY354" s="260" t="s">
        <v>236</v>
      </c>
    </row>
    <row r="355" s="1" customFormat="1" ht="24" customHeight="1">
      <c r="B355" s="40"/>
      <c r="C355" s="199" t="s">
        <v>536</v>
      </c>
      <c r="D355" s="200" t="s">
        <v>231</v>
      </c>
      <c r="E355" s="201" t="s">
        <v>537</v>
      </c>
      <c r="F355" s="202" t="s">
        <v>538</v>
      </c>
      <c r="G355" s="203" t="s">
        <v>160</v>
      </c>
      <c r="H355" s="204">
        <v>6.2430000000000003</v>
      </c>
      <c r="I355" s="205"/>
      <c r="J355" s="205"/>
      <c r="K355" s="206">
        <f>ROUND(P355*H355,2)</f>
        <v>0</v>
      </c>
      <c r="L355" s="202" t="s">
        <v>234</v>
      </c>
      <c r="M355" s="45"/>
      <c r="N355" s="207" t="s">
        <v>40</v>
      </c>
      <c r="O355" s="208" t="s">
        <v>53</v>
      </c>
      <c r="P355" s="209">
        <f>I355+J355</f>
        <v>0</v>
      </c>
      <c r="Q355" s="209">
        <f>ROUND(I355*H355,2)</f>
        <v>0</v>
      </c>
      <c r="R355" s="209">
        <f>ROUND(J355*H355,2)</f>
        <v>0</v>
      </c>
      <c r="S355" s="86"/>
      <c r="T355" s="210">
        <f>S355*H355</f>
        <v>0</v>
      </c>
      <c r="U355" s="210">
        <v>0</v>
      </c>
      <c r="V355" s="210">
        <f>U355*H355</f>
        <v>0</v>
      </c>
      <c r="W355" s="210">
        <v>0</v>
      </c>
      <c r="X355" s="210">
        <f>W355*H355</f>
        <v>0</v>
      </c>
      <c r="Y355" s="211" t="s">
        <v>40</v>
      </c>
      <c r="AR355" s="212" t="s">
        <v>235</v>
      </c>
      <c r="AT355" s="212" t="s">
        <v>231</v>
      </c>
      <c r="AU355" s="212" t="s">
        <v>82</v>
      </c>
      <c r="AY355" s="18" t="s">
        <v>236</v>
      </c>
      <c r="BE355" s="213">
        <f>IF(O355="základní",K355,0)</f>
        <v>0</v>
      </c>
      <c r="BF355" s="213">
        <f>IF(O355="snížená",K355,0)</f>
        <v>0</v>
      </c>
      <c r="BG355" s="213">
        <f>IF(O355="zákl. přenesená",K355,0)</f>
        <v>0</v>
      </c>
      <c r="BH355" s="213">
        <f>IF(O355="sníž. přenesená",K355,0)</f>
        <v>0</v>
      </c>
      <c r="BI355" s="213">
        <f>IF(O355="nulová",K355,0)</f>
        <v>0</v>
      </c>
      <c r="BJ355" s="18" t="s">
        <v>235</v>
      </c>
      <c r="BK355" s="213">
        <f>ROUND(P355*H355,2)</f>
        <v>0</v>
      </c>
      <c r="BL355" s="18" t="s">
        <v>235</v>
      </c>
      <c r="BM355" s="212" t="s">
        <v>539</v>
      </c>
    </row>
    <row r="356" s="1" customFormat="1">
      <c r="B356" s="40"/>
      <c r="C356" s="41"/>
      <c r="D356" s="214" t="s">
        <v>237</v>
      </c>
      <c r="E356" s="41"/>
      <c r="F356" s="215" t="s">
        <v>540</v>
      </c>
      <c r="G356" s="41"/>
      <c r="H356" s="41"/>
      <c r="I356" s="151"/>
      <c r="J356" s="151"/>
      <c r="K356" s="41"/>
      <c r="L356" s="41"/>
      <c r="M356" s="45"/>
      <c r="N356" s="216"/>
      <c r="O356" s="86"/>
      <c r="P356" s="86"/>
      <c r="Q356" s="86"/>
      <c r="R356" s="86"/>
      <c r="S356" s="86"/>
      <c r="T356" s="86"/>
      <c r="U356" s="86"/>
      <c r="V356" s="86"/>
      <c r="W356" s="86"/>
      <c r="X356" s="86"/>
      <c r="Y356" s="87"/>
      <c r="AT356" s="18" t="s">
        <v>237</v>
      </c>
      <c r="AU356" s="18" t="s">
        <v>82</v>
      </c>
    </row>
    <row r="357" s="1" customFormat="1">
      <c r="B357" s="40"/>
      <c r="C357" s="41"/>
      <c r="D357" s="214" t="s">
        <v>239</v>
      </c>
      <c r="E357" s="41"/>
      <c r="F357" s="217" t="s">
        <v>541</v>
      </c>
      <c r="G357" s="41"/>
      <c r="H357" s="41"/>
      <c r="I357" s="151"/>
      <c r="J357" s="151"/>
      <c r="K357" s="41"/>
      <c r="L357" s="41"/>
      <c r="M357" s="45"/>
      <c r="N357" s="216"/>
      <c r="O357" s="86"/>
      <c r="P357" s="86"/>
      <c r="Q357" s="86"/>
      <c r="R357" s="86"/>
      <c r="S357" s="86"/>
      <c r="T357" s="86"/>
      <c r="U357" s="86"/>
      <c r="V357" s="86"/>
      <c r="W357" s="86"/>
      <c r="X357" s="86"/>
      <c r="Y357" s="87"/>
      <c r="AT357" s="18" t="s">
        <v>239</v>
      </c>
      <c r="AU357" s="18" t="s">
        <v>82</v>
      </c>
    </row>
    <row r="358" s="9" customFormat="1">
      <c r="B358" s="218"/>
      <c r="C358" s="219"/>
      <c r="D358" s="214" t="s">
        <v>243</v>
      </c>
      <c r="E358" s="220" t="s">
        <v>40</v>
      </c>
      <c r="F358" s="221" t="s">
        <v>196</v>
      </c>
      <c r="G358" s="219"/>
      <c r="H358" s="222">
        <v>6.2430000000000003</v>
      </c>
      <c r="I358" s="223"/>
      <c r="J358" s="223"/>
      <c r="K358" s="219"/>
      <c r="L358" s="219"/>
      <c r="M358" s="224"/>
      <c r="N358" s="225"/>
      <c r="O358" s="226"/>
      <c r="P358" s="226"/>
      <c r="Q358" s="226"/>
      <c r="R358" s="226"/>
      <c r="S358" s="226"/>
      <c r="T358" s="226"/>
      <c r="U358" s="226"/>
      <c r="V358" s="226"/>
      <c r="W358" s="226"/>
      <c r="X358" s="226"/>
      <c r="Y358" s="227"/>
      <c r="AT358" s="228" t="s">
        <v>243</v>
      </c>
      <c r="AU358" s="228" t="s">
        <v>82</v>
      </c>
      <c r="AV358" s="9" t="s">
        <v>91</v>
      </c>
      <c r="AW358" s="9" t="s">
        <v>5</v>
      </c>
      <c r="AX358" s="9" t="s">
        <v>89</v>
      </c>
      <c r="AY358" s="228" t="s">
        <v>236</v>
      </c>
    </row>
    <row r="359" s="1" customFormat="1" ht="24" customHeight="1">
      <c r="B359" s="40"/>
      <c r="C359" s="199" t="s">
        <v>343</v>
      </c>
      <c r="D359" s="273" t="s">
        <v>231</v>
      </c>
      <c r="E359" s="201" t="s">
        <v>542</v>
      </c>
      <c r="F359" s="202" t="s">
        <v>543</v>
      </c>
      <c r="G359" s="203" t="s">
        <v>160</v>
      </c>
      <c r="H359" s="204">
        <v>8035.1999999999998</v>
      </c>
      <c r="I359" s="205"/>
      <c r="J359" s="205"/>
      <c r="K359" s="206">
        <f>ROUND(P359*H359,2)</f>
        <v>0</v>
      </c>
      <c r="L359" s="202" t="s">
        <v>234</v>
      </c>
      <c r="M359" s="45"/>
      <c r="N359" s="207" t="s">
        <v>40</v>
      </c>
      <c r="O359" s="208" t="s">
        <v>53</v>
      </c>
      <c r="P359" s="209">
        <f>I359+J359</f>
        <v>0</v>
      </c>
      <c r="Q359" s="209">
        <f>ROUND(I359*H359,2)</f>
        <v>0</v>
      </c>
      <c r="R359" s="209">
        <f>ROUND(J359*H359,2)</f>
        <v>0</v>
      </c>
      <c r="S359" s="86"/>
      <c r="T359" s="210">
        <f>S359*H359</f>
        <v>0</v>
      </c>
      <c r="U359" s="210">
        <v>0</v>
      </c>
      <c r="V359" s="210">
        <f>U359*H359</f>
        <v>0</v>
      </c>
      <c r="W359" s="210">
        <v>0</v>
      </c>
      <c r="X359" s="210">
        <f>W359*H359</f>
        <v>0</v>
      </c>
      <c r="Y359" s="211" t="s">
        <v>40</v>
      </c>
      <c r="AR359" s="212" t="s">
        <v>235</v>
      </c>
      <c r="AT359" s="212" t="s">
        <v>231</v>
      </c>
      <c r="AU359" s="212" t="s">
        <v>82</v>
      </c>
      <c r="AY359" s="18" t="s">
        <v>236</v>
      </c>
      <c r="BE359" s="213">
        <f>IF(O359="základní",K359,0)</f>
        <v>0</v>
      </c>
      <c r="BF359" s="213">
        <f>IF(O359="snížená",K359,0)</f>
        <v>0</v>
      </c>
      <c r="BG359" s="213">
        <f>IF(O359="zákl. přenesená",K359,0)</f>
        <v>0</v>
      </c>
      <c r="BH359" s="213">
        <f>IF(O359="sníž. přenesená",K359,0)</f>
        <v>0</v>
      </c>
      <c r="BI359" s="213">
        <f>IF(O359="nulová",K359,0)</f>
        <v>0</v>
      </c>
      <c r="BJ359" s="18" t="s">
        <v>235</v>
      </c>
      <c r="BK359" s="213">
        <f>ROUND(P359*H359,2)</f>
        <v>0</v>
      </c>
      <c r="BL359" s="18" t="s">
        <v>235</v>
      </c>
      <c r="BM359" s="212" t="s">
        <v>544</v>
      </c>
    </row>
    <row r="360" s="1" customFormat="1">
      <c r="B360" s="40"/>
      <c r="C360" s="41"/>
      <c r="D360" s="214" t="s">
        <v>237</v>
      </c>
      <c r="E360" s="41"/>
      <c r="F360" s="215" t="s">
        <v>545</v>
      </c>
      <c r="G360" s="41"/>
      <c r="H360" s="41"/>
      <c r="I360" s="151"/>
      <c r="J360" s="151"/>
      <c r="K360" s="41"/>
      <c r="L360" s="41"/>
      <c r="M360" s="45"/>
      <c r="N360" s="216"/>
      <c r="O360" s="86"/>
      <c r="P360" s="86"/>
      <c r="Q360" s="86"/>
      <c r="R360" s="86"/>
      <c r="S360" s="86"/>
      <c r="T360" s="86"/>
      <c r="U360" s="86"/>
      <c r="V360" s="86"/>
      <c r="W360" s="86"/>
      <c r="X360" s="86"/>
      <c r="Y360" s="87"/>
      <c r="AT360" s="18" t="s">
        <v>237</v>
      </c>
      <c r="AU360" s="18" t="s">
        <v>82</v>
      </c>
    </row>
    <row r="361" s="1" customFormat="1">
      <c r="B361" s="40"/>
      <c r="C361" s="41"/>
      <c r="D361" s="214" t="s">
        <v>239</v>
      </c>
      <c r="E361" s="41"/>
      <c r="F361" s="217" t="s">
        <v>541</v>
      </c>
      <c r="G361" s="41"/>
      <c r="H361" s="41"/>
      <c r="I361" s="151"/>
      <c r="J361" s="151"/>
      <c r="K361" s="41"/>
      <c r="L361" s="41"/>
      <c r="M361" s="45"/>
      <c r="N361" s="216"/>
      <c r="O361" s="86"/>
      <c r="P361" s="86"/>
      <c r="Q361" s="86"/>
      <c r="R361" s="86"/>
      <c r="S361" s="86"/>
      <c r="T361" s="86"/>
      <c r="U361" s="86"/>
      <c r="V361" s="86"/>
      <c r="W361" s="86"/>
      <c r="X361" s="86"/>
      <c r="Y361" s="87"/>
      <c r="AT361" s="18" t="s">
        <v>239</v>
      </c>
      <c r="AU361" s="18" t="s">
        <v>82</v>
      </c>
    </row>
    <row r="362" s="1" customFormat="1">
      <c r="B362" s="40"/>
      <c r="C362" s="41"/>
      <c r="D362" s="214" t="s">
        <v>241</v>
      </c>
      <c r="E362" s="41"/>
      <c r="F362" s="217" t="s">
        <v>546</v>
      </c>
      <c r="G362" s="41"/>
      <c r="H362" s="41"/>
      <c r="I362" s="151"/>
      <c r="J362" s="151"/>
      <c r="K362" s="41"/>
      <c r="L362" s="41"/>
      <c r="M362" s="45"/>
      <c r="N362" s="216"/>
      <c r="O362" s="86"/>
      <c r="P362" s="86"/>
      <c r="Q362" s="86"/>
      <c r="R362" s="86"/>
      <c r="S362" s="86"/>
      <c r="T362" s="86"/>
      <c r="U362" s="86"/>
      <c r="V362" s="86"/>
      <c r="W362" s="86"/>
      <c r="X362" s="86"/>
      <c r="Y362" s="87"/>
      <c r="AT362" s="18" t="s">
        <v>241</v>
      </c>
      <c r="AU362" s="18" t="s">
        <v>82</v>
      </c>
    </row>
    <row r="363" s="9" customFormat="1">
      <c r="B363" s="218"/>
      <c r="C363" s="219"/>
      <c r="D363" s="214" t="s">
        <v>243</v>
      </c>
      <c r="E363" s="220" t="s">
        <v>40</v>
      </c>
      <c r="F363" s="221" t="s">
        <v>547</v>
      </c>
      <c r="G363" s="219"/>
      <c r="H363" s="222">
        <v>8035.1999999999998</v>
      </c>
      <c r="I363" s="223"/>
      <c r="J363" s="223"/>
      <c r="K363" s="219"/>
      <c r="L363" s="219"/>
      <c r="M363" s="224"/>
      <c r="N363" s="225"/>
      <c r="O363" s="226"/>
      <c r="P363" s="226"/>
      <c r="Q363" s="226"/>
      <c r="R363" s="226"/>
      <c r="S363" s="226"/>
      <c r="T363" s="226"/>
      <c r="U363" s="226"/>
      <c r="V363" s="226"/>
      <c r="W363" s="226"/>
      <c r="X363" s="226"/>
      <c r="Y363" s="227"/>
      <c r="AT363" s="228" t="s">
        <v>243</v>
      </c>
      <c r="AU363" s="228" t="s">
        <v>82</v>
      </c>
      <c r="AV363" s="9" t="s">
        <v>91</v>
      </c>
      <c r="AW363" s="9" t="s">
        <v>5</v>
      </c>
      <c r="AX363" s="9" t="s">
        <v>82</v>
      </c>
      <c r="AY363" s="228" t="s">
        <v>236</v>
      </c>
    </row>
    <row r="364" s="12" customFormat="1">
      <c r="B364" s="250"/>
      <c r="C364" s="251"/>
      <c r="D364" s="214" t="s">
        <v>243</v>
      </c>
      <c r="E364" s="252" t="s">
        <v>40</v>
      </c>
      <c r="F364" s="253" t="s">
        <v>254</v>
      </c>
      <c r="G364" s="251"/>
      <c r="H364" s="254">
        <v>8035.1999999999998</v>
      </c>
      <c r="I364" s="255"/>
      <c r="J364" s="255"/>
      <c r="K364" s="251"/>
      <c r="L364" s="251"/>
      <c r="M364" s="256"/>
      <c r="N364" s="257"/>
      <c r="O364" s="258"/>
      <c r="P364" s="258"/>
      <c r="Q364" s="258"/>
      <c r="R364" s="258"/>
      <c r="S364" s="258"/>
      <c r="T364" s="258"/>
      <c r="U364" s="258"/>
      <c r="V364" s="258"/>
      <c r="W364" s="258"/>
      <c r="X364" s="258"/>
      <c r="Y364" s="259"/>
      <c r="AT364" s="260" t="s">
        <v>243</v>
      </c>
      <c r="AU364" s="260" t="s">
        <v>82</v>
      </c>
      <c r="AV364" s="12" t="s">
        <v>235</v>
      </c>
      <c r="AW364" s="12" t="s">
        <v>5</v>
      </c>
      <c r="AX364" s="12" t="s">
        <v>89</v>
      </c>
      <c r="AY364" s="260" t="s">
        <v>236</v>
      </c>
    </row>
    <row r="365" s="1" customFormat="1" ht="24" customHeight="1">
      <c r="B365" s="40"/>
      <c r="C365" s="199" t="s">
        <v>548</v>
      </c>
      <c r="D365" s="273" t="s">
        <v>231</v>
      </c>
      <c r="E365" s="201" t="s">
        <v>549</v>
      </c>
      <c r="F365" s="202" t="s">
        <v>550</v>
      </c>
      <c r="G365" s="203" t="s">
        <v>160</v>
      </c>
      <c r="H365" s="204">
        <v>8035.1999999999998</v>
      </c>
      <c r="I365" s="205"/>
      <c r="J365" s="205"/>
      <c r="K365" s="206">
        <f>ROUND(P365*H365,2)</f>
        <v>0</v>
      </c>
      <c r="L365" s="202" t="s">
        <v>234</v>
      </c>
      <c r="M365" s="45"/>
      <c r="N365" s="207" t="s">
        <v>40</v>
      </c>
      <c r="O365" s="208" t="s">
        <v>53</v>
      </c>
      <c r="P365" s="209">
        <f>I365+J365</f>
        <v>0</v>
      </c>
      <c r="Q365" s="209">
        <f>ROUND(I365*H365,2)</f>
        <v>0</v>
      </c>
      <c r="R365" s="209">
        <f>ROUND(J365*H365,2)</f>
        <v>0</v>
      </c>
      <c r="S365" s="86"/>
      <c r="T365" s="210">
        <f>S365*H365</f>
        <v>0</v>
      </c>
      <c r="U365" s="210">
        <v>0</v>
      </c>
      <c r="V365" s="210">
        <f>U365*H365</f>
        <v>0</v>
      </c>
      <c r="W365" s="210">
        <v>0</v>
      </c>
      <c r="X365" s="210">
        <f>W365*H365</f>
        <v>0</v>
      </c>
      <c r="Y365" s="211" t="s">
        <v>40</v>
      </c>
      <c r="AR365" s="212" t="s">
        <v>235</v>
      </c>
      <c r="AT365" s="212" t="s">
        <v>231</v>
      </c>
      <c r="AU365" s="212" t="s">
        <v>82</v>
      </c>
      <c r="AY365" s="18" t="s">
        <v>236</v>
      </c>
      <c r="BE365" s="213">
        <f>IF(O365="základní",K365,0)</f>
        <v>0</v>
      </c>
      <c r="BF365" s="213">
        <f>IF(O365="snížená",K365,0)</f>
        <v>0</v>
      </c>
      <c r="BG365" s="213">
        <f>IF(O365="zákl. přenesená",K365,0)</f>
        <v>0</v>
      </c>
      <c r="BH365" s="213">
        <f>IF(O365="sníž. přenesená",K365,0)</f>
        <v>0</v>
      </c>
      <c r="BI365" s="213">
        <f>IF(O365="nulová",K365,0)</f>
        <v>0</v>
      </c>
      <c r="BJ365" s="18" t="s">
        <v>235</v>
      </c>
      <c r="BK365" s="213">
        <f>ROUND(P365*H365,2)</f>
        <v>0</v>
      </c>
      <c r="BL365" s="18" t="s">
        <v>235</v>
      </c>
      <c r="BM365" s="212" t="s">
        <v>551</v>
      </c>
    </row>
    <row r="366" s="1" customFormat="1">
      <c r="B366" s="40"/>
      <c r="C366" s="41"/>
      <c r="D366" s="214" t="s">
        <v>237</v>
      </c>
      <c r="E366" s="41"/>
      <c r="F366" s="215" t="s">
        <v>552</v>
      </c>
      <c r="G366" s="41"/>
      <c r="H366" s="41"/>
      <c r="I366" s="151"/>
      <c r="J366" s="151"/>
      <c r="K366" s="41"/>
      <c r="L366" s="41"/>
      <c r="M366" s="45"/>
      <c r="N366" s="216"/>
      <c r="O366" s="86"/>
      <c r="P366" s="86"/>
      <c r="Q366" s="86"/>
      <c r="R366" s="86"/>
      <c r="S366" s="86"/>
      <c r="T366" s="86"/>
      <c r="U366" s="86"/>
      <c r="V366" s="86"/>
      <c r="W366" s="86"/>
      <c r="X366" s="86"/>
      <c r="Y366" s="87"/>
      <c r="AT366" s="18" t="s">
        <v>237</v>
      </c>
      <c r="AU366" s="18" t="s">
        <v>82</v>
      </c>
    </row>
    <row r="367" s="1" customFormat="1">
      <c r="B367" s="40"/>
      <c r="C367" s="41"/>
      <c r="D367" s="214" t="s">
        <v>239</v>
      </c>
      <c r="E367" s="41"/>
      <c r="F367" s="217" t="s">
        <v>321</v>
      </c>
      <c r="G367" s="41"/>
      <c r="H367" s="41"/>
      <c r="I367" s="151"/>
      <c r="J367" s="151"/>
      <c r="K367" s="41"/>
      <c r="L367" s="41"/>
      <c r="M367" s="45"/>
      <c r="N367" s="216"/>
      <c r="O367" s="86"/>
      <c r="P367" s="86"/>
      <c r="Q367" s="86"/>
      <c r="R367" s="86"/>
      <c r="S367" s="86"/>
      <c r="T367" s="86"/>
      <c r="U367" s="86"/>
      <c r="V367" s="86"/>
      <c r="W367" s="86"/>
      <c r="X367" s="86"/>
      <c r="Y367" s="87"/>
      <c r="AT367" s="18" t="s">
        <v>239</v>
      </c>
      <c r="AU367" s="18" t="s">
        <v>82</v>
      </c>
    </row>
    <row r="368" s="1" customFormat="1">
      <c r="B368" s="40"/>
      <c r="C368" s="41"/>
      <c r="D368" s="214" t="s">
        <v>241</v>
      </c>
      <c r="E368" s="41"/>
      <c r="F368" s="217" t="s">
        <v>553</v>
      </c>
      <c r="G368" s="41"/>
      <c r="H368" s="41"/>
      <c r="I368" s="151"/>
      <c r="J368" s="151"/>
      <c r="K368" s="41"/>
      <c r="L368" s="41"/>
      <c r="M368" s="45"/>
      <c r="N368" s="216"/>
      <c r="O368" s="86"/>
      <c r="P368" s="86"/>
      <c r="Q368" s="86"/>
      <c r="R368" s="86"/>
      <c r="S368" s="86"/>
      <c r="T368" s="86"/>
      <c r="U368" s="86"/>
      <c r="V368" s="86"/>
      <c r="W368" s="86"/>
      <c r="X368" s="86"/>
      <c r="Y368" s="87"/>
      <c r="AT368" s="18" t="s">
        <v>241</v>
      </c>
      <c r="AU368" s="18" t="s">
        <v>82</v>
      </c>
    </row>
    <row r="369" s="9" customFormat="1">
      <c r="B369" s="218"/>
      <c r="C369" s="219"/>
      <c r="D369" s="214" t="s">
        <v>243</v>
      </c>
      <c r="E369" s="220" t="s">
        <v>40</v>
      </c>
      <c r="F369" s="221" t="s">
        <v>547</v>
      </c>
      <c r="G369" s="219"/>
      <c r="H369" s="222">
        <v>8035.1999999999998</v>
      </c>
      <c r="I369" s="223"/>
      <c r="J369" s="223"/>
      <c r="K369" s="219"/>
      <c r="L369" s="219"/>
      <c r="M369" s="224"/>
      <c r="N369" s="225"/>
      <c r="O369" s="226"/>
      <c r="P369" s="226"/>
      <c r="Q369" s="226"/>
      <c r="R369" s="226"/>
      <c r="S369" s="226"/>
      <c r="T369" s="226"/>
      <c r="U369" s="226"/>
      <c r="V369" s="226"/>
      <c r="W369" s="226"/>
      <c r="X369" s="226"/>
      <c r="Y369" s="227"/>
      <c r="AT369" s="228" t="s">
        <v>243</v>
      </c>
      <c r="AU369" s="228" t="s">
        <v>82</v>
      </c>
      <c r="AV369" s="9" t="s">
        <v>91</v>
      </c>
      <c r="AW369" s="9" t="s">
        <v>5</v>
      </c>
      <c r="AX369" s="9" t="s">
        <v>82</v>
      </c>
      <c r="AY369" s="228" t="s">
        <v>236</v>
      </c>
    </row>
    <row r="370" s="12" customFormat="1">
      <c r="B370" s="250"/>
      <c r="C370" s="251"/>
      <c r="D370" s="214" t="s">
        <v>243</v>
      </c>
      <c r="E370" s="252" t="s">
        <v>40</v>
      </c>
      <c r="F370" s="253" t="s">
        <v>254</v>
      </c>
      <c r="G370" s="251"/>
      <c r="H370" s="254">
        <v>8035.1999999999998</v>
      </c>
      <c r="I370" s="255"/>
      <c r="J370" s="255"/>
      <c r="K370" s="251"/>
      <c r="L370" s="251"/>
      <c r="M370" s="256"/>
      <c r="N370" s="257"/>
      <c r="O370" s="258"/>
      <c r="P370" s="258"/>
      <c r="Q370" s="258"/>
      <c r="R370" s="258"/>
      <c r="S370" s="258"/>
      <c r="T370" s="258"/>
      <c r="U370" s="258"/>
      <c r="V370" s="258"/>
      <c r="W370" s="258"/>
      <c r="X370" s="258"/>
      <c r="Y370" s="259"/>
      <c r="AT370" s="260" t="s">
        <v>243</v>
      </c>
      <c r="AU370" s="260" t="s">
        <v>82</v>
      </c>
      <c r="AV370" s="12" t="s">
        <v>235</v>
      </c>
      <c r="AW370" s="12" t="s">
        <v>5</v>
      </c>
      <c r="AX370" s="12" t="s">
        <v>89</v>
      </c>
      <c r="AY370" s="260" t="s">
        <v>236</v>
      </c>
    </row>
    <row r="371" s="1" customFormat="1" ht="24" customHeight="1">
      <c r="B371" s="40"/>
      <c r="C371" s="199" t="s">
        <v>353</v>
      </c>
      <c r="D371" s="200" t="s">
        <v>231</v>
      </c>
      <c r="E371" s="201" t="s">
        <v>554</v>
      </c>
      <c r="F371" s="202" t="s">
        <v>555</v>
      </c>
      <c r="G371" s="203" t="s">
        <v>163</v>
      </c>
      <c r="H371" s="204">
        <v>0.119</v>
      </c>
      <c r="I371" s="205"/>
      <c r="J371" s="205"/>
      <c r="K371" s="206">
        <f>ROUND(P371*H371,2)</f>
        <v>0</v>
      </c>
      <c r="L371" s="202" t="s">
        <v>234</v>
      </c>
      <c r="M371" s="45"/>
      <c r="N371" s="207" t="s">
        <v>40</v>
      </c>
      <c r="O371" s="208" t="s">
        <v>53</v>
      </c>
      <c r="P371" s="209">
        <f>I371+J371</f>
        <v>0</v>
      </c>
      <c r="Q371" s="209">
        <f>ROUND(I371*H371,2)</f>
        <v>0</v>
      </c>
      <c r="R371" s="209">
        <f>ROUND(J371*H371,2)</f>
        <v>0</v>
      </c>
      <c r="S371" s="86"/>
      <c r="T371" s="210">
        <f>S371*H371</f>
        <v>0</v>
      </c>
      <c r="U371" s="210">
        <v>0</v>
      </c>
      <c r="V371" s="210">
        <f>U371*H371</f>
        <v>0</v>
      </c>
      <c r="W371" s="210">
        <v>0</v>
      </c>
      <c r="X371" s="210">
        <f>W371*H371</f>
        <v>0</v>
      </c>
      <c r="Y371" s="211" t="s">
        <v>40</v>
      </c>
      <c r="AR371" s="212" t="s">
        <v>235</v>
      </c>
      <c r="AT371" s="212" t="s">
        <v>231</v>
      </c>
      <c r="AU371" s="212" t="s">
        <v>82</v>
      </c>
      <c r="AY371" s="18" t="s">
        <v>236</v>
      </c>
      <c r="BE371" s="213">
        <f>IF(O371="základní",K371,0)</f>
        <v>0</v>
      </c>
      <c r="BF371" s="213">
        <f>IF(O371="snížená",K371,0)</f>
        <v>0</v>
      </c>
      <c r="BG371" s="213">
        <f>IF(O371="zákl. přenesená",K371,0)</f>
        <v>0</v>
      </c>
      <c r="BH371" s="213">
        <f>IF(O371="sníž. přenesená",K371,0)</f>
        <v>0</v>
      </c>
      <c r="BI371" s="213">
        <f>IF(O371="nulová",K371,0)</f>
        <v>0</v>
      </c>
      <c r="BJ371" s="18" t="s">
        <v>235</v>
      </c>
      <c r="BK371" s="213">
        <f>ROUND(P371*H371,2)</f>
        <v>0</v>
      </c>
      <c r="BL371" s="18" t="s">
        <v>235</v>
      </c>
      <c r="BM371" s="212" t="s">
        <v>556</v>
      </c>
    </row>
    <row r="372" s="1" customFormat="1">
      <c r="B372" s="40"/>
      <c r="C372" s="41"/>
      <c r="D372" s="214" t="s">
        <v>237</v>
      </c>
      <c r="E372" s="41"/>
      <c r="F372" s="215" t="s">
        <v>557</v>
      </c>
      <c r="G372" s="41"/>
      <c r="H372" s="41"/>
      <c r="I372" s="151"/>
      <c r="J372" s="151"/>
      <c r="K372" s="41"/>
      <c r="L372" s="41"/>
      <c r="M372" s="45"/>
      <c r="N372" s="216"/>
      <c r="O372" s="86"/>
      <c r="P372" s="86"/>
      <c r="Q372" s="86"/>
      <c r="R372" s="86"/>
      <c r="S372" s="86"/>
      <c r="T372" s="86"/>
      <c r="U372" s="86"/>
      <c r="V372" s="86"/>
      <c r="W372" s="86"/>
      <c r="X372" s="86"/>
      <c r="Y372" s="87"/>
      <c r="AT372" s="18" t="s">
        <v>237</v>
      </c>
      <c r="AU372" s="18" t="s">
        <v>82</v>
      </c>
    </row>
    <row r="373" s="1" customFormat="1">
      <c r="B373" s="40"/>
      <c r="C373" s="41"/>
      <c r="D373" s="214" t="s">
        <v>239</v>
      </c>
      <c r="E373" s="41"/>
      <c r="F373" s="217" t="s">
        <v>558</v>
      </c>
      <c r="G373" s="41"/>
      <c r="H373" s="41"/>
      <c r="I373" s="151"/>
      <c r="J373" s="151"/>
      <c r="K373" s="41"/>
      <c r="L373" s="41"/>
      <c r="M373" s="45"/>
      <c r="N373" s="216"/>
      <c r="O373" s="86"/>
      <c r="P373" s="86"/>
      <c r="Q373" s="86"/>
      <c r="R373" s="86"/>
      <c r="S373" s="86"/>
      <c r="T373" s="86"/>
      <c r="U373" s="86"/>
      <c r="V373" s="86"/>
      <c r="W373" s="86"/>
      <c r="X373" s="86"/>
      <c r="Y373" s="87"/>
      <c r="AT373" s="18" t="s">
        <v>239</v>
      </c>
      <c r="AU373" s="18" t="s">
        <v>82</v>
      </c>
    </row>
    <row r="374" s="1" customFormat="1">
      <c r="B374" s="40"/>
      <c r="C374" s="41"/>
      <c r="D374" s="214" t="s">
        <v>241</v>
      </c>
      <c r="E374" s="41"/>
      <c r="F374" s="217" t="s">
        <v>559</v>
      </c>
      <c r="G374" s="41"/>
      <c r="H374" s="41"/>
      <c r="I374" s="151"/>
      <c r="J374" s="151"/>
      <c r="K374" s="41"/>
      <c r="L374" s="41"/>
      <c r="M374" s="45"/>
      <c r="N374" s="216"/>
      <c r="O374" s="86"/>
      <c r="P374" s="86"/>
      <c r="Q374" s="86"/>
      <c r="R374" s="86"/>
      <c r="S374" s="86"/>
      <c r="T374" s="86"/>
      <c r="U374" s="86"/>
      <c r="V374" s="86"/>
      <c r="W374" s="86"/>
      <c r="X374" s="86"/>
      <c r="Y374" s="87"/>
      <c r="AT374" s="18" t="s">
        <v>241</v>
      </c>
      <c r="AU374" s="18" t="s">
        <v>82</v>
      </c>
    </row>
    <row r="375" s="9" customFormat="1">
      <c r="B375" s="218"/>
      <c r="C375" s="219"/>
      <c r="D375" s="214" t="s">
        <v>243</v>
      </c>
      <c r="E375" s="220" t="s">
        <v>40</v>
      </c>
      <c r="F375" s="221" t="s">
        <v>560</v>
      </c>
      <c r="G375" s="219"/>
      <c r="H375" s="222">
        <v>0.119</v>
      </c>
      <c r="I375" s="223"/>
      <c r="J375" s="223"/>
      <c r="K375" s="219"/>
      <c r="L375" s="219"/>
      <c r="M375" s="224"/>
      <c r="N375" s="225"/>
      <c r="O375" s="226"/>
      <c r="P375" s="226"/>
      <c r="Q375" s="226"/>
      <c r="R375" s="226"/>
      <c r="S375" s="226"/>
      <c r="T375" s="226"/>
      <c r="U375" s="226"/>
      <c r="V375" s="226"/>
      <c r="W375" s="226"/>
      <c r="X375" s="226"/>
      <c r="Y375" s="227"/>
      <c r="AT375" s="228" t="s">
        <v>243</v>
      </c>
      <c r="AU375" s="228" t="s">
        <v>82</v>
      </c>
      <c r="AV375" s="9" t="s">
        <v>91</v>
      </c>
      <c r="AW375" s="9" t="s">
        <v>5</v>
      </c>
      <c r="AX375" s="9" t="s">
        <v>82</v>
      </c>
      <c r="AY375" s="228" t="s">
        <v>236</v>
      </c>
    </row>
    <row r="376" s="12" customFormat="1">
      <c r="B376" s="250"/>
      <c r="C376" s="251"/>
      <c r="D376" s="214" t="s">
        <v>243</v>
      </c>
      <c r="E376" s="252" t="s">
        <v>40</v>
      </c>
      <c r="F376" s="253" t="s">
        <v>254</v>
      </c>
      <c r="G376" s="251"/>
      <c r="H376" s="254">
        <v>0.119</v>
      </c>
      <c r="I376" s="255"/>
      <c r="J376" s="255"/>
      <c r="K376" s="251"/>
      <c r="L376" s="251"/>
      <c r="M376" s="256"/>
      <c r="N376" s="257"/>
      <c r="O376" s="258"/>
      <c r="P376" s="258"/>
      <c r="Q376" s="258"/>
      <c r="R376" s="258"/>
      <c r="S376" s="258"/>
      <c r="T376" s="258"/>
      <c r="U376" s="258"/>
      <c r="V376" s="258"/>
      <c r="W376" s="258"/>
      <c r="X376" s="258"/>
      <c r="Y376" s="259"/>
      <c r="AT376" s="260" t="s">
        <v>243</v>
      </c>
      <c r="AU376" s="260" t="s">
        <v>82</v>
      </c>
      <c r="AV376" s="12" t="s">
        <v>235</v>
      </c>
      <c r="AW376" s="12" t="s">
        <v>5</v>
      </c>
      <c r="AX376" s="12" t="s">
        <v>89</v>
      </c>
      <c r="AY376" s="260" t="s">
        <v>236</v>
      </c>
    </row>
    <row r="377" s="1" customFormat="1" ht="24" customHeight="1">
      <c r="B377" s="40"/>
      <c r="C377" s="199" t="s">
        <v>561</v>
      </c>
      <c r="D377" s="200" t="s">
        <v>231</v>
      </c>
      <c r="E377" s="201" t="s">
        <v>562</v>
      </c>
      <c r="F377" s="202" t="s">
        <v>563</v>
      </c>
      <c r="G377" s="203" t="s">
        <v>163</v>
      </c>
      <c r="H377" s="204">
        <v>0.119</v>
      </c>
      <c r="I377" s="205"/>
      <c r="J377" s="205"/>
      <c r="K377" s="206">
        <f>ROUND(P377*H377,2)</f>
        <v>0</v>
      </c>
      <c r="L377" s="202" t="s">
        <v>234</v>
      </c>
      <c r="M377" s="45"/>
      <c r="N377" s="207" t="s">
        <v>40</v>
      </c>
      <c r="O377" s="208" t="s">
        <v>53</v>
      </c>
      <c r="P377" s="209">
        <f>I377+J377</f>
        <v>0</v>
      </c>
      <c r="Q377" s="209">
        <f>ROUND(I377*H377,2)</f>
        <v>0</v>
      </c>
      <c r="R377" s="209">
        <f>ROUND(J377*H377,2)</f>
        <v>0</v>
      </c>
      <c r="S377" s="86"/>
      <c r="T377" s="210">
        <f>S377*H377</f>
        <v>0</v>
      </c>
      <c r="U377" s="210">
        <v>0</v>
      </c>
      <c r="V377" s="210">
        <f>U377*H377</f>
        <v>0</v>
      </c>
      <c r="W377" s="210">
        <v>0</v>
      </c>
      <c r="X377" s="210">
        <f>W377*H377</f>
        <v>0</v>
      </c>
      <c r="Y377" s="211" t="s">
        <v>40</v>
      </c>
      <c r="AR377" s="212" t="s">
        <v>235</v>
      </c>
      <c r="AT377" s="212" t="s">
        <v>231</v>
      </c>
      <c r="AU377" s="212" t="s">
        <v>82</v>
      </c>
      <c r="AY377" s="18" t="s">
        <v>236</v>
      </c>
      <c r="BE377" s="213">
        <f>IF(O377="základní",K377,0)</f>
        <v>0</v>
      </c>
      <c r="BF377" s="213">
        <f>IF(O377="snížená",K377,0)</f>
        <v>0</v>
      </c>
      <c r="BG377" s="213">
        <f>IF(O377="zákl. přenesená",K377,0)</f>
        <v>0</v>
      </c>
      <c r="BH377" s="213">
        <f>IF(O377="sníž. přenesená",K377,0)</f>
        <v>0</v>
      </c>
      <c r="BI377" s="213">
        <f>IF(O377="nulová",K377,0)</f>
        <v>0</v>
      </c>
      <c r="BJ377" s="18" t="s">
        <v>235</v>
      </c>
      <c r="BK377" s="213">
        <f>ROUND(P377*H377,2)</f>
        <v>0</v>
      </c>
      <c r="BL377" s="18" t="s">
        <v>235</v>
      </c>
      <c r="BM377" s="212" t="s">
        <v>564</v>
      </c>
    </row>
    <row r="378" s="1" customFormat="1">
      <c r="B378" s="40"/>
      <c r="C378" s="41"/>
      <c r="D378" s="214" t="s">
        <v>237</v>
      </c>
      <c r="E378" s="41"/>
      <c r="F378" s="215" t="s">
        <v>565</v>
      </c>
      <c r="G378" s="41"/>
      <c r="H378" s="41"/>
      <c r="I378" s="151"/>
      <c r="J378" s="151"/>
      <c r="K378" s="41"/>
      <c r="L378" s="41"/>
      <c r="M378" s="45"/>
      <c r="N378" s="216"/>
      <c r="O378" s="86"/>
      <c r="P378" s="86"/>
      <c r="Q378" s="86"/>
      <c r="R378" s="86"/>
      <c r="S378" s="86"/>
      <c r="T378" s="86"/>
      <c r="U378" s="86"/>
      <c r="V378" s="86"/>
      <c r="W378" s="86"/>
      <c r="X378" s="86"/>
      <c r="Y378" s="87"/>
      <c r="AT378" s="18" t="s">
        <v>237</v>
      </c>
      <c r="AU378" s="18" t="s">
        <v>82</v>
      </c>
    </row>
    <row r="379" s="1" customFormat="1">
      <c r="B379" s="40"/>
      <c r="C379" s="41"/>
      <c r="D379" s="214" t="s">
        <v>239</v>
      </c>
      <c r="E379" s="41"/>
      <c r="F379" s="217" t="s">
        <v>566</v>
      </c>
      <c r="G379" s="41"/>
      <c r="H379" s="41"/>
      <c r="I379" s="151"/>
      <c r="J379" s="151"/>
      <c r="K379" s="41"/>
      <c r="L379" s="41"/>
      <c r="M379" s="45"/>
      <c r="N379" s="216"/>
      <c r="O379" s="86"/>
      <c r="P379" s="86"/>
      <c r="Q379" s="86"/>
      <c r="R379" s="86"/>
      <c r="S379" s="86"/>
      <c r="T379" s="86"/>
      <c r="U379" s="86"/>
      <c r="V379" s="86"/>
      <c r="W379" s="86"/>
      <c r="X379" s="86"/>
      <c r="Y379" s="87"/>
      <c r="AT379" s="18" t="s">
        <v>239</v>
      </c>
      <c r="AU379" s="18" t="s">
        <v>82</v>
      </c>
    </row>
    <row r="380" s="1" customFormat="1">
      <c r="B380" s="40"/>
      <c r="C380" s="41"/>
      <c r="D380" s="214" t="s">
        <v>241</v>
      </c>
      <c r="E380" s="41"/>
      <c r="F380" s="217" t="s">
        <v>559</v>
      </c>
      <c r="G380" s="41"/>
      <c r="H380" s="41"/>
      <c r="I380" s="151"/>
      <c r="J380" s="151"/>
      <c r="K380" s="41"/>
      <c r="L380" s="41"/>
      <c r="M380" s="45"/>
      <c r="N380" s="216"/>
      <c r="O380" s="86"/>
      <c r="P380" s="86"/>
      <c r="Q380" s="86"/>
      <c r="R380" s="86"/>
      <c r="S380" s="86"/>
      <c r="T380" s="86"/>
      <c r="U380" s="86"/>
      <c r="V380" s="86"/>
      <c r="W380" s="86"/>
      <c r="X380" s="86"/>
      <c r="Y380" s="87"/>
      <c r="AT380" s="18" t="s">
        <v>241</v>
      </c>
      <c r="AU380" s="18" t="s">
        <v>82</v>
      </c>
    </row>
    <row r="381" s="9" customFormat="1">
      <c r="B381" s="218"/>
      <c r="C381" s="219"/>
      <c r="D381" s="214" t="s">
        <v>243</v>
      </c>
      <c r="E381" s="220" t="s">
        <v>40</v>
      </c>
      <c r="F381" s="221" t="s">
        <v>560</v>
      </c>
      <c r="G381" s="219"/>
      <c r="H381" s="222">
        <v>0.119</v>
      </c>
      <c r="I381" s="223"/>
      <c r="J381" s="223"/>
      <c r="K381" s="219"/>
      <c r="L381" s="219"/>
      <c r="M381" s="224"/>
      <c r="N381" s="225"/>
      <c r="O381" s="226"/>
      <c r="P381" s="226"/>
      <c r="Q381" s="226"/>
      <c r="R381" s="226"/>
      <c r="S381" s="226"/>
      <c r="T381" s="226"/>
      <c r="U381" s="226"/>
      <c r="V381" s="226"/>
      <c r="W381" s="226"/>
      <c r="X381" s="226"/>
      <c r="Y381" s="227"/>
      <c r="AT381" s="228" t="s">
        <v>243</v>
      </c>
      <c r="AU381" s="228" t="s">
        <v>82</v>
      </c>
      <c r="AV381" s="9" t="s">
        <v>91</v>
      </c>
      <c r="AW381" s="9" t="s">
        <v>5</v>
      </c>
      <c r="AX381" s="9" t="s">
        <v>82</v>
      </c>
      <c r="AY381" s="228" t="s">
        <v>236</v>
      </c>
    </row>
    <row r="382" s="12" customFormat="1">
      <c r="B382" s="250"/>
      <c r="C382" s="251"/>
      <c r="D382" s="214" t="s">
        <v>243</v>
      </c>
      <c r="E382" s="252" t="s">
        <v>40</v>
      </c>
      <c r="F382" s="253" t="s">
        <v>254</v>
      </c>
      <c r="G382" s="251"/>
      <c r="H382" s="254">
        <v>0.119</v>
      </c>
      <c r="I382" s="255"/>
      <c r="J382" s="255"/>
      <c r="K382" s="251"/>
      <c r="L382" s="251"/>
      <c r="M382" s="256"/>
      <c r="N382" s="257"/>
      <c r="O382" s="258"/>
      <c r="P382" s="258"/>
      <c r="Q382" s="258"/>
      <c r="R382" s="258"/>
      <c r="S382" s="258"/>
      <c r="T382" s="258"/>
      <c r="U382" s="258"/>
      <c r="V382" s="258"/>
      <c r="W382" s="258"/>
      <c r="X382" s="258"/>
      <c r="Y382" s="259"/>
      <c r="AT382" s="260" t="s">
        <v>243</v>
      </c>
      <c r="AU382" s="260" t="s">
        <v>82</v>
      </c>
      <c r="AV382" s="12" t="s">
        <v>235</v>
      </c>
      <c r="AW382" s="12" t="s">
        <v>5</v>
      </c>
      <c r="AX382" s="12" t="s">
        <v>89</v>
      </c>
      <c r="AY382" s="260" t="s">
        <v>236</v>
      </c>
    </row>
    <row r="383" s="1" customFormat="1" ht="24" customHeight="1">
      <c r="B383" s="40"/>
      <c r="C383" s="199" t="s">
        <v>361</v>
      </c>
      <c r="D383" s="200" t="s">
        <v>231</v>
      </c>
      <c r="E383" s="201" t="s">
        <v>567</v>
      </c>
      <c r="F383" s="202" t="s">
        <v>568</v>
      </c>
      <c r="G383" s="203" t="s">
        <v>168</v>
      </c>
      <c r="H383" s="204">
        <v>297.5</v>
      </c>
      <c r="I383" s="205"/>
      <c r="J383" s="205"/>
      <c r="K383" s="206">
        <f>ROUND(P383*H383,2)</f>
        <v>0</v>
      </c>
      <c r="L383" s="202" t="s">
        <v>234</v>
      </c>
      <c r="M383" s="45"/>
      <c r="N383" s="207" t="s">
        <v>40</v>
      </c>
      <c r="O383" s="208" t="s">
        <v>53</v>
      </c>
      <c r="P383" s="209">
        <f>I383+J383</f>
        <v>0</v>
      </c>
      <c r="Q383" s="209">
        <f>ROUND(I383*H383,2)</f>
        <v>0</v>
      </c>
      <c r="R383" s="209">
        <f>ROUND(J383*H383,2)</f>
        <v>0</v>
      </c>
      <c r="S383" s="86"/>
      <c r="T383" s="210">
        <f>S383*H383</f>
        <v>0</v>
      </c>
      <c r="U383" s="210">
        <v>0</v>
      </c>
      <c r="V383" s="210">
        <f>U383*H383</f>
        <v>0</v>
      </c>
      <c r="W383" s="210">
        <v>0</v>
      </c>
      <c r="X383" s="210">
        <f>W383*H383</f>
        <v>0</v>
      </c>
      <c r="Y383" s="211" t="s">
        <v>40</v>
      </c>
      <c r="AR383" s="212" t="s">
        <v>235</v>
      </c>
      <c r="AT383" s="212" t="s">
        <v>231</v>
      </c>
      <c r="AU383" s="212" t="s">
        <v>82</v>
      </c>
      <c r="AY383" s="18" t="s">
        <v>236</v>
      </c>
      <c r="BE383" s="213">
        <f>IF(O383="základní",K383,0)</f>
        <v>0</v>
      </c>
      <c r="BF383" s="213">
        <f>IF(O383="snížená",K383,0)</f>
        <v>0</v>
      </c>
      <c r="BG383" s="213">
        <f>IF(O383="zákl. přenesená",K383,0)</f>
        <v>0</v>
      </c>
      <c r="BH383" s="213">
        <f>IF(O383="sníž. přenesená",K383,0)</f>
        <v>0</v>
      </c>
      <c r="BI383" s="213">
        <f>IF(O383="nulová",K383,0)</f>
        <v>0</v>
      </c>
      <c r="BJ383" s="18" t="s">
        <v>235</v>
      </c>
      <c r="BK383" s="213">
        <f>ROUND(P383*H383,2)</f>
        <v>0</v>
      </c>
      <c r="BL383" s="18" t="s">
        <v>235</v>
      </c>
      <c r="BM383" s="212" t="s">
        <v>569</v>
      </c>
    </row>
    <row r="384" s="1" customFormat="1">
      <c r="B384" s="40"/>
      <c r="C384" s="41"/>
      <c r="D384" s="214" t="s">
        <v>237</v>
      </c>
      <c r="E384" s="41"/>
      <c r="F384" s="215" t="s">
        <v>570</v>
      </c>
      <c r="G384" s="41"/>
      <c r="H384" s="41"/>
      <c r="I384" s="151"/>
      <c r="J384" s="151"/>
      <c r="K384" s="41"/>
      <c r="L384" s="41"/>
      <c r="M384" s="45"/>
      <c r="N384" s="216"/>
      <c r="O384" s="86"/>
      <c r="P384" s="86"/>
      <c r="Q384" s="86"/>
      <c r="R384" s="86"/>
      <c r="S384" s="86"/>
      <c r="T384" s="86"/>
      <c r="U384" s="86"/>
      <c r="V384" s="86"/>
      <c r="W384" s="86"/>
      <c r="X384" s="86"/>
      <c r="Y384" s="87"/>
      <c r="AT384" s="18" t="s">
        <v>237</v>
      </c>
      <c r="AU384" s="18" t="s">
        <v>82</v>
      </c>
    </row>
    <row r="385" s="1" customFormat="1">
      <c r="B385" s="40"/>
      <c r="C385" s="41"/>
      <c r="D385" s="214" t="s">
        <v>239</v>
      </c>
      <c r="E385" s="41"/>
      <c r="F385" s="217" t="s">
        <v>571</v>
      </c>
      <c r="G385" s="41"/>
      <c r="H385" s="41"/>
      <c r="I385" s="151"/>
      <c r="J385" s="151"/>
      <c r="K385" s="41"/>
      <c r="L385" s="41"/>
      <c r="M385" s="45"/>
      <c r="N385" s="216"/>
      <c r="O385" s="86"/>
      <c r="P385" s="86"/>
      <c r="Q385" s="86"/>
      <c r="R385" s="86"/>
      <c r="S385" s="86"/>
      <c r="T385" s="86"/>
      <c r="U385" s="86"/>
      <c r="V385" s="86"/>
      <c r="W385" s="86"/>
      <c r="X385" s="86"/>
      <c r="Y385" s="87"/>
      <c r="AT385" s="18" t="s">
        <v>239</v>
      </c>
      <c r="AU385" s="18" t="s">
        <v>82</v>
      </c>
    </row>
    <row r="386" s="1" customFormat="1">
      <c r="B386" s="40"/>
      <c r="C386" s="41"/>
      <c r="D386" s="214" t="s">
        <v>241</v>
      </c>
      <c r="E386" s="41"/>
      <c r="F386" s="217" t="s">
        <v>572</v>
      </c>
      <c r="G386" s="41"/>
      <c r="H386" s="41"/>
      <c r="I386" s="151"/>
      <c r="J386" s="151"/>
      <c r="K386" s="41"/>
      <c r="L386" s="41"/>
      <c r="M386" s="45"/>
      <c r="N386" s="216"/>
      <c r="O386" s="86"/>
      <c r="P386" s="86"/>
      <c r="Q386" s="86"/>
      <c r="R386" s="86"/>
      <c r="S386" s="86"/>
      <c r="T386" s="86"/>
      <c r="U386" s="86"/>
      <c r="V386" s="86"/>
      <c r="W386" s="86"/>
      <c r="X386" s="86"/>
      <c r="Y386" s="87"/>
      <c r="AT386" s="18" t="s">
        <v>241</v>
      </c>
      <c r="AU386" s="18" t="s">
        <v>82</v>
      </c>
    </row>
    <row r="387" s="9" customFormat="1">
      <c r="B387" s="218"/>
      <c r="C387" s="219"/>
      <c r="D387" s="214" t="s">
        <v>243</v>
      </c>
      <c r="E387" s="220" t="s">
        <v>40</v>
      </c>
      <c r="F387" s="221" t="s">
        <v>573</v>
      </c>
      <c r="G387" s="219"/>
      <c r="H387" s="222">
        <v>297.5</v>
      </c>
      <c r="I387" s="223"/>
      <c r="J387" s="223"/>
      <c r="K387" s="219"/>
      <c r="L387" s="219"/>
      <c r="M387" s="224"/>
      <c r="N387" s="225"/>
      <c r="O387" s="226"/>
      <c r="P387" s="226"/>
      <c r="Q387" s="226"/>
      <c r="R387" s="226"/>
      <c r="S387" s="226"/>
      <c r="T387" s="226"/>
      <c r="U387" s="226"/>
      <c r="V387" s="226"/>
      <c r="W387" s="226"/>
      <c r="X387" s="226"/>
      <c r="Y387" s="227"/>
      <c r="AT387" s="228" t="s">
        <v>243</v>
      </c>
      <c r="AU387" s="228" t="s">
        <v>82</v>
      </c>
      <c r="AV387" s="9" t="s">
        <v>91</v>
      </c>
      <c r="AW387" s="9" t="s">
        <v>5</v>
      </c>
      <c r="AX387" s="9" t="s">
        <v>89</v>
      </c>
      <c r="AY387" s="228" t="s">
        <v>236</v>
      </c>
    </row>
    <row r="388" s="1" customFormat="1" ht="24" customHeight="1">
      <c r="B388" s="40"/>
      <c r="C388" s="199" t="s">
        <v>574</v>
      </c>
      <c r="D388" s="200" t="s">
        <v>231</v>
      </c>
      <c r="E388" s="201" t="s">
        <v>575</v>
      </c>
      <c r="F388" s="202" t="s">
        <v>576</v>
      </c>
      <c r="G388" s="203" t="s">
        <v>168</v>
      </c>
      <c r="H388" s="204">
        <v>297.5</v>
      </c>
      <c r="I388" s="205"/>
      <c r="J388" s="205"/>
      <c r="K388" s="206">
        <f>ROUND(P388*H388,2)</f>
        <v>0</v>
      </c>
      <c r="L388" s="202" t="s">
        <v>234</v>
      </c>
      <c r="M388" s="45"/>
      <c r="N388" s="207" t="s">
        <v>40</v>
      </c>
      <c r="O388" s="208" t="s">
        <v>53</v>
      </c>
      <c r="P388" s="209">
        <f>I388+J388</f>
        <v>0</v>
      </c>
      <c r="Q388" s="209">
        <f>ROUND(I388*H388,2)</f>
        <v>0</v>
      </c>
      <c r="R388" s="209">
        <f>ROUND(J388*H388,2)</f>
        <v>0</v>
      </c>
      <c r="S388" s="86"/>
      <c r="T388" s="210">
        <f>S388*H388</f>
        <v>0</v>
      </c>
      <c r="U388" s="210">
        <v>0</v>
      </c>
      <c r="V388" s="210">
        <f>U388*H388</f>
        <v>0</v>
      </c>
      <c r="W388" s="210">
        <v>0</v>
      </c>
      <c r="X388" s="210">
        <f>W388*H388</f>
        <v>0</v>
      </c>
      <c r="Y388" s="211" t="s">
        <v>40</v>
      </c>
      <c r="AR388" s="212" t="s">
        <v>235</v>
      </c>
      <c r="AT388" s="212" t="s">
        <v>231</v>
      </c>
      <c r="AU388" s="212" t="s">
        <v>82</v>
      </c>
      <c r="AY388" s="18" t="s">
        <v>236</v>
      </c>
      <c r="BE388" s="213">
        <f>IF(O388="základní",K388,0)</f>
        <v>0</v>
      </c>
      <c r="BF388" s="213">
        <f>IF(O388="snížená",K388,0)</f>
        <v>0</v>
      </c>
      <c r="BG388" s="213">
        <f>IF(O388="zákl. přenesená",K388,0)</f>
        <v>0</v>
      </c>
      <c r="BH388" s="213">
        <f>IF(O388="sníž. přenesená",K388,0)</f>
        <v>0</v>
      </c>
      <c r="BI388" s="213">
        <f>IF(O388="nulová",K388,0)</f>
        <v>0</v>
      </c>
      <c r="BJ388" s="18" t="s">
        <v>235</v>
      </c>
      <c r="BK388" s="213">
        <f>ROUND(P388*H388,2)</f>
        <v>0</v>
      </c>
      <c r="BL388" s="18" t="s">
        <v>235</v>
      </c>
      <c r="BM388" s="212" t="s">
        <v>577</v>
      </c>
    </row>
    <row r="389" s="1" customFormat="1">
      <c r="B389" s="40"/>
      <c r="C389" s="41"/>
      <c r="D389" s="214" t="s">
        <v>237</v>
      </c>
      <c r="E389" s="41"/>
      <c r="F389" s="215" t="s">
        <v>578</v>
      </c>
      <c r="G389" s="41"/>
      <c r="H389" s="41"/>
      <c r="I389" s="151"/>
      <c r="J389" s="151"/>
      <c r="K389" s="41"/>
      <c r="L389" s="41"/>
      <c r="M389" s="45"/>
      <c r="N389" s="216"/>
      <c r="O389" s="86"/>
      <c r="P389" s="86"/>
      <c r="Q389" s="86"/>
      <c r="R389" s="86"/>
      <c r="S389" s="86"/>
      <c r="T389" s="86"/>
      <c r="U389" s="86"/>
      <c r="V389" s="86"/>
      <c r="W389" s="86"/>
      <c r="X389" s="86"/>
      <c r="Y389" s="87"/>
      <c r="AT389" s="18" t="s">
        <v>237</v>
      </c>
      <c r="AU389" s="18" t="s">
        <v>82</v>
      </c>
    </row>
    <row r="390" s="1" customFormat="1">
      <c r="B390" s="40"/>
      <c r="C390" s="41"/>
      <c r="D390" s="214" t="s">
        <v>239</v>
      </c>
      <c r="E390" s="41"/>
      <c r="F390" s="217" t="s">
        <v>267</v>
      </c>
      <c r="G390" s="41"/>
      <c r="H390" s="41"/>
      <c r="I390" s="151"/>
      <c r="J390" s="151"/>
      <c r="K390" s="41"/>
      <c r="L390" s="41"/>
      <c r="M390" s="45"/>
      <c r="N390" s="216"/>
      <c r="O390" s="86"/>
      <c r="P390" s="86"/>
      <c r="Q390" s="86"/>
      <c r="R390" s="86"/>
      <c r="S390" s="86"/>
      <c r="T390" s="86"/>
      <c r="U390" s="86"/>
      <c r="V390" s="86"/>
      <c r="W390" s="86"/>
      <c r="X390" s="86"/>
      <c r="Y390" s="87"/>
      <c r="AT390" s="18" t="s">
        <v>239</v>
      </c>
      <c r="AU390" s="18" t="s">
        <v>82</v>
      </c>
    </row>
    <row r="391" s="1" customFormat="1">
      <c r="B391" s="40"/>
      <c r="C391" s="41"/>
      <c r="D391" s="214" t="s">
        <v>241</v>
      </c>
      <c r="E391" s="41"/>
      <c r="F391" s="217" t="s">
        <v>579</v>
      </c>
      <c r="G391" s="41"/>
      <c r="H391" s="41"/>
      <c r="I391" s="151"/>
      <c r="J391" s="151"/>
      <c r="K391" s="41"/>
      <c r="L391" s="41"/>
      <c r="M391" s="45"/>
      <c r="N391" s="216"/>
      <c r="O391" s="86"/>
      <c r="P391" s="86"/>
      <c r="Q391" s="86"/>
      <c r="R391" s="86"/>
      <c r="S391" s="86"/>
      <c r="T391" s="86"/>
      <c r="U391" s="86"/>
      <c r="V391" s="86"/>
      <c r="W391" s="86"/>
      <c r="X391" s="86"/>
      <c r="Y391" s="87"/>
      <c r="AT391" s="18" t="s">
        <v>241</v>
      </c>
      <c r="AU391" s="18" t="s">
        <v>82</v>
      </c>
    </row>
    <row r="392" s="9" customFormat="1">
      <c r="B392" s="218"/>
      <c r="C392" s="219"/>
      <c r="D392" s="214" t="s">
        <v>243</v>
      </c>
      <c r="E392" s="220" t="s">
        <v>40</v>
      </c>
      <c r="F392" s="221" t="s">
        <v>573</v>
      </c>
      <c r="G392" s="219"/>
      <c r="H392" s="222">
        <v>297.5</v>
      </c>
      <c r="I392" s="223"/>
      <c r="J392" s="223"/>
      <c r="K392" s="219"/>
      <c r="L392" s="219"/>
      <c r="M392" s="224"/>
      <c r="N392" s="274"/>
      <c r="O392" s="275"/>
      <c r="P392" s="275"/>
      <c r="Q392" s="275"/>
      <c r="R392" s="275"/>
      <c r="S392" s="275"/>
      <c r="T392" s="275"/>
      <c r="U392" s="275"/>
      <c r="V392" s="275"/>
      <c r="W392" s="275"/>
      <c r="X392" s="275"/>
      <c r="Y392" s="276"/>
      <c r="AT392" s="228" t="s">
        <v>243</v>
      </c>
      <c r="AU392" s="228" t="s">
        <v>82</v>
      </c>
      <c r="AV392" s="9" t="s">
        <v>91</v>
      </c>
      <c r="AW392" s="9" t="s">
        <v>5</v>
      </c>
      <c r="AX392" s="9" t="s">
        <v>89</v>
      </c>
      <c r="AY392" s="228" t="s">
        <v>236</v>
      </c>
    </row>
    <row r="393" s="1" customFormat="1" ht="6.96" customHeight="1">
      <c r="B393" s="61"/>
      <c r="C393" s="62"/>
      <c r="D393" s="62"/>
      <c r="E393" s="62"/>
      <c r="F393" s="62"/>
      <c r="G393" s="62"/>
      <c r="H393" s="62"/>
      <c r="I393" s="177"/>
      <c r="J393" s="177"/>
      <c r="K393" s="62"/>
      <c r="L393" s="62"/>
      <c r="M393" s="45"/>
    </row>
  </sheetData>
  <sheetProtection sheet="1" autoFilter="0" formatColumns="0" formatRows="0" objects="1" scenarios="1" spinCount="100000" saltValue="NhD9STK84tEyZCLoIuy3JOS8LbEI0ixAsrxMiIWN7hgMymVaHLZp8aw2y+dsGYpTM+y0qOXzgyahaVF/Rlc1BA==" hashValue="Q5ktgrNtDAWkJ5RUrnWz0su9JIe4VrQHAybR6/bOYpBrMLOpZXOGqkXWVfaa89mC6sR8w32y5SGmtbljiLXq0g==" algorithmName="SHA-512" password="CDD6"/>
  <autoFilter ref="C86:L392"/>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102</v>
      </c>
      <c r="AZ2" s="143" t="s">
        <v>580</v>
      </c>
      <c r="BA2" s="143" t="s">
        <v>581</v>
      </c>
      <c r="BB2" s="143" t="s">
        <v>160</v>
      </c>
      <c r="BC2" s="143" t="s">
        <v>582</v>
      </c>
      <c r="BD2" s="143" t="s">
        <v>91</v>
      </c>
    </row>
    <row r="3" ht="6.96" customHeight="1">
      <c r="B3" s="144"/>
      <c r="C3" s="145"/>
      <c r="D3" s="145"/>
      <c r="E3" s="145"/>
      <c r="F3" s="145"/>
      <c r="G3" s="145"/>
      <c r="H3" s="145"/>
      <c r="I3" s="146"/>
      <c r="J3" s="146"/>
      <c r="K3" s="145"/>
      <c r="L3" s="145"/>
      <c r="M3" s="21"/>
      <c r="AT3" s="18" t="s">
        <v>91</v>
      </c>
      <c r="AZ3" s="143" t="s">
        <v>583</v>
      </c>
      <c r="BA3" s="143" t="s">
        <v>584</v>
      </c>
      <c r="BB3" s="143" t="s">
        <v>342</v>
      </c>
      <c r="BC3" s="143" t="s">
        <v>292</v>
      </c>
      <c r="BD3" s="143" t="s">
        <v>91</v>
      </c>
    </row>
    <row r="4" ht="24.96" customHeight="1">
      <c r="B4" s="21"/>
      <c r="D4" s="147" t="s">
        <v>165</v>
      </c>
      <c r="M4" s="21"/>
      <c r="N4" s="148" t="s">
        <v>11</v>
      </c>
      <c r="AT4" s="18" t="s">
        <v>5</v>
      </c>
      <c r="AZ4" s="143" t="s">
        <v>585</v>
      </c>
      <c r="BA4" s="143" t="s">
        <v>586</v>
      </c>
      <c r="BB4" s="143" t="s">
        <v>168</v>
      </c>
      <c r="BC4" s="143" t="s">
        <v>587</v>
      </c>
      <c r="BD4" s="143" t="s">
        <v>91</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588</v>
      </c>
      <c r="F9" s="1"/>
      <c r="G9" s="1"/>
      <c r="H9" s="1"/>
      <c r="I9" s="151"/>
      <c r="J9" s="151"/>
      <c r="M9" s="45"/>
    </row>
    <row r="10" s="1" customFormat="1" ht="12" customHeight="1">
      <c r="B10" s="45"/>
      <c r="D10" s="149" t="s">
        <v>187</v>
      </c>
      <c r="I10" s="151"/>
      <c r="J10" s="151"/>
      <c r="M10" s="45"/>
    </row>
    <row r="11" s="1" customFormat="1" ht="36.96" customHeight="1">
      <c r="B11" s="45"/>
      <c r="E11" s="152" t="s">
        <v>589</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ROUND((SUM(BE87:BE161)),  2)</f>
        <v>0</v>
      </c>
      <c r="I37" s="166">
        <v>0.20999999999999999</v>
      </c>
      <c r="J37" s="151"/>
      <c r="K37" s="160">
        <f>ROUND(((SUM(BE87:BE161))*I37),  2)</f>
        <v>0</v>
      </c>
      <c r="M37" s="45"/>
    </row>
    <row r="38" hidden="1" s="1" customFormat="1" ht="14.4" customHeight="1">
      <c r="B38" s="45"/>
      <c r="E38" s="149" t="s">
        <v>52</v>
      </c>
      <c r="F38" s="160">
        <f>ROUND((SUM(BF87:BF161)),  2)</f>
        <v>0</v>
      </c>
      <c r="I38" s="166">
        <v>0.14999999999999999</v>
      </c>
      <c r="J38" s="151"/>
      <c r="K38" s="160">
        <f>ROUND(((SUM(BF87:BF161))*I38),  2)</f>
        <v>0</v>
      </c>
      <c r="M38" s="45"/>
    </row>
    <row r="39" s="1" customFormat="1" ht="14.4" customHeight="1">
      <c r="B39" s="45"/>
      <c r="D39" s="149" t="s">
        <v>50</v>
      </c>
      <c r="E39" s="149" t="s">
        <v>53</v>
      </c>
      <c r="F39" s="160">
        <f>ROUND((SUM(BG87:BG161)),  2)</f>
        <v>0</v>
      </c>
      <c r="I39" s="166">
        <v>0.20999999999999999</v>
      </c>
      <c r="J39" s="151"/>
      <c r="K39" s="160">
        <f>0</f>
        <v>0</v>
      </c>
      <c r="M39" s="45"/>
    </row>
    <row r="40" s="1" customFormat="1" ht="14.4" customHeight="1">
      <c r="B40" s="45"/>
      <c r="E40" s="149" t="s">
        <v>54</v>
      </c>
      <c r="F40" s="160">
        <f>ROUND((SUM(BH87:BH161)),  2)</f>
        <v>0</v>
      </c>
      <c r="I40" s="166">
        <v>0.14999999999999999</v>
      </c>
      <c r="J40" s="151"/>
      <c r="K40" s="160">
        <f>0</f>
        <v>0</v>
      </c>
      <c r="M40" s="45"/>
    </row>
    <row r="41" hidden="1" s="1" customFormat="1" ht="14.4" customHeight="1">
      <c r="B41" s="45"/>
      <c r="E41" s="149" t="s">
        <v>55</v>
      </c>
      <c r="F41" s="160">
        <f>ROUND((SUM(BI87:BI161)),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588</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01-11-01 - Domoušice - Hřivice, železniční spodek</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588</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01-11-01 - Domoušice - Hřivice, železniční spodek</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SUM(Q88:Q161)</f>
        <v>0</v>
      </c>
      <c r="R87" s="196">
        <f>SUM(R88:R161)</f>
        <v>0</v>
      </c>
      <c r="S87" s="98"/>
      <c r="T87" s="197">
        <f>SUM(T88:T161)</f>
        <v>0</v>
      </c>
      <c r="U87" s="98"/>
      <c r="V87" s="197">
        <f>SUM(V88:V161)</f>
        <v>0</v>
      </c>
      <c r="W87" s="98"/>
      <c r="X87" s="197">
        <f>SUM(X88:X161)</f>
        <v>0</v>
      </c>
      <c r="Y87" s="99"/>
      <c r="AT87" s="18" t="s">
        <v>81</v>
      </c>
      <c r="AU87" s="18" t="s">
        <v>212</v>
      </c>
      <c r="BK87" s="198">
        <f>SUM(BK88:BK161)</f>
        <v>0</v>
      </c>
    </row>
    <row r="88" s="1" customFormat="1" ht="16.5" customHeight="1">
      <c r="B88" s="40"/>
      <c r="C88" s="261" t="s">
        <v>89</v>
      </c>
      <c r="D88" s="277" t="s">
        <v>373</v>
      </c>
      <c r="E88" s="263" t="s">
        <v>590</v>
      </c>
      <c r="F88" s="264" t="s">
        <v>591</v>
      </c>
      <c r="G88" s="265" t="s">
        <v>342</v>
      </c>
      <c r="H88" s="266">
        <v>405</v>
      </c>
      <c r="I88" s="267"/>
      <c r="J88" s="268"/>
      <c r="K88" s="269">
        <f>ROUND(P88*H88,2)</f>
        <v>0</v>
      </c>
      <c r="L88" s="264" t="s">
        <v>40</v>
      </c>
      <c r="M88" s="270"/>
      <c r="N88" s="271"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265</v>
      </c>
      <c r="AT88" s="212" t="s">
        <v>373</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305</v>
      </c>
    </row>
    <row r="89" s="1" customFormat="1">
      <c r="B89" s="40"/>
      <c r="C89" s="41"/>
      <c r="D89" s="214" t="s">
        <v>237</v>
      </c>
      <c r="E89" s="41"/>
      <c r="F89" s="215" t="s">
        <v>591</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241</v>
      </c>
      <c r="E90" s="41"/>
      <c r="F90" s="217" t="s">
        <v>592</v>
      </c>
      <c r="G90" s="41"/>
      <c r="H90" s="41"/>
      <c r="I90" s="151"/>
      <c r="J90" s="151"/>
      <c r="K90" s="41"/>
      <c r="L90" s="41"/>
      <c r="M90" s="45"/>
      <c r="N90" s="216"/>
      <c r="O90" s="86"/>
      <c r="P90" s="86"/>
      <c r="Q90" s="86"/>
      <c r="R90" s="86"/>
      <c r="S90" s="86"/>
      <c r="T90" s="86"/>
      <c r="U90" s="86"/>
      <c r="V90" s="86"/>
      <c r="W90" s="86"/>
      <c r="X90" s="86"/>
      <c r="Y90" s="87"/>
      <c r="AT90" s="18" t="s">
        <v>241</v>
      </c>
      <c r="AU90" s="18" t="s">
        <v>82</v>
      </c>
    </row>
    <row r="91" s="1" customFormat="1" ht="36" customHeight="1">
      <c r="B91" s="40"/>
      <c r="C91" s="199" t="s">
        <v>91</v>
      </c>
      <c r="D91" s="278" t="s">
        <v>231</v>
      </c>
      <c r="E91" s="201" t="s">
        <v>593</v>
      </c>
      <c r="F91" s="202" t="s">
        <v>594</v>
      </c>
      <c r="G91" s="203" t="s">
        <v>342</v>
      </c>
      <c r="H91" s="204">
        <v>405</v>
      </c>
      <c r="I91" s="205"/>
      <c r="J91" s="205"/>
      <c r="K91" s="206">
        <f>ROUND(P91*H91,2)</f>
        <v>0</v>
      </c>
      <c r="L91" s="202" t="s">
        <v>40</v>
      </c>
      <c r="M91" s="45"/>
      <c r="N91" s="207" t="s">
        <v>40</v>
      </c>
      <c r="O91" s="208" t="s">
        <v>53</v>
      </c>
      <c r="P91" s="209">
        <f>I91+J91</f>
        <v>0</v>
      </c>
      <c r="Q91" s="209">
        <f>ROUND(I91*H91,2)</f>
        <v>0</v>
      </c>
      <c r="R91" s="209">
        <f>ROUND(J91*H91,2)</f>
        <v>0</v>
      </c>
      <c r="S91" s="86"/>
      <c r="T91" s="210">
        <f>S91*H91</f>
        <v>0</v>
      </c>
      <c r="U91" s="210">
        <v>0</v>
      </c>
      <c r="V91" s="210">
        <f>U91*H91</f>
        <v>0</v>
      </c>
      <c r="W91" s="210">
        <v>0</v>
      </c>
      <c r="X91" s="210">
        <f>W91*H91</f>
        <v>0</v>
      </c>
      <c r="Y91" s="211" t="s">
        <v>40</v>
      </c>
      <c r="AR91" s="212" t="s">
        <v>235</v>
      </c>
      <c r="AT91" s="212" t="s">
        <v>231</v>
      </c>
      <c r="AU91" s="212" t="s">
        <v>82</v>
      </c>
      <c r="AY91" s="18" t="s">
        <v>236</v>
      </c>
      <c r="BE91" s="213">
        <f>IF(O91="základní",K91,0)</f>
        <v>0</v>
      </c>
      <c r="BF91" s="213">
        <f>IF(O91="snížená",K91,0)</f>
        <v>0</v>
      </c>
      <c r="BG91" s="213">
        <f>IF(O91="zákl. přenesená",K91,0)</f>
        <v>0</v>
      </c>
      <c r="BH91" s="213">
        <f>IF(O91="sníž. přenesená",K91,0)</f>
        <v>0</v>
      </c>
      <c r="BI91" s="213">
        <f>IF(O91="nulová",K91,0)</f>
        <v>0</v>
      </c>
      <c r="BJ91" s="18" t="s">
        <v>235</v>
      </c>
      <c r="BK91" s="213">
        <f>ROUND(P91*H91,2)</f>
        <v>0</v>
      </c>
      <c r="BL91" s="18" t="s">
        <v>235</v>
      </c>
      <c r="BM91" s="212" t="s">
        <v>319</v>
      </c>
    </row>
    <row r="92" s="1" customFormat="1">
      <c r="B92" s="40"/>
      <c r="C92" s="41"/>
      <c r="D92" s="214" t="s">
        <v>237</v>
      </c>
      <c r="E92" s="41"/>
      <c r="F92" s="215" t="s">
        <v>595</v>
      </c>
      <c r="G92" s="41"/>
      <c r="H92" s="41"/>
      <c r="I92" s="151"/>
      <c r="J92" s="151"/>
      <c r="K92" s="41"/>
      <c r="L92" s="41"/>
      <c r="M92" s="45"/>
      <c r="N92" s="216"/>
      <c r="O92" s="86"/>
      <c r="P92" s="86"/>
      <c r="Q92" s="86"/>
      <c r="R92" s="86"/>
      <c r="S92" s="86"/>
      <c r="T92" s="86"/>
      <c r="U92" s="86"/>
      <c r="V92" s="86"/>
      <c r="W92" s="86"/>
      <c r="X92" s="86"/>
      <c r="Y92" s="87"/>
      <c r="AT92" s="18" t="s">
        <v>237</v>
      </c>
      <c r="AU92" s="18" t="s">
        <v>82</v>
      </c>
    </row>
    <row r="93" s="1" customFormat="1" ht="36" customHeight="1">
      <c r="B93" s="40"/>
      <c r="C93" s="199" t="s">
        <v>246</v>
      </c>
      <c r="D93" s="278" t="s">
        <v>231</v>
      </c>
      <c r="E93" s="201" t="s">
        <v>596</v>
      </c>
      <c r="F93" s="202" t="s">
        <v>597</v>
      </c>
      <c r="G93" s="203" t="s">
        <v>257</v>
      </c>
      <c r="H93" s="204">
        <v>446.25</v>
      </c>
      <c r="I93" s="205"/>
      <c r="J93" s="205"/>
      <c r="K93" s="206">
        <f>ROUND(P93*H93,2)</f>
        <v>0</v>
      </c>
      <c r="L93" s="202" t="s">
        <v>40</v>
      </c>
      <c r="M93" s="45"/>
      <c r="N93" s="207" t="s">
        <v>40</v>
      </c>
      <c r="O93" s="208" t="s">
        <v>53</v>
      </c>
      <c r="P93" s="209">
        <f>I93+J93</f>
        <v>0</v>
      </c>
      <c r="Q93" s="209">
        <f>ROUND(I93*H93,2)</f>
        <v>0</v>
      </c>
      <c r="R93" s="209">
        <f>ROUND(J93*H93,2)</f>
        <v>0</v>
      </c>
      <c r="S93" s="86"/>
      <c r="T93" s="210">
        <f>S93*H93</f>
        <v>0</v>
      </c>
      <c r="U93" s="210">
        <v>0</v>
      </c>
      <c r="V93" s="210">
        <f>U93*H93</f>
        <v>0</v>
      </c>
      <c r="W93" s="210">
        <v>0</v>
      </c>
      <c r="X93" s="210">
        <f>W93*H93</f>
        <v>0</v>
      </c>
      <c r="Y93" s="211" t="s">
        <v>40</v>
      </c>
      <c r="AR93" s="212" t="s">
        <v>235</v>
      </c>
      <c r="AT93" s="212" t="s">
        <v>231</v>
      </c>
      <c r="AU93" s="212" t="s">
        <v>82</v>
      </c>
      <c r="AY93" s="18" t="s">
        <v>236</v>
      </c>
      <c r="BE93" s="213">
        <f>IF(O93="základní",K93,0)</f>
        <v>0</v>
      </c>
      <c r="BF93" s="213">
        <f>IF(O93="snížená",K93,0)</f>
        <v>0</v>
      </c>
      <c r="BG93" s="213">
        <f>IF(O93="zákl. přenesená",K93,0)</f>
        <v>0</v>
      </c>
      <c r="BH93" s="213">
        <f>IF(O93="sníž. přenesená",K93,0)</f>
        <v>0</v>
      </c>
      <c r="BI93" s="213">
        <f>IF(O93="nulová",K93,0)</f>
        <v>0</v>
      </c>
      <c r="BJ93" s="18" t="s">
        <v>235</v>
      </c>
      <c r="BK93" s="213">
        <f>ROUND(P93*H93,2)</f>
        <v>0</v>
      </c>
      <c r="BL93" s="18" t="s">
        <v>235</v>
      </c>
      <c r="BM93" s="212" t="s">
        <v>312</v>
      </c>
    </row>
    <row r="94" s="1" customFormat="1">
      <c r="B94" s="40"/>
      <c r="C94" s="41"/>
      <c r="D94" s="214" t="s">
        <v>237</v>
      </c>
      <c r="E94" s="41"/>
      <c r="F94" s="215" t="s">
        <v>598</v>
      </c>
      <c r="G94" s="41"/>
      <c r="H94" s="41"/>
      <c r="I94" s="151"/>
      <c r="J94" s="151"/>
      <c r="K94" s="41"/>
      <c r="L94" s="41"/>
      <c r="M94" s="45"/>
      <c r="N94" s="216"/>
      <c r="O94" s="86"/>
      <c r="P94" s="86"/>
      <c r="Q94" s="86"/>
      <c r="R94" s="86"/>
      <c r="S94" s="86"/>
      <c r="T94" s="86"/>
      <c r="U94" s="86"/>
      <c r="V94" s="86"/>
      <c r="W94" s="86"/>
      <c r="X94" s="86"/>
      <c r="Y94" s="87"/>
      <c r="AT94" s="18" t="s">
        <v>237</v>
      </c>
      <c r="AU94" s="18" t="s">
        <v>82</v>
      </c>
    </row>
    <row r="95" s="1" customFormat="1">
      <c r="B95" s="40"/>
      <c r="C95" s="41"/>
      <c r="D95" s="214" t="s">
        <v>241</v>
      </c>
      <c r="E95" s="41"/>
      <c r="F95" s="217" t="s">
        <v>599</v>
      </c>
      <c r="G95" s="41"/>
      <c r="H95" s="41"/>
      <c r="I95" s="151"/>
      <c r="J95" s="151"/>
      <c r="K95" s="41"/>
      <c r="L95" s="41"/>
      <c r="M95" s="45"/>
      <c r="N95" s="216"/>
      <c r="O95" s="86"/>
      <c r="P95" s="86"/>
      <c r="Q95" s="86"/>
      <c r="R95" s="86"/>
      <c r="S95" s="86"/>
      <c r="T95" s="86"/>
      <c r="U95" s="86"/>
      <c r="V95" s="86"/>
      <c r="W95" s="86"/>
      <c r="X95" s="86"/>
      <c r="Y95" s="87"/>
      <c r="AT95" s="18" t="s">
        <v>241</v>
      </c>
      <c r="AU95" s="18" t="s">
        <v>82</v>
      </c>
    </row>
    <row r="96" s="1" customFormat="1" ht="16.5" customHeight="1">
      <c r="B96" s="40"/>
      <c r="C96" s="199" t="s">
        <v>235</v>
      </c>
      <c r="D96" s="278" t="s">
        <v>231</v>
      </c>
      <c r="E96" s="201" t="s">
        <v>600</v>
      </c>
      <c r="F96" s="202" t="s">
        <v>601</v>
      </c>
      <c r="G96" s="203" t="s">
        <v>257</v>
      </c>
      <c r="H96" s="204">
        <v>31.199999999999999</v>
      </c>
      <c r="I96" s="205"/>
      <c r="J96" s="205"/>
      <c r="K96" s="206">
        <f>ROUND(P96*H96,2)</f>
        <v>0</v>
      </c>
      <c r="L96" s="202" t="s">
        <v>40</v>
      </c>
      <c r="M96" s="45"/>
      <c r="N96" s="207" t="s">
        <v>40</v>
      </c>
      <c r="O96" s="208" t="s">
        <v>53</v>
      </c>
      <c r="P96" s="209">
        <f>I96+J96</f>
        <v>0</v>
      </c>
      <c r="Q96" s="209">
        <f>ROUND(I96*H96,2)</f>
        <v>0</v>
      </c>
      <c r="R96" s="209">
        <f>ROUND(J96*H96,2)</f>
        <v>0</v>
      </c>
      <c r="S96" s="86"/>
      <c r="T96" s="210">
        <f>S96*H96</f>
        <v>0</v>
      </c>
      <c r="U96" s="210">
        <v>0</v>
      </c>
      <c r="V96" s="210">
        <f>U96*H96</f>
        <v>0</v>
      </c>
      <c r="W96" s="210">
        <v>0</v>
      </c>
      <c r="X96" s="210">
        <f>W96*H96</f>
        <v>0</v>
      </c>
      <c r="Y96" s="211" t="s">
        <v>40</v>
      </c>
      <c r="AR96" s="212" t="s">
        <v>235</v>
      </c>
      <c r="AT96" s="212" t="s">
        <v>231</v>
      </c>
      <c r="AU96" s="212" t="s">
        <v>82</v>
      </c>
      <c r="AY96" s="18" t="s">
        <v>236</v>
      </c>
      <c r="BE96" s="213">
        <f>IF(O96="základní",K96,0)</f>
        <v>0</v>
      </c>
      <c r="BF96" s="213">
        <f>IF(O96="snížená",K96,0)</f>
        <v>0</v>
      </c>
      <c r="BG96" s="213">
        <f>IF(O96="zákl. přenesená",K96,0)</f>
        <v>0</v>
      </c>
      <c r="BH96" s="213">
        <f>IF(O96="sníž. přenesená",K96,0)</f>
        <v>0</v>
      </c>
      <c r="BI96" s="213">
        <f>IF(O96="nulová",K96,0)</f>
        <v>0</v>
      </c>
      <c r="BJ96" s="18" t="s">
        <v>235</v>
      </c>
      <c r="BK96" s="213">
        <f>ROUND(P96*H96,2)</f>
        <v>0</v>
      </c>
      <c r="BL96" s="18" t="s">
        <v>235</v>
      </c>
      <c r="BM96" s="212" t="s">
        <v>432</v>
      </c>
    </row>
    <row r="97" s="1" customFormat="1">
      <c r="B97" s="40"/>
      <c r="C97" s="41"/>
      <c r="D97" s="214" t="s">
        <v>237</v>
      </c>
      <c r="E97" s="41"/>
      <c r="F97" s="215" t="s">
        <v>601</v>
      </c>
      <c r="G97" s="41"/>
      <c r="H97" s="41"/>
      <c r="I97" s="151"/>
      <c r="J97" s="151"/>
      <c r="K97" s="41"/>
      <c r="L97" s="41"/>
      <c r="M97" s="45"/>
      <c r="N97" s="216"/>
      <c r="O97" s="86"/>
      <c r="P97" s="86"/>
      <c r="Q97" s="86"/>
      <c r="R97" s="86"/>
      <c r="S97" s="86"/>
      <c r="T97" s="86"/>
      <c r="U97" s="86"/>
      <c r="V97" s="86"/>
      <c r="W97" s="86"/>
      <c r="X97" s="86"/>
      <c r="Y97" s="87"/>
      <c r="AT97" s="18" t="s">
        <v>237</v>
      </c>
      <c r="AU97" s="18" t="s">
        <v>82</v>
      </c>
    </row>
    <row r="98" s="1" customFormat="1">
      <c r="B98" s="40"/>
      <c r="C98" s="41"/>
      <c r="D98" s="214" t="s">
        <v>241</v>
      </c>
      <c r="E98" s="41"/>
      <c r="F98" s="217" t="s">
        <v>602</v>
      </c>
      <c r="G98" s="41"/>
      <c r="H98" s="41"/>
      <c r="I98" s="151"/>
      <c r="J98" s="151"/>
      <c r="K98" s="41"/>
      <c r="L98" s="41"/>
      <c r="M98" s="45"/>
      <c r="N98" s="216"/>
      <c r="O98" s="86"/>
      <c r="P98" s="86"/>
      <c r="Q98" s="86"/>
      <c r="R98" s="86"/>
      <c r="S98" s="86"/>
      <c r="T98" s="86"/>
      <c r="U98" s="86"/>
      <c r="V98" s="86"/>
      <c r="W98" s="86"/>
      <c r="X98" s="86"/>
      <c r="Y98" s="87"/>
      <c r="AT98" s="18" t="s">
        <v>241</v>
      </c>
      <c r="AU98" s="18" t="s">
        <v>82</v>
      </c>
    </row>
    <row r="99" s="9" customFormat="1">
      <c r="B99" s="218"/>
      <c r="C99" s="219"/>
      <c r="D99" s="214" t="s">
        <v>243</v>
      </c>
      <c r="E99" s="220" t="s">
        <v>40</v>
      </c>
      <c r="F99" s="221" t="s">
        <v>603</v>
      </c>
      <c r="G99" s="219"/>
      <c r="H99" s="222">
        <v>31.199999999999999</v>
      </c>
      <c r="I99" s="223"/>
      <c r="J99" s="223"/>
      <c r="K99" s="219"/>
      <c r="L99" s="219"/>
      <c r="M99" s="224"/>
      <c r="N99" s="225"/>
      <c r="O99" s="226"/>
      <c r="P99" s="226"/>
      <c r="Q99" s="226"/>
      <c r="R99" s="226"/>
      <c r="S99" s="226"/>
      <c r="T99" s="226"/>
      <c r="U99" s="226"/>
      <c r="V99" s="226"/>
      <c r="W99" s="226"/>
      <c r="X99" s="226"/>
      <c r="Y99" s="227"/>
      <c r="AT99" s="228" t="s">
        <v>243</v>
      </c>
      <c r="AU99" s="228" t="s">
        <v>82</v>
      </c>
      <c r="AV99" s="9" t="s">
        <v>91</v>
      </c>
      <c r="AW99" s="9" t="s">
        <v>5</v>
      </c>
      <c r="AX99" s="9" t="s">
        <v>82</v>
      </c>
      <c r="AY99" s="228" t="s">
        <v>236</v>
      </c>
    </row>
    <row r="100" s="12" customFormat="1">
      <c r="B100" s="250"/>
      <c r="C100" s="251"/>
      <c r="D100" s="214" t="s">
        <v>243</v>
      </c>
      <c r="E100" s="252" t="s">
        <v>604</v>
      </c>
      <c r="F100" s="253" t="s">
        <v>254</v>
      </c>
      <c r="G100" s="251"/>
      <c r="H100" s="254">
        <v>31.199999999999999</v>
      </c>
      <c r="I100" s="255"/>
      <c r="J100" s="255"/>
      <c r="K100" s="251"/>
      <c r="L100" s="251"/>
      <c r="M100" s="256"/>
      <c r="N100" s="257"/>
      <c r="O100" s="258"/>
      <c r="P100" s="258"/>
      <c r="Q100" s="258"/>
      <c r="R100" s="258"/>
      <c r="S100" s="258"/>
      <c r="T100" s="258"/>
      <c r="U100" s="258"/>
      <c r="V100" s="258"/>
      <c r="W100" s="258"/>
      <c r="X100" s="258"/>
      <c r="Y100" s="259"/>
      <c r="AT100" s="260" t="s">
        <v>243</v>
      </c>
      <c r="AU100" s="260" t="s">
        <v>82</v>
      </c>
      <c r="AV100" s="12" t="s">
        <v>235</v>
      </c>
      <c r="AW100" s="12" t="s">
        <v>5</v>
      </c>
      <c r="AX100" s="12" t="s">
        <v>89</v>
      </c>
      <c r="AY100" s="260" t="s">
        <v>236</v>
      </c>
    </row>
    <row r="101" s="1" customFormat="1" ht="16.5" customHeight="1">
      <c r="B101" s="40"/>
      <c r="C101" s="261" t="s">
        <v>274</v>
      </c>
      <c r="D101" s="277" t="s">
        <v>373</v>
      </c>
      <c r="E101" s="263" t="s">
        <v>605</v>
      </c>
      <c r="F101" s="264" t="s">
        <v>606</v>
      </c>
      <c r="G101" s="265" t="s">
        <v>160</v>
      </c>
      <c r="H101" s="266">
        <v>45.600000000000001</v>
      </c>
      <c r="I101" s="267"/>
      <c r="J101" s="268"/>
      <c r="K101" s="269">
        <f>ROUND(P101*H101,2)</f>
        <v>0</v>
      </c>
      <c r="L101" s="264" t="s">
        <v>40</v>
      </c>
      <c r="M101" s="270"/>
      <c r="N101" s="271" t="s">
        <v>40</v>
      </c>
      <c r="O101" s="208" t="s">
        <v>53</v>
      </c>
      <c r="P101" s="209">
        <f>I101+J101</f>
        <v>0</v>
      </c>
      <c r="Q101" s="209">
        <f>ROUND(I101*H101,2)</f>
        <v>0</v>
      </c>
      <c r="R101" s="209">
        <f>ROUND(J101*H101,2)</f>
        <v>0</v>
      </c>
      <c r="S101" s="86"/>
      <c r="T101" s="210">
        <f>S101*H101</f>
        <v>0</v>
      </c>
      <c r="U101" s="210">
        <v>0</v>
      </c>
      <c r="V101" s="210">
        <f>U101*H101</f>
        <v>0</v>
      </c>
      <c r="W101" s="210">
        <v>0</v>
      </c>
      <c r="X101" s="210">
        <f>W101*H101</f>
        <v>0</v>
      </c>
      <c r="Y101" s="211" t="s">
        <v>40</v>
      </c>
      <c r="AR101" s="212" t="s">
        <v>265</v>
      </c>
      <c r="AT101" s="212" t="s">
        <v>373</v>
      </c>
      <c r="AU101" s="212" t="s">
        <v>82</v>
      </c>
      <c r="AY101" s="18" t="s">
        <v>236</v>
      </c>
      <c r="BE101" s="213">
        <f>IF(O101="základní",K101,0)</f>
        <v>0</v>
      </c>
      <c r="BF101" s="213">
        <f>IF(O101="snížená",K101,0)</f>
        <v>0</v>
      </c>
      <c r="BG101" s="213">
        <f>IF(O101="zákl. přenesená",K101,0)</f>
        <v>0</v>
      </c>
      <c r="BH101" s="213">
        <f>IF(O101="sníž. přenesená",K101,0)</f>
        <v>0</v>
      </c>
      <c r="BI101" s="213">
        <f>IF(O101="nulová",K101,0)</f>
        <v>0</v>
      </c>
      <c r="BJ101" s="18" t="s">
        <v>235</v>
      </c>
      <c r="BK101" s="213">
        <f>ROUND(P101*H101,2)</f>
        <v>0</v>
      </c>
      <c r="BL101" s="18" t="s">
        <v>235</v>
      </c>
      <c r="BM101" s="212" t="s">
        <v>324</v>
      </c>
    </row>
    <row r="102" s="1" customFormat="1">
      <c r="B102" s="40"/>
      <c r="C102" s="41"/>
      <c r="D102" s="214" t="s">
        <v>237</v>
      </c>
      <c r="E102" s="41"/>
      <c r="F102" s="215" t="s">
        <v>606</v>
      </c>
      <c r="G102" s="41"/>
      <c r="H102" s="41"/>
      <c r="I102" s="151"/>
      <c r="J102" s="151"/>
      <c r="K102" s="41"/>
      <c r="L102" s="41"/>
      <c r="M102" s="45"/>
      <c r="N102" s="216"/>
      <c r="O102" s="86"/>
      <c r="P102" s="86"/>
      <c r="Q102" s="86"/>
      <c r="R102" s="86"/>
      <c r="S102" s="86"/>
      <c r="T102" s="86"/>
      <c r="U102" s="86"/>
      <c r="V102" s="86"/>
      <c r="W102" s="86"/>
      <c r="X102" s="86"/>
      <c r="Y102" s="87"/>
      <c r="AT102" s="18" t="s">
        <v>237</v>
      </c>
      <c r="AU102" s="18" t="s">
        <v>82</v>
      </c>
    </row>
    <row r="103" s="1" customFormat="1">
      <c r="B103" s="40"/>
      <c r="C103" s="41"/>
      <c r="D103" s="214" t="s">
        <v>241</v>
      </c>
      <c r="E103" s="41"/>
      <c r="F103" s="217" t="s">
        <v>607</v>
      </c>
      <c r="G103" s="41"/>
      <c r="H103" s="41"/>
      <c r="I103" s="151"/>
      <c r="J103" s="151"/>
      <c r="K103" s="41"/>
      <c r="L103" s="41"/>
      <c r="M103" s="45"/>
      <c r="N103" s="216"/>
      <c r="O103" s="86"/>
      <c r="P103" s="86"/>
      <c r="Q103" s="86"/>
      <c r="R103" s="86"/>
      <c r="S103" s="86"/>
      <c r="T103" s="86"/>
      <c r="U103" s="86"/>
      <c r="V103" s="86"/>
      <c r="W103" s="86"/>
      <c r="X103" s="86"/>
      <c r="Y103" s="87"/>
      <c r="AT103" s="18" t="s">
        <v>241</v>
      </c>
      <c r="AU103" s="18" t="s">
        <v>82</v>
      </c>
    </row>
    <row r="104" s="9" customFormat="1">
      <c r="B104" s="218"/>
      <c r="C104" s="219"/>
      <c r="D104" s="214" t="s">
        <v>243</v>
      </c>
      <c r="E104" s="220" t="s">
        <v>40</v>
      </c>
      <c r="F104" s="221" t="s">
        <v>608</v>
      </c>
      <c r="G104" s="219"/>
      <c r="H104" s="222">
        <v>45.600000000000001</v>
      </c>
      <c r="I104" s="223"/>
      <c r="J104" s="223"/>
      <c r="K104" s="219"/>
      <c r="L104" s="219"/>
      <c r="M104" s="224"/>
      <c r="N104" s="225"/>
      <c r="O104" s="226"/>
      <c r="P104" s="226"/>
      <c r="Q104" s="226"/>
      <c r="R104" s="226"/>
      <c r="S104" s="226"/>
      <c r="T104" s="226"/>
      <c r="U104" s="226"/>
      <c r="V104" s="226"/>
      <c r="W104" s="226"/>
      <c r="X104" s="226"/>
      <c r="Y104" s="227"/>
      <c r="AT104" s="228" t="s">
        <v>243</v>
      </c>
      <c r="AU104" s="228" t="s">
        <v>82</v>
      </c>
      <c r="AV104" s="9" t="s">
        <v>91</v>
      </c>
      <c r="AW104" s="9" t="s">
        <v>5</v>
      </c>
      <c r="AX104" s="9" t="s">
        <v>82</v>
      </c>
      <c r="AY104" s="228" t="s">
        <v>236</v>
      </c>
    </row>
    <row r="105" s="12" customFormat="1">
      <c r="B105" s="250"/>
      <c r="C105" s="251"/>
      <c r="D105" s="214" t="s">
        <v>243</v>
      </c>
      <c r="E105" s="252" t="s">
        <v>609</v>
      </c>
      <c r="F105" s="253" t="s">
        <v>254</v>
      </c>
      <c r="G105" s="251"/>
      <c r="H105" s="254">
        <v>45.600000000000001</v>
      </c>
      <c r="I105" s="255"/>
      <c r="J105" s="255"/>
      <c r="K105" s="251"/>
      <c r="L105" s="251"/>
      <c r="M105" s="256"/>
      <c r="N105" s="257"/>
      <c r="O105" s="258"/>
      <c r="P105" s="258"/>
      <c r="Q105" s="258"/>
      <c r="R105" s="258"/>
      <c r="S105" s="258"/>
      <c r="T105" s="258"/>
      <c r="U105" s="258"/>
      <c r="V105" s="258"/>
      <c r="W105" s="258"/>
      <c r="X105" s="258"/>
      <c r="Y105" s="259"/>
      <c r="AT105" s="260" t="s">
        <v>243</v>
      </c>
      <c r="AU105" s="260" t="s">
        <v>82</v>
      </c>
      <c r="AV105" s="12" t="s">
        <v>235</v>
      </c>
      <c r="AW105" s="12" t="s">
        <v>5</v>
      </c>
      <c r="AX105" s="12" t="s">
        <v>89</v>
      </c>
      <c r="AY105" s="260" t="s">
        <v>236</v>
      </c>
    </row>
    <row r="106" s="1" customFormat="1" ht="16.5" customHeight="1">
      <c r="B106" s="40"/>
      <c r="C106" s="199" t="s">
        <v>258</v>
      </c>
      <c r="D106" s="278" t="s">
        <v>231</v>
      </c>
      <c r="E106" s="201" t="s">
        <v>610</v>
      </c>
      <c r="F106" s="202" t="s">
        <v>611</v>
      </c>
      <c r="G106" s="203" t="s">
        <v>257</v>
      </c>
      <c r="H106" s="204">
        <v>792</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612</v>
      </c>
    </row>
    <row r="107" s="1" customFormat="1">
      <c r="B107" s="40"/>
      <c r="C107" s="41"/>
      <c r="D107" s="214" t="s">
        <v>237</v>
      </c>
      <c r="E107" s="41"/>
      <c r="F107" s="215" t="s">
        <v>611</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c r="B108" s="40"/>
      <c r="C108" s="41"/>
      <c r="D108" s="214" t="s">
        <v>241</v>
      </c>
      <c r="E108" s="41"/>
      <c r="F108" s="217" t="s">
        <v>613</v>
      </c>
      <c r="G108" s="41"/>
      <c r="H108" s="41"/>
      <c r="I108" s="151"/>
      <c r="J108" s="151"/>
      <c r="K108" s="41"/>
      <c r="L108" s="41"/>
      <c r="M108" s="45"/>
      <c r="N108" s="216"/>
      <c r="O108" s="86"/>
      <c r="P108" s="86"/>
      <c r="Q108" s="86"/>
      <c r="R108" s="86"/>
      <c r="S108" s="86"/>
      <c r="T108" s="86"/>
      <c r="U108" s="86"/>
      <c r="V108" s="86"/>
      <c r="W108" s="86"/>
      <c r="X108" s="86"/>
      <c r="Y108" s="87"/>
      <c r="AT108" s="18" t="s">
        <v>241</v>
      </c>
      <c r="AU108" s="18" t="s">
        <v>82</v>
      </c>
    </row>
    <row r="109" s="1" customFormat="1" ht="16.5" customHeight="1">
      <c r="B109" s="40"/>
      <c r="C109" s="199" t="s">
        <v>289</v>
      </c>
      <c r="D109" s="199" t="s">
        <v>231</v>
      </c>
      <c r="E109" s="201" t="s">
        <v>614</v>
      </c>
      <c r="F109" s="202" t="s">
        <v>615</v>
      </c>
      <c r="G109" s="203" t="s">
        <v>168</v>
      </c>
      <c r="H109" s="204">
        <v>379.60000000000002</v>
      </c>
      <c r="I109" s="205"/>
      <c r="J109" s="205"/>
      <c r="K109" s="206">
        <f>ROUND(P109*H109,2)</f>
        <v>0</v>
      </c>
      <c r="L109" s="202" t="s">
        <v>40</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235</v>
      </c>
      <c r="AT109" s="212" t="s">
        <v>231</v>
      </c>
      <c r="AU109" s="212" t="s">
        <v>82</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616</v>
      </c>
    </row>
    <row r="110" s="1" customFormat="1">
      <c r="B110" s="40"/>
      <c r="C110" s="41"/>
      <c r="D110" s="214" t="s">
        <v>237</v>
      </c>
      <c r="E110" s="41"/>
      <c r="F110" s="215" t="s">
        <v>615</v>
      </c>
      <c r="G110" s="41"/>
      <c r="H110" s="41"/>
      <c r="I110" s="151"/>
      <c r="J110" s="151"/>
      <c r="K110" s="41"/>
      <c r="L110" s="41"/>
      <c r="M110" s="45"/>
      <c r="N110" s="216"/>
      <c r="O110" s="86"/>
      <c r="P110" s="86"/>
      <c r="Q110" s="86"/>
      <c r="R110" s="86"/>
      <c r="S110" s="86"/>
      <c r="T110" s="86"/>
      <c r="U110" s="86"/>
      <c r="V110" s="86"/>
      <c r="W110" s="86"/>
      <c r="X110" s="86"/>
      <c r="Y110" s="87"/>
      <c r="AT110" s="18" t="s">
        <v>237</v>
      </c>
      <c r="AU110" s="18" t="s">
        <v>82</v>
      </c>
    </row>
    <row r="111" s="1" customFormat="1" ht="16.5" customHeight="1">
      <c r="B111" s="40"/>
      <c r="C111" s="261" t="s">
        <v>265</v>
      </c>
      <c r="D111" s="261" t="s">
        <v>373</v>
      </c>
      <c r="E111" s="263" t="s">
        <v>617</v>
      </c>
      <c r="F111" s="264" t="s">
        <v>618</v>
      </c>
      <c r="G111" s="265" t="s">
        <v>160</v>
      </c>
      <c r="H111" s="266">
        <v>759.20000000000005</v>
      </c>
      <c r="I111" s="267"/>
      <c r="J111" s="268"/>
      <c r="K111" s="269">
        <f>ROUND(P111*H111,2)</f>
        <v>0</v>
      </c>
      <c r="L111" s="264" t="s">
        <v>40</v>
      </c>
      <c r="M111" s="270"/>
      <c r="N111" s="271" t="s">
        <v>40</v>
      </c>
      <c r="O111" s="208" t="s">
        <v>53</v>
      </c>
      <c r="P111" s="209">
        <f>I111+J111</f>
        <v>0</v>
      </c>
      <c r="Q111" s="209">
        <f>ROUND(I111*H111,2)</f>
        <v>0</v>
      </c>
      <c r="R111" s="209">
        <f>ROUND(J111*H111,2)</f>
        <v>0</v>
      </c>
      <c r="S111" s="86"/>
      <c r="T111" s="210">
        <f>S111*H111</f>
        <v>0</v>
      </c>
      <c r="U111" s="210">
        <v>0</v>
      </c>
      <c r="V111" s="210">
        <f>U111*H111</f>
        <v>0</v>
      </c>
      <c r="W111" s="210">
        <v>0</v>
      </c>
      <c r="X111" s="210">
        <f>W111*H111</f>
        <v>0</v>
      </c>
      <c r="Y111" s="211" t="s">
        <v>40</v>
      </c>
      <c r="AR111" s="212" t="s">
        <v>265</v>
      </c>
      <c r="AT111" s="212" t="s">
        <v>373</v>
      </c>
      <c r="AU111" s="212" t="s">
        <v>82</v>
      </c>
      <c r="AY111" s="18" t="s">
        <v>236</v>
      </c>
      <c r="BE111" s="213">
        <f>IF(O111="základní",K111,0)</f>
        <v>0</v>
      </c>
      <c r="BF111" s="213">
        <f>IF(O111="snížená",K111,0)</f>
        <v>0</v>
      </c>
      <c r="BG111" s="213">
        <f>IF(O111="zákl. přenesená",K111,0)</f>
        <v>0</v>
      </c>
      <c r="BH111" s="213">
        <f>IF(O111="sníž. přenesená",K111,0)</f>
        <v>0</v>
      </c>
      <c r="BI111" s="213">
        <f>IF(O111="nulová",K111,0)</f>
        <v>0</v>
      </c>
      <c r="BJ111" s="18" t="s">
        <v>235</v>
      </c>
      <c r="BK111" s="213">
        <f>ROUND(P111*H111,2)</f>
        <v>0</v>
      </c>
      <c r="BL111" s="18" t="s">
        <v>235</v>
      </c>
      <c r="BM111" s="212" t="s">
        <v>478</v>
      </c>
    </row>
    <row r="112" s="1" customFormat="1">
      <c r="B112" s="40"/>
      <c r="C112" s="41"/>
      <c r="D112" s="214" t="s">
        <v>237</v>
      </c>
      <c r="E112" s="41"/>
      <c r="F112" s="215" t="s">
        <v>618</v>
      </c>
      <c r="G112" s="41"/>
      <c r="H112" s="41"/>
      <c r="I112" s="151"/>
      <c r="J112" s="151"/>
      <c r="K112" s="41"/>
      <c r="L112" s="41"/>
      <c r="M112" s="45"/>
      <c r="N112" s="216"/>
      <c r="O112" s="86"/>
      <c r="P112" s="86"/>
      <c r="Q112" s="86"/>
      <c r="R112" s="86"/>
      <c r="S112" s="86"/>
      <c r="T112" s="86"/>
      <c r="U112" s="86"/>
      <c r="V112" s="86"/>
      <c r="W112" s="86"/>
      <c r="X112" s="86"/>
      <c r="Y112" s="87"/>
      <c r="AT112" s="18" t="s">
        <v>237</v>
      </c>
      <c r="AU112" s="18" t="s">
        <v>82</v>
      </c>
    </row>
    <row r="113" s="1" customFormat="1">
      <c r="B113" s="40"/>
      <c r="C113" s="41"/>
      <c r="D113" s="214" t="s">
        <v>241</v>
      </c>
      <c r="E113" s="41"/>
      <c r="F113" s="217" t="s">
        <v>619</v>
      </c>
      <c r="G113" s="41"/>
      <c r="H113" s="41"/>
      <c r="I113" s="151"/>
      <c r="J113" s="151"/>
      <c r="K113" s="41"/>
      <c r="L113" s="41"/>
      <c r="M113" s="45"/>
      <c r="N113" s="216"/>
      <c r="O113" s="86"/>
      <c r="P113" s="86"/>
      <c r="Q113" s="86"/>
      <c r="R113" s="86"/>
      <c r="S113" s="86"/>
      <c r="T113" s="86"/>
      <c r="U113" s="86"/>
      <c r="V113" s="86"/>
      <c r="W113" s="86"/>
      <c r="X113" s="86"/>
      <c r="Y113" s="87"/>
      <c r="AT113" s="18" t="s">
        <v>241</v>
      </c>
      <c r="AU113" s="18" t="s">
        <v>82</v>
      </c>
    </row>
    <row r="114" s="1" customFormat="1" ht="16.5" customHeight="1">
      <c r="B114" s="40"/>
      <c r="C114" s="199" t="s">
        <v>302</v>
      </c>
      <c r="D114" s="199" t="s">
        <v>231</v>
      </c>
      <c r="E114" s="201" t="s">
        <v>485</v>
      </c>
      <c r="F114" s="202" t="s">
        <v>620</v>
      </c>
      <c r="G114" s="203" t="s">
        <v>160</v>
      </c>
      <c r="H114" s="204">
        <v>759.20000000000005</v>
      </c>
      <c r="I114" s="205"/>
      <c r="J114" s="205"/>
      <c r="K114" s="206">
        <f>ROUND(P114*H114,2)</f>
        <v>0</v>
      </c>
      <c r="L114" s="202" t="s">
        <v>40</v>
      </c>
      <c r="M114" s="45"/>
      <c r="N114" s="207" t="s">
        <v>40</v>
      </c>
      <c r="O114" s="208" t="s">
        <v>53</v>
      </c>
      <c r="P114" s="209">
        <f>I114+J114</f>
        <v>0</v>
      </c>
      <c r="Q114" s="209">
        <f>ROUND(I114*H114,2)</f>
        <v>0</v>
      </c>
      <c r="R114" s="209">
        <f>ROUND(J114*H114,2)</f>
        <v>0</v>
      </c>
      <c r="S114" s="86"/>
      <c r="T114" s="210">
        <f>S114*H114</f>
        <v>0</v>
      </c>
      <c r="U114" s="210">
        <v>0</v>
      </c>
      <c r="V114" s="210">
        <f>U114*H114</f>
        <v>0</v>
      </c>
      <c r="W114" s="210">
        <v>0</v>
      </c>
      <c r="X114" s="210">
        <f>W114*H114</f>
        <v>0</v>
      </c>
      <c r="Y114" s="211" t="s">
        <v>40</v>
      </c>
      <c r="AR114" s="212" t="s">
        <v>235</v>
      </c>
      <c r="AT114" s="212" t="s">
        <v>231</v>
      </c>
      <c r="AU114" s="212" t="s">
        <v>82</v>
      </c>
      <c r="AY114" s="18" t="s">
        <v>236</v>
      </c>
      <c r="BE114" s="213">
        <f>IF(O114="základní",K114,0)</f>
        <v>0</v>
      </c>
      <c r="BF114" s="213">
        <f>IF(O114="snížená",K114,0)</f>
        <v>0</v>
      </c>
      <c r="BG114" s="213">
        <f>IF(O114="zákl. přenesená",K114,0)</f>
        <v>0</v>
      </c>
      <c r="BH114" s="213">
        <f>IF(O114="sníž. přenesená",K114,0)</f>
        <v>0</v>
      </c>
      <c r="BI114" s="213">
        <f>IF(O114="nulová",K114,0)</f>
        <v>0</v>
      </c>
      <c r="BJ114" s="18" t="s">
        <v>235</v>
      </c>
      <c r="BK114" s="213">
        <f>ROUND(P114*H114,2)</f>
        <v>0</v>
      </c>
      <c r="BL114" s="18" t="s">
        <v>235</v>
      </c>
      <c r="BM114" s="212" t="s">
        <v>347</v>
      </c>
    </row>
    <row r="115" s="1" customFormat="1">
      <c r="B115" s="40"/>
      <c r="C115" s="41"/>
      <c r="D115" s="214" t="s">
        <v>237</v>
      </c>
      <c r="E115" s="41"/>
      <c r="F115" s="215" t="s">
        <v>621</v>
      </c>
      <c r="G115" s="41"/>
      <c r="H115" s="41"/>
      <c r="I115" s="151"/>
      <c r="J115" s="151"/>
      <c r="K115" s="41"/>
      <c r="L115" s="41"/>
      <c r="M115" s="45"/>
      <c r="N115" s="216"/>
      <c r="O115" s="86"/>
      <c r="P115" s="86"/>
      <c r="Q115" s="86"/>
      <c r="R115" s="86"/>
      <c r="S115" s="86"/>
      <c r="T115" s="86"/>
      <c r="U115" s="86"/>
      <c r="V115" s="86"/>
      <c r="W115" s="86"/>
      <c r="X115" s="86"/>
      <c r="Y115" s="87"/>
      <c r="AT115" s="18" t="s">
        <v>237</v>
      </c>
      <c r="AU115" s="18" t="s">
        <v>82</v>
      </c>
    </row>
    <row r="116" s="1" customFormat="1" ht="24" customHeight="1">
      <c r="B116" s="40"/>
      <c r="C116" s="199" t="s">
        <v>309</v>
      </c>
      <c r="D116" s="199" t="s">
        <v>231</v>
      </c>
      <c r="E116" s="201" t="s">
        <v>255</v>
      </c>
      <c r="F116" s="202" t="s">
        <v>259</v>
      </c>
      <c r="G116" s="203" t="s">
        <v>257</v>
      </c>
      <c r="H116" s="204">
        <v>3552</v>
      </c>
      <c r="I116" s="205"/>
      <c r="J116" s="205"/>
      <c r="K116" s="206">
        <f>ROUND(P116*H116,2)</f>
        <v>0</v>
      </c>
      <c r="L116" s="202" t="s">
        <v>40</v>
      </c>
      <c r="M116" s="45"/>
      <c r="N116" s="207" t="s">
        <v>40</v>
      </c>
      <c r="O116" s="208" t="s">
        <v>53</v>
      </c>
      <c r="P116" s="209">
        <f>I116+J116</f>
        <v>0</v>
      </c>
      <c r="Q116" s="209">
        <f>ROUND(I116*H116,2)</f>
        <v>0</v>
      </c>
      <c r="R116" s="209">
        <f>ROUND(J116*H116,2)</f>
        <v>0</v>
      </c>
      <c r="S116" s="86"/>
      <c r="T116" s="210">
        <f>S116*H116</f>
        <v>0</v>
      </c>
      <c r="U116" s="210">
        <v>0</v>
      </c>
      <c r="V116" s="210">
        <f>U116*H116</f>
        <v>0</v>
      </c>
      <c r="W116" s="210">
        <v>0</v>
      </c>
      <c r="X116" s="210">
        <f>W116*H116</f>
        <v>0</v>
      </c>
      <c r="Y116" s="211" t="s">
        <v>40</v>
      </c>
      <c r="AR116" s="212" t="s">
        <v>235</v>
      </c>
      <c r="AT116" s="212" t="s">
        <v>231</v>
      </c>
      <c r="AU116" s="212" t="s">
        <v>82</v>
      </c>
      <c r="AY116" s="18" t="s">
        <v>236</v>
      </c>
      <c r="BE116" s="213">
        <f>IF(O116="základní",K116,0)</f>
        <v>0</v>
      </c>
      <c r="BF116" s="213">
        <f>IF(O116="snížená",K116,0)</f>
        <v>0</v>
      </c>
      <c r="BG116" s="213">
        <f>IF(O116="zákl. přenesená",K116,0)</f>
        <v>0</v>
      </c>
      <c r="BH116" s="213">
        <f>IF(O116="sníž. přenesená",K116,0)</f>
        <v>0</v>
      </c>
      <c r="BI116" s="213">
        <f>IF(O116="nulová",K116,0)</f>
        <v>0</v>
      </c>
      <c r="BJ116" s="18" t="s">
        <v>235</v>
      </c>
      <c r="BK116" s="213">
        <f>ROUND(P116*H116,2)</f>
        <v>0</v>
      </c>
      <c r="BL116" s="18" t="s">
        <v>235</v>
      </c>
      <c r="BM116" s="212" t="s">
        <v>353</v>
      </c>
    </row>
    <row r="117" s="1" customFormat="1">
      <c r="B117" s="40"/>
      <c r="C117" s="41"/>
      <c r="D117" s="214" t="s">
        <v>237</v>
      </c>
      <c r="E117" s="41"/>
      <c r="F117" s="215" t="s">
        <v>259</v>
      </c>
      <c r="G117" s="41"/>
      <c r="H117" s="41"/>
      <c r="I117" s="151"/>
      <c r="J117" s="151"/>
      <c r="K117" s="41"/>
      <c r="L117" s="41"/>
      <c r="M117" s="45"/>
      <c r="N117" s="216"/>
      <c r="O117" s="86"/>
      <c r="P117" s="86"/>
      <c r="Q117" s="86"/>
      <c r="R117" s="86"/>
      <c r="S117" s="86"/>
      <c r="T117" s="86"/>
      <c r="U117" s="86"/>
      <c r="V117" s="86"/>
      <c r="W117" s="86"/>
      <c r="X117" s="86"/>
      <c r="Y117" s="87"/>
      <c r="AT117" s="18" t="s">
        <v>237</v>
      </c>
      <c r="AU117" s="18" t="s">
        <v>82</v>
      </c>
    </row>
    <row r="118" s="1" customFormat="1" ht="16.5" customHeight="1">
      <c r="B118" s="40"/>
      <c r="C118" s="199" t="s">
        <v>316</v>
      </c>
      <c r="D118" s="279" t="s">
        <v>231</v>
      </c>
      <c r="E118" s="201" t="s">
        <v>622</v>
      </c>
      <c r="F118" s="202" t="s">
        <v>623</v>
      </c>
      <c r="G118" s="203" t="s">
        <v>168</v>
      </c>
      <c r="H118" s="204">
        <v>16316.1</v>
      </c>
      <c r="I118" s="205"/>
      <c r="J118" s="205"/>
      <c r="K118" s="206">
        <f>ROUND(P118*H118,2)</f>
        <v>0</v>
      </c>
      <c r="L118" s="202" t="s">
        <v>40</v>
      </c>
      <c r="M118" s="45"/>
      <c r="N118" s="207" t="s">
        <v>40</v>
      </c>
      <c r="O118" s="208" t="s">
        <v>53</v>
      </c>
      <c r="P118" s="209">
        <f>I118+J118</f>
        <v>0</v>
      </c>
      <c r="Q118" s="209">
        <f>ROUND(I118*H118,2)</f>
        <v>0</v>
      </c>
      <c r="R118" s="209">
        <f>ROUND(J118*H118,2)</f>
        <v>0</v>
      </c>
      <c r="S118" s="86"/>
      <c r="T118" s="210">
        <f>S118*H118</f>
        <v>0</v>
      </c>
      <c r="U118" s="210">
        <v>0</v>
      </c>
      <c r="V118" s="210">
        <f>U118*H118</f>
        <v>0</v>
      </c>
      <c r="W118" s="210">
        <v>0</v>
      </c>
      <c r="X118" s="210">
        <f>W118*H118</f>
        <v>0</v>
      </c>
      <c r="Y118" s="211" t="s">
        <v>40</v>
      </c>
      <c r="AR118" s="212" t="s">
        <v>235</v>
      </c>
      <c r="AT118" s="212" t="s">
        <v>231</v>
      </c>
      <c r="AU118" s="212" t="s">
        <v>82</v>
      </c>
      <c r="AY118" s="18" t="s">
        <v>236</v>
      </c>
      <c r="BE118" s="213">
        <f>IF(O118="základní",K118,0)</f>
        <v>0</v>
      </c>
      <c r="BF118" s="213">
        <f>IF(O118="snížená",K118,0)</f>
        <v>0</v>
      </c>
      <c r="BG118" s="213">
        <f>IF(O118="zákl. přenesená",K118,0)</f>
        <v>0</v>
      </c>
      <c r="BH118" s="213">
        <f>IF(O118="sníž. přenesená",K118,0)</f>
        <v>0</v>
      </c>
      <c r="BI118" s="213">
        <f>IF(O118="nulová",K118,0)</f>
        <v>0</v>
      </c>
      <c r="BJ118" s="18" t="s">
        <v>235</v>
      </c>
      <c r="BK118" s="213">
        <f>ROUND(P118*H118,2)</f>
        <v>0</v>
      </c>
      <c r="BL118" s="18" t="s">
        <v>235</v>
      </c>
      <c r="BM118" s="212" t="s">
        <v>361</v>
      </c>
    </row>
    <row r="119" s="1" customFormat="1">
      <c r="B119" s="40"/>
      <c r="C119" s="41"/>
      <c r="D119" s="214" t="s">
        <v>237</v>
      </c>
      <c r="E119" s="41"/>
      <c r="F119" s="215" t="s">
        <v>623</v>
      </c>
      <c r="G119" s="41"/>
      <c r="H119" s="41"/>
      <c r="I119" s="151"/>
      <c r="J119" s="151"/>
      <c r="K119" s="41"/>
      <c r="L119" s="41"/>
      <c r="M119" s="45"/>
      <c r="N119" s="216"/>
      <c r="O119" s="86"/>
      <c r="P119" s="86"/>
      <c r="Q119" s="86"/>
      <c r="R119" s="86"/>
      <c r="S119" s="86"/>
      <c r="T119" s="86"/>
      <c r="U119" s="86"/>
      <c r="V119" s="86"/>
      <c r="W119" s="86"/>
      <c r="X119" s="86"/>
      <c r="Y119" s="87"/>
      <c r="AT119" s="18" t="s">
        <v>237</v>
      </c>
      <c r="AU119" s="18" t="s">
        <v>82</v>
      </c>
    </row>
    <row r="120" s="9" customFormat="1">
      <c r="B120" s="218"/>
      <c r="C120" s="219"/>
      <c r="D120" s="214" t="s">
        <v>243</v>
      </c>
      <c r="E120" s="220" t="s">
        <v>40</v>
      </c>
      <c r="F120" s="221" t="s">
        <v>624</v>
      </c>
      <c r="G120" s="219"/>
      <c r="H120" s="222">
        <v>16316.1</v>
      </c>
      <c r="I120" s="223"/>
      <c r="J120" s="223"/>
      <c r="K120" s="219"/>
      <c r="L120" s="219"/>
      <c r="M120" s="224"/>
      <c r="N120" s="225"/>
      <c r="O120" s="226"/>
      <c r="P120" s="226"/>
      <c r="Q120" s="226"/>
      <c r="R120" s="226"/>
      <c r="S120" s="226"/>
      <c r="T120" s="226"/>
      <c r="U120" s="226"/>
      <c r="V120" s="226"/>
      <c r="W120" s="226"/>
      <c r="X120" s="226"/>
      <c r="Y120" s="227"/>
      <c r="AT120" s="228" t="s">
        <v>243</v>
      </c>
      <c r="AU120" s="228" t="s">
        <v>82</v>
      </c>
      <c r="AV120" s="9" t="s">
        <v>91</v>
      </c>
      <c r="AW120" s="9" t="s">
        <v>5</v>
      </c>
      <c r="AX120" s="9" t="s">
        <v>82</v>
      </c>
      <c r="AY120" s="228" t="s">
        <v>236</v>
      </c>
    </row>
    <row r="121" s="12" customFormat="1">
      <c r="B121" s="250"/>
      <c r="C121" s="251"/>
      <c r="D121" s="214" t="s">
        <v>243</v>
      </c>
      <c r="E121" s="252" t="s">
        <v>585</v>
      </c>
      <c r="F121" s="253" t="s">
        <v>254</v>
      </c>
      <c r="G121" s="251"/>
      <c r="H121" s="254">
        <v>16316.1</v>
      </c>
      <c r="I121" s="255"/>
      <c r="J121" s="255"/>
      <c r="K121" s="251"/>
      <c r="L121" s="251"/>
      <c r="M121" s="256"/>
      <c r="N121" s="257"/>
      <c r="O121" s="258"/>
      <c r="P121" s="258"/>
      <c r="Q121" s="258"/>
      <c r="R121" s="258"/>
      <c r="S121" s="258"/>
      <c r="T121" s="258"/>
      <c r="U121" s="258"/>
      <c r="V121" s="258"/>
      <c r="W121" s="258"/>
      <c r="X121" s="258"/>
      <c r="Y121" s="259"/>
      <c r="AT121" s="260" t="s">
        <v>243</v>
      </c>
      <c r="AU121" s="260" t="s">
        <v>82</v>
      </c>
      <c r="AV121" s="12" t="s">
        <v>235</v>
      </c>
      <c r="AW121" s="12" t="s">
        <v>5</v>
      </c>
      <c r="AX121" s="12" t="s">
        <v>89</v>
      </c>
      <c r="AY121" s="260" t="s">
        <v>236</v>
      </c>
    </row>
    <row r="122" s="1" customFormat="1" ht="16.5" customHeight="1">
      <c r="B122" s="40"/>
      <c r="C122" s="199" t="s">
        <v>277</v>
      </c>
      <c r="D122" s="279" t="s">
        <v>231</v>
      </c>
      <c r="E122" s="201" t="s">
        <v>485</v>
      </c>
      <c r="F122" s="202" t="s">
        <v>620</v>
      </c>
      <c r="G122" s="203" t="s">
        <v>160</v>
      </c>
      <c r="H122" s="204">
        <v>28720.59</v>
      </c>
      <c r="I122" s="205"/>
      <c r="J122" s="205"/>
      <c r="K122" s="206">
        <f>ROUND(P122*H122,2)</f>
        <v>0</v>
      </c>
      <c r="L122" s="202" t="s">
        <v>40</v>
      </c>
      <c r="M122" s="45"/>
      <c r="N122" s="207" t="s">
        <v>40</v>
      </c>
      <c r="O122" s="208" t="s">
        <v>53</v>
      </c>
      <c r="P122" s="209">
        <f>I122+J122</f>
        <v>0</v>
      </c>
      <c r="Q122" s="209">
        <f>ROUND(I122*H122,2)</f>
        <v>0</v>
      </c>
      <c r="R122" s="209">
        <f>ROUND(J122*H122,2)</f>
        <v>0</v>
      </c>
      <c r="S122" s="86"/>
      <c r="T122" s="210">
        <f>S122*H122</f>
        <v>0</v>
      </c>
      <c r="U122" s="210">
        <v>0</v>
      </c>
      <c r="V122" s="210">
        <f>U122*H122</f>
        <v>0</v>
      </c>
      <c r="W122" s="210">
        <v>0</v>
      </c>
      <c r="X122" s="210">
        <f>W122*H122</f>
        <v>0</v>
      </c>
      <c r="Y122" s="211" t="s">
        <v>40</v>
      </c>
      <c r="AR122" s="212" t="s">
        <v>235</v>
      </c>
      <c r="AT122" s="212" t="s">
        <v>231</v>
      </c>
      <c r="AU122" s="212" t="s">
        <v>82</v>
      </c>
      <c r="AY122" s="18" t="s">
        <v>236</v>
      </c>
      <c r="BE122" s="213">
        <f>IF(O122="základní",K122,0)</f>
        <v>0</v>
      </c>
      <c r="BF122" s="213">
        <f>IF(O122="snížená",K122,0)</f>
        <v>0</v>
      </c>
      <c r="BG122" s="213">
        <f>IF(O122="zákl. přenesená",K122,0)</f>
        <v>0</v>
      </c>
      <c r="BH122" s="213">
        <f>IF(O122="sníž. přenesená",K122,0)</f>
        <v>0</v>
      </c>
      <c r="BI122" s="213">
        <f>IF(O122="nulová",K122,0)</f>
        <v>0</v>
      </c>
      <c r="BJ122" s="18" t="s">
        <v>235</v>
      </c>
      <c r="BK122" s="213">
        <f>ROUND(P122*H122,2)</f>
        <v>0</v>
      </c>
      <c r="BL122" s="18" t="s">
        <v>235</v>
      </c>
      <c r="BM122" s="212" t="s">
        <v>368</v>
      </c>
    </row>
    <row r="123" s="1" customFormat="1">
      <c r="B123" s="40"/>
      <c r="C123" s="41"/>
      <c r="D123" s="214" t="s">
        <v>237</v>
      </c>
      <c r="E123" s="41"/>
      <c r="F123" s="215" t="s">
        <v>621</v>
      </c>
      <c r="G123" s="41"/>
      <c r="H123" s="41"/>
      <c r="I123" s="151"/>
      <c r="J123" s="151"/>
      <c r="K123" s="41"/>
      <c r="L123" s="41"/>
      <c r="M123" s="45"/>
      <c r="N123" s="216"/>
      <c r="O123" s="86"/>
      <c r="P123" s="86"/>
      <c r="Q123" s="86"/>
      <c r="R123" s="86"/>
      <c r="S123" s="86"/>
      <c r="T123" s="86"/>
      <c r="U123" s="86"/>
      <c r="V123" s="86"/>
      <c r="W123" s="86"/>
      <c r="X123" s="86"/>
      <c r="Y123" s="87"/>
      <c r="AT123" s="18" t="s">
        <v>237</v>
      </c>
      <c r="AU123" s="18" t="s">
        <v>82</v>
      </c>
    </row>
    <row r="124" s="9" customFormat="1">
      <c r="B124" s="218"/>
      <c r="C124" s="219"/>
      <c r="D124" s="214" t="s">
        <v>243</v>
      </c>
      <c r="E124" s="220" t="s">
        <v>40</v>
      </c>
      <c r="F124" s="221" t="s">
        <v>625</v>
      </c>
      <c r="G124" s="219"/>
      <c r="H124" s="222">
        <v>31000.59</v>
      </c>
      <c r="I124" s="223"/>
      <c r="J124" s="223"/>
      <c r="K124" s="219"/>
      <c r="L124" s="219"/>
      <c r="M124" s="224"/>
      <c r="N124" s="225"/>
      <c r="O124" s="226"/>
      <c r="P124" s="226"/>
      <c r="Q124" s="226"/>
      <c r="R124" s="226"/>
      <c r="S124" s="226"/>
      <c r="T124" s="226"/>
      <c r="U124" s="226"/>
      <c r="V124" s="226"/>
      <c r="W124" s="226"/>
      <c r="X124" s="226"/>
      <c r="Y124" s="227"/>
      <c r="AT124" s="228" t="s">
        <v>243</v>
      </c>
      <c r="AU124" s="228" t="s">
        <v>82</v>
      </c>
      <c r="AV124" s="9" t="s">
        <v>91</v>
      </c>
      <c r="AW124" s="9" t="s">
        <v>5</v>
      </c>
      <c r="AX124" s="9" t="s">
        <v>82</v>
      </c>
      <c r="AY124" s="228" t="s">
        <v>236</v>
      </c>
    </row>
    <row r="125" s="9" customFormat="1">
      <c r="B125" s="218"/>
      <c r="C125" s="219"/>
      <c r="D125" s="214" t="s">
        <v>243</v>
      </c>
      <c r="E125" s="220" t="s">
        <v>40</v>
      </c>
      <c r="F125" s="221" t="s">
        <v>626</v>
      </c>
      <c r="G125" s="219"/>
      <c r="H125" s="222">
        <v>-2280</v>
      </c>
      <c r="I125" s="223"/>
      <c r="J125" s="223"/>
      <c r="K125" s="219"/>
      <c r="L125" s="219"/>
      <c r="M125" s="224"/>
      <c r="N125" s="225"/>
      <c r="O125" s="226"/>
      <c r="P125" s="226"/>
      <c r="Q125" s="226"/>
      <c r="R125" s="226"/>
      <c r="S125" s="226"/>
      <c r="T125" s="226"/>
      <c r="U125" s="226"/>
      <c r="V125" s="226"/>
      <c r="W125" s="226"/>
      <c r="X125" s="226"/>
      <c r="Y125" s="227"/>
      <c r="AT125" s="228" t="s">
        <v>243</v>
      </c>
      <c r="AU125" s="228" t="s">
        <v>82</v>
      </c>
      <c r="AV125" s="9" t="s">
        <v>91</v>
      </c>
      <c r="AW125" s="9" t="s">
        <v>5</v>
      </c>
      <c r="AX125" s="9" t="s">
        <v>82</v>
      </c>
      <c r="AY125" s="228" t="s">
        <v>236</v>
      </c>
    </row>
    <row r="126" s="12" customFormat="1">
      <c r="B126" s="250"/>
      <c r="C126" s="251"/>
      <c r="D126" s="214" t="s">
        <v>243</v>
      </c>
      <c r="E126" s="252" t="s">
        <v>580</v>
      </c>
      <c r="F126" s="253" t="s">
        <v>254</v>
      </c>
      <c r="G126" s="251"/>
      <c r="H126" s="254">
        <v>28720.59</v>
      </c>
      <c r="I126" s="255"/>
      <c r="J126" s="255"/>
      <c r="K126" s="251"/>
      <c r="L126" s="251"/>
      <c r="M126" s="256"/>
      <c r="N126" s="257"/>
      <c r="O126" s="258"/>
      <c r="P126" s="258"/>
      <c r="Q126" s="258"/>
      <c r="R126" s="258"/>
      <c r="S126" s="258"/>
      <c r="T126" s="258"/>
      <c r="U126" s="258"/>
      <c r="V126" s="258"/>
      <c r="W126" s="258"/>
      <c r="X126" s="258"/>
      <c r="Y126" s="259"/>
      <c r="AT126" s="260" t="s">
        <v>243</v>
      </c>
      <c r="AU126" s="260" t="s">
        <v>82</v>
      </c>
      <c r="AV126" s="12" t="s">
        <v>235</v>
      </c>
      <c r="AW126" s="12" t="s">
        <v>5</v>
      </c>
      <c r="AX126" s="12" t="s">
        <v>89</v>
      </c>
      <c r="AY126" s="260" t="s">
        <v>236</v>
      </c>
    </row>
    <row r="127" s="1" customFormat="1" ht="16.5" customHeight="1">
      <c r="B127" s="40"/>
      <c r="C127" s="199" t="s">
        <v>334</v>
      </c>
      <c r="D127" s="199" t="s">
        <v>231</v>
      </c>
      <c r="E127" s="201" t="s">
        <v>627</v>
      </c>
      <c r="F127" s="202" t="s">
        <v>628</v>
      </c>
      <c r="G127" s="203" t="s">
        <v>168</v>
      </c>
      <c r="H127" s="204">
        <v>23.039999999999999</v>
      </c>
      <c r="I127" s="205"/>
      <c r="J127" s="205"/>
      <c r="K127" s="206">
        <f>ROUND(P127*H127,2)</f>
        <v>0</v>
      </c>
      <c r="L127" s="202" t="s">
        <v>40</v>
      </c>
      <c r="M127" s="45"/>
      <c r="N127" s="207"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235</v>
      </c>
      <c r="AT127" s="212" t="s">
        <v>231</v>
      </c>
      <c r="AU127" s="212" t="s">
        <v>82</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235</v>
      </c>
      <c r="BM127" s="212" t="s">
        <v>629</v>
      </c>
    </row>
    <row r="128" s="1" customFormat="1">
      <c r="B128" s="40"/>
      <c r="C128" s="41"/>
      <c r="D128" s="214" t="s">
        <v>237</v>
      </c>
      <c r="E128" s="41"/>
      <c r="F128" s="215" t="s">
        <v>628</v>
      </c>
      <c r="G128" s="41"/>
      <c r="H128" s="41"/>
      <c r="I128" s="151"/>
      <c r="J128" s="151"/>
      <c r="K128" s="41"/>
      <c r="L128" s="41"/>
      <c r="M128" s="45"/>
      <c r="N128" s="216"/>
      <c r="O128" s="86"/>
      <c r="P128" s="86"/>
      <c r="Q128" s="86"/>
      <c r="R128" s="86"/>
      <c r="S128" s="86"/>
      <c r="T128" s="86"/>
      <c r="U128" s="86"/>
      <c r="V128" s="86"/>
      <c r="W128" s="86"/>
      <c r="X128" s="86"/>
      <c r="Y128" s="87"/>
      <c r="AT128" s="18" t="s">
        <v>237</v>
      </c>
      <c r="AU128" s="18" t="s">
        <v>82</v>
      </c>
    </row>
    <row r="129" s="1" customFormat="1" ht="16.5" customHeight="1">
      <c r="B129" s="40"/>
      <c r="C129" s="199" t="s">
        <v>285</v>
      </c>
      <c r="D129" s="199" t="s">
        <v>231</v>
      </c>
      <c r="E129" s="201" t="s">
        <v>630</v>
      </c>
      <c r="F129" s="202" t="s">
        <v>631</v>
      </c>
      <c r="G129" s="203" t="s">
        <v>257</v>
      </c>
      <c r="H129" s="204">
        <v>5500</v>
      </c>
      <c r="I129" s="205"/>
      <c r="J129" s="205"/>
      <c r="K129" s="206">
        <f>ROUND(P129*H129,2)</f>
        <v>0</v>
      </c>
      <c r="L129" s="202" t="s">
        <v>40</v>
      </c>
      <c r="M129" s="45"/>
      <c r="N129" s="207" t="s">
        <v>40</v>
      </c>
      <c r="O129" s="208" t="s">
        <v>53</v>
      </c>
      <c r="P129" s="209">
        <f>I129+J129</f>
        <v>0</v>
      </c>
      <c r="Q129" s="209">
        <f>ROUND(I129*H129,2)</f>
        <v>0</v>
      </c>
      <c r="R129" s="209">
        <f>ROUND(J129*H129,2)</f>
        <v>0</v>
      </c>
      <c r="S129" s="86"/>
      <c r="T129" s="210">
        <f>S129*H129</f>
        <v>0</v>
      </c>
      <c r="U129" s="210">
        <v>0</v>
      </c>
      <c r="V129" s="210">
        <f>U129*H129</f>
        <v>0</v>
      </c>
      <c r="W129" s="210">
        <v>0</v>
      </c>
      <c r="X129" s="210">
        <f>W129*H129</f>
        <v>0</v>
      </c>
      <c r="Y129" s="211" t="s">
        <v>40</v>
      </c>
      <c r="AR129" s="212" t="s">
        <v>235</v>
      </c>
      <c r="AT129" s="212" t="s">
        <v>231</v>
      </c>
      <c r="AU129" s="212" t="s">
        <v>82</v>
      </c>
      <c r="AY129" s="18" t="s">
        <v>236</v>
      </c>
      <c r="BE129" s="213">
        <f>IF(O129="základní",K129,0)</f>
        <v>0</v>
      </c>
      <c r="BF129" s="213">
        <f>IF(O129="snížená",K129,0)</f>
        <v>0</v>
      </c>
      <c r="BG129" s="213">
        <f>IF(O129="zákl. přenesená",K129,0)</f>
        <v>0</v>
      </c>
      <c r="BH129" s="213">
        <f>IF(O129="sníž. přenesená",K129,0)</f>
        <v>0</v>
      </c>
      <c r="BI129" s="213">
        <f>IF(O129="nulová",K129,0)</f>
        <v>0</v>
      </c>
      <c r="BJ129" s="18" t="s">
        <v>235</v>
      </c>
      <c r="BK129" s="213">
        <f>ROUND(P129*H129,2)</f>
        <v>0</v>
      </c>
      <c r="BL129" s="18" t="s">
        <v>235</v>
      </c>
      <c r="BM129" s="212" t="s">
        <v>632</v>
      </c>
    </row>
    <row r="130" s="1" customFormat="1">
      <c r="B130" s="40"/>
      <c r="C130" s="41"/>
      <c r="D130" s="214" t="s">
        <v>237</v>
      </c>
      <c r="E130" s="41"/>
      <c r="F130" s="215" t="s">
        <v>631</v>
      </c>
      <c r="G130" s="41"/>
      <c r="H130" s="41"/>
      <c r="I130" s="151"/>
      <c r="J130" s="151"/>
      <c r="K130" s="41"/>
      <c r="L130" s="41"/>
      <c r="M130" s="45"/>
      <c r="N130" s="216"/>
      <c r="O130" s="86"/>
      <c r="P130" s="86"/>
      <c r="Q130" s="86"/>
      <c r="R130" s="86"/>
      <c r="S130" s="86"/>
      <c r="T130" s="86"/>
      <c r="U130" s="86"/>
      <c r="V130" s="86"/>
      <c r="W130" s="86"/>
      <c r="X130" s="86"/>
      <c r="Y130" s="87"/>
      <c r="AT130" s="18" t="s">
        <v>237</v>
      </c>
      <c r="AU130" s="18" t="s">
        <v>82</v>
      </c>
    </row>
    <row r="131" s="1" customFormat="1" ht="16.5" customHeight="1">
      <c r="B131" s="40"/>
      <c r="C131" s="261" t="s">
        <v>9</v>
      </c>
      <c r="D131" s="261" t="s">
        <v>373</v>
      </c>
      <c r="E131" s="263" t="s">
        <v>633</v>
      </c>
      <c r="F131" s="264" t="s">
        <v>634</v>
      </c>
      <c r="G131" s="265" t="s">
        <v>160</v>
      </c>
      <c r="H131" s="266">
        <v>715</v>
      </c>
      <c r="I131" s="267"/>
      <c r="J131" s="268"/>
      <c r="K131" s="269">
        <f>ROUND(P131*H131,2)</f>
        <v>0</v>
      </c>
      <c r="L131" s="264" t="s">
        <v>40</v>
      </c>
      <c r="M131" s="270"/>
      <c r="N131" s="271" t="s">
        <v>40</v>
      </c>
      <c r="O131" s="208" t="s">
        <v>53</v>
      </c>
      <c r="P131" s="209">
        <f>I131+J131</f>
        <v>0</v>
      </c>
      <c r="Q131" s="209">
        <f>ROUND(I131*H131,2)</f>
        <v>0</v>
      </c>
      <c r="R131" s="209">
        <f>ROUND(J131*H131,2)</f>
        <v>0</v>
      </c>
      <c r="S131" s="86"/>
      <c r="T131" s="210">
        <f>S131*H131</f>
        <v>0</v>
      </c>
      <c r="U131" s="210">
        <v>0</v>
      </c>
      <c r="V131" s="210">
        <f>U131*H131</f>
        <v>0</v>
      </c>
      <c r="W131" s="210">
        <v>0</v>
      </c>
      <c r="X131" s="210">
        <f>W131*H131</f>
        <v>0</v>
      </c>
      <c r="Y131" s="211" t="s">
        <v>40</v>
      </c>
      <c r="AR131" s="212" t="s">
        <v>265</v>
      </c>
      <c r="AT131" s="212" t="s">
        <v>373</v>
      </c>
      <c r="AU131" s="212" t="s">
        <v>82</v>
      </c>
      <c r="AY131" s="18" t="s">
        <v>236</v>
      </c>
      <c r="BE131" s="213">
        <f>IF(O131="základní",K131,0)</f>
        <v>0</v>
      </c>
      <c r="BF131" s="213">
        <f>IF(O131="snížená",K131,0)</f>
        <v>0</v>
      </c>
      <c r="BG131" s="213">
        <f>IF(O131="zákl. přenesená",K131,0)</f>
        <v>0</v>
      </c>
      <c r="BH131" s="213">
        <f>IF(O131="sníž. přenesená",K131,0)</f>
        <v>0</v>
      </c>
      <c r="BI131" s="213">
        <f>IF(O131="nulová",K131,0)</f>
        <v>0</v>
      </c>
      <c r="BJ131" s="18" t="s">
        <v>235</v>
      </c>
      <c r="BK131" s="213">
        <f>ROUND(P131*H131,2)</f>
        <v>0</v>
      </c>
      <c r="BL131" s="18" t="s">
        <v>235</v>
      </c>
      <c r="BM131" s="212" t="s">
        <v>416</v>
      </c>
    </row>
    <row r="132" s="1" customFormat="1">
      <c r="B132" s="40"/>
      <c r="C132" s="41"/>
      <c r="D132" s="214" t="s">
        <v>237</v>
      </c>
      <c r="E132" s="41"/>
      <c r="F132" s="215" t="s">
        <v>634</v>
      </c>
      <c r="G132" s="41"/>
      <c r="H132" s="41"/>
      <c r="I132" s="151"/>
      <c r="J132" s="151"/>
      <c r="K132" s="41"/>
      <c r="L132" s="41"/>
      <c r="M132" s="45"/>
      <c r="N132" s="216"/>
      <c r="O132" s="86"/>
      <c r="P132" s="86"/>
      <c r="Q132" s="86"/>
      <c r="R132" s="86"/>
      <c r="S132" s="86"/>
      <c r="T132" s="86"/>
      <c r="U132" s="86"/>
      <c r="V132" s="86"/>
      <c r="W132" s="86"/>
      <c r="X132" s="86"/>
      <c r="Y132" s="87"/>
      <c r="AT132" s="18" t="s">
        <v>237</v>
      </c>
      <c r="AU132" s="18" t="s">
        <v>82</v>
      </c>
    </row>
    <row r="133" s="1" customFormat="1">
      <c r="B133" s="40"/>
      <c r="C133" s="41"/>
      <c r="D133" s="214" t="s">
        <v>241</v>
      </c>
      <c r="E133" s="41"/>
      <c r="F133" s="217" t="s">
        <v>635</v>
      </c>
      <c r="G133" s="41"/>
      <c r="H133" s="41"/>
      <c r="I133" s="151"/>
      <c r="J133" s="151"/>
      <c r="K133" s="41"/>
      <c r="L133" s="41"/>
      <c r="M133" s="45"/>
      <c r="N133" s="216"/>
      <c r="O133" s="86"/>
      <c r="P133" s="86"/>
      <c r="Q133" s="86"/>
      <c r="R133" s="86"/>
      <c r="S133" s="86"/>
      <c r="T133" s="86"/>
      <c r="U133" s="86"/>
      <c r="V133" s="86"/>
      <c r="W133" s="86"/>
      <c r="X133" s="86"/>
      <c r="Y133" s="87"/>
      <c r="AT133" s="18" t="s">
        <v>241</v>
      </c>
      <c r="AU133" s="18" t="s">
        <v>82</v>
      </c>
    </row>
    <row r="134" s="1" customFormat="1" ht="24" customHeight="1">
      <c r="B134" s="40"/>
      <c r="C134" s="199" t="s">
        <v>292</v>
      </c>
      <c r="D134" s="199" t="s">
        <v>231</v>
      </c>
      <c r="E134" s="201" t="s">
        <v>296</v>
      </c>
      <c r="F134" s="202" t="s">
        <v>297</v>
      </c>
      <c r="G134" s="203" t="s">
        <v>160</v>
      </c>
      <c r="H134" s="204">
        <v>715</v>
      </c>
      <c r="I134" s="205"/>
      <c r="J134" s="205"/>
      <c r="K134" s="206">
        <f>ROUND(P134*H134,2)</f>
        <v>0</v>
      </c>
      <c r="L134" s="202" t="s">
        <v>40</v>
      </c>
      <c r="M134" s="45"/>
      <c r="N134" s="207" t="s">
        <v>40</v>
      </c>
      <c r="O134" s="208" t="s">
        <v>53</v>
      </c>
      <c r="P134" s="209">
        <f>I134+J134</f>
        <v>0</v>
      </c>
      <c r="Q134" s="209">
        <f>ROUND(I134*H134,2)</f>
        <v>0</v>
      </c>
      <c r="R134" s="209">
        <f>ROUND(J134*H134,2)</f>
        <v>0</v>
      </c>
      <c r="S134" s="86"/>
      <c r="T134" s="210">
        <f>S134*H134</f>
        <v>0</v>
      </c>
      <c r="U134" s="210">
        <v>0</v>
      </c>
      <c r="V134" s="210">
        <f>U134*H134</f>
        <v>0</v>
      </c>
      <c r="W134" s="210">
        <v>0</v>
      </c>
      <c r="X134" s="210">
        <f>W134*H134</f>
        <v>0</v>
      </c>
      <c r="Y134" s="211" t="s">
        <v>40</v>
      </c>
      <c r="AR134" s="212" t="s">
        <v>235</v>
      </c>
      <c r="AT134" s="212" t="s">
        <v>231</v>
      </c>
      <c r="AU134" s="212" t="s">
        <v>82</v>
      </c>
      <c r="AY134" s="18" t="s">
        <v>236</v>
      </c>
      <c r="BE134" s="213">
        <f>IF(O134="základní",K134,0)</f>
        <v>0</v>
      </c>
      <c r="BF134" s="213">
        <f>IF(O134="snížená",K134,0)</f>
        <v>0</v>
      </c>
      <c r="BG134" s="213">
        <f>IF(O134="zákl. přenesená",K134,0)</f>
        <v>0</v>
      </c>
      <c r="BH134" s="213">
        <f>IF(O134="sníž. přenesená",K134,0)</f>
        <v>0</v>
      </c>
      <c r="BI134" s="213">
        <f>IF(O134="nulová",K134,0)</f>
        <v>0</v>
      </c>
      <c r="BJ134" s="18" t="s">
        <v>235</v>
      </c>
      <c r="BK134" s="213">
        <f>ROUND(P134*H134,2)</f>
        <v>0</v>
      </c>
      <c r="BL134" s="18" t="s">
        <v>235</v>
      </c>
      <c r="BM134" s="212" t="s">
        <v>401</v>
      </c>
    </row>
    <row r="135" s="1" customFormat="1">
      <c r="B135" s="40"/>
      <c r="C135" s="41"/>
      <c r="D135" s="214" t="s">
        <v>237</v>
      </c>
      <c r="E135" s="41"/>
      <c r="F135" s="215" t="s">
        <v>297</v>
      </c>
      <c r="G135" s="41"/>
      <c r="H135" s="41"/>
      <c r="I135" s="151"/>
      <c r="J135" s="151"/>
      <c r="K135" s="41"/>
      <c r="L135" s="41"/>
      <c r="M135" s="45"/>
      <c r="N135" s="216"/>
      <c r="O135" s="86"/>
      <c r="P135" s="86"/>
      <c r="Q135" s="86"/>
      <c r="R135" s="86"/>
      <c r="S135" s="86"/>
      <c r="T135" s="86"/>
      <c r="U135" s="86"/>
      <c r="V135" s="86"/>
      <c r="W135" s="86"/>
      <c r="X135" s="86"/>
      <c r="Y135" s="87"/>
      <c r="AT135" s="18" t="s">
        <v>237</v>
      </c>
      <c r="AU135" s="18" t="s">
        <v>82</v>
      </c>
    </row>
    <row r="136" s="1" customFormat="1" ht="16.5" customHeight="1">
      <c r="B136" s="40"/>
      <c r="C136" s="199" t="s">
        <v>358</v>
      </c>
      <c r="D136" s="279" t="s">
        <v>231</v>
      </c>
      <c r="E136" s="201" t="s">
        <v>636</v>
      </c>
      <c r="F136" s="202" t="s">
        <v>637</v>
      </c>
      <c r="G136" s="203" t="s">
        <v>257</v>
      </c>
      <c r="H136" s="204">
        <v>5500</v>
      </c>
      <c r="I136" s="205"/>
      <c r="J136" s="205"/>
      <c r="K136" s="206">
        <f>ROUND(P136*H136,2)</f>
        <v>0</v>
      </c>
      <c r="L136" s="202" t="s">
        <v>40</v>
      </c>
      <c r="M136" s="45"/>
      <c r="N136" s="207" t="s">
        <v>40</v>
      </c>
      <c r="O136" s="208" t="s">
        <v>53</v>
      </c>
      <c r="P136" s="209">
        <f>I136+J136</f>
        <v>0</v>
      </c>
      <c r="Q136" s="209">
        <f>ROUND(I136*H136,2)</f>
        <v>0</v>
      </c>
      <c r="R136" s="209">
        <f>ROUND(J136*H136,2)</f>
        <v>0</v>
      </c>
      <c r="S136" s="86"/>
      <c r="T136" s="210">
        <f>S136*H136</f>
        <v>0</v>
      </c>
      <c r="U136" s="210">
        <v>0</v>
      </c>
      <c r="V136" s="210">
        <f>U136*H136</f>
        <v>0</v>
      </c>
      <c r="W136" s="210">
        <v>0</v>
      </c>
      <c r="X136" s="210">
        <f>W136*H136</f>
        <v>0</v>
      </c>
      <c r="Y136" s="211" t="s">
        <v>40</v>
      </c>
      <c r="AR136" s="212" t="s">
        <v>235</v>
      </c>
      <c r="AT136" s="212" t="s">
        <v>231</v>
      </c>
      <c r="AU136" s="212" t="s">
        <v>82</v>
      </c>
      <c r="AY136" s="18" t="s">
        <v>236</v>
      </c>
      <c r="BE136" s="213">
        <f>IF(O136="základní",K136,0)</f>
        <v>0</v>
      </c>
      <c r="BF136" s="213">
        <f>IF(O136="snížená",K136,0)</f>
        <v>0</v>
      </c>
      <c r="BG136" s="213">
        <f>IF(O136="zákl. přenesená",K136,0)</f>
        <v>0</v>
      </c>
      <c r="BH136" s="213">
        <f>IF(O136="sníž. přenesená",K136,0)</f>
        <v>0</v>
      </c>
      <c r="BI136" s="213">
        <f>IF(O136="nulová",K136,0)</f>
        <v>0</v>
      </c>
      <c r="BJ136" s="18" t="s">
        <v>235</v>
      </c>
      <c r="BK136" s="213">
        <f>ROUND(P136*H136,2)</f>
        <v>0</v>
      </c>
      <c r="BL136" s="18" t="s">
        <v>235</v>
      </c>
      <c r="BM136" s="212" t="s">
        <v>638</v>
      </c>
    </row>
    <row r="137" s="1" customFormat="1">
      <c r="B137" s="40"/>
      <c r="C137" s="41"/>
      <c r="D137" s="214" t="s">
        <v>237</v>
      </c>
      <c r="E137" s="41"/>
      <c r="F137" s="215" t="s">
        <v>637</v>
      </c>
      <c r="G137" s="41"/>
      <c r="H137" s="41"/>
      <c r="I137" s="151"/>
      <c r="J137" s="151"/>
      <c r="K137" s="41"/>
      <c r="L137" s="41"/>
      <c r="M137" s="45"/>
      <c r="N137" s="216"/>
      <c r="O137" s="86"/>
      <c r="P137" s="86"/>
      <c r="Q137" s="86"/>
      <c r="R137" s="86"/>
      <c r="S137" s="86"/>
      <c r="T137" s="86"/>
      <c r="U137" s="86"/>
      <c r="V137" s="86"/>
      <c r="W137" s="86"/>
      <c r="X137" s="86"/>
      <c r="Y137" s="87"/>
      <c r="AT137" s="18" t="s">
        <v>237</v>
      </c>
      <c r="AU137" s="18" t="s">
        <v>82</v>
      </c>
    </row>
    <row r="138" s="1" customFormat="1" ht="16.5" customHeight="1">
      <c r="B138" s="40"/>
      <c r="C138" s="199" t="s">
        <v>365</v>
      </c>
      <c r="D138" s="279" t="s">
        <v>231</v>
      </c>
      <c r="E138" s="201" t="s">
        <v>639</v>
      </c>
      <c r="F138" s="202" t="s">
        <v>640</v>
      </c>
      <c r="G138" s="203" t="s">
        <v>168</v>
      </c>
      <c r="H138" s="204">
        <v>120</v>
      </c>
      <c r="I138" s="205"/>
      <c r="J138" s="205"/>
      <c r="K138" s="206">
        <f>ROUND(P138*H138,2)</f>
        <v>0</v>
      </c>
      <c r="L138" s="202" t="s">
        <v>40</v>
      </c>
      <c r="M138" s="45"/>
      <c r="N138" s="207" t="s">
        <v>40</v>
      </c>
      <c r="O138" s="208" t="s">
        <v>53</v>
      </c>
      <c r="P138" s="209">
        <f>I138+J138</f>
        <v>0</v>
      </c>
      <c r="Q138" s="209">
        <f>ROUND(I138*H138,2)</f>
        <v>0</v>
      </c>
      <c r="R138" s="209">
        <f>ROUND(J138*H138,2)</f>
        <v>0</v>
      </c>
      <c r="S138" s="86"/>
      <c r="T138" s="210">
        <f>S138*H138</f>
        <v>0</v>
      </c>
      <c r="U138" s="210">
        <v>0</v>
      </c>
      <c r="V138" s="210">
        <f>U138*H138</f>
        <v>0</v>
      </c>
      <c r="W138" s="210">
        <v>0</v>
      </c>
      <c r="X138" s="210">
        <f>W138*H138</f>
        <v>0</v>
      </c>
      <c r="Y138" s="211" t="s">
        <v>40</v>
      </c>
      <c r="AR138" s="212" t="s">
        <v>235</v>
      </c>
      <c r="AT138" s="212" t="s">
        <v>231</v>
      </c>
      <c r="AU138" s="212" t="s">
        <v>82</v>
      </c>
      <c r="AY138" s="18" t="s">
        <v>236</v>
      </c>
      <c r="BE138" s="213">
        <f>IF(O138="základní",K138,0)</f>
        <v>0</v>
      </c>
      <c r="BF138" s="213">
        <f>IF(O138="snížená",K138,0)</f>
        <v>0</v>
      </c>
      <c r="BG138" s="213">
        <f>IF(O138="zákl. přenesená",K138,0)</f>
        <v>0</v>
      </c>
      <c r="BH138" s="213">
        <f>IF(O138="sníž. přenesená",K138,0)</f>
        <v>0</v>
      </c>
      <c r="BI138" s="213">
        <f>IF(O138="nulová",K138,0)</f>
        <v>0</v>
      </c>
      <c r="BJ138" s="18" t="s">
        <v>235</v>
      </c>
      <c r="BK138" s="213">
        <f>ROUND(P138*H138,2)</f>
        <v>0</v>
      </c>
      <c r="BL138" s="18" t="s">
        <v>235</v>
      </c>
      <c r="BM138" s="212" t="s">
        <v>425</v>
      </c>
    </row>
    <row r="139" s="1" customFormat="1">
      <c r="B139" s="40"/>
      <c r="C139" s="41"/>
      <c r="D139" s="214" t="s">
        <v>237</v>
      </c>
      <c r="E139" s="41"/>
      <c r="F139" s="215" t="s">
        <v>640</v>
      </c>
      <c r="G139" s="41"/>
      <c r="H139" s="41"/>
      <c r="I139" s="151"/>
      <c r="J139" s="151"/>
      <c r="K139" s="41"/>
      <c r="L139" s="41"/>
      <c r="M139" s="45"/>
      <c r="N139" s="216"/>
      <c r="O139" s="86"/>
      <c r="P139" s="86"/>
      <c r="Q139" s="86"/>
      <c r="R139" s="86"/>
      <c r="S139" s="86"/>
      <c r="T139" s="86"/>
      <c r="U139" s="86"/>
      <c r="V139" s="86"/>
      <c r="W139" s="86"/>
      <c r="X139" s="86"/>
      <c r="Y139" s="87"/>
      <c r="AT139" s="18" t="s">
        <v>237</v>
      </c>
      <c r="AU139" s="18" t="s">
        <v>82</v>
      </c>
    </row>
    <row r="140" s="1" customFormat="1" ht="24" customHeight="1">
      <c r="B140" s="40"/>
      <c r="C140" s="199" t="s">
        <v>372</v>
      </c>
      <c r="D140" s="199" t="s">
        <v>231</v>
      </c>
      <c r="E140" s="201" t="s">
        <v>641</v>
      </c>
      <c r="F140" s="202" t="s">
        <v>642</v>
      </c>
      <c r="G140" s="203" t="s">
        <v>168</v>
      </c>
      <c r="H140" s="204">
        <v>1718</v>
      </c>
      <c r="I140" s="205"/>
      <c r="J140" s="205"/>
      <c r="K140" s="206">
        <f>ROUND(P140*H140,2)</f>
        <v>0</v>
      </c>
      <c r="L140" s="202" t="s">
        <v>40</v>
      </c>
      <c r="M140" s="45"/>
      <c r="N140" s="207" t="s">
        <v>40</v>
      </c>
      <c r="O140" s="208" t="s">
        <v>53</v>
      </c>
      <c r="P140" s="209">
        <f>I140+J140</f>
        <v>0</v>
      </c>
      <c r="Q140" s="209">
        <f>ROUND(I140*H140,2)</f>
        <v>0</v>
      </c>
      <c r="R140" s="209">
        <f>ROUND(J140*H140,2)</f>
        <v>0</v>
      </c>
      <c r="S140" s="86"/>
      <c r="T140" s="210">
        <f>S140*H140</f>
        <v>0</v>
      </c>
      <c r="U140" s="210">
        <v>0</v>
      </c>
      <c r="V140" s="210">
        <f>U140*H140</f>
        <v>0</v>
      </c>
      <c r="W140" s="210">
        <v>0</v>
      </c>
      <c r="X140" s="210">
        <f>W140*H140</f>
        <v>0</v>
      </c>
      <c r="Y140" s="211" t="s">
        <v>40</v>
      </c>
      <c r="AR140" s="212" t="s">
        <v>235</v>
      </c>
      <c r="AT140" s="212" t="s">
        <v>231</v>
      </c>
      <c r="AU140" s="212" t="s">
        <v>82</v>
      </c>
      <c r="AY140" s="18" t="s">
        <v>236</v>
      </c>
      <c r="BE140" s="213">
        <f>IF(O140="základní",K140,0)</f>
        <v>0</v>
      </c>
      <c r="BF140" s="213">
        <f>IF(O140="snížená",K140,0)</f>
        <v>0</v>
      </c>
      <c r="BG140" s="213">
        <f>IF(O140="zákl. přenesená",K140,0)</f>
        <v>0</v>
      </c>
      <c r="BH140" s="213">
        <f>IF(O140="sníž. přenesená",K140,0)</f>
        <v>0</v>
      </c>
      <c r="BI140" s="213">
        <f>IF(O140="nulová",K140,0)</f>
        <v>0</v>
      </c>
      <c r="BJ140" s="18" t="s">
        <v>235</v>
      </c>
      <c r="BK140" s="213">
        <f>ROUND(P140*H140,2)</f>
        <v>0</v>
      </c>
      <c r="BL140" s="18" t="s">
        <v>235</v>
      </c>
      <c r="BM140" s="212" t="s">
        <v>435</v>
      </c>
    </row>
    <row r="141" s="1" customFormat="1">
      <c r="B141" s="40"/>
      <c r="C141" s="41"/>
      <c r="D141" s="214" t="s">
        <v>237</v>
      </c>
      <c r="E141" s="41"/>
      <c r="F141" s="215" t="s">
        <v>642</v>
      </c>
      <c r="G141" s="41"/>
      <c r="H141" s="41"/>
      <c r="I141" s="151"/>
      <c r="J141" s="151"/>
      <c r="K141" s="41"/>
      <c r="L141" s="41"/>
      <c r="M141" s="45"/>
      <c r="N141" s="216"/>
      <c r="O141" s="86"/>
      <c r="P141" s="86"/>
      <c r="Q141" s="86"/>
      <c r="R141" s="86"/>
      <c r="S141" s="86"/>
      <c r="T141" s="86"/>
      <c r="U141" s="86"/>
      <c r="V141" s="86"/>
      <c r="W141" s="86"/>
      <c r="X141" s="86"/>
      <c r="Y141" s="87"/>
      <c r="AT141" s="18" t="s">
        <v>237</v>
      </c>
      <c r="AU141" s="18" t="s">
        <v>82</v>
      </c>
    </row>
    <row r="142" s="1" customFormat="1" ht="36" customHeight="1">
      <c r="B142" s="40"/>
      <c r="C142" s="199" t="s">
        <v>298</v>
      </c>
      <c r="D142" s="199" t="s">
        <v>231</v>
      </c>
      <c r="E142" s="201" t="s">
        <v>643</v>
      </c>
      <c r="F142" s="202" t="s">
        <v>644</v>
      </c>
      <c r="G142" s="203" t="s">
        <v>257</v>
      </c>
      <c r="H142" s="204">
        <v>405</v>
      </c>
      <c r="I142" s="205"/>
      <c r="J142" s="205"/>
      <c r="K142" s="206">
        <f>ROUND(P142*H142,2)</f>
        <v>0</v>
      </c>
      <c r="L142" s="202" t="s">
        <v>40</v>
      </c>
      <c r="M142" s="45"/>
      <c r="N142" s="207" t="s">
        <v>40</v>
      </c>
      <c r="O142" s="208" t="s">
        <v>53</v>
      </c>
      <c r="P142" s="209">
        <f>I142+J142</f>
        <v>0</v>
      </c>
      <c r="Q142" s="209">
        <f>ROUND(I142*H142,2)</f>
        <v>0</v>
      </c>
      <c r="R142" s="209">
        <f>ROUND(J142*H142,2)</f>
        <v>0</v>
      </c>
      <c r="S142" s="86"/>
      <c r="T142" s="210">
        <f>S142*H142</f>
        <v>0</v>
      </c>
      <c r="U142" s="210">
        <v>0</v>
      </c>
      <c r="V142" s="210">
        <f>U142*H142</f>
        <v>0</v>
      </c>
      <c r="W142" s="210">
        <v>0</v>
      </c>
      <c r="X142" s="210">
        <f>W142*H142</f>
        <v>0</v>
      </c>
      <c r="Y142" s="211" t="s">
        <v>40</v>
      </c>
      <c r="AR142" s="212" t="s">
        <v>235</v>
      </c>
      <c r="AT142" s="212" t="s">
        <v>231</v>
      </c>
      <c r="AU142" s="212" t="s">
        <v>82</v>
      </c>
      <c r="AY142" s="18" t="s">
        <v>236</v>
      </c>
      <c r="BE142" s="213">
        <f>IF(O142="základní",K142,0)</f>
        <v>0</v>
      </c>
      <c r="BF142" s="213">
        <f>IF(O142="snížená",K142,0)</f>
        <v>0</v>
      </c>
      <c r="BG142" s="213">
        <f>IF(O142="zákl. přenesená",K142,0)</f>
        <v>0</v>
      </c>
      <c r="BH142" s="213">
        <f>IF(O142="sníž. přenesená",K142,0)</f>
        <v>0</v>
      </c>
      <c r="BI142" s="213">
        <f>IF(O142="nulová",K142,0)</f>
        <v>0</v>
      </c>
      <c r="BJ142" s="18" t="s">
        <v>235</v>
      </c>
      <c r="BK142" s="213">
        <f>ROUND(P142*H142,2)</f>
        <v>0</v>
      </c>
      <c r="BL142" s="18" t="s">
        <v>235</v>
      </c>
      <c r="BM142" s="212" t="s">
        <v>443</v>
      </c>
    </row>
    <row r="143" s="1" customFormat="1">
      <c r="B143" s="40"/>
      <c r="C143" s="41"/>
      <c r="D143" s="214" t="s">
        <v>237</v>
      </c>
      <c r="E143" s="41"/>
      <c r="F143" s="215" t="s">
        <v>644</v>
      </c>
      <c r="G143" s="41"/>
      <c r="H143" s="41"/>
      <c r="I143" s="151"/>
      <c r="J143" s="151"/>
      <c r="K143" s="41"/>
      <c r="L143" s="41"/>
      <c r="M143" s="45"/>
      <c r="N143" s="216"/>
      <c r="O143" s="86"/>
      <c r="P143" s="86"/>
      <c r="Q143" s="86"/>
      <c r="R143" s="86"/>
      <c r="S143" s="86"/>
      <c r="T143" s="86"/>
      <c r="U143" s="86"/>
      <c r="V143" s="86"/>
      <c r="W143" s="86"/>
      <c r="X143" s="86"/>
      <c r="Y143" s="87"/>
      <c r="AT143" s="18" t="s">
        <v>237</v>
      </c>
      <c r="AU143" s="18" t="s">
        <v>82</v>
      </c>
    </row>
    <row r="144" s="1" customFormat="1" ht="16.5" customHeight="1">
      <c r="B144" s="40"/>
      <c r="C144" s="261" t="s">
        <v>8</v>
      </c>
      <c r="D144" s="261" t="s">
        <v>373</v>
      </c>
      <c r="E144" s="263" t="s">
        <v>645</v>
      </c>
      <c r="F144" s="264" t="s">
        <v>646</v>
      </c>
      <c r="G144" s="265" t="s">
        <v>257</v>
      </c>
      <c r="H144" s="266">
        <v>405</v>
      </c>
      <c r="I144" s="267"/>
      <c r="J144" s="268"/>
      <c r="K144" s="269">
        <f>ROUND(P144*H144,2)</f>
        <v>0</v>
      </c>
      <c r="L144" s="264" t="s">
        <v>40</v>
      </c>
      <c r="M144" s="270"/>
      <c r="N144" s="271" t="s">
        <v>40</v>
      </c>
      <c r="O144" s="208" t="s">
        <v>53</v>
      </c>
      <c r="P144" s="209">
        <f>I144+J144</f>
        <v>0</v>
      </c>
      <c r="Q144" s="209">
        <f>ROUND(I144*H144,2)</f>
        <v>0</v>
      </c>
      <c r="R144" s="209">
        <f>ROUND(J144*H144,2)</f>
        <v>0</v>
      </c>
      <c r="S144" s="86"/>
      <c r="T144" s="210">
        <f>S144*H144</f>
        <v>0</v>
      </c>
      <c r="U144" s="210">
        <v>0</v>
      </c>
      <c r="V144" s="210">
        <f>U144*H144</f>
        <v>0</v>
      </c>
      <c r="W144" s="210">
        <v>0</v>
      </c>
      <c r="X144" s="210">
        <f>W144*H144</f>
        <v>0</v>
      </c>
      <c r="Y144" s="211" t="s">
        <v>40</v>
      </c>
      <c r="AR144" s="212" t="s">
        <v>265</v>
      </c>
      <c r="AT144" s="212" t="s">
        <v>373</v>
      </c>
      <c r="AU144" s="212" t="s">
        <v>82</v>
      </c>
      <c r="AY144" s="18" t="s">
        <v>236</v>
      </c>
      <c r="BE144" s="213">
        <f>IF(O144="základní",K144,0)</f>
        <v>0</v>
      </c>
      <c r="BF144" s="213">
        <f>IF(O144="snížená",K144,0)</f>
        <v>0</v>
      </c>
      <c r="BG144" s="213">
        <f>IF(O144="zákl. přenesená",K144,0)</f>
        <v>0</v>
      </c>
      <c r="BH144" s="213">
        <f>IF(O144="sníž. přenesená",K144,0)</f>
        <v>0</v>
      </c>
      <c r="BI144" s="213">
        <f>IF(O144="nulová",K144,0)</f>
        <v>0</v>
      </c>
      <c r="BJ144" s="18" t="s">
        <v>235</v>
      </c>
      <c r="BK144" s="213">
        <f>ROUND(P144*H144,2)</f>
        <v>0</v>
      </c>
      <c r="BL144" s="18" t="s">
        <v>235</v>
      </c>
      <c r="BM144" s="212" t="s">
        <v>455</v>
      </c>
    </row>
    <row r="145" s="1" customFormat="1">
      <c r="B145" s="40"/>
      <c r="C145" s="41"/>
      <c r="D145" s="214" t="s">
        <v>237</v>
      </c>
      <c r="E145" s="41"/>
      <c r="F145" s="215" t="s">
        <v>646</v>
      </c>
      <c r="G145" s="41"/>
      <c r="H145" s="41"/>
      <c r="I145" s="151"/>
      <c r="J145" s="151"/>
      <c r="K145" s="41"/>
      <c r="L145" s="41"/>
      <c r="M145" s="45"/>
      <c r="N145" s="216"/>
      <c r="O145" s="86"/>
      <c r="P145" s="86"/>
      <c r="Q145" s="86"/>
      <c r="R145" s="86"/>
      <c r="S145" s="86"/>
      <c r="T145" s="86"/>
      <c r="U145" s="86"/>
      <c r="V145" s="86"/>
      <c r="W145" s="86"/>
      <c r="X145" s="86"/>
      <c r="Y145" s="87"/>
      <c r="AT145" s="18" t="s">
        <v>237</v>
      </c>
      <c r="AU145" s="18" t="s">
        <v>82</v>
      </c>
    </row>
    <row r="146" s="1" customFormat="1" ht="36" customHeight="1">
      <c r="B146" s="40"/>
      <c r="C146" s="199" t="s">
        <v>383</v>
      </c>
      <c r="D146" s="199" t="s">
        <v>231</v>
      </c>
      <c r="E146" s="201" t="s">
        <v>647</v>
      </c>
      <c r="F146" s="202" t="s">
        <v>648</v>
      </c>
      <c r="G146" s="203" t="s">
        <v>172</v>
      </c>
      <c r="H146" s="204">
        <v>305</v>
      </c>
      <c r="I146" s="205"/>
      <c r="J146" s="205"/>
      <c r="K146" s="206">
        <f>ROUND(P146*H146,2)</f>
        <v>0</v>
      </c>
      <c r="L146" s="202" t="s">
        <v>40</v>
      </c>
      <c r="M146" s="45"/>
      <c r="N146" s="207" t="s">
        <v>40</v>
      </c>
      <c r="O146" s="208" t="s">
        <v>53</v>
      </c>
      <c r="P146" s="209">
        <f>I146+J146</f>
        <v>0</v>
      </c>
      <c r="Q146" s="209">
        <f>ROUND(I146*H146,2)</f>
        <v>0</v>
      </c>
      <c r="R146" s="209">
        <f>ROUND(J146*H146,2)</f>
        <v>0</v>
      </c>
      <c r="S146" s="86"/>
      <c r="T146" s="210">
        <f>S146*H146</f>
        <v>0</v>
      </c>
      <c r="U146" s="210">
        <v>0</v>
      </c>
      <c r="V146" s="210">
        <f>U146*H146</f>
        <v>0</v>
      </c>
      <c r="W146" s="210">
        <v>0</v>
      </c>
      <c r="X146" s="210">
        <f>W146*H146</f>
        <v>0</v>
      </c>
      <c r="Y146" s="211" t="s">
        <v>40</v>
      </c>
      <c r="AR146" s="212" t="s">
        <v>235</v>
      </c>
      <c r="AT146" s="212" t="s">
        <v>231</v>
      </c>
      <c r="AU146" s="212" t="s">
        <v>82</v>
      </c>
      <c r="AY146" s="18" t="s">
        <v>236</v>
      </c>
      <c r="BE146" s="213">
        <f>IF(O146="základní",K146,0)</f>
        <v>0</v>
      </c>
      <c r="BF146" s="213">
        <f>IF(O146="snížená",K146,0)</f>
        <v>0</v>
      </c>
      <c r="BG146" s="213">
        <f>IF(O146="zákl. přenesená",K146,0)</f>
        <v>0</v>
      </c>
      <c r="BH146" s="213">
        <f>IF(O146="sníž. přenesená",K146,0)</f>
        <v>0</v>
      </c>
      <c r="BI146" s="213">
        <f>IF(O146="nulová",K146,0)</f>
        <v>0</v>
      </c>
      <c r="BJ146" s="18" t="s">
        <v>235</v>
      </c>
      <c r="BK146" s="213">
        <f>ROUND(P146*H146,2)</f>
        <v>0</v>
      </c>
      <c r="BL146" s="18" t="s">
        <v>235</v>
      </c>
      <c r="BM146" s="212" t="s">
        <v>649</v>
      </c>
    </row>
    <row r="147" s="1" customFormat="1">
      <c r="B147" s="40"/>
      <c r="C147" s="41"/>
      <c r="D147" s="214" t="s">
        <v>237</v>
      </c>
      <c r="E147" s="41"/>
      <c r="F147" s="215" t="s">
        <v>650</v>
      </c>
      <c r="G147" s="41"/>
      <c r="H147" s="41"/>
      <c r="I147" s="151"/>
      <c r="J147" s="151"/>
      <c r="K147" s="41"/>
      <c r="L147" s="41"/>
      <c r="M147" s="45"/>
      <c r="N147" s="216"/>
      <c r="O147" s="86"/>
      <c r="P147" s="86"/>
      <c r="Q147" s="86"/>
      <c r="R147" s="86"/>
      <c r="S147" s="86"/>
      <c r="T147" s="86"/>
      <c r="U147" s="86"/>
      <c r="V147" s="86"/>
      <c r="W147" s="86"/>
      <c r="X147" s="86"/>
      <c r="Y147" s="87"/>
      <c r="AT147" s="18" t="s">
        <v>237</v>
      </c>
      <c r="AU147" s="18" t="s">
        <v>82</v>
      </c>
    </row>
    <row r="148" s="1" customFormat="1" ht="16.5" customHeight="1">
      <c r="B148" s="40"/>
      <c r="C148" s="261" t="s">
        <v>388</v>
      </c>
      <c r="D148" s="261" t="s">
        <v>373</v>
      </c>
      <c r="E148" s="263" t="s">
        <v>651</v>
      </c>
      <c r="F148" s="264" t="s">
        <v>652</v>
      </c>
      <c r="G148" s="265" t="s">
        <v>342</v>
      </c>
      <c r="H148" s="266">
        <v>1016.667</v>
      </c>
      <c r="I148" s="267"/>
      <c r="J148" s="268"/>
      <c r="K148" s="269">
        <f>ROUND(P148*H148,2)</f>
        <v>0</v>
      </c>
      <c r="L148" s="264" t="s">
        <v>40</v>
      </c>
      <c r="M148" s="270"/>
      <c r="N148" s="271"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265</v>
      </c>
      <c r="AT148" s="212" t="s">
        <v>373</v>
      </c>
      <c r="AU148" s="212" t="s">
        <v>82</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235</v>
      </c>
      <c r="BM148" s="212" t="s">
        <v>466</v>
      </c>
    </row>
    <row r="149" s="1" customFormat="1">
      <c r="B149" s="40"/>
      <c r="C149" s="41"/>
      <c r="D149" s="214" t="s">
        <v>237</v>
      </c>
      <c r="E149" s="41"/>
      <c r="F149" s="215" t="s">
        <v>652</v>
      </c>
      <c r="G149" s="41"/>
      <c r="H149" s="41"/>
      <c r="I149" s="151"/>
      <c r="J149" s="151"/>
      <c r="K149" s="41"/>
      <c r="L149" s="41"/>
      <c r="M149" s="45"/>
      <c r="N149" s="216"/>
      <c r="O149" s="86"/>
      <c r="P149" s="86"/>
      <c r="Q149" s="86"/>
      <c r="R149" s="86"/>
      <c r="S149" s="86"/>
      <c r="T149" s="86"/>
      <c r="U149" s="86"/>
      <c r="V149" s="86"/>
      <c r="W149" s="86"/>
      <c r="X149" s="86"/>
      <c r="Y149" s="87"/>
      <c r="AT149" s="18" t="s">
        <v>237</v>
      </c>
      <c r="AU149" s="18" t="s">
        <v>82</v>
      </c>
    </row>
    <row r="150" s="1" customFormat="1">
      <c r="B150" s="40"/>
      <c r="C150" s="41"/>
      <c r="D150" s="214" t="s">
        <v>241</v>
      </c>
      <c r="E150" s="41"/>
      <c r="F150" s="217" t="s">
        <v>653</v>
      </c>
      <c r="G150" s="41"/>
      <c r="H150" s="41"/>
      <c r="I150" s="151"/>
      <c r="J150" s="151"/>
      <c r="K150" s="41"/>
      <c r="L150" s="41"/>
      <c r="M150" s="45"/>
      <c r="N150" s="216"/>
      <c r="O150" s="86"/>
      <c r="P150" s="86"/>
      <c r="Q150" s="86"/>
      <c r="R150" s="86"/>
      <c r="S150" s="86"/>
      <c r="T150" s="86"/>
      <c r="U150" s="86"/>
      <c r="V150" s="86"/>
      <c r="W150" s="86"/>
      <c r="X150" s="86"/>
      <c r="Y150" s="87"/>
      <c r="AT150" s="18" t="s">
        <v>241</v>
      </c>
      <c r="AU150" s="18" t="s">
        <v>82</v>
      </c>
    </row>
    <row r="151" s="1" customFormat="1" ht="16.5" customHeight="1">
      <c r="B151" s="40"/>
      <c r="C151" s="199" t="s">
        <v>305</v>
      </c>
      <c r="D151" s="199" t="s">
        <v>231</v>
      </c>
      <c r="E151" s="201" t="s">
        <v>654</v>
      </c>
      <c r="F151" s="202" t="s">
        <v>655</v>
      </c>
      <c r="G151" s="203" t="s">
        <v>257</v>
      </c>
      <c r="H151" s="204">
        <v>125</v>
      </c>
      <c r="I151" s="205"/>
      <c r="J151" s="205"/>
      <c r="K151" s="206">
        <f>ROUND(P151*H151,2)</f>
        <v>0</v>
      </c>
      <c r="L151" s="202" t="s">
        <v>40</v>
      </c>
      <c r="M151" s="45"/>
      <c r="N151" s="207" t="s">
        <v>40</v>
      </c>
      <c r="O151" s="208" t="s">
        <v>53</v>
      </c>
      <c r="P151" s="209">
        <f>I151+J151</f>
        <v>0</v>
      </c>
      <c r="Q151" s="209">
        <f>ROUND(I151*H151,2)</f>
        <v>0</v>
      </c>
      <c r="R151" s="209">
        <f>ROUND(J151*H151,2)</f>
        <v>0</v>
      </c>
      <c r="S151" s="86"/>
      <c r="T151" s="210">
        <f>S151*H151</f>
        <v>0</v>
      </c>
      <c r="U151" s="210">
        <v>0</v>
      </c>
      <c r="V151" s="210">
        <f>U151*H151</f>
        <v>0</v>
      </c>
      <c r="W151" s="210">
        <v>0</v>
      </c>
      <c r="X151" s="210">
        <f>W151*H151</f>
        <v>0</v>
      </c>
      <c r="Y151" s="211" t="s">
        <v>40</v>
      </c>
      <c r="AR151" s="212" t="s">
        <v>235</v>
      </c>
      <c r="AT151" s="212" t="s">
        <v>231</v>
      </c>
      <c r="AU151" s="212" t="s">
        <v>82</v>
      </c>
      <c r="AY151" s="18" t="s">
        <v>236</v>
      </c>
      <c r="BE151" s="213">
        <f>IF(O151="základní",K151,0)</f>
        <v>0</v>
      </c>
      <c r="BF151" s="213">
        <f>IF(O151="snížená",K151,0)</f>
        <v>0</v>
      </c>
      <c r="BG151" s="213">
        <f>IF(O151="zákl. přenesená",K151,0)</f>
        <v>0</v>
      </c>
      <c r="BH151" s="213">
        <f>IF(O151="sníž. přenesená",K151,0)</f>
        <v>0</v>
      </c>
      <c r="BI151" s="213">
        <f>IF(O151="nulová",K151,0)</f>
        <v>0</v>
      </c>
      <c r="BJ151" s="18" t="s">
        <v>235</v>
      </c>
      <c r="BK151" s="213">
        <f>ROUND(P151*H151,2)</f>
        <v>0</v>
      </c>
      <c r="BL151" s="18" t="s">
        <v>235</v>
      </c>
      <c r="BM151" s="212" t="s">
        <v>471</v>
      </c>
    </row>
    <row r="152" s="1" customFormat="1">
      <c r="B152" s="40"/>
      <c r="C152" s="41"/>
      <c r="D152" s="214" t="s">
        <v>237</v>
      </c>
      <c r="E152" s="41"/>
      <c r="F152" s="215" t="s">
        <v>655</v>
      </c>
      <c r="G152" s="41"/>
      <c r="H152" s="41"/>
      <c r="I152" s="151"/>
      <c r="J152" s="151"/>
      <c r="K152" s="41"/>
      <c r="L152" s="41"/>
      <c r="M152" s="45"/>
      <c r="N152" s="216"/>
      <c r="O152" s="86"/>
      <c r="P152" s="86"/>
      <c r="Q152" s="86"/>
      <c r="R152" s="86"/>
      <c r="S152" s="86"/>
      <c r="T152" s="86"/>
      <c r="U152" s="86"/>
      <c r="V152" s="86"/>
      <c r="W152" s="86"/>
      <c r="X152" s="86"/>
      <c r="Y152" s="87"/>
      <c r="AT152" s="18" t="s">
        <v>237</v>
      </c>
      <c r="AU152" s="18" t="s">
        <v>82</v>
      </c>
    </row>
    <row r="153" s="1" customFormat="1">
      <c r="B153" s="40"/>
      <c r="C153" s="41"/>
      <c r="D153" s="214" t="s">
        <v>241</v>
      </c>
      <c r="E153" s="41"/>
      <c r="F153" s="217" t="s">
        <v>656</v>
      </c>
      <c r="G153" s="41"/>
      <c r="H153" s="41"/>
      <c r="I153" s="151"/>
      <c r="J153" s="151"/>
      <c r="K153" s="41"/>
      <c r="L153" s="41"/>
      <c r="M153" s="45"/>
      <c r="N153" s="216"/>
      <c r="O153" s="86"/>
      <c r="P153" s="86"/>
      <c r="Q153" s="86"/>
      <c r="R153" s="86"/>
      <c r="S153" s="86"/>
      <c r="T153" s="86"/>
      <c r="U153" s="86"/>
      <c r="V153" s="86"/>
      <c r="W153" s="86"/>
      <c r="X153" s="86"/>
      <c r="Y153" s="87"/>
      <c r="AT153" s="18" t="s">
        <v>241</v>
      </c>
      <c r="AU153" s="18" t="s">
        <v>82</v>
      </c>
    </row>
    <row r="154" s="1" customFormat="1" ht="36" customHeight="1">
      <c r="B154" s="40"/>
      <c r="C154" s="199" t="s">
        <v>395</v>
      </c>
      <c r="D154" s="279" t="s">
        <v>231</v>
      </c>
      <c r="E154" s="201" t="s">
        <v>542</v>
      </c>
      <c r="F154" s="202" t="s">
        <v>657</v>
      </c>
      <c r="G154" s="203" t="s">
        <v>160</v>
      </c>
      <c r="H154" s="204">
        <v>28720.59</v>
      </c>
      <c r="I154" s="205"/>
      <c r="J154" s="205"/>
      <c r="K154" s="206">
        <f>ROUND(P154*H154,2)</f>
        <v>0</v>
      </c>
      <c r="L154" s="202" t="s">
        <v>40</v>
      </c>
      <c r="M154" s="45"/>
      <c r="N154" s="207" t="s">
        <v>40</v>
      </c>
      <c r="O154" s="208" t="s">
        <v>53</v>
      </c>
      <c r="P154" s="209">
        <f>I154+J154</f>
        <v>0</v>
      </c>
      <c r="Q154" s="209">
        <f>ROUND(I154*H154,2)</f>
        <v>0</v>
      </c>
      <c r="R154" s="209">
        <f>ROUND(J154*H154,2)</f>
        <v>0</v>
      </c>
      <c r="S154" s="86"/>
      <c r="T154" s="210">
        <f>S154*H154</f>
        <v>0</v>
      </c>
      <c r="U154" s="210">
        <v>0</v>
      </c>
      <c r="V154" s="210">
        <f>U154*H154</f>
        <v>0</v>
      </c>
      <c r="W154" s="210">
        <v>0</v>
      </c>
      <c r="X154" s="210">
        <f>W154*H154</f>
        <v>0</v>
      </c>
      <c r="Y154" s="211" t="s">
        <v>40</v>
      </c>
      <c r="AR154" s="212" t="s">
        <v>235</v>
      </c>
      <c r="AT154" s="212" t="s">
        <v>231</v>
      </c>
      <c r="AU154" s="212" t="s">
        <v>82</v>
      </c>
      <c r="AY154" s="18" t="s">
        <v>236</v>
      </c>
      <c r="BE154" s="213">
        <f>IF(O154="základní",K154,0)</f>
        <v>0</v>
      </c>
      <c r="BF154" s="213">
        <f>IF(O154="snížená",K154,0)</f>
        <v>0</v>
      </c>
      <c r="BG154" s="213">
        <f>IF(O154="zákl. přenesená",K154,0)</f>
        <v>0</v>
      </c>
      <c r="BH154" s="213">
        <f>IF(O154="sníž. přenesená",K154,0)</f>
        <v>0</v>
      </c>
      <c r="BI154" s="213">
        <f>IF(O154="nulová",K154,0)</f>
        <v>0</v>
      </c>
      <c r="BJ154" s="18" t="s">
        <v>235</v>
      </c>
      <c r="BK154" s="213">
        <f>ROUND(P154*H154,2)</f>
        <v>0</v>
      </c>
      <c r="BL154" s="18" t="s">
        <v>235</v>
      </c>
      <c r="BM154" s="212" t="s">
        <v>481</v>
      </c>
    </row>
    <row r="155" s="1" customFormat="1">
      <c r="B155" s="40"/>
      <c r="C155" s="41"/>
      <c r="D155" s="214" t="s">
        <v>237</v>
      </c>
      <c r="E155" s="41"/>
      <c r="F155" s="215" t="s">
        <v>658</v>
      </c>
      <c r="G155" s="41"/>
      <c r="H155" s="41"/>
      <c r="I155" s="151"/>
      <c r="J155" s="151"/>
      <c r="K155" s="41"/>
      <c r="L155" s="41"/>
      <c r="M155" s="45"/>
      <c r="N155" s="216"/>
      <c r="O155" s="86"/>
      <c r="P155" s="86"/>
      <c r="Q155" s="86"/>
      <c r="R155" s="86"/>
      <c r="S155" s="86"/>
      <c r="T155" s="86"/>
      <c r="U155" s="86"/>
      <c r="V155" s="86"/>
      <c r="W155" s="86"/>
      <c r="X155" s="86"/>
      <c r="Y155" s="87"/>
      <c r="AT155" s="18" t="s">
        <v>237</v>
      </c>
      <c r="AU155" s="18" t="s">
        <v>82</v>
      </c>
    </row>
    <row r="156" s="1" customFormat="1">
      <c r="B156" s="40"/>
      <c r="C156" s="41"/>
      <c r="D156" s="214" t="s">
        <v>241</v>
      </c>
      <c r="E156" s="41"/>
      <c r="F156" s="217" t="s">
        <v>659</v>
      </c>
      <c r="G156" s="41"/>
      <c r="H156" s="41"/>
      <c r="I156" s="151"/>
      <c r="J156" s="151"/>
      <c r="K156" s="41"/>
      <c r="L156" s="41"/>
      <c r="M156" s="45"/>
      <c r="N156" s="216"/>
      <c r="O156" s="86"/>
      <c r="P156" s="86"/>
      <c r="Q156" s="86"/>
      <c r="R156" s="86"/>
      <c r="S156" s="86"/>
      <c r="T156" s="86"/>
      <c r="U156" s="86"/>
      <c r="V156" s="86"/>
      <c r="W156" s="86"/>
      <c r="X156" s="86"/>
      <c r="Y156" s="87"/>
      <c r="AT156" s="18" t="s">
        <v>241</v>
      </c>
      <c r="AU156" s="18" t="s">
        <v>82</v>
      </c>
    </row>
    <row r="157" s="9" customFormat="1">
      <c r="B157" s="218"/>
      <c r="C157" s="219"/>
      <c r="D157" s="214" t="s">
        <v>243</v>
      </c>
      <c r="E157" s="220" t="s">
        <v>40</v>
      </c>
      <c r="F157" s="221" t="s">
        <v>580</v>
      </c>
      <c r="G157" s="219"/>
      <c r="H157" s="222">
        <v>28720.59</v>
      </c>
      <c r="I157" s="223"/>
      <c r="J157" s="223"/>
      <c r="K157" s="219"/>
      <c r="L157" s="219"/>
      <c r="M157" s="224"/>
      <c r="N157" s="225"/>
      <c r="O157" s="226"/>
      <c r="P157" s="226"/>
      <c r="Q157" s="226"/>
      <c r="R157" s="226"/>
      <c r="S157" s="226"/>
      <c r="T157" s="226"/>
      <c r="U157" s="226"/>
      <c r="V157" s="226"/>
      <c r="W157" s="226"/>
      <c r="X157" s="226"/>
      <c r="Y157" s="227"/>
      <c r="AT157" s="228" t="s">
        <v>243</v>
      </c>
      <c r="AU157" s="228" t="s">
        <v>82</v>
      </c>
      <c r="AV157" s="9" t="s">
        <v>91</v>
      </c>
      <c r="AW157" s="9" t="s">
        <v>5</v>
      </c>
      <c r="AX157" s="9" t="s">
        <v>82</v>
      </c>
      <c r="AY157" s="228" t="s">
        <v>236</v>
      </c>
    </row>
    <row r="158" s="12" customFormat="1">
      <c r="B158" s="250"/>
      <c r="C158" s="251"/>
      <c r="D158" s="214" t="s">
        <v>243</v>
      </c>
      <c r="E158" s="252" t="s">
        <v>40</v>
      </c>
      <c r="F158" s="253" t="s">
        <v>254</v>
      </c>
      <c r="G158" s="251"/>
      <c r="H158" s="254">
        <v>28720.59</v>
      </c>
      <c r="I158" s="255"/>
      <c r="J158" s="255"/>
      <c r="K158" s="251"/>
      <c r="L158" s="251"/>
      <c r="M158" s="256"/>
      <c r="N158" s="257"/>
      <c r="O158" s="258"/>
      <c r="P158" s="258"/>
      <c r="Q158" s="258"/>
      <c r="R158" s="258"/>
      <c r="S158" s="258"/>
      <c r="T158" s="258"/>
      <c r="U158" s="258"/>
      <c r="V158" s="258"/>
      <c r="W158" s="258"/>
      <c r="X158" s="258"/>
      <c r="Y158" s="259"/>
      <c r="AT158" s="260" t="s">
        <v>243</v>
      </c>
      <c r="AU158" s="260" t="s">
        <v>82</v>
      </c>
      <c r="AV158" s="12" t="s">
        <v>235</v>
      </c>
      <c r="AW158" s="12" t="s">
        <v>5</v>
      </c>
      <c r="AX158" s="12" t="s">
        <v>89</v>
      </c>
      <c r="AY158" s="260" t="s">
        <v>236</v>
      </c>
    </row>
    <row r="159" s="1" customFormat="1" ht="36" customHeight="1">
      <c r="B159" s="40"/>
      <c r="C159" s="199" t="s">
        <v>319</v>
      </c>
      <c r="D159" s="199" t="s">
        <v>231</v>
      </c>
      <c r="E159" s="201" t="s">
        <v>660</v>
      </c>
      <c r="F159" s="202" t="s">
        <v>661</v>
      </c>
      <c r="G159" s="203" t="s">
        <v>257</v>
      </c>
      <c r="H159" s="204">
        <v>2400</v>
      </c>
      <c r="I159" s="205"/>
      <c r="J159" s="205"/>
      <c r="K159" s="206">
        <f>ROUND(P159*H159,2)</f>
        <v>0</v>
      </c>
      <c r="L159" s="202" t="s">
        <v>40</v>
      </c>
      <c r="M159" s="45"/>
      <c r="N159" s="207" t="s">
        <v>40</v>
      </c>
      <c r="O159" s="208" t="s">
        <v>53</v>
      </c>
      <c r="P159" s="209">
        <f>I159+J159</f>
        <v>0</v>
      </c>
      <c r="Q159" s="209">
        <f>ROUND(I159*H159,2)</f>
        <v>0</v>
      </c>
      <c r="R159" s="209">
        <f>ROUND(J159*H159,2)</f>
        <v>0</v>
      </c>
      <c r="S159" s="86"/>
      <c r="T159" s="210">
        <f>S159*H159</f>
        <v>0</v>
      </c>
      <c r="U159" s="210">
        <v>0</v>
      </c>
      <c r="V159" s="210">
        <f>U159*H159</f>
        <v>0</v>
      </c>
      <c r="W159" s="210">
        <v>0</v>
      </c>
      <c r="X159" s="210">
        <f>W159*H159</f>
        <v>0</v>
      </c>
      <c r="Y159" s="211" t="s">
        <v>40</v>
      </c>
      <c r="AR159" s="212" t="s">
        <v>235</v>
      </c>
      <c r="AT159" s="212" t="s">
        <v>231</v>
      </c>
      <c r="AU159" s="212" t="s">
        <v>82</v>
      </c>
      <c r="AY159" s="18" t="s">
        <v>236</v>
      </c>
      <c r="BE159" s="213">
        <f>IF(O159="základní",K159,0)</f>
        <v>0</v>
      </c>
      <c r="BF159" s="213">
        <f>IF(O159="snížená",K159,0)</f>
        <v>0</v>
      </c>
      <c r="BG159" s="213">
        <f>IF(O159="zákl. přenesená",K159,0)</f>
        <v>0</v>
      </c>
      <c r="BH159" s="213">
        <f>IF(O159="sníž. přenesená",K159,0)</f>
        <v>0</v>
      </c>
      <c r="BI159" s="213">
        <f>IF(O159="nulová",K159,0)</f>
        <v>0</v>
      </c>
      <c r="BJ159" s="18" t="s">
        <v>235</v>
      </c>
      <c r="BK159" s="213">
        <f>ROUND(P159*H159,2)</f>
        <v>0</v>
      </c>
      <c r="BL159" s="18" t="s">
        <v>235</v>
      </c>
      <c r="BM159" s="212" t="s">
        <v>378</v>
      </c>
    </row>
    <row r="160" s="1" customFormat="1">
      <c r="B160" s="40"/>
      <c r="C160" s="41"/>
      <c r="D160" s="214" t="s">
        <v>237</v>
      </c>
      <c r="E160" s="41"/>
      <c r="F160" s="215" t="s">
        <v>662</v>
      </c>
      <c r="G160" s="41"/>
      <c r="H160" s="41"/>
      <c r="I160" s="151"/>
      <c r="J160" s="151"/>
      <c r="K160" s="41"/>
      <c r="L160" s="41"/>
      <c r="M160" s="45"/>
      <c r="N160" s="216"/>
      <c r="O160" s="86"/>
      <c r="P160" s="86"/>
      <c r="Q160" s="86"/>
      <c r="R160" s="86"/>
      <c r="S160" s="86"/>
      <c r="T160" s="86"/>
      <c r="U160" s="86"/>
      <c r="V160" s="86"/>
      <c r="W160" s="86"/>
      <c r="X160" s="86"/>
      <c r="Y160" s="87"/>
      <c r="AT160" s="18" t="s">
        <v>237</v>
      </c>
      <c r="AU160" s="18" t="s">
        <v>82</v>
      </c>
    </row>
    <row r="161" s="1" customFormat="1">
      <c r="B161" s="40"/>
      <c r="C161" s="41"/>
      <c r="D161" s="214" t="s">
        <v>241</v>
      </c>
      <c r="E161" s="41"/>
      <c r="F161" s="217" t="s">
        <v>663</v>
      </c>
      <c r="G161" s="41"/>
      <c r="H161" s="41"/>
      <c r="I161" s="151"/>
      <c r="J161" s="151"/>
      <c r="K161" s="41"/>
      <c r="L161" s="41"/>
      <c r="M161" s="45"/>
      <c r="N161" s="280"/>
      <c r="O161" s="281"/>
      <c r="P161" s="281"/>
      <c r="Q161" s="281"/>
      <c r="R161" s="281"/>
      <c r="S161" s="281"/>
      <c r="T161" s="281"/>
      <c r="U161" s="281"/>
      <c r="V161" s="281"/>
      <c r="W161" s="281"/>
      <c r="X161" s="281"/>
      <c r="Y161" s="282"/>
      <c r="AT161" s="18" t="s">
        <v>241</v>
      </c>
      <c r="AU161" s="18" t="s">
        <v>82</v>
      </c>
    </row>
    <row r="162" s="1" customFormat="1" ht="6.96" customHeight="1">
      <c r="B162" s="61"/>
      <c r="C162" s="62"/>
      <c r="D162" s="62"/>
      <c r="E162" s="62"/>
      <c r="F162" s="62"/>
      <c r="G162" s="62"/>
      <c r="H162" s="62"/>
      <c r="I162" s="177"/>
      <c r="J162" s="177"/>
      <c r="K162" s="62"/>
      <c r="L162" s="62"/>
      <c r="M162" s="45"/>
    </row>
  </sheetData>
  <sheetProtection sheet="1" autoFilter="0" formatColumns="0" formatRows="0" objects="1" scenarios="1" spinCount="100000" saltValue="xfH9kOM0BBSqIKCE+5LJYksPLKGVog8MaBkh3lkI4kjC2ZQxEF/WUYjatObNqzgSvh+Sy+OZqUJl9GHPjzRSmQ==" hashValue="smeobpOgghsKjDyiyKIFetjXKM/CfikjsgJWAf1jV0yfOhUljOKa4PNuh3MtWNRsuKNy86SkZSFCpo05aG4GhQ==" algorithmName="SHA-512" password="CDD6"/>
  <autoFilter ref="C86:L161"/>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108</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664</v>
      </c>
      <c r="F9" s="1"/>
      <c r="G9" s="1"/>
      <c r="H9" s="1"/>
      <c r="I9" s="151"/>
      <c r="J9" s="151"/>
      <c r="M9" s="45"/>
    </row>
    <row r="10" s="1" customFormat="1" ht="12" customHeight="1">
      <c r="B10" s="45"/>
      <c r="D10" s="149" t="s">
        <v>187</v>
      </c>
      <c r="I10" s="151"/>
      <c r="J10" s="151"/>
      <c r="M10" s="45"/>
    </row>
    <row r="11" s="1" customFormat="1" ht="36.96" customHeight="1">
      <c r="B11" s="45"/>
      <c r="E11" s="152" t="s">
        <v>665</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ROUND((SUM(BE87:BE180)),  2)</f>
        <v>0</v>
      </c>
      <c r="I37" s="166">
        <v>0.20999999999999999</v>
      </c>
      <c r="J37" s="151"/>
      <c r="K37" s="160">
        <f>ROUND(((SUM(BE87:BE180))*I37),  2)</f>
        <v>0</v>
      </c>
      <c r="M37" s="45"/>
    </row>
    <row r="38" hidden="1" s="1" customFormat="1" ht="14.4" customHeight="1">
      <c r="B38" s="45"/>
      <c r="E38" s="149" t="s">
        <v>52</v>
      </c>
      <c r="F38" s="160">
        <f>ROUND((SUM(BF87:BF180)),  2)</f>
        <v>0</v>
      </c>
      <c r="I38" s="166">
        <v>0.14999999999999999</v>
      </c>
      <c r="J38" s="151"/>
      <c r="K38" s="160">
        <f>ROUND(((SUM(BF87:BF180))*I38),  2)</f>
        <v>0</v>
      </c>
      <c r="M38" s="45"/>
    </row>
    <row r="39" s="1" customFormat="1" ht="14.4" customHeight="1">
      <c r="B39" s="45"/>
      <c r="D39" s="149" t="s">
        <v>50</v>
      </c>
      <c r="E39" s="149" t="s">
        <v>53</v>
      </c>
      <c r="F39" s="160">
        <f>ROUND((SUM(BG87:BG180)),  2)</f>
        <v>0</v>
      </c>
      <c r="I39" s="166">
        <v>0.20999999999999999</v>
      </c>
      <c r="J39" s="151"/>
      <c r="K39" s="160">
        <f>0</f>
        <v>0</v>
      </c>
      <c r="M39" s="45"/>
    </row>
    <row r="40" s="1" customFormat="1" ht="14.4" customHeight="1">
      <c r="B40" s="45"/>
      <c r="E40" s="149" t="s">
        <v>54</v>
      </c>
      <c r="F40" s="160">
        <f>ROUND((SUM(BH87:BH180)),  2)</f>
        <v>0</v>
      </c>
      <c r="I40" s="166">
        <v>0.14999999999999999</v>
      </c>
      <c r="J40" s="151"/>
      <c r="K40" s="160">
        <f>0</f>
        <v>0</v>
      </c>
      <c r="M40" s="45"/>
    </row>
    <row r="41" hidden="1" s="1" customFormat="1" ht="14.4" customHeight="1">
      <c r="B41" s="45"/>
      <c r="E41" s="149" t="s">
        <v>55</v>
      </c>
      <c r="F41" s="160">
        <f>ROUND((SUM(BI87:BI180)),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664</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01-13-01 - Železniční přejezd P2347 v km 27,004</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664</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01-13-01 - Železniční přejezd P2347 v km 27,004</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SUM(Q88:Q180)</f>
        <v>0</v>
      </c>
      <c r="R87" s="196">
        <f>SUM(R88:R180)</f>
        <v>0</v>
      </c>
      <c r="S87" s="98"/>
      <c r="T87" s="197">
        <f>SUM(T88:T180)</f>
        <v>0</v>
      </c>
      <c r="U87" s="98"/>
      <c r="V87" s="197">
        <f>SUM(V88:V180)</f>
        <v>0</v>
      </c>
      <c r="W87" s="98"/>
      <c r="X87" s="197">
        <f>SUM(X88:X180)</f>
        <v>0</v>
      </c>
      <c r="Y87" s="99"/>
      <c r="AT87" s="18" t="s">
        <v>81</v>
      </c>
      <c r="AU87" s="18" t="s">
        <v>212</v>
      </c>
      <c r="BK87" s="198">
        <f>SUM(BK88:BK180)</f>
        <v>0</v>
      </c>
    </row>
    <row r="88" s="1" customFormat="1" ht="16.5" customHeight="1">
      <c r="B88" s="40"/>
      <c r="C88" s="199" t="s">
        <v>89</v>
      </c>
      <c r="D88" s="199" t="s">
        <v>231</v>
      </c>
      <c r="E88" s="201" t="s">
        <v>666</v>
      </c>
      <c r="F88" s="202" t="s">
        <v>667</v>
      </c>
      <c r="G88" s="203" t="s">
        <v>172</v>
      </c>
      <c r="H88" s="204">
        <v>8</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667</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241</v>
      </c>
      <c r="E90" s="41"/>
      <c r="F90" s="217" t="s">
        <v>668</v>
      </c>
      <c r="G90" s="41"/>
      <c r="H90" s="41"/>
      <c r="I90" s="151"/>
      <c r="J90" s="151"/>
      <c r="K90" s="41"/>
      <c r="L90" s="41"/>
      <c r="M90" s="45"/>
      <c r="N90" s="216"/>
      <c r="O90" s="86"/>
      <c r="P90" s="86"/>
      <c r="Q90" s="86"/>
      <c r="R90" s="86"/>
      <c r="S90" s="86"/>
      <c r="T90" s="86"/>
      <c r="U90" s="86"/>
      <c r="V90" s="86"/>
      <c r="W90" s="86"/>
      <c r="X90" s="86"/>
      <c r="Y90" s="87"/>
      <c r="AT90" s="18" t="s">
        <v>241</v>
      </c>
      <c r="AU90" s="18" t="s">
        <v>82</v>
      </c>
    </row>
    <row r="91" s="1" customFormat="1" ht="36" customHeight="1">
      <c r="B91" s="40"/>
      <c r="C91" s="199" t="s">
        <v>91</v>
      </c>
      <c r="D91" s="199" t="s">
        <v>231</v>
      </c>
      <c r="E91" s="201" t="s">
        <v>485</v>
      </c>
      <c r="F91" s="202" t="s">
        <v>669</v>
      </c>
      <c r="G91" s="203" t="s">
        <v>160</v>
      </c>
      <c r="H91" s="204">
        <v>5.8499999999999996</v>
      </c>
      <c r="I91" s="205"/>
      <c r="J91" s="205"/>
      <c r="K91" s="206">
        <f>ROUND(P91*H91,2)</f>
        <v>0</v>
      </c>
      <c r="L91" s="202" t="s">
        <v>40</v>
      </c>
      <c r="M91" s="45"/>
      <c r="N91" s="207" t="s">
        <v>40</v>
      </c>
      <c r="O91" s="208" t="s">
        <v>53</v>
      </c>
      <c r="P91" s="209">
        <f>I91+J91</f>
        <v>0</v>
      </c>
      <c r="Q91" s="209">
        <f>ROUND(I91*H91,2)</f>
        <v>0</v>
      </c>
      <c r="R91" s="209">
        <f>ROUND(J91*H91,2)</f>
        <v>0</v>
      </c>
      <c r="S91" s="86"/>
      <c r="T91" s="210">
        <f>S91*H91</f>
        <v>0</v>
      </c>
      <c r="U91" s="210">
        <v>0</v>
      </c>
      <c r="V91" s="210">
        <f>U91*H91</f>
        <v>0</v>
      </c>
      <c r="W91" s="210">
        <v>0</v>
      </c>
      <c r="X91" s="210">
        <f>W91*H91</f>
        <v>0</v>
      </c>
      <c r="Y91" s="211" t="s">
        <v>40</v>
      </c>
      <c r="AR91" s="212" t="s">
        <v>235</v>
      </c>
      <c r="AT91" s="212" t="s">
        <v>231</v>
      </c>
      <c r="AU91" s="212" t="s">
        <v>82</v>
      </c>
      <c r="AY91" s="18" t="s">
        <v>236</v>
      </c>
      <c r="BE91" s="213">
        <f>IF(O91="základní",K91,0)</f>
        <v>0</v>
      </c>
      <c r="BF91" s="213">
        <f>IF(O91="snížená",K91,0)</f>
        <v>0</v>
      </c>
      <c r="BG91" s="213">
        <f>IF(O91="zákl. přenesená",K91,0)</f>
        <v>0</v>
      </c>
      <c r="BH91" s="213">
        <f>IF(O91="sníž. přenesená",K91,0)</f>
        <v>0</v>
      </c>
      <c r="BI91" s="213">
        <f>IF(O91="nulová",K91,0)</f>
        <v>0</v>
      </c>
      <c r="BJ91" s="18" t="s">
        <v>235</v>
      </c>
      <c r="BK91" s="213">
        <f>ROUND(P91*H91,2)</f>
        <v>0</v>
      </c>
      <c r="BL91" s="18" t="s">
        <v>235</v>
      </c>
      <c r="BM91" s="212" t="s">
        <v>235</v>
      </c>
    </row>
    <row r="92" s="1" customFormat="1">
      <c r="B92" s="40"/>
      <c r="C92" s="41"/>
      <c r="D92" s="214" t="s">
        <v>237</v>
      </c>
      <c r="E92" s="41"/>
      <c r="F92" s="215" t="s">
        <v>670</v>
      </c>
      <c r="G92" s="41"/>
      <c r="H92" s="41"/>
      <c r="I92" s="151"/>
      <c r="J92" s="151"/>
      <c r="K92" s="41"/>
      <c r="L92" s="41"/>
      <c r="M92" s="45"/>
      <c r="N92" s="216"/>
      <c r="O92" s="86"/>
      <c r="P92" s="86"/>
      <c r="Q92" s="86"/>
      <c r="R92" s="86"/>
      <c r="S92" s="86"/>
      <c r="T92" s="86"/>
      <c r="U92" s="86"/>
      <c r="V92" s="86"/>
      <c r="W92" s="86"/>
      <c r="X92" s="86"/>
      <c r="Y92" s="87"/>
      <c r="AT92" s="18" t="s">
        <v>237</v>
      </c>
      <c r="AU92" s="18" t="s">
        <v>82</v>
      </c>
    </row>
    <row r="93" s="1" customFormat="1">
      <c r="B93" s="40"/>
      <c r="C93" s="41"/>
      <c r="D93" s="214" t="s">
        <v>241</v>
      </c>
      <c r="E93" s="41"/>
      <c r="F93" s="217" t="s">
        <v>671</v>
      </c>
      <c r="G93" s="41"/>
      <c r="H93" s="41"/>
      <c r="I93" s="151"/>
      <c r="J93" s="151"/>
      <c r="K93" s="41"/>
      <c r="L93" s="41"/>
      <c r="M93" s="45"/>
      <c r="N93" s="216"/>
      <c r="O93" s="86"/>
      <c r="P93" s="86"/>
      <c r="Q93" s="86"/>
      <c r="R93" s="86"/>
      <c r="S93" s="86"/>
      <c r="T93" s="86"/>
      <c r="U93" s="86"/>
      <c r="V93" s="86"/>
      <c r="W93" s="86"/>
      <c r="X93" s="86"/>
      <c r="Y93" s="87"/>
      <c r="AT93" s="18" t="s">
        <v>241</v>
      </c>
      <c r="AU93" s="18" t="s">
        <v>82</v>
      </c>
    </row>
    <row r="94" s="1" customFormat="1" ht="16.5" customHeight="1">
      <c r="B94" s="40"/>
      <c r="C94" s="199" t="s">
        <v>246</v>
      </c>
      <c r="D94" s="199" t="s">
        <v>231</v>
      </c>
      <c r="E94" s="201" t="s">
        <v>672</v>
      </c>
      <c r="F94" s="202" t="s">
        <v>673</v>
      </c>
      <c r="G94" s="203" t="s">
        <v>168</v>
      </c>
      <c r="H94" s="204">
        <v>31</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258</v>
      </c>
    </row>
    <row r="95" s="1" customFormat="1">
      <c r="B95" s="40"/>
      <c r="C95" s="41"/>
      <c r="D95" s="214" t="s">
        <v>237</v>
      </c>
      <c r="E95" s="41"/>
      <c r="F95" s="215" t="s">
        <v>673</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ht="36" customHeight="1">
      <c r="B96" s="40"/>
      <c r="C96" s="199" t="s">
        <v>235</v>
      </c>
      <c r="D96" s="199" t="s">
        <v>231</v>
      </c>
      <c r="E96" s="201" t="s">
        <v>485</v>
      </c>
      <c r="F96" s="202" t="s">
        <v>669</v>
      </c>
      <c r="G96" s="203" t="s">
        <v>160</v>
      </c>
      <c r="H96" s="204">
        <v>56.048000000000002</v>
      </c>
      <c r="I96" s="205"/>
      <c r="J96" s="205"/>
      <c r="K96" s="206">
        <f>ROUND(P96*H96,2)</f>
        <v>0</v>
      </c>
      <c r="L96" s="202" t="s">
        <v>40</v>
      </c>
      <c r="M96" s="45"/>
      <c r="N96" s="207" t="s">
        <v>40</v>
      </c>
      <c r="O96" s="208" t="s">
        <v>53</v>
      </c>
      <c r="P96" s="209">
        <f>I96+J96</f>
        <v>0</v>
      </c>
      <c r="Q96" s="209">
        <f>ROUND(I96*H96,2)</f>
        <v>0</v>
      </c>
      <c r="R96" s="209">
        <f>ROUND(J96*H96,2)</f>
        <v>0</v>
      </c>
      <c r="S96" s="86"/>
      <c r="T96" s="210">
        <f>S96*H96</f>
        <v>0</v>
      </c>
      <c r="U96" s="210">
        <v>0</v>
      </c>
      <c r="V96" s="210">
        <f>U96*H96</f>
        <v>0</v>
      </c>
      <c r="W96" s="210">
        <v>0</v>
      </c>
      <c r="X96" s="210">
        <f>W96*H96</f>
        <v>0</v>
      </c>
      <c r="Y96" s="211" t="s">
        <v>40</v>
      </c>
      <c r="AR96" s="212" t="s">
        <v>235</v>
      </c>
      <c r="AT96" s="212" t="s">
        <v>231</v>
      </c>
      <c r="AU96" s="212" t="s">
        <v>82</v>
      </c>
      <c r="AY96" s="18" t="s">
        <v>236</v>
      </c>
      <c r="BE96" s="213">
        <f>IF(O96="základní",K96,0)</f>
        <v>0</v>
      </c>
      <c r="BF96" s="213">
        <f>IF(O96="snížená",K96,0)</f>
        <v>0</v>
      </c>
      <c r="BG96" s="213">
        <f>IF(O96="zákl. přenesená",K96,0)</f>
        <v>0</v>
      </c>
      <c r="BH96" s="213">
        <f>IF(O96="sníž. přenesená",K96,0)</f>
        <v>0</v>
      </c>
      <c r="BI96" s="213">
        <f>IF(O96="nulová",K96,0)</f>
        <v>0</v>
      </c>
      <c r="BJ96" s="18" t="s">
        <v>235</v>
      </c>
      <c r="BK96" s="213">
        <f>ROUND(P96*H96,2)</f>
        <v>0</v>
      </c>
      <c r="BL96" s="18" t="s">
        <v>235</v>
      </c>
      <c r="BM96" s="212" t="s">
        <v>265</v>
      </c>
    </row>
    <row r="97" s="1" customFormat="1">
      <c r="B97" s="40"/>
      <c r="C97" s="41"/>
      <c r="D97" s="214" t="s">
        <v>237</v>
      </c>
      <c r="E97" s="41"/>
      <c r="F97" s="215" t="s">
        <v>670</v>
      </c>
      <c r="G97" s="41"/>
      <c r="H97" s="41"/>
      <c r="I97" s="151"/>
      <c r="J97" s="151"/>
      <c r="K97" s="41"/>
      <c r="L97" s="41"/>
      <c r="M97" s="45"/>
      <c r="N97" s="216"/>
      <c r="O97" s="86"/>
      <c r="P97" s="86"/>
      <c r="Q97" s="86"/>
      <c r="R97" s="86"/>
      <c r="S97" s="86"/>
      <c r="T97" s="86"/>
      <c r="U97" s="86"/>
      <c r="V97" s="86"/>
      <c r="W97" s="86"/>
      <c r="X97" s="86"/>
      <c r="Y97" s="87"/>
      <c r="AT97" s="18" t="s">
        <v>237</v>
      </c>
      <c r="AU97" s="18" t="s">
        <v>82</v>
      </c>
    </row>
    <row r="98" s="1" customFormat="1">
      <c r="B98" s="40"/>
      <c r="C98" s="41"/>
      <c r="D98" s="214" t="s">
        <v>241</v>
      </c>
      <c r="E98" s="41"/>
      <c r="F98" s="217" t="s">
        <v>674</v>
      </c>
      <c r="G98" s="41"/>
      <c r="H98" s="41"/>
      <c r="I98" s="151"/>
      <c r="J98" s="151"/>
      <c r="K98" s="41"/>
      <c r="L98" s="41"/>
      <c r="M98" s="45"/>
      <c r="N98" s="216"/>
      <c r="O98" s="86"/>
      <c r="P98" s="86"/>
      <c r="Q98" s="86"/>
      <c r="R98" s="86"/>
      <c r="S98" s="86"/>
      <c r="T98" s="86"/>
      <c r="U98" s="86"/>
      <c r="V98" s="86"/>
      <c r="W98" s="86"/>
      <c r="X98" s="86"/>
      <c r="Y98" s="87"/>
      <c r="AT98" s="18" t="s">
        <v>241</v>
      </c>
      <c r="AU98" s="18" t="s">
        <v>82</v>
      </c>
    </row>
    <row r="99" s="1" customFormat="1" ht="16.5" customHeight="1">
      <c r="B99" s="40"/>
      <c r="C99" s="199" t="s">
        <v>274</v>
      </c>
      <c r="D99" s="199" t="s">
        <v>231</v>
      </c>
      <c r="E99" s="201" t="s">
        <v>675</v>
      </c>
      <c r="F99" s="202" t="s">
        <v>676</v>
      </c>
      <c r="G99" s="203" t="s">
        <v>342</v>
      </c>
      <c r="H99" s="204">
        <v>1</v>
      </c>
      <c r="I99" s="205"/>
      <c r="J99" s="205"/>
      <c r="K99" s="206">
        <f>ROUND(P99*H99,2)</f>
        <v>0</v>
      </c>
      <c r="L99" s="202" t="s">
        <v>40</v>
      </c>
      <c r="M99" s="45"/>
      <c r="N99" s="207" t="s">
        <v>40</v>
      </c>
      <c r="O99" s="208" t="s">
        <v>53</v>
      </c>
      <c r="P99" s="209">
        <f>I99+J99</f>
        <v>0</v>
      </c>
      <c r="Q99" s="209">
        <f>ROUND(I99*H99,2)</f>
        <v>0</v>
      </c>
      <c r="R99" s="209">
        <f>ROUND(J99*H99,2)</f>
        <v>0</v>
      </c>
      <c r="S99" s="86"/>
      <c r="T99" s="210">
        <f>S99*H99</f>
        <v>0</v>
      </c>
      <c r="U99" s="210">
        <v>0</v>
      </c>
      <c r="V99" s="210">
        <f>U99*H99</f>
        <v>0</v>
      </c>
      <c r="W99" s="210">
        <v>0</v>
      </c>
      <c r="X99" s="210">
        <f>W99*H99</f>
        <v>0</v>
      </c>
      <c r="Y99" s="211" t="s">
        <v>40</v>
      </c>
      <c r="AR99" s="212" t="s">
        <v>235</v>
      </c>
      <c r="AT99" s="212" t="s">
        <v>231</v>
      </c>
      <c r="AU99" s="212" t="s">
        <v>82</v>
      </c>
      <c r="AY99" s="18" t="s">
        <v>236</v>
      </c>
      <c r="BE99" s="213">
        <f>IF(O99="základní",K99,0)</f>
        <v>0</v>
      </c>
      <c r="BF99" s="213">
        <f>IF(O99="snížená",K99,0)</f>
        <v>0</v>
      </c>
      <c r="BG99" s="213">
        <f>IF(O99="zákl. přenesená",K99,0)</f>
        <v>0</v>
      </c>
      <c r="BH99" s="213">
        <f>IF(O99="sníž. přenesená",K99,0)</f>
        <v>0</v>
      </c>
      <c r="BI99" s="213">
        <f>IF(O99="nulová",K99,0)</f>
        <v>0</v>
      </c>
      <c r="BJ99" s="18" t="s">
        <v>235</v>
      </c>
      <c r="BK99" s="213">
        <f>ROUND(P99*H99,2)</f>
        <v>0</v>
      </c>
      <c r="BL99" s="18" t="s">
        <v>235</v>
      </c>
      <c r="BM99" s="212" t="s">
        <v>309</v>
      </c>
    </row>
    <row r="100" s="1" customFormat="1">
      <c r="B100" s="40"/>
      <c r="C100" s="41"/>
      <c r="D100" s="214" t="s">
        <v>237</v>
      </c>
      <c r="E100" s="41"/>
      <c r="F100" s="215" t="s">
        <v>676</v>
      </c>
      <c r="G100" s="41"/>
      <c r="H100" s="41"/>
      <c r="I100" s="151"/>
      <c r="J100" s="151"/>
      <c r="K100" s="41"/>
      <c r="L100" s="41"/>
      <c r="M100" s="45"/>
      <c r="N100" s="216"/>
      <c r="O100" s="86"/>
      <c r="P100" s="86"/>
      <c r="Q100" s="86"/>
      <c r="R100" s="86"/>
      <c r="S100" s="86"/>
      <c r="T100" s="86"/>
      <c r="U100" s="86"/>
      <c r="V100" s="86"/>
      <c r="W100" s="86"/>
      <c r="X100" s="86"/>
      <c r="Y100" s="87"/>
      <c r="AT100" s="18" t="s">
        <v>237</v>
      </c>
      <c r="AU100" s="18" t="s">
        <v>82</v>
      </c>
    </row>
    <row r="101" s="1" customFormat="1" ht="36" customHeight="1">
      <c r="B101" s="40"/>
      <c r="C101" s="199" t="s">
        <v>258</v>
      </c>
      <c r="D101" s="199" t="s">
        <v>231</v>
      </c>
      <c r="E101" s="201" t="s">
        <v>677</v>
      </c>
      <c r="F101" s="202" t="s">
        <v>678</v>
      </c>
      <c r="G101" s="203" t="s">
        <v>342</v>
      </c>
      <c r="H101" s="204">
        <v>1</v>
      </c>
      <c r="I101" s="205"/>
      <c r="J101" s="205"/>
      <c r="K101" s="206">
        <f>ROUND(P101*H101,2)</f>
        <v>0</v>
      </c>
      <c r="L101" s="202" t="s">
        <v>40</v>
      </c>
      <c r="M101" s="45"/>
      <c r="N101" s="207" t="s">
        <v>40</v>
      </c>
      <c r="O101" s="208" t="s">
        <v>53</v>
      </c>
      <c r="P101" s="209">
        <f>I101+J101</f>
        <v>0</v>
      </c>
      <c r="Q101" s="209">
        <f>ROUND(I101*H101,2)</f>
        <v>0</v>
      </c>
      <c r="R101" s="209">
        <f>ROUND(J101*H101,2)</f>
        <v>0</v>
      </c>
      <c r="S101" s="86"/>
      <c r="T101" s="210">
        <f>S101*H101</f>
        <v>0</v>
      </c>
      <c r="U101" s="210">
        <v>0</v>
      </c>
      <c r="V101" s="210">
        <f>U101*H101</f>
        <v>0</v>
      </c>
      <c r="W101" s="210">
        <v>0</v>
      </c>
      <c r="X101" s="210">
        <f>W101*H101</f>
        <v>0</v>
      </c>
      <c r="Y101" s="211" t="s">
        <v>40</v>
      </c>
      <c r="AR101" s="212" t="s">
        <v>235</v>
      </c>
      <c r="AT101" s="212" t="s">
        <v>231</v>
      </c>
      <c r="AU101" s="212" t="s">
        <v>82</v>
      </c>
      <c r="AY101" s="18" t="s">
        <v>236</v>
      </c>
      <c r="BE101" s="213">
        <f>IF(O101="základní",K101,0)</f>
        <v>0</v>
      </c>
      <c r="BF101" s="213">
        <f>IF(O101="snížená",K101,0)</f>
        <v>0</v>
      </c>
      <c r="BG101" s="213">
        <f>IF(O101="zákl. přenesená",K101,0)</f>
        <v>0</v>
      </c>
      <c r="BH101" s="213">
        <f>IF(O101="sníž. přenesená",K101,0)</f>
        <v>0</v>
      </c>
      <c r="BI101" s="213">
        <f>IF(O101="nulová",K101,0)</f>
        <v>0</v>
      </c>
      <c r="BJ101" s="18" t="s">
        <v>235</v>
      </c>
      <c r="BK101" s="213">
        <f>ROUND(P101*H101,2)</f>
        <v>0</v>
      </c>
      <c r="BL101" s="18" t="s">
        <v>235</v>
      </c>
      <c r="BM101" s="212" t="s">
        <v>277</v>
      </c>
    </row>
    <row r="102" s="1" customFormat="1">
      <c r="B102" s="40"/>
      <c r="C102" s="41"/>
      <c r="D102" s="214" t="s">
        <v>237</v>
      </c>
      <c r="E102" s="41"/>
      <c r="F102" s="215" t="s">
        <v>679</v>
      </c>
      <c r="G102" s="41"/>
      <c r="H102" s="41"/>
      <c r="I102" s="151"/>
      <c r="J102" s="151"/>
      <c r="K102" s="41"/>
      <c r="L102" s="41"/>
      <c r="M102" s="45"/>
      <c r="N102" s="216"/>
      <c r="O102" s="86"/>
      <c r="P102" s="86"/>
      <c r="Q102" s="86"/>
      <c r="R102" s="86"/>
      <c r="S102" s="86"/>
      <c r="T102" s="86"/>
      <c r="U102" s="86"/>
      <c r="V102" s="86"/>
      <c r="W102" s="86"/>
      <c r="X102" s="86"/>
      <c r="Y102" s="87"/>
      <c r="AT102" s="18" t="s">
        <v>237</v>
      </c>
      <c r="AU102" s="18" t="s">
        <v>82</v>
      </c>
    </row>
    <row r="103" s="1" customFormat="1" ht="24" customHeight="1">
      <c r="B103" s="40"/>
      <c r="C103" s="199" t="s">
        <v>289</v>
      </c>
      <c r="D103" s="199" t="s">
        <v>231</v>
      </c>
      <c r="E103" s="201" t="s">
        <v>680</v>
      </c>
      <c r="F103" s="202" t="s">
        <v>681</v>
      </c>
      <c r="G103" s="203" t="s">
        <v>172</v>
      </c>
      <c r="H103" s="204">
        <v>4.7999999999999998</v>
      </c>
      <c r="I103" s="205"/>
      <c r="J103" s="205"/>
      <c r="K103" s="206">
        <f>ROUND(P103*H103,2)</f>
        <v>0</v>
      </c>
      <c r="L103" s="202" t="s">
        <v>40</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285</v>
      </c>
    </row>
    <row r="104" s="1" customFormat="1">
      <c r="B104" s="40"/>
      <c r="C104" s="41"/>
      <c r="D104" s="214" t="s">
        <v>237</v>
      </c>
      <c r="E104" s="41"/>
      <c r="F104" s="215" t="s">
        <v>681</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241</v>
      </c>
      <c r="E105" s="41"/>
      <c r="F105" s="217" t="s">
        <v>682</v>
      </c>
      <c r="G105" s="41"/>
      <c r="H105" s="41"/>
      <c r="I105" s="151"/>
      <c r="J105" s="151"/>
      <c r="K105" s="41"/>
      <c r="L105" s="41"/>
      <c r="M105" s="45"/>
      <c r="N105" s="216"/>
      <c r="O105" s="86"/>
      <c r="P105" s="86"/>
      <c r="Q105" s="86"/>
      <c r="R105" s="86"/>
      <c r="S105" s="86"/>
      <c r="T105" s="86"/>
      <c r="U105" s="86"/>
      <c r="V105" s="86"/>
      <c r="W105" s="86"/>
      <c r="X105" s="86"/>
      <c r="Y105" s="87"/>
      <c r="AT105" s="18" t="s">
        <v>241</v>
      </c>
      <c r="AU105" s="18" t="s">
        <v>82</v>
      </c>
    </row>
    <row r="106" s="1" customFormat="1" ht="16.5" customHeight="1">
      <c r="B106" s="40"/>
      <c r="C106" s="261" t="s">
        <v>265</v>
      </c>
      <c r="D106" s="261" t="s">
        <v>373</v>
      </c>
      <c r="E106" s="263" t="s">
        <v>683</v>
      </c>
      <c r="F106" s="264" t="s">
        <v>684</v>
      </c>
      <c r="G106" s="265" t="s">
        <v>172</v>
      </c>
      <c r="H106" s="266">
        <v>4.7999999999999998</v>
      </c>
      <c r="I106" s="267"/>
      <c r="J106" s="268"/>
      <c r="K106" s="269">
        <f>ROUND(P106*H106,2)</f>
        <v>0</v>
      </c>
      <c r="L106" s="264" t="s">
        <v>40</v>
      </c>
      <c r="M106" s="270"/>
      <c r="N106" s="271"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265</v>
      </c>
      <c r="AT106" s="212" t="s">
        <v>373</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292</v>
      </c>
    </row>
    <row r="107" s="1" customFormat="1">
      <c r="B107" s="40"/>
      <c r="C107" s="41"/>
      <c r="D107" s="214" t="s">
        <v>237</v>
      </c>
      <c r="E107" s="41"/>
      <c r="F107" s="215" t="s">
        <v>684</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c r="B108" s="40"/>
      <c r="C108" s="41"/>
      <c r="D108" s="214" t="s">
        <v>241</v>
      </c>
      <c r="E108" s="41"/>
      <c r="F108" s="217" t="s">
        <v>682</v>
      </c>
      <c r="G108" s="41"/>
      <c r="H108" s="41"/>
      <c r="I108" s="151"/>
      <c r="J108" s="151"/>
      <c r="K108" s="41"/>
      <c r="L108" s="41"/>
      <c r="M108" s="45"/>
      <c r="N108" s="216"/>
      <c r="O108" s="86"/>
      <c r="P108" s="86"/>
      <c r="Q108" s="86"/>
      <c r="R108" s="86"/>
      <c r="S108" s="86"/>
      <c r="T108" s="86"/>
      <c r="U108" s="86"/>
      <c r="V108" s="86"/>
      <c r="W108" s="86"/>
      <c r="X108" s="86"/>
      <c r="Y108" s="87"/>
      <c r="AT108" s="18" t="s">
        <v>241</v>
      </c>
      <c r="AU108" s="18" t="s">
        <v>82</v>
      </c>
    </row>
    <row r="109" s="1" customFormat="1" ht="16.5" customHeight="1">
      <c r="B109" s="40"/>
      <c r="C109" s="199" t="s">
        <v>302</v>
      </c>
      <c r="D109" s="199" t="s">
        <v>231</v>
      </c>
      <c r="E109" s="201" t="s">
        <v>685</v>
      </c>
      <c r="F109" s="202" t="s">
        <v>686</v>
      </c>
      <c r="G109" s="203" t="s">
        <v>160</v>
      </c>
      <c r="H109" s="204">
        <v>4.9720000000000004</v>
      </c>
      <c r="I109" s="205"/>
      <c r="J109" s="205"/>
      <c r="K109" s="206">
        <f>ROUND(P109*H109,2)</f>
        <v>0</v>
      </c>
      <c r="L109" s="202" t="s">
        <v>40</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235</v>
      </c>
      <c r="AT109" s="212" t="s">
        <v>231</v>
      </c>
      <c r="AU109" s="212" t="s">
        <v>82</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365</v>
      </c>
    </row>
    <row r="110" s="1" customFormat="1">
      <c r="B110" s="40"/>
      <c r="C110" s="41"/>
      <c r="D110" s="214" t="s">
        <v>237</v>
      </c>
      <c r="E110" s="41"/>
      <c r="F110" s="215" t="s">
        <v>687</v>
      </c>
      <c r="G110" s="41"/>
      <c r="H110" s="41"/>
      <c r="I110" s="151"/>
      <c r="J110" s="151"/>
      <c r="K110" s="41"/>
      <c r="L110" s="41"/>
      <c r="M110" s="45"/>
      <c r="N110" s="216"/>
      <c r="O110" s="86"/>
      <c r="P110" s="86"/>
      <c r="Q110" s="86"/>
      <c r="R110" s="86"/>
      <c r="S110" s="86"/>
      <c r="T110" s="86"/>
      <c r="U110" s="86"/>
      <c r="V110" s="86"/>
      <c r="W110" s="86"/>
      <c r="X110" s="86"/>
      <c r="Y110" s="87"/>
      <c r="AT110" s="18" t="s">
        <v>237</v>
      </c>
      <c r="AU110" s="18" t="s">
        <v>82</v>
      </c>
    </row>
    <row r="111" s="1" customFormat="1">
      <c r="B111" s="40"/>
      <c r="C111" s="41"/>
      <c r="D111" s="214" t="s">
        <v>241</v>
      </c>
      <c r="E111" s="41"/>
      <c r="F111" s="217" t="s">
        <v>688</v>
      </c>
      <c r="G111" s="41"/>
      <c r="H111" s="41"/>
      <c r="I111" s="151"/>
      <c r="J111" s="151"/>
      <c r="K111" s="41"/>
      <c r="L111" s="41"/>
      <c r="M111" s="45"/>
      <c r="N111" s="216"/>
      <c r="O111" s="86"/>
      <c r="P111" s="86"/>
      <c r="Q111" s="86"/>
      <c r="R111" s="86"/>
      <c r="S111" s="86"/>
      <c r="T111" s="86"/>
      <c r="U111" s="86"/>
      <c r="V111" s="86"/>
      <c r="W111" s="86"/>
      <c r="X111" s="86"/>
      <c r="Y111" s="87"/>
      <c r="AT111" s="18" t="s">
        <v>241</v>
      </c>
      <c r="AU111" s="18" t="s">
        <v>82</v>
      </c>
    </row>
    <row r="112" s="1" customFormat="1" ht="24" customHeight="1">
      <c r="B112" s="40"/>
      <c r="C112" s="199" t="s">
        <v>309</v>
      </c>
      <c r="D112" s="199" t="s">
        <v>231</v>
      </c>
      <c r="E112" s="201" t="s">
        <v>689</v>
      </c>
      <c r="F112" s="202" t="s">
        <v>690</v>
      </c>
      <c r="G112" s="203" t="s">
        <v>172</v>
      </c>
      <c r="H112" s="204">
        <v>4</v>
      </c>
      <c r="I112" s="205"/>
      <c r="J112" s="205"/>
      <c r="K112" s="206">
        <f>ROUND(P112*H112,2)</f>
        <v>0</v>
      </c>
      <c r="L112" s="202" t="s">
        <v>40</v>
      </c>
      <c r="M112" s="45"/>
      <c r="N112" s="207" t="s">
        <v>40</v>
      </c>
      <c r="O112" s="208" t="s">
        <v>53</v>
      </c>
      <c r="P112" s="209">
        <f>I112+J112</f>
        <v>0</v>
      </c>
      <c r="Q112" s="209">
        <f>ROUND(I112*H112,2)</f>
        <v>0</v>
      </c>
      <c r="R112" s="209">
        <f>ROUND(J112*H112,2)</f>
        <v>0</v>
      </c>
      <c r="S112" s="86"/>
      <c r="T112" s="210">
        <f>S112*H112</f>
        <v>0</v>
      </c>
      <c r="U112" s="210">
        <v>0</v>
      </c>
      <c r="V112" s="210">
        <f>U112*H112</f>
        <v>0</v>
      </c>
      <c r="W112" s="210">
        <v>0</v>
      </c>
      <c r="X112" s="210">
        <f>W112*H112</f>
        <v>0</v>
      </c>
      <c r="Y112" s="211" t="s">
        <v>40</v>
      </c>
      <c r="AR112" s="212" t="s">
        <v>235</v>
      </c>
      <c r="AT112" s="212" t="s">
        <v>231</v>
      </c>
      <c r="AU112" s="212" t="s">
        <v>82</v>
      </c>
      <c r="AY112" s="18" t="s">
        <v>236</v>
      </c>
      <c r="BE112" s="213">
        <f>IF(O112="základní",K112,0)</f>
        <v>0</v>
      </c>
      <c r="BF112" s="213">
        <f>IF(O112="snížená",K112,0)</f>
        <v>0</v>
      </c>
      <c r="BG112" s="213">
        <f>IF(O112="zákl. přenesená",K112,0)</f>
        <v>0</v>
      </c>
      <c r="BH112" s="213">
        <f>IF(O112="sníž. přenesená",K112,0)</f>
        <v>0</v>
      </c>
      <c r="BI112" s="213">
        <f>IF(O112="nulová",K112,0)</f>
        <v>0</v>
      </c>
      <c r="BJ112" s="18" t="s">
        <v>235</v>
      </c>
      <c r="BK112" s="213">
        <f>ROUND(P112*H112,2)</f>
        <v>0</v>
      </c>
      <c r="BL112" s="18" t="s">
        <v>235</v>
      </c>
      <c r="BM112" s="212" t="s">
        <v>298</v>
      </c>
    </row>
    <row r="113" s="1" customFormat="1">
      <c r="B113" s="40"/>
      <c r="C113" s="41"/>
      <c r="D113" s="214" t="s">
        <v>237</v>
      </c>
      <c r="E113" s="41"/>
      <c r="F113" s="215" t="s">
        <v>690</v>
      </c>
      <c r="G113" s="41"/>
      <c r="H113" s="41"/>
      <c r="I113" s="151"/>
      <c r="J113" s="151"/>
      <c r="K113" s="41"/>
      <c r="L113" s="41"/>
      <c r="M113" s="45"/>
      <c r="N113" s="216"/>
      <c r="O113" s="86"/>
      <c r="P113" s="86"/>
      <c r="Q113" s="86"/>
      <c r="R113" s="86"/>
      <c r="S113" s="86"/>
      <c r="T113" s="86"/>
      <c r="U113" s="86"/>
      <c r="V113" s="86"/>
      <c r="W113" s="86"/>
      <c r="X113" s="86"/>
      <c r="Y113" s="87"/>
      <c r="AT113" s="18" t="s">
        <v>237</v>
      </c>
      <c r="AU113" s="18" t="s">
        <v>82</v>
      </c>
    </row>
    <row r="114" s="1" customFormat="1">
      <c r="B114" s="40"/>
      <c r="C114" s="41"/>
      <c r="D114" s="214" t="s">
        <v>241</v>
      </c>
      <c r="E114" s="41"/>
      <c r="F114" s="217" t="s">
        <v>691</v>
      </c>
      <c r="G114" s="41"/>
      <c r="H114" s="41"/>
      <c r="I114" s="151"/>
      <c r="J114" s="151"/>
      <c r="K114" s="41"/>
      <c r="L114" s="41"/>
      <c r="M114" s="45"/>
      <c r="N114" s="216"/>
      <c r="O114" s="86"/>
      <c r="P114" s="86"/>
      <c r="Q114" s="86"/>
      <c r="R114" s="86"/>
      <c r="S114" s="86"/>
      <c r="T114" s="86"/>
      <c r="U114" s="86"/>
      <c r="V114" s="86"/>
      <c r="W114" s="86"/>
      <c r="X114" s="86"/>
      <c r="Y114" s="87"/>
      <c r="AT114" s="18" t="s">
        <v>241</v>
      </c>
      <c r="AU114" s="18" t="s">
        <v>82</v>
      </c>
    </row>
    <row r="115" s="1" customFormat="1" ht="16.5" customHeight="1">
      <c r="B115" s="40"/>
      <c r="C115" s="261" t="s">
        <v>316</v>
      </c>
      <c r="D115" s="261" t="s">
        <v>373</v>
      </c>
      <c r="E115" s="263" t="s">
        <v>692</v>
      </c>
      <c r="F115" s="264" t="s">
        <v>693</v>
      </c>
      <c r="G115" s="265" t="s">
        <v>168</v>
      </c>
      <c r="H115" s="266">
        <v>4</v>
      </c>
      <c r="I115" s="267"/>
      <c r="J115" s="268"/>
      <c r="K115" s="269">
        <f>ROUND(P115*H115,2)</f>
        <v>0</v>
      </c>
      <c r="L115" s="264" t="s">
        <v>40</v>
      </c>
      <c r="M115" s="270"/>
      <c r="N115" s="271" t="s">
        <v>40</v>
      </c>
      <c r="O115" s="208" t="s">
        <v>53</v>
      </c>
      <c r="P115" s="209">
        <f>I115+J115</f>
        <v>0</v>
      </c>
      <c r="Q115" s="209">
        <f>ROUND(I115*H115,2)</f>
        <v>0</v>
      </c>
      <c r="R115" s="209">
        <f>ROUND(J115*H115,2)</f>
        <v>0</v>
      </c>
      <c r="S115" s="86"/>
      <c r="T115" s="210">
        <f>S115*H115</f>
        <v>0</v>
      </c>
      <c r="U115" s="210">
        <v>0</v>
      </c>
      <c r="V115" s="210">
        <f>U115*H115</f>
        <v>0</v>
      </c>
      <c r="W115" s="210">
        <v>0</v>
      </c>
      <c r="X115" s="210">
        <f>W115*H115</f>
        <v>0</v>
      </c>
      <c r="Y115" s="211" t="s">
        <v>40</v>
      </c>
      <c r="AR115" s="212" t="s">
        <v>265</v>
      </c>
      <c r="AT115" s="212" t="s">
        <v>373</v>
      </c>
      <c r="AU115" s="212" t="s">
        <v>82</v>
      </c>
      <c r="AY115" s="18" t="s">
        <v>236</v>
      </c>
      <c r="BE115" s="213">
        <f>IF(O115="základní",K115,0)</f>
        <v>0</v>
      </c>
      <c r="BF115" s="213">
        <f>IF(O115="snížená",K115,0)</f>
        <v>0</v>
      </c>
      <c r="BG115" s="213">
        <f>IF(O115="zákl. přenesená",K115,0)</f>
        <v>0</v>
      </c>
      <c r="BH115" s="213">
        <f>IF(O115="sníž. přenesená",K115,0)</f>
        <v>0</v>
      </c>
      <c r="BI115" s="213">
        <f>IF(O115="nulová",K115,0)</f>
        <v>0</v>
      </c>
      <c r="BJ115" s="18" t="s">
        <v>235</v>
      </c>
      <c r="BK115" s="213">
        <f>ROUND(P115*H115,2)</f>
        <v>0</v>
      </c>
      <c r="BL115" s="18" t="s">
        <v>235</v>
      </c>
      <c r="BM115" s="212" t="s">
        <v>383</v>
      </c>
    </row>
    <row r="116" s="1" customFormat="1">
      <c r="B116" s="40"/>
      <c r="C116" s="41"/>
      <c r="D116" s="214" t="s">
        <v>237</v>
      </c>
      <c r="E116" s="41"/>
      <c r="F116" s="215" t="s">
        <v>693</v>
      </c>
      <c r="G116" s="41"/>
      <c r="H116" s="41"/>
      <c r="I116" s="151"/>
      <c r="J116" s="151"/>
      <c r="K116" s="41"/>
      <c r="L116" s="41"/>
      <c r="M116" s="45"/>
      <c r="N116" s="216"/>
      <c r="O116" s="86"/>
      <c r="P116" s="86"/>
      <c r="Q116" s="86"/>
      <c r="R116" s="86"/>
      <c r="S116" s="86"/>
      <c r="T116" s="86"/>
      <c r="U116" s="86"/>
      <c r="V116" s="86"/>
      <c r="W116" s="86"/>
      <c r="X116" s="86"/>
      <c r="Y116" s="87"/>
      <c r="AT116" s="18" t="s">
        <v>237</v>
      </c>
      <c r="AU116" s="18" t="s">
        <v>82</v>
      </c>
    </row>
    <row r="117" s="1" customFormat="1">
      <c r="B117" s="40"/>
      <c r="C117" s="41"/>
      <c r="D117" s="214" t="s">
        <v>241</v>
      </c>
      <c r="E117" s="41"/>
      <c r="F117" s="217" t="s">
        <v>694</v>
      </c>
      <c r="G117" s="41"/>
      <c r="H117" s="41"/>
      <c r="I117" s="151"/>
      <c r="J117" s="151"/>
      <c r="K117" s="41"/>
      <c r="L117" s="41"/>
      <c r="M117" s="45"/>
      <c r="N117" s="216"/>
      <c r="O117" s="86"/>
      <c r="P117" s="86"/>
      <c r="Q117" s="86"/>
      <c r="R117" s="86"/>
      <c r="S117" s="86"/>
      <c r="T117" s="86"/>
      <c r="U117" s="86"/>
      <c r="V117" s="86"/>
      <c r="W117" s="86"/>
      <c r="X117" s="86"/>
      <c r="Y117" s="87"/>
      <c r="AT117" s="18" t="s">
        <v>241</v>
      </c>
      <c r="AU117" s="18" t="s">
        <v>82</v>
      </c>
    </row>
    <row r="118" s="1" customFormat="1" ht="36" customHeight="1">
      <c r="B118" s="40"/>
      <c r="C118" s="199" t="s">
        <v>277</v>
      </c>
      <c r="D118" s="199" t="s">
        <v>231</v>
      </c>
      <c r="E118" s="201" t="s">
        <v>485</v>
      </c>
      <c r="F118" s="202" t="s">
        <v>669</v>
      </c>
      <c r="G118" s="203" t="s">
        <v>160</v>
      </c>
      <c r="H118" s="204">
        <v>10</v>
      </c>
      <c r="I118" s="205"/>
      <c r="J118" s="205"/>
      <c r="K118" s="206">
        <f>ROUND(P118*H118,2)</f>
        <v>0</v>
      </c>
      <c r="L118" s="202" t="s">
        <v>40</v>
      </c>
      <c r="M118" s="45"/>
      <c r="N118" s="207" t="s">
        <v>40</v>
      </c>
      <c r="O118" s="208" t="s">
        <v>53</v>
      </c>
      <c r="P118" s="209">
        <f>I118+J118</f>
        <v>0</v>
      </c>
      <c r="Q118" s="209">
        <f>ROUND(I118*H118,2)</f>
        <v>0</v>
      </c>
      <c r="R118" s="209">
        <f>ROUND(J118*H118,2)</f>
        <v>0</v>
      </c>
      <c r="S118" s="86"/>
      <c r="T118" s="210">
        <f>S118*H118</f>
        <v>0</v>
      </c>
      <c r="U118" s="210">
        <v>0</v>
      </c>
      <c r="V118" s="210">
        <f>U118*H118</f>
        <v>0</v>
      </c>
      <c r="W118" s="210">
        <v>0</v>
      </c>
      <c r="X118" s="210">
        <f>W118*H118</f>
        <v>0</v>
      </c>
      <c r="Y118" s="211" t="s">
        <v>40</v>
      </c>
      <c r="AR118" s="212" t="s">
        <v>235</v>
      </c>
      <c r="AT118" s="212" t="s">
        <v>231</v>
      </c>
      <c r="AU118" s="212" t="s">
        <v>82</v>
      </c>
      <c r="AY118" s="18" t="s">
        <v>236</v>
      </c>
      <c r="BE118" s="213">
        <f>IF(O118="základní",K118,0)</f>
        <v>0</v>
      </c>
      <c r="BF118" s="213">
        <f>IF(O118="snížená",K118,0)</f>
        <v>0</v>
      </c>
      <c r="BG118" s="213">
        <f>IF(O118="zákl. přenesená",K118,0)</f>
        <v>0</v>
      </c>
      <c r="BH118" s="213">
        <f>IF(O118="sníž. přenesená",K118,0)</f>
        <v>0</v>
      </c>
      <c r="BI118" s="213">
        <f>IF(O118="nulová",K118,0)</f>
        <v>0</v>
      </c>
      <c r="BJ118" s="18" t="s">
        <v>235</v>
      </c>
      <c r="BK118" s="213">
        <f>ROUND(P118*H118,2)</f>
        <v>0</v>
      </c>
      <c r="BL118" s="18" t="s">
        <v>235</v>
      </c>
      <c r="BM118" s="212" t="s">
        <v>305</v>
      </c>
    </row>
    <row r="119" s="1" customFormat="1">
      <c r="B119" s="40"/>
      <c r="C119" s="41"/>
      <c r="D119" s="214" t="s">
        <v>237</v>
      </c>
      <c r="E119" s="41"/>
      <c r="F119" s="215" t="s">
        <v>670</v>
      </c>
      <c r="G119" s="41"/>
      <c r="H119" s="41"/>
      <c r="I119" s="151"/>
      <c r="J119" s="151"/>
      <c r="K119" s="41"/>
      <c r="L119" s="41"/>
      <c r="M119" s="45"/>
      <c r="N119" s="216"/>
      <c r="O119" s="86"/>
      <c r="P119" s="86"/>
      <c r="Q119" s="86"/>
      <c r="R119" s="86"/>
      <c r="S119" s="86"/>
      <c r="T119" s="86"/>
      <c r="U119" s="86"/>
      <c r="V119" s="86"/>
      <c r="W119" s="86"/>
      <c r="X119" s="86"/>
      <c r="Y119" s="87"/>
      <c r="AT119" s="18" t="s">
        <v>237</v>
      </c>
      <c r="AU119" s="18" t="s">
        <v>82</v>
      </c>
    </row>
    <row r="120" s="1" customFormat="1">
      <c r="B120" s="40"/>
      <c r="C120" s="41"/>
      <c r="D120" s="214" t="s">
        <v>241</v>
      </c>
      <c r="E120" s="41"/>
      <c r="F120" s="217" t="s">
        <v>695</v>
      </c>
      <c r="G120" s="41"/>
      <c r="H120" s="41"/>
      <c r="I120" s="151"/>
      <c r="J120" s="151"/>
      <c r="K120" s="41"/>
      <c r="L120" s="41"/>
      <c r="M120" s="45"/>
      <c r="N120" s="216"/>
      <c r="O120" s="86"/>
      <c r="P120" s="86"/>
      <c r="Q120" s="86"/>
      <c r="R120" s="86"/>
      <c r="S120" s="86"/>
      <c r="T120" s="86"/>
      <c r="U120" s="86"/>
      <c r="V120" s="86"/>
      <c r="W120" s="86"/>
      <c r="X120" s="86"/>
      <c r="Y120" s="87"/>
      <c r="AT120" s="18" t="s">
        <v>241</v>
      </c>
      <c r="AU120" s="18" t="s">
        <v>82</v>
      </c>
    </row>
    <row r="121" s="1" customFormat="1" ht="16.5" customHeight="1">
      <c r="B121" s="40"/>
      <c r="C121" s="199" t="s">
        <v>334</v>
      </c>
      <c r="D121" s="199" t="s">
        <v>231</v>
      </c>
      <c r="E121" s="201" t="s">
        <v>696</v>
      </c>
      <c r="F121" s="202" t="s">
        <v>697</v>
      </c>
      <c r="G121" s="203" t="s">
        <v>172</v>
      </c>
      <c r="H121" s="204">
        <v>1.2</v>
      </c>
      <c r="I121" s="205"/>
      <c r="J121" s="205"/>
      <c r="K121" s="206">
        <f>ROUND(P121*H121,2)</f>
        <v>0</v>
      </c>
      <c r="L121" s="202" t="s">
        <v>40</v>
      </c>
      <c r="M121" s="45"/>
      <c r="N121" s="207" t="s">
        <v>40</v>
      </c>
      <c r="O121" s="208" t="s">
        <v>53</v>
      </c>
      <c r="P121" s="209">
        <f>I121+J121</f>
        <v>0</v>
      </c>
      <c r="Q121" s="209">
        <f>ROUND(I121*H121,2)</f>
        <v>0</v>
      </c>
      <c r="R121" s="209">
        <f>ROUND(J121*H121,2)</f>
        <v>0</v>
      </c>
      <c r="S121" s="86"/>
      <c r="T121" s="210">
        <f>S121*H121</f>
        <v>0</v>
      </c>
      <c r="U121" s="210">
        <v>0</v>
      </c>
      <c r="V121" s="210">
        <f>U121*H121</f>
        <v>0</v>
      </c>
      <c r="W121" s="210">
        <v>0</v>
      </c>
      <c r="X121" s="210">
        <f>W121*H121</f>
        <v>0</v>
      </c>
      <c r="Y121" s="211" t="s">
        <v>40</v>
      </c>
      <c r="AR121" s="212" t="s">
        <v>235</v>
      </c>
      <c r="AT121" s="212" t="s">
        <v>231</v>
      </c>
      <c r="AU121" s="212" t="s">
        <v>82</v>
      </c>
      <c r="AY121" s="18" t="s">
        <v>236</v>
      </c>
      <c r="BE121" s="213">
        <f>IF(O121="základní",K121,0)</f>
        <v>0</v>
      </c>
      <c r="BF121" s="213">
        <f>IF(O121="snížená",K121,0)</f>
        <v>0</v>
      </c>
      <c r="BG121" s="213">
        <f>IF(O121="zákl. přenesená",K121,0)</f>
        <v>0</v>
      </c>
      <c r="BH121" s="213">
        <f>IF(O121="sníž. přenesená",K121,0)</f>
        <v>0</v>
      </c>
      <c r="BI121" s="213">
        <f>IF(O121="nulová",K121,0)</f>
        <v>0</v>
      </c>
      <c r="BJ121" s="18" t="s">
        <v>235</v>
      </c>
      <c r="BK121" s="213">
        <f>ROUND(P121*H121,2)</f>
        <v>0</v>
      </c>
      <c r="BL121" s="18" t="s">
        <v>235</v>
      </c>
      <c r="BM121" s="212" t="s">
        <v>319</v>
      </c>
    </row>
    <row r="122" s="1" customFormat="1">
      <c r="B122" s="40"/>
      <c r="C122" s="41"/>
      <c r="D122" s="214" t="s">
        <v>237</v>
      </c>
      <c r="E122" s="41"/>
      <c r="F122" s="215" t="s">
        <v>697</v>
      </c>
      <c r="G122" s="41"/>
      <c r="H122" s="41"/>
      <c r="I122" s="151"/>
      <c r="J122" s="151"/>
      <c r="K122" s="41"/>
      <c r="L122" s="41"/>
      <c r="M122" s="45"/>
      <c r="N122" s="216"/>
      <c r="O122" s="86"/>
      <c r="P122" s="86"/>
      <c r="Q122" s="86"/>
      <c r="R122" s="86"/>
      <c r="S122" s="86"/>
      <c r="T122" s="86"/>
      <c r="U122" s="86"/>
      <c r="V122" s="86"/>
      <c r="W122" s="86"/>
      <c r="X122" s="86"/>
      <c r="Y122" s="87"/>
      <c r="AT122" s="18" t="s">
        <v>237</v>
      </c>
      <c r="AU122" s="18" t="s">
        <v>82</v>
      </c>
    </row>
    <row r="123" s="1" customFormat="1">
      <c r="B123" s="40"/>
      <c r="C123" s="41"/>
      <c r="D123" s="214" t="s">
        <v>241</v>
      </c>
      <c r="E123" s="41"/>
      <c r="F123" s="217" t="s">
        <v>698</v>
      </c>
      <c r="G123" s="41"/>
      <c r="H123" s="41"/>
      <c r="I123" s="151"/>
      <c r="J123" s="151"/>
      <c r="K123" s="41"/>
      <c r="L123" s="41"/>
      <c r="M123" s="45"/>
      <c r="N123" s="216"/>
      <c r="O123" s="86"/>
      <c r="P123" s="86"/>
      <c r="Q123" s="86"/>
      <c r="R123" s="86"/>
      <c r="S123" s="86"/>
      <c r="T123" s="86"/>
      <c r="U123" s="86"/>
      <c r="V123" s="86"/>
      <c r="W123" s="86"/>
      <c r="X123" s="86"/>
      <c r="Y123" s="87"/>
      <c r="AT123" s="18" t="s">
        <v>241</v>
      </c>
      <c r="AU123" s="18" t="s">
        <v>82</v>
      </c>
    </row>
    <row r="124" s="1" customFormat="1" ht="16.5" customHeight="1">
      <c r="B124" s="40"/>
      <c r="C124" s="199" t="s">
        <v>285</v>
      </c>
      <c r="D124" s="199" t="s">
        <v>231</v>
      </c>
      <c r="E124" s="201" t="s">
        <v>699</v>
      </c>
      <c r="F124" s="202" t="s">
        <v>700</v>
      </c>
      <c r="G124" s="203" t="s">
        <v>257</v>
      </c>
      <c r="H124" s="204">
        <v>70</v>
      </c>
      <c r="I124" s="205"/>
      <c r="J124" s="205"/>
      <c r="K124" s="206">
        <f>ROUND(P124*H124,2)</f>
        <v>0</v>
      </c>
      <c r="L124" s="202" t="s">
        <v>40</v>
      </c>
      <c r="M124" s="45"/>
      <c r="N124" s="207" t="s">
        <v>40</v>
      </c>
      <c r="O124" s="208" t="s">
        <v>53</v>
      </c>
      <c r="P124" s="209">
        <f>I124+J124</f>
        <v>0</v>
      </c>
      <c r="Q124" s="209">
        <f>ROUND(I124*H124,2)</f>
        <v>0</v>
      </c>
      <c r="R124" s="209">
        <f>ROUND(J124*H124,2)</f>
        <v>0</v>
      </c>
      <c r="S124" s="86"/>
      <c r="T124" s="210">
        <f>S124*H124</f>
        <v>0</v>
      </c>
      <c r="U124" s="210">
        <v>0</v>
      </c>
      <c r="V124" s="210">
        <f>U124*H124</f>
        <v>0</v>
      </c>
      <c r="W124" s="210">
        <v>0</v>
      </c>
      <c r="X124" s="210">
        <f>W124*H124</f>
        <v>0</v>
      </c>
      <c r="Y124" s="211" t="s">
        <v>40</v>
      </c>
      <c r="AR124" s="212" t="s">
        <v>235</v>
      </c>
      <c r="AT124" s="212" t="s">
        <v>231</v>
      </c>
      <c r="AU124" s="212" t="s">
        <v>82</v>
      </c>
      <c r="AY124" s="18" t="s">
        <v>236</v>
      </c>
      <c r="BE124" s="213">
        <f>IF(O124="základní",K124,0)</f>
        <v>0</v>
      </c>
      <c r="BF124" s="213">
        <f>IF(O124="snížená",K124,0)</f>
        <v>0</v>
      </c>
      <c r="BG124" s="213">
        <f>IF(O124="zákl. přenesená",K124,0)</f>
        <v>0</v>
      </c>
      <c r="BH124" s="213">
        <f>IF(O124="sníž. přenesená",K124,0)</f>
        <v>0</v>
      </c>
      <c r="BI124" s="213">
        <f>IF(O124="nulová",K124,0)</f>
        <v>0</v>
      </c>
      <c r="BJ124" s="18" t="s">
        <v>235</v>
      </c>
      <c r="BK124" s="213">
        <f>ROUND(P124*H124,2)</f>
        <v>0</v>
      </c>
      <c r="BL124" s="18" t="s">
        <v>235</v>
      </c>
      <c r="BM124" s="212" t="s">
        <v>312</v>
      </c>
    </row>
    <row r="125" s="1" customFormat="1">
      <c r="B125" s="40"/>
      <c r="C125" s="41"/>
      <c r="D125" s="214" t="s">
        <v>237</v>
      </c>
      <c r="E125" s="41"/>
      <c r="F125" s="215" t="s">
        <v>700</v>
      </c>
      <c r="G125" s="41"/>
      <c r="H125" s="41"/>
      <c r="I125" s="151"/>
      <c r="J125" s="151"/>
      <c r="K125" s="41"/>
      <c r="L125" s="41"/>
      <c r="M125" s="45"/>
      <c r="N125" s="216"/>
      <c r="O125" s="86"/>
      <c r="P125" s="86"/>
      <c r="Q125" s="86"/>
      <c r="R125" s="86"/>
      <c r="S125" s="86"/>
      <c r="T125" s="86"/>
      <c r="U125" s="86"/>
      <c r="V125" s="86"/>
      <c r="W125" s="86"/>
      <c r="X125" s="86"/>
      <c r="Y125" s="87"/>
      <c r="AT125" s="18" t="s">
        <v>237</v>
      </c>
      <c r="AU125" s="18" t="s">
        <v>82</v>
      </c>
    </row>
    <row r="126" s="1" customFormat="1">
      <c r="B126" s="40"/>
      <c r="C126" s="41"/>
      <c r="D126" s="214" t="s">
        <v>241</v>
      </c>
      <c r="E126" s="41"/>
      <c r="F126" s="217" t="s">
        <v>701</v>
      </c>
      <c r="G126" s="41"/>
      <c r="H126" s="41"/>
      <c r="I126" s="151"/>
      <c r="J126" s="151"/>
      <c r="K126" s="41"/>
      <c r="L126" s="41"/>
      <c r="M126" s="45"/>
      <c r="N126" s="216"/>
      <c r="O126" s="86"/>
      <c r="P126" s="86"/>
      <c r="Q126" s="86"/>
      <c r="R126" s="86"/>
      <c r="S126" s="86"/>
      <c r="T126" s="86"/>
      <c r="U126" s="86"/>
      <c r="V126" s="86"/>
      <c r="W126" s="86"/>
      <c r="X126" s="86"/>
      <c r="Y126" s="87"/>
      <c r="AT126" s="18" t="s">
        <v>241</v>
      </c>
      <c r="AU126" s="18" t="s">
        <v>82</v>
      </c>
    </row>
    <row r="127" s="1" customFormat="1" ht="16.5" customHeight="1">
      <c r="B127" s="40"/>
      <c r="C127" s="261" t="s">
        <v>9</v>
      </c>
      <c r="D127" s="261" t="s">
        <v>373</v>
      </c>
      <c r="E127" s="263" t="s">
        <v>702</v>
      </c>
      <c r="F127" s="264" t="s">
        <v>703</v>
      </c>
      <c r="G127" s="265" t="s">
        <v>160</v>
      </c>
      <c r="H127" s="266">
        <v>26.600000000000001</v>
      </c>
      <c r="I127" s="267"/>
      <c r="J127" s="268"/>
      <c r="K127" s="269">
        <f>ROUND(P127*H127,2)</f>
        <v>0</v>
      </c>
      <c r="L127" s="264" t="s">
        <v>40</v>
      </c>
      <c r="M127" s="270"/>
      <c r="N127" s="271"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265</v>
      </c>
      <c r="AT127" s="212" t="s">
        <v>373</v>
      </c>
      <c r="AU127" s="212" t="s">
        <v>82</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235</v>
      </c>
      <c r="BM127" s="212" t="s">
        <v>432</v>
      </c>
    </row>
    <row r="128" s="1" customFormat="1">
      <c r="B128" s="40"/>
      <c r="C128" s="41"/>
      <c r="D128" s="214" t="s">
        <v>237</v>
      </c>
      <c r="E128" s="41"/>
      <c r="F128" s="215" t="s">
        <v>703</v>
      </c>
      <c r="G128" s="41"/>
      <c r="H128" s="41"/>
      <c r="I128" s="151"/>
      <c r="J128" s="151"/>
      <c r="K128" s="41"/>
      <c r="L128" s="41"/>
      <c r="M128" s="45"/>
      <c r="N128" s="216"/>
      <c r="O128" s="86"/>
      <c r="P128" s="86"/>
      <c r="Q128" s="86"/>
      <c r="R128" s="86"/>
      <c r="S128" s="86"/>
      <c r="T128" s="86"/>
      <c r="U128" s="86"/>
      <c r="V128" s="86"/>
      <c r="W128" s="86"/>
      <c r="X128" s="86"/>
      <c r="Y128" s="87"/>
      <c r="AT128" s="18" t="s">
        <v>237</v>
      </c>
      <c r="AU128" s="18" t="s">
        <v>82</v>
      </c>
    </row>
    <row r="129" s="1" customFormat="1">
      <c r="B129" s="40"/>
      <c r="C129" s="41"/>
      <c r="D129" s="214" t="s">
        <v>241</v>
      </c>
      <c r="E129" s="41"/>
      <c r="F129" s="217" t="s">
        <v>704</v>
      </c>
      <c r="G129" s="41"/>
      <c r="H129" s="41"/>
      <c r="I129" s="151"/>
      <c r="J129" s="151"/>
      <c r="K129" s="41"/>
      <c r="L129" s="41"/>
      <c r="M129" s="45"/>
      <c r="N129" s="216"/>
      <c r="O129" s="86"/>
      <c r="P129" s="86"/>
      <c r="Q129" s="86"/>
      <c r="R129" s="86"/>
      <c r="S129" s="86"/>
      <c r="T129" s="86"/>
      <c r="U129" s="86"/>
      <c r="V129" s="86"/>
      <c r="W129" s="86"/>
      <c r="X129" s="86"/>
      <c r="Y129" s="87"/>
      <c r="AT129" s="18" t="s">
        <v>241</v>
      </c>
      <c r="AU129" s="18" t="s">
        <v>82</v>
      </c>
    </row>
    <row r="130" s="1" customFormat="1" ht="16.5" customHeight="1">
      <c r="B130" s="40"/>
      <c r="C130" s="199" t="s">
        <v>292</v>
      </c>
      <c r="D130" s="199" t="s">
        <v>231</v>
      </c>
      <c r="E130" s="201" t="s">
        <v>705</v>
      </c>
      <c r="F130" s="202" t="s">
        <v>706</v>
      </c>
      <c r="G130" s="203" t="s">
        <v>257</v>
      </c>
      <c r="H130" s="204">
        <v>70</v>
      </c>
      <c r="I130" s="205"/>
      <c r="J130" s="205"/>
      <c r="K130" s="206">
        <f>ROUND(P130*H130,2)</f>
        <v>0</v>
      </c>
      <c r="L130" s="202" t="s">
        <v>40</v>
      </c>
      <c r="M130" s="45"/>
      <c r="N130" s="207" t="s">
        <v>40</v>
      </c>
      <c r="O130" s="208" t="s">
        <v>53</v>
      </c>
      <c r="P130" s="209">
        <f>I130+J130</f>
        <v>0</v>
      </c>
      <c r="Q130" s="209">
        <f>ROUND(I130*H130,2)</f>
        <v>0</v>
      </c>
      <c r="R130" s="209">
        <f>ROUND(J130*H130,2)</f>
        <v>0</v>
      </c>
      <c r="S130" s="86"/>
      <c r="T130" s="210">
        <f>S130*H130</f>
        <v>0</v>
      </c>
      <c r="U130" s="210">
        <v>0</v>
      </c>
      <c r="V130" s="210">
        <f>U130*H130</f>
        <v>0</v>
      </c>
      <c r="W130" s="210">
        <v>0</v>
      </c>
      <c r="X130" s="210">
        <f>W130*H130</f>
        <v>0</v>
      </c>
      <c r="Y130" s="211" t="s">
        <v>40</v>
      </c>
      <c r="AR130" s="212" t="s">
        <v>235</v>
      </c>
      <c r="AT130" s="212" t="s">
        <v>231</v>
      </c>
      <c r="AU130" s="212" t="s">
        <v>82</v>
      </c>
      <c r="AY130" s="18" t="s">
        <v>236</v>
      </c>
      <c r="BE130" s="213">
        <f>IF(O130="základní",K130,0)</f>
        <v>0</v>
      </c>
      <c r="BF130" s="213">
        <f>IF(O130="snížená",K130,0)</f>
        <v>0</v>
      </c>
      <c r="BG130" s="213">
        <f>IF(O130="zákl. přenesená",K130,0)</f>
        <v>0</v>
      </c>
      <c r="BH130" s="213">
        <f>IF(O130="sníž. přenesená",K130,0)</f>
        <v>0</v>
      </c>
      <c r="BI130" s="213">
        <f>IF(O130="nulová",K130,0)</f>
        <v>0</v>
      </c>
      <c r="BJ130" s="18" t="s">
        <v>235</v>
      </c>
      <c r="BK130" s="213">
        <f>ROUND(P130*H130,2)</f>
        <v>0</v>
      </c>
      <c r="BL130" s="18" t="s">
        <v>235</v>
      </c>
      <c r="BM130" s="212" t="s">
        <v>324</v>
      </c>
    </row>
    <row r="131" s="1" customFormat="1">
      <c r="B131" s="40"/>
      <c r="C131" s="41"/>
      <c r="D131" s="214" t="s">
        <v>237</v>
      </c>
      <c r="E131" s="41"/>
      <c r="F131" s="215" t="s">
        <v>706</v>
      </c>
      <c r="G131" s="41"/>
      <c r="H131" s="41"/>
      <c r="I131" s="151"/>
      <c r="J131" s="151"/>
      <c r="K131" s="41"/>
      <c r="L131" s="41"/>
      <c r="M131" s="45"/>
      <c r="N131" s="216"/>
      <c r="O131" s="86"/>
      <c r="P131" s="86"/>
      <c r="Q131" s="86"/>
      <c r="R131" s="86"/>
      <c r="S131" s="86"/>
      <c r="T131" s="86"/>
      <c r="U131" s="86"/>
      <c r="V131" s="86"/>
      <c r="W131" s="86"/>
      <c r="X131" s="86"/>
      <c r="Y131" s="87"/>
      <c r="AT131" s="18" t="s">
        <v>237</v>
      </c>
      <c r="AU131" s="18" t="s">
        <v>82</v>
      </c>
    </row>
    <row r="132" s="1" customFormat="1">
      <c r="B132" s="40"/>
      <c r="C132" s="41"/>
      <c r="D132" s="214" t="s">
        <v>241</v>
      </c>
      <c r="E132" s="41"/>
      <c r="F132" s="217" t="s">
        <v>707</v>
      </c>
      <c r="G132" s="41"/>
      <c r="H132" s="41"/>
      <c r="I132" s="151"/>
      <c r="J132" s="151"/>
      <c r="K132" s="41"/>
      <c r="L132" s="41"/>
      <c r="M132" s="45"/>
      <c r="N132" s="216"/>
      <c r="O132" s="86"/>
      <c r="P132" s="86"/>
      <c r="Q132" s="86"/>
      <c r="R132" s="86"/>
      <c r="S132" s="86"/>
      <c r="T132" s="86"/>
      <c r="U132" s="86"/>
      <c r="V132" s="86"/>
      <c r="W132" s="86"/>
      <c r="X132" s="86"/>
      <c r="Y132" s="87"/>
      <c r="AT132" s="18" t="s">
        <v>241</v>
      </c>
      <c r="AU132" s="18" t="s">
        <v>82</v>
      </c>
    </row>
    <row r="133" s="1" customFormat="1" ht="16.5" customHeight="1">
      <c r="B133" s="40"/>
      <c r="C133" s="261" t="s">
        <v>358</v>
      </c>
      <c r="D133" s="261" t="s">
        <v>373</v>
      </c>
      <c r="E133" s="263" t="s">
        <v>708</v>
      </c>
      <c r="F133" s="264" t="s">
        <v>709</v>
      </c>
      <c r="G133" s="265" t="s">
        <v>160</v>
      </c>
      <c r="H133" s="266">
        <v>9.8000000000000007</v>
      </c>
      <c r="I133" s="267"/>
      <c r="J133" s="268"/>
      <c r="K133" s="269">
        <f>ROUND(P133*H133,2)</f>
        <v>0</v>
      </c>
      <c r="L133" s="264" t="s">
        <v>40</v>
      </c>
      <c r="M133" s="270"/>
      <c r="N133" s="271"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265</v>
      </c>
      <c r="AT133" s="212" t="s">
        <v>373</v>
      </c>
      <c r="AU133" s="212" t="s">
        <v>82</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235</v>
      </c>
      <c r="BM133" s="212" t="s">
        <v>335</v>
      </c>
    </row>
    <row r="134" s="1" customFormat="1">
      <c r="B134" s="40"/>
      <c r="C134" s="41"/>
      <c r="D134" s="214" t="s">
        <v>237</v>
      </c>
      <c r="E134" s="41"/>
      <c r="F134" s="215" t="s">
        <v>709</v>
      </c>
      <c r="G134" s="41"/>
      <c r="H134" s="41"/>
      <c r="I134" s="151"/>
      <c r="J134" s="151"/>
      <c r="K134" s="41"/>
      <c r="L134" s="41"/>
      <c r="M134" s="45"/>
      <c r="N134" s="216"/>
      <c r="O134" s="86"/>
      <c r="P134" s="86"/>
      <c r="Q134" s="86"/>
      <c r="R134" s="86"/>
      <c r="S134" s="86"/>
      <c r="T134" s="86"/>
      <c r="U134" s="86"/>
      <c r="V134" s="86"/>
      <c r="W134" s="86"/>
      <c r="X134" s="86"/>
      <c r="Y134" s="87"/>
      <c r="AT134" s="18" t="s">
        <v>237</v>
      </c>
      <c r="AU134" s="18" t="s">
        <v>82</v>
      </c>
    </row>
    <row r="135" s="1" customFormat="1">
      <c r="B135" s="40"/>
      <c r="C135" s="41"/>
      <c r="D135" s="214" t="s">
        <v>241</v>
      </c>
      <c r="E135" s="41"/>
      <c r="F135" s="217" t="s">
        <v>710</v>
      </c>
      <c r="G135" s="41"/>
      <c r="H135" s="41"/>
      <c r="I135" s="151"/>
      <c r="J135" s="151"/>
      <c r="K135" s="41"/>
      <c r="L135" s="41"/>
      <c r="M135" s="45"/>
      <c r="N135" s="216"/>
      <c r="O135" s="86"/>
      <c r="P135" s="86"/>
      <c r="Q135" s="86"/>
      <c r="R135" s="86"/>
      <c r="S135" s="86"/>
      <c r="T135" s="86"/>
      <c r="U135" s="86"/>
      <c r="V135" s="86"/>
      <c r="W135" s="86"/>
      <c r="X135" s="86"/>
      <c r="Y135" s="87"/>
      <c r="AT135" s="18" t="s">
        <v>241</v>
      </c>
      <c r="AU135" s="18" t="s">
        <v>82</v>
      </c>
    </row>
    <row r="136" s="1" customFormat="1" ht="16.5" customHeight="1">
      <c r="B136" s="40"/>
      <c r="C136" s="261" t="s">
        <v>365</v>
      </c>
      <c r="D136" s="261" t="s">
        <v>373</v>
      </c>
      <c r="E136" s="263" t="s">
        <v>711</v>
      </c>
      <c r="F136" s="264" t="s">
        <v>712</v>
      </c>
      <c r="G136" s="265" t="s">
        <v>160</v>
      </c>
      <c r="H136" s="266">
        <v>12.25</v>
      </c>
      <c r="I136" s="267"/>
      <c r="J136" s="268"/>
      <c r="K136" s="269">
        <f>ROUND(P136*H136,2)</f>
        <v>0</v>
      </c>
      <c r="L136" s="264" t="s">
        <v>40</v>
      </c>
      <c r="M136" s="270"/>
      <c r="N136" s="271" t="s">
        <v>40</v>
      </c>
      <c r="O136" s="208" t="s">
        <v>53</v>
      </c>
      <c r="P136" s="209">
        <f>I136+J136</f>
        <v>0</v>
      </c>
      <c r="Q136" s="209">
        <f>ROUND(I136*H136,2)</f>
        <v>0</v>
      </c>
      <c r="R136" s="209">
        <f>ROUND(J136*H136,2)</f>
        <v>0</v>
      </c>
      <c r="S136" s="86"/>
      <c r="T136" s="210">
        <f>S136*H136</f>
        <v>0</v>
      </c>
      <c r="U136" s="210">
        <v>0</v>
      </c>
      <c r="V136" s="210">
        <f>U136*H136</f>
        <v>0</v>
      </c>
      <c r="W136" s="210">
        <v>0</v>
      </c>
      <c r="X136" s="210">
        <f>W136*H136</f>
        <v>0</v>
      </c>
      <c r="Y136" s="211" t="s">
        <v>40</v>
      </c>
      <c r="AR136" s="212" t="s">
        <v>265</v>
      </c>
      <c r="AT136" s="212" t="s">
        <v>373</v>
      </c>
      <c r="AU136" s="212" t="s">
        <v>82</v>
      </c>
      <c r="AY136" s="18" t="s">
        <v>236</v>
      </c>
      <c r="BE136" s="213">
        <f>IF(O136="základní",K136,0)</f>
        <v>0</v>
      </c>
      <c r="BF136" s="213">
        <f>IF(O136="snížená",K136,0)</f>
        <v>0</v>
      </c>
      <c r="BG136" s="213">
        <f>IF(O136="zákl. přenesená",K136,0)</f>
        <v>0</v>
      </c>
      <c r="BH136" s="213">
        <f>IF(O136="sníž. přenesená",K136,0)</f>
        <v>0</v>
      </c>
      <c r="BI136" s="213">
        <f>IF(O136="nulová",K136,0)</f>
        <v>0</v>
      </c>
      <c r="BJ136" s="18" t="s">
        <v>235</v>
      </c>
      <c r="BK136" s="213">
        <f>ROUND(P136*H136,2)</f>
        <v>0</v>
      </c>
      <c r="BL136" s="18" t="s">
        <v>235</v>
      </c>
      <c r="BM136" s="212" t="s">
        <v>470</v>
      </c>
    </row>
    <row r="137" s="1" customFormat="1">
      <c r="B137" s="40"/>
      <c r="C137" s="41"/>
      <c r="D137" s="214" t="s">
        <v>237</v>
      </c>
      <c r="E137" s="41"/>
      <c r="F137" s="215" t="s">
        <v>712</v>
      </c>
      <c r="G137" s="41"/>
      <c r="H137" s="41"/>
      <c r="I137" s="151"/>
      <c r="J137" s="151"/>
      <c r="K137" s="41"/>
      <c r="L137" s="41"/>
      <c r="M137" s="45"/>
      <c r="N137" s="216"/>
      <c r="O137" s="86"/>
      <c r="P137" s="86"/>
      <c r="Q137" s="86"/>
      <c r="R137" s="86"/>
      <c r="S137" s="86"/>
      <c r="T137" s="86"/>
      <c r="U137" s="86"/>
      <c r="V137" s="86"/>
      <c r="W137" s="86"/>
      <c r="X137" s="86"/>
      <c r="Y137" s="87"/>
      <c r="AT137" s="18" t="s">
        <v>237</v>
      </c>
      <c r="AU137" s="18" t="s">
        <v>82</v>
      </c>
    </row>
    <row r="138" s="1" customFormat="1">
      <c r="B138" s="40"/>
      <c r="C138" s="41"/>
      <c r="D138" s="214" t="s">
        <v>241</v>
      </c>
      <c r="E138" s="41"/>
      <c r="F138" s="217" t="s">
        <v>713</v>
      </c>
      <c r="G138" s="41"/>
      <c r="H138" s="41"/>
      <c r="I138" s="151"/>
      <c r="J138" s="151"/>
      <c r="K138" s="41"/>
      <c r="L138" s="41"/>
      <c r="M138" s="45"/>
      <c r="N138" s="216"/>
      <c r="O138" s="86"/>
      <c r="P138" s="86"/>
      <c r="Q138" s="86"/>
      <c r="R138" s="86"/>
      <c r="S138" s="86"/>
      <c r="T138" s="86"/>
      <c r="U138" s="86"/>
      <c r="V138" s="86"/>
      <c r="W138" s="86"/>
      <c r="X138" s="86"/>
      <c r="Y138" s="87"/>
      <c r="AT138" s="18" t="s">
        <v>241</v>
      </c>
      <c r="AU138" s="18" t="s">
        <v>82</v>
      </c>
    </row>
    <row r="139" s="1" customFormat="1" ht="16.5" customHeight="1">
      <c r="B139" s="40"/>
      <c r="C139" s="261" t="s">
        <v>372</v>
      </c>
      <c r="D139" s="261" t="s">
        <v>373</v>
      </c>
      <c r="E139" s="263" t="s">
        <v>714</v>
      </c>
      <c r="F139" s="264" t="s">
        <v>715</v>
      </c>
      <c r="G139" s="265" t="s">
        <v>160</v>
      </c>
      <c r="H139" s="266">
        <v>19.600000000000001</v>
      </c>
      <c r="I139" s="267"/>
      <c r="J139" s="268"/>
      <c r="K139" s="269">
        <f>ROUND(P139*H139,2)</f>
        <v>0</v>
      </c>
      <c r="L139" s="264" t="s">
        <v>40</v>
      </c>
      <c r="M139" s="270"/>
      <c r="N139" s="271" t="s">
        <v>40</v>
      </c>
      <c r="O139" s="208" t="s">
        <v>53</v>
      </c>
      <c r="P139" s="209">
        <f>I139+J139</f>
        <v>0</v>
      </c>
      <c r="Q139" s="209">
        <f>ROUND(I139*H139,2)</f>
        <v>0</v>
      </c>
      <c r="R139" s="209">
        <f>ROUND(J139*H139,2)</f>
        <v>0</v>
      </c>
      <c r="S139" s="86"/>
      <c r="T139" s="210">
        <f>S139*H139</f>
        <v>0</v>
      </c>
      <c r="U139" s="210">
        <v>0</v>
      </c>
      <c r="V139" s="210">
        <f>U139*H139</f>
        <v>0</v>
      </c>
      <c r="W139" s="210">
        <v>0</v>
      </c>
      <c r="X139" s="210">
        <f>W139*H139</f>
        <v>0</v>
      </c>
      <c r="Y139" s="211" t="s">
        <v>40</v>
      </c>
      <c r="AR139" s="212" t="s">
        <v>265</v>
      </c>
      <c r="AT139" s="212" t="s">
        <v>373</v>
      </c>
      <c r="AU139" s="212" t="s">
        <v>82</v>
      </c>
      <c r="AY139" s="18" t="s">
        <v>236</v>
      </c>
      <c r="BE139" s="213">
        <f>IF(O139="základní",K139,0)</f>
        <v>0</v>
      </c>
      <c r="BF139" s="213">
        <f>IF(O139="snížená",K139,0)</f>
        <v>0</v>
      </c>
      <c r="BG139" s="213">
        <f>IF(O139="zákl. přenesená",K139,0)</f>
        <v>0</v>
      </c>
      <c r="BH139" s="213">
        <f>IF(O139="sníž. přenesená",K139,0)</f>
        <v>0</v>
      </c>
      <c r="BI139" s="213">
        <f>IF(O139="nulová",K139,0)</f>
        <v>0</v>
      </c>
      <c r="BJ139" s="18" t="s">
        <v>235</v>
      </c>
      <c r="BK139" s="213">
        <f>ROUND(P139*H139,2)</f>
        <v>0</v>
      </c>
      <c r="BL139" s="18" t="s">
        <v>235</v>
      </c>
      <c r="BM139" s="212" t="s">
        <v>478</v>
      </c>
    </row>
    <row r="140" s="1" customFormat="1">
      <c r="B140" s="40"/>
      <c r="C140" s="41"/>
      <c r="D140" s="214" t="s">
        <v>237</v>
      </c>
      <c r="E140" s="41"/>
      <c r="F140" s="215" t="s">
        <v>715</v>
      </c>
      <c r="G140" s="41"/>
      <c r="H140" s="41"/>
      <c r="I140" s="151"/>
      <c r="J140" s="151"/>
      <c r="K140" s="41"/>
      <c r="L140" s="41"/>
      <c r="M140" s="45"/>
      <c r="N140" s="216"/>
      <c r="O140" s="86"/>
      <c r="P140" s="86"/>
      <c r="Q140" s="86"/>
      <c r="R140" s="86"/>
      <c r="S140" s="86"/>
      <c r="T140" s="86"/>
      <c r="U140" s="86"/>
      <c r="V140" s="86"/>
      <c r="W140" s="86"/>
      <c r="X140" s="86"/>
      <c r="Y140" s="87"/>
      <c r="AT140" s="18" t="s">
        <v>237</v>
      </c>
      <c r="AU140" s="18" t="s">
        <v>82</v>
      </c>
    </row>
    <row r="141" s="1" customFormat="1">
      <c r="B141" s="40"/>
      <c r="C141" s="41"/>
      <c r="D141" s="214" t="s">
        <v>241</v>
      </c>
      <c r="E141" s="41"/>
      <c r="F141" s="217" t="s">
        <v>716</v>
      </c>
      <c r="G141" s="41"/>
      <c r="H141" s="41"/>
      <c r="I141" s="151"/>
      <c r="J141" s="151"/>
      <c r="K141" s="41"/>
      <c r="L141" s="41"/>
      <c r="M141" s="45"/>
      <c r="N141" s="216"/>
      <c r="O141" s="86"/>
      <c r="P141" s="86"/>
      <c r="Q141" s="86"/>
      <c r="R141" s="86"/>
      <c r="S141" s="86"/>
      <c r="T141" s="86"/>
      <c r="U141" s="86"/>
      <c r="V141" s="86"/>
      <c r="W141" s="86"/>
      <c r="X141" s="86"/>
      <c r="Y141" s="87"/>
      <c r="AT141" s="18" t="s">
        <v>241</v>
      </c>
      <c r="AU141" s="18" t="s">
        <v>82</v>
      </c>
    </row>
    <row r="142" s="1" customFormat="1" ht="16.5" customHeight="1">
      <c r="B142" s="40"/>
      <c r="C142" s="261" t="s">
        <v>298</v>
      </c>
      <c r="D142" s="261" t="s">
        <v>373</v>
      </c>
      <c r="E142" s="263" t="s">
        <v>717</v>
      </c>
      <c r="F142" s="264" t="s">
        <v>718</v>
      </c>
      <c r="G142" s="265" t="s">
        <v>719</v>
      </c>
      <c r="H142" s="266">
        <v>37</v>
      </c>
      <c r="I142" s="267"/>
      <c r="J142" s="268"/>
      <c r="K142" s="269">
        <f>ROUND(P142*H142,2)</f>
        <v>0</v>
      </c>
      <c r="L142" s="264" t="s">
        <v>40</v>
      </c>
      <c r="M142" s="270"/>
      <c r="N142" s="271" t="s">
        <v>40</v>
      </c>
      <c r="O142" s="208" t="s">
        <v>53</v>
      </c>
      <c r="P142" s="209">
        <f>I142+J142</f>
        <v>0</v>
      </c>
      <c r="Q142" s="209">
        <f>ROUND(I142*H142,2)</f>
        <v>0</v>
      </c>
      <c r="R142" s="209">
        <f>ROUND(J142*H142,2)</f>
        <v>0</v>
      </c>
      <c r="S142" s="86"/>
      <c r="T142" s="210">
        <f>S142*H142</f>
        <v>0</v>
      </c>
      <c r="U142" s="210">
        <v>0</v>
      </c>
      <c r="V142" s="210">
        <f>U142*H142</f>
        <v>0</v>
      </c>
      <c r="W142" s="210">
        <v>0</v>
      </c>
      <c r="X142" s="210">
        <f>W142*H142</f>
        <v>0</v>
      </c>
      <c r="Y142" s="211" t="s">
        <v>40</v>
      </c>
      <c r="AR142" s="212" t="s">
        <v>265</v>
      </c>
      <c r="AT142" s="212" t="s">
        <v>373</v>
      </c>
      <c r="AU142" s="212" t="s">
        <v>82</v>
      </c>
      <c r="AY142" s="18" t="s">
        <v>236</v>
      </c>
      <c r="BE142" s="213">
        <f>IF(O142="základní",K142,0)</f>
        <v>0</v>
      </c>
      <c r="BF142" s="213">
        <f>IF(O142="snížená",K142,0)</f>
        <v>0</v>
      </c>
      <c r="BG142" s="213">
        <f>IF(O142="zákl. přenesená",K142,0)</f>
        <v>0</v>
      </c>
      <c r="BH142" s="213">
        <f>IF(O142="sníž. přenesená",K142,0)</f>
        <v>0</v>
      </c>
      <c r="BI142" s="213">
        <f>IF(O142="nulová",K142,0)</f>
        <v>0</v>
      </c>
      <c r="BJ142" s="18" t="s">
        <v>235</v>
      </c>
      <c r="BK142" s="213">
        <f>ROUND(P142*H142,2)</f>
        <v>0</v>
      </c>
      <c r="BL142" s="18" t="s">
        <v>235</v>
      </c>
      <c r="BM142" s="212" t="s">
        <v>347</v>
      </c>
    </row>
    <row r="143" s="1" customFormat="1">
      <c r="B143" s="40"/>
      <c r="C143" s="41"/>
      <c r="D143" s="214" t="s">
        <v>237</v>
      </c>
      <c r="E143" s="41"/>
      <c r="F143" s="215" t="s">
        <v>718</v>
      </c>
      <c r="G143" s="41"/>
      <c r="H143" s="41"/>
      <c r="I143" s="151"/>
      <c r="J143" s="151"/>
      <c r="K143" s="41"/>
      <c r="L143" s="41"/>
      <c r="M143" s="45"/>
      <c r="N143" s="216"/>
      <c r="O143" s="86"/>
      <c r="P143" s="86"/>
      <c r="Q143" s="86"/>
      <c r="R143" s="86"/>
      <c r="S143" s="86"/>
      <c r="T143" s="86"/>
      <c r="U143" s="86"/>
      <c r="V143" s="86"/>
      <c r="W143" s="86"/>
      <c r="X143" s="86"/>
      <c r="Y143" s="87"/>
      <c r="AT143" s="18" t="s">
        <v>237</v>
      </c>
      <c r="AU143" s="18" t="s">
        <v>82</v>
      </c>
    </row>
    <row r="144" s="1" customFormat="1">
      <c r="B144" s="40"/>
      <c r="C144" s="41"/>
      <c r="D144" s="214" t="s">
        <v>241</v>
      </c>
      <c r="E144" s="41"/>
      <c r="F144" s="217" t="s">
        <v>720</v>
      </c>
      <c r="G144" s="41"/>
      <c r="H144" s="41"/>
      <c r="I144" s="151"/>
      <c r="J144" s="151"/>
      <c r="K144" s="41"/>
      <c r="L144" s="41"/>
      <c r="M144" s="45"/>
      <c r="N144" s="216"/>
      <c r="O144" s="86"/>
      <c r="P144" s="86"/>
      <c r="Q144" s="86"/>
      <c r="R144" s="86"/>
      <c r="S144" s="86"/>
      <c r="T144" s="86"/>
      <c r="U144" s="86"/>
      <c r="V144" s="86"/>
      <c r="W144" s="86"/>
      <c r="X144" s="86"/>
      <c r="Y144" s="87"/>
      <c r="AT144" s="18" t="s">
        <v>241</v>
      </c>
      <c r="AU144" s="18" t="s">
        <v>82</v>
      </c>
    </row>
    <row r="145" s="1" customFormat="1" ht="16.5" customHeight="1">
      <c r="B145" s="40"/>
      <c r="C145" s="199" t="s">
        <v>8</v>
      </c>
      <c r="D145" s="199" t="s">
        <v>231</v>
      </c>
      <c r="E145" s="201" t="s">
        <v>721</v>
      </c>
      <c r="F145" s="202" t="s">
        <v>722</v>
      </c>
      <c r="G145" s="203" t="s">
        <v>257</v>
      </c>
      <c r="H145" s="204">
        <v>140</v>
      </c>
      <c r="I145" s="205"/>
      <c r="J145" s="205"/>
      <c r="K145" s="206">
        <f>ROUND(P145*H145,2)</f>
        <v>0</v>
      </c>
      <c r="L145" s="202" t="s">
        <v>40</v>
      </c>
      <c r="M145" s="45"/>
      <c r="N145" s="207" t="s">
        <v>40</v>
      </c>
      <c r="O145" s="208" t="s">
        <v>53</v>
      </c>
      <c r="P145" s="209">
        <f>I145+J145</f>
        <v>0</v>
      </c>
      <c r="Q145" s="209">
        <f>ROUND(I145*H145,2)</f>
        <v>0</v>
      </c>
      <c r="R145" s="209">
        <f>ROUND(J145*H145,2)</f>
        <v>0</v>
      </c>
      <c r="S145" s="86"/>
      <c r="T145" s="210">
        <f>S145*H145</f>
        <v>0</v>
      </c>
      <c r="U145" s="210">
        <v>0</v>
      </c>
      <c r="V145" s="210">
        <f>U145*H145</f>
        <v>0</v>
      </c>
      <c r="W145" s="210">
        <v>0</v>
      </c>
      <c r="X145" s="210">
        <f>W145*H145</f>
        <v>0</v>
      </c>
      <c r="Y145" s="211" t="s">
        <v>40</v>
      </c>
      <c r="AR145" s="212" t="s">
        <v>235</v>
      </c>
      <c r="AT145" s="212" t="s">
        <v>231</v>
      </c>
      <c r="AU145" s="212" t="s">
        <v>82</v>
      </c>
      <c r="AY145" s="18" t="s">
        <v>236</v>
      </c>
      <c r="BE145" s="213">
        <f>IF(O145="základní",K145,0)</f>
        <v>0</v>
      </c>
      <c r="BF145" s="213">
        <f>IF(O145="snížená",K145,0)</f>
        <v>0</v>
      </c>
      <c r="BG145" s="213">
        <f>IF(O145="zákl. přenesená",K145,0)</f>
        <v>0</v>
      </c>
      <c r="BH145" s="213">
        <f>IF(O145="sníž. přenesená",K145,0)</f>
        <v>0</v>
      </c>
      <c r="BI145" s="213">
        <f>IF(O145="nulová",K145,0)</f>
        <v>0</v>
      </c>
      <c r="BJ145" s="18" t="s">
        <v>235</v>
      </c>
      <c r="BK145" s="213">
        <f>ROUND(P145*H145,2)</f>
        <v>0</v>
      </c>
      <c r="BL145" s="18" t="s">
        <v>235</v>
      </c>
      <c r="BM145" s="212" t="s">
        <v>504</v>
      </c>
    </row>
    <row r="146" s="1" customFormat="1">
      <c r="B146" s="40"/>
      <c r="C146" s="41"/>
      <c r="D146" s="214" t="s">
        <v>237</v>
      </c>
      <c r="E146" s="41"/>
      <c r="F146" s="215" t="s">
        <v>722</v>
      </c>
      <c r="G146" s="41"/>
      <c r="H146" s="41"/>
      <c r="I146" s="151"/>
      <c r="J146" s="151"/>
      <c r="K146" s="41"/>
      <c r="L146" s="41"/>
      <c r="M146" s="45"/>
      <c r="N146" s="216"/>
      <c r="O146" s="86"/>
      <c r="P146" s="86"/>
      <c r="Q146" s="86"/>
      <c r="R146" s="86"/>
      <c r="S146" s="86"/>
      <c r="T146" s="86"/>
      <c r="U146" s="86"/>
      <c r="V146" s="86"/>
      <c r="W146" s="86"/>
      <c r="X146" s="86"/>
      <c r="Y146" s="87"/>
      <c r="AT146" s="18" t="s">
        <v>237</v>
      </c>
      <c r="AU146" s="18" t="s">
        <v>82</v>
      </c>
    </row>
    <row r="147" s="1" customFormat="1">
      <c r="B147" s="40"/>
      <c r="C147" s="41"/>
      <c r="D147" s="214" t="s">
        <v>241</v>
      </c>
      <c r="E147" s="41"/>
      <c r="F147" s="217" t="s">
        <v>723</v>
      </c>
      <c r="G147" s="41"/>
      <c r="H147" s="41"/>
      <c r="I147" s="151"/>
      <c r="J147" s="151"/>
      <c r="K147" s="41"/>
      <c r="L147" s="41"/>
      <c r="M147" s="45"/>
      <c r="N147" s="216"/>
      <c r="O147" s="86"/>
      <c r="P147" s="86"/>
      <c r="Q147" s="86"/>
      <c r="R147" s="86"/>
      <c r="S147" s="86"/>
      <c r="T147" s="86"/>
      <c r="U147" s="86"/>
      <c r="V147" s="86"/>
      <c r="W147" s="86"/>
      <c r="X147" s="86"/>
      <c r="Y147" s="87"/>
      <c r="AT147" s="18" t="s">
        <v>241</v>
      </c>
      <c r="AU147" s="18" t="s">
        <v>82</v>
      </c>
    </row>
    <row r="148" s="1" customFormat="1" ht="36" customHeight="1">
      <c r="B148" s="40"/>
      <c r="C148" s="199" t="s">
        <v>383</v>
      </c>
      <c r="D148" s="199" t="s">
        <v>231</v>
      </c>
      <c r="E148" s="201" t="s">
        <v>485</v>
      </c>
      <c r="F148" s="202" t="s">
        <v>669</v>
      </c>
      <c r="G148" s="203" t="s">
        <v>160</v>
      </c>
      <c r="H148" s="204">
        <v>68.25</v>
      </c>
      <c r="I148" s="205"/>
      <c r="J148" s="205"/>
      <c r="K148" s="206">
        <f>ROUND(P148*H148,2)</f>
        <v>0</v>
      </c>
      <c r="L148" s="202" t="s">
        <v>40</v>
      </c>
      <c r="M148" s="45"/>
      <c r="N148" s="207"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235</v>
      </c>
      <c r="AT148" s="212" t="s">
        <v>231</v>
      </c>
      <c r="AU148" s="212" t="s">
        <v>82</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235</v>
      </c>
      <c r="BM148" s="212" t="s">
        <v>337</v>
      </c>
    </row>
    <row r="149" s="1" customFormat="1">
      <c r="B149" s="40"/>
      <c r="C149" s="41"/>
      <c r="D149" s="214" t="s">
        <v>237</v>
      </c>
      <c r="E149" s="41"/>
      <c r="F149" s="215" t="s">
        <v>670</v>
      </c>
      <c r="G149" s="41"/>
      <c r="H149" s="41"/>
      <c r="I149" s="151"/>
      <c r="J149" s="151"/>
      <c r="K149" s="41"/>
      <c r="L149" s="41"/>
      <c r="M149" s="45"/>
      <c r="N149" s="216"/>
      <c r="O149" s="86"/>
      <c r="P149" s="86"/>
      <c r="Q149" s="86"/>
      <c r="R149" s="86"/>
      <c r="S149" s="86"/>
      <c r="T149" s="86"/>
      <c r="U149" s="86"/>
      <c r="V149" s="86"/>
      <c r="W149" s="86"/>
      <c r="X149" s="86"/>
      <c r="Y149" s="87"/>
      <c r="AT149" s="18" t="s">
        <v>237</v>
      </c>
      <c r="AU149" s="18" t="s">
        <v>82</v>
      </c>
    </row>
    <row r="150" s="1" customFormat="1" ht="16.5" customHeight="1">
      <c r="B150" s="40"/>
      <c r="C150" s="199" t="s">
        <v>388</v>
      </c>
      <c r="D150" s="199" t="s">
        <v>231</v>
      </c>
      <c r="E150" s="201" t="s">
        <v>724</v>
      </c>
      <c r="F150" s="202" t="s">
        <v>725</v>
      </c>
      <c r="G150" s="203" t="s">
        <v>172</v>
      </c>
      <c r="H150" s="204">
        <v>3.5</v>
      </c>
      <c r="I150" s="205"/>
      <c r="J150" s="205"/>
      <c r="K150" s="206">
        <f>ROUND(P150*H150,2)</f>
        <v>0</v>
      </c>
      <c r="L150" s="202" t="s">
        <v>40</v>
      </c>
      <c r="M150" s="45"/>
      <c r="N150" s="207" t="s">
        <v>40</v>
      </c>
      <c r="O150" s="208" t="s">
        <v>53</v>
      </c>
      <c r="P150" s="209">
        <f>I150+J150</f>
        <v>0</v>
      </c>
      <c r="Q150" s="209">
        <f>ROUND(I150*H150,2)</f>
        <v>0</v>
      </c>
      <c r="R150" s="209">
        <f>ROUND(J150*H150,2)</f>
        <v>0</v>
      </c>
      <c r="S150" s="86"/>
      <c r="T150" s="210">
        <f>S150*H150</f>
        <v>0</v>
      </c>
      <c r="U150" s="210">
        <v>0</v>
      </c>
      <c r="V150" s="210">
        <f>U150*H150</f>
        <v>0</v>
      </c>
      <c r="W150" s="210">
        <v>0</v>
      </c>
      <c r="X150" s="210">
        <f>W150*H150</f>
        <v>0</v>
      </c>
      <c r="Y150" s="211" t="s">
        <v>40</v>
      </c>
      <c r="AR150" s="212" t="s">
        <v>235</v>
      </c>
      <c r="AT150" s="212" t="s">
        <v>231</v>
      </c>
      <c r="AU150" s="212" t="s">
        <v>82</v>
      </c>
      <c r="AY150" s="18" t="s">
        <v>236</v>
      </c>
      <c r="BE150" s="213">
        <f>IF(O150="základní",K150,0)</f>
        <v>0</v>
      </c>
      <c r="BF150" s="213">
        <f>IF(O150="snížená",K150,0)</f>
        <v>0</v>
      </c>
      <c r="BG150" s="213">
        <f>IF(O150="zákl. přenesená",K150,0)</f>
        <v>0</v>
      </c>
      <c r="BH150" s="213">
        <f>IF(O150="sníž. přenesená",K150,0)</f>
        <v>0</v>
      </c>
      <c r="BI150" s="213">
        <f>IF(O150="nulová",K150,0)</f>
        <v>0</v>
      </c>
      <c r="BJ150" s="18" t="s">
        <v>235</v>
      </c>
      <c r="BK150" s="213">
        <f>ROUND(P150*H150,2)</f>
        <v>0</v>
      </c>
      <c r="BL150" s="18" t="s">
        <v>235</v>
      </c>
      <c r="BM150" s="212" t="s">
        <v>533</v>
      </c>
    </row>
    <row r="151" s="1" customFormat="1">
      <c r="B151" s="40"/>
      <c r="C151" s="41"/>
      <c r="D151" s="214" t="s">
        <v>237</v>
      </c>
      <c r="E151" s="41"/>
      <c r="F151" s="215" t="s">
        <v>725</v>
      </c>
      <c r="G151" s="41"/>
      <c r="H151" s="41"/>
      <c r="I151" s="151"/>
      <c r="J151" s="151"/>
      <c r="K151" s="41"/>
      <c r="L151" s="41"/>
      <c r="M151" s="45"/>
      <c r="N151" s="216"/>
      <c r="O151" s="86"/>
      <c r="P151" s="86"/>
      <c r="Q151" s="86"/>
      <c r="R151" s="86"/>
      <c r="S151" s="86"/>
      <c r="T151" s="86"/>
      <c r="U151" s="86"/>
      <c r="V151" s="86"/>
      <c r="W151" s="86"/>
      <c r="X151" s="86"/>
      <c r="Y151" s="87"/>
      <c r="AT151" s="18" t="s">
        <v>237</v>
      </c>
      <c r="AU151" s="18" t="s">
        <v>82</v>
      </c>
    </row>
    <row r="152" s="1" customFormat="1" ht="16.5" customHeight="1">
      <c r="B152" s="40"/>
      <c r="C152" s="261" t="s">
        <v>305</v>
      </c>
      <c r="D152" s="261" t="s">
        <v>373</v>
      </c>
      <c r="E152" s="263" t="s">
        <v>726</v>
      </c>
      <c r="F152" s="264" t="s">
        <v>727</v>
      </c>
      <c r="G152" s="265" t="s">
        <v>342</v>
      </c>
      <c r="H152" s="266">
        <v>6</v>
      </c>
      <c r="I152" s="267"/>
      <c r="J152" s="268"/>
      <c r="K152" s="269">
        <f>ROUND(P152*H152,2)</f>
        <v>0</v>
      </c>
      <c r="L152" s="264" t="s">
        <v>40</v>
      </c>
      <c r="M152" s="270"/>
      <c r="N152" s="271" t="s">
        <v>40</v>
      </c>
      <c r="O152" s="208" t="s">
        <v>53</v>
      </c>
      <c r="P152" s="209">
        <f>I152+J152</f>
        <v>0</v>
      </c>
      <c r="Q152" s="209">
        <f>ROUND(I152*H152,2)</f>
        <v>0</v>
      </c>
      <c r="R152" s="209">
        <f>ROUND(J152*H152,2)</f>
        <v>0</v>
      </c>
      <c r="S152" s="86"/>
      <c r="T152" s="210">
        <f>S152*H152</f>
        <v>0</v>
      </c>
      <c r="U152" s="210">
        <v>0</v>
      </c>
      <c r="V152" s="210">
        <f>U152*H152</f>
        <v>0</v>
      </c>
      <c r="W152" s="210">
        <v>0</v>
      </c>
      <c r="X152" s="210">
        <f>W152*H152</f>
        <v>0</v>
      </c>
      <c r="Y152" s="211" t="s">
        <v>40</v>
      </c>
      <c r="AR152" s="212" t="s">
        <v>265</v>
      </c>
      <c r="AT152" s="212" t="s">
        <v>373</v>
      </c>
      <c r="AU152" s="212" t="s">
        <v>82</v>
      </c>
      <c r="AY152" s="18" t="s">
        <v>236</v>
      </c>
      <c r="BE152" s="213">
        <f>IF(O152="základní",K152,0)</f>
        <v>0</v>
      </c>
      <c r="BF152" s="213">
        <f>IF(O152="snížená",K152,0)</f>
        <v>0</v>
      </c>
      <c r="BG152" s="213">
        <f>IF(O152="zákl. přenesená",K152,0)</f>
        <v>0</v>
      </c>
      <c r="BH152" s="213">
        <f>IF(O152="sníž. přenesená",K152,0)</f>
        <v>0</v>
      </c>
      <c r="BI152" s="213">
        <f>IF(O152="nulová",K152,0)</f>
        <v>0</v>
      </c>
      <c r="BJ152" s="18" t="s">
        <v>235</v>
      </c>
      <c r="BK152" s="213">
        <f>ROUND(P152*H152,2)</f>
        <v>0</v>
      </c>
      <c r="BL152" s="18" t="s">
        <v>235</v>
      </c>
      <c r="BM152" s="212" t="s">
        <v>343</v>
      </c>
    </row>
    <row r="153" s="1" customFormat="1">
      <c r="B153" s="40"/>
      <c r="C153" s="41"/>
      <c r="D153" s="214" t="s">
        <v>237</v>
      </c>
      <c r="E153" s="41"/>
      <c r="F153" s="215" t="s">
        <v>727</v>
      </c>
      <c r="G153" s="41"/>
      <c r="H153" s="41"/>
      <c r="I153" s="151"/>
      <c r="J153" s="151"/>
      <c r="K153" s="41"/>
      <c r="L153" s="41"/>
      <c r="M153" s="45"/>
      <c r="N153" s="216"/>
      <c r="O153" s="86"/>
      <c r="P153" s="86"/>
      <c r="Q153" s="86"/>
      <c r="R153" s="86"/>
      <c r="S153" s="86"/>
      <c r="T153" s="86"/>
      <c r="U153" s="86"/>
      <c r="V153" s="86"/>
      <c r="W153" s="86"/>
      <c r="X153" s="86"/>
      <c r="Y153" s="87"/>
      <c r="AT153" s="18" t="s">
        <v>237</v>
      </c>
      <c r="AU153" s="18" t="s">
        <v>82</v>
      </c>
    </row>
    <row r="154" s="1" customFormat="1">
      <c r="B154" s="40"/>
      <c r="C154" s="41"/>
      <c r="D154" s="214" t="s">
        <v>241</v>
      </c>
      <c r="E154" s="41"/>
      <c r="F154" s="217" t="s">
        <v>728</v>
      </c>
      <c r="G154" s="41"/>
      <c r="H154" s="41"/>
      <c r="I154" s="151"/>
      <c r="J154" s="151"/>
      <c r="K154" s="41"/>
      <c r="L154" s="41"/>
      <c r="M154" s="45"/>
      <c r="N154" s="216"/>
      <c r="O154" s="86"/>
      <c r="P154" s="86"/>
      <c r="Q154" s="86"/>
      <c r="R154" s="86"/>
      <c r="S154" s="86"/>
      <c r="T154" s="86"/>
      <c r="U154" s="86"/>
      <c r="V154" s="86"/>
      <c r="W154" s="86"/>
      <c r="X154" s="86"/>
      <c r="Y154" s="87"/>
      <c r="AT154" s="18" t="s">
        <v>241</v>
      </c>
      <c r="AU154" s="18" t="s">
        <v>82</v>
      </c>
    </row>
    <row r="155" s="1" customFormat="1" ht="16.5" customHeight="1">
      <c r="B155" s="40"/>
      <c r="C155" s="199" t="s">
        <v>395</v>
      </c>
      <c r="D155" s="199" t="s">
        <v>231</v>
      </c>
      <c r="E155" s="201" t="s">
        <v>647</v>
      </c>
      <c r="F155" s="202" t="s">
        <v>729</v>
      </c>
      <c r="G155" s="203" t="s">
        <v>172</v>
      </c>
      <c r="H155" s="204">
        <v>3</v>
      </c>
      <c r="I155" s="205"/>
      <c r="J155" s="205"/>
      <c r="K155" s="206">
        <f>ROUND(P155*H155,2)</f>
        <v>0</v>
      </c>
      <c r="L155" s="202" t="s">
        <v>40</v>
      </c>
      <c r="M155" s="45"/>
      <c r="N155" s="207" t="s">
        <v>40</v>
      </c>
      <c r="O155" s="208" t="s">
        <v>53</v>
      </c>
      <c r="P155" s="209">
        <f>I155+J155</f>
        <v>0</v>
      </c>
      <c r="Q155" s="209">
        <f>ROUND(I155*H155,2)</f>
        <v>0</v>
      </c>
      <c r="R155" s="209">
        <f>ROUND(J155*H155,2)</f>
        <v>0</v>
      </c>
      <c r="S155" s="86"/>
      <c r="T155" s="210">
        <f>S155*H155</f>
        <v>0</v>
      </c>
      <c r="U155" s="210">
        <v>0</v>
      </c>
      <c r="V155" s="210">
        <f>U155*H155</f>
        <v>0</v>
      </c>
      <c r="W155" s="210">
        <v>0</v>
      </c>
      <c r="X155" s="210">
        <f>W155*H155</f>
        <v>0</v>
      </c>
      <c r="Y155" s="211" t="s">
        <v>40</v>
      </c>
      <c r="AR155" s="212" t="s">
        <v>235</v>
      </c>
      <c r="AT155" s="212" t="s">
        <v>231</v>
      </c>
      <c r="AU155" s="212" t="s">
        <v>82</v>
      </c>
      <c r="AY155" s="18" t="s">
        <v>236</v>
      </c>
      <c r="BE155" s="213">
        <f>IF(O155="základní",K155,0)</f>
        <v>0</v>
      </c>
      <c r="BF155" s="213">
        <f>IF(O155="snížená",K155,0)</f>
        <v>0</v>
      </c>
      <c r="BG155" s="213">
        <f>IF(O155="zákl. přenesená",K155,0)</f>
        <v>0</v>
      </c>
      <c r="BH155" s="213">
        <f>IF(O155="sníž. přenesená",K155,0)</f>
        <v>0</v>
      </c>
      <c r="BI155" s="213">
        <f>IF(O155="nulová",K155,0)</f>
        <v>0</v>
      </c>
      <c r="BJ155" s="18" t="s">
        <v>235</v>
      </c>
      <c r="BK155" s="213">
        <f>ROUND(P155*H155,2)</f>
        <v>0</v>
      </c>
      <c r="BL155" s="18" t="s">
        <v>235</v>
      </c>
      <c r="BM155" s="212" t="s">
        <v>353</v>
      </c>
    </row>
    <row r="156" s="1" customFormat="1">
      <c r="B156" s="40"/>
      <c r="C156" s="41"/>
      <c r="D156" s="214" t="s">
        <v>237</v>
      </c>
      <c r="E156" s="41"/>
      <c r="F156" s="215" t="s">
        <v>729</v>
      </c>
      <c r="G156" s="41"/>
      <c r="H156" s="41"/>
      <c r="I156" s="151"/>
      <c r="J156" s="151"/>
      <c r="K156" s="41"/>
      <c r="L156" s="41"/>
      <c r="M156" s="45"/>
      <c r="N156" s="216"/>
      <c r="O156" s="86"/>
      <c r="P156" s="86"/>
      <c r="Q156" s="86"/>
      <c r="R156" s="86"/>
      <c r="S156" s="86"/>
      <c r="T156" s="86"/>
      <c r="U156" s="86"/>
      <c r="V156" s="86"/>
      <c r="W156" s="86"/>
      <c r="X156" s="86"/>
      <c r="Y156" s="87"/>
      <c r="AT156" s="18" t="s">
        <v>237</v>
      </c>
      <c r="AU156" s="18" t="s">
        <v>82</v>
      </c>
    </row>
    <row r="157" s="1" customFormat="1" ht="16.5" customHeight="1">
      <c r="B157" s="40"/>
      <c r="C157" s="261" t="s">
        <v>319</v>
      </c>
      <c r="D157" s="261" t="s">
        <v>373</v>
      </c>
      <c r="E157" s="263" t="s">
        <v>651</v>
      </c>
      <c r="F157" s="264" t="s">
        <v>652</v>
      </c>
      <c r="G157" s="265" t="s">
        <v>342</v>
      </c>
      <c r="H157" s="266">
        <v>10</v>
      </c>
      <c r="I157" s="267"/>
      <c r="J157" s="268"/>
      <c r="K157" s="269">
        <f>ROUND(P157*H157,2)</f>
        <v>0</v>
      </c>
      <c r="L157" s="264" t="s">
        <v>40</v>
      </c>
      <c r="M157" s="270"/>
      <c r="N157" s="271" t="s">
        <v>40</v>
      </c>
      <c r="O157" s="208" t="s">
        <v>53</v>
      </c>
      <c r="P157" s="209">
        <f>I157+J157</f>
        <v>0</v>
      </c>
      <c r="Q157" s="209">
        <f>ROUND(I157*H157,2)</f>
        <v>0</v>
      </c>
      <c r="R157" s="209">
        <f>ROUND(J157*H157,2)</f>
        <v>0</v>
      </c>
      <c r="S157" s="86"/>
      <c r="T157" s="210">
        <f>S157*H157</f>
        <v>0</v>
      </c>
      <c r="U157" s="210">
        <v>0</v>
      </c>
      <c r="V157" s="210">
        <f>U157*H157</f>
        <v>0</v>
      </c>
      <c r="W157" s="210">
        <v>0</v>
      </c>
      <c r="X157" s="210">
        <f>W157*H157</f>
        <v>0</v>
      </c>
      <c r="Y157" s="211" t="s">
        <v>40</v>
      </c>
      <c r="AR157" s="212" t="s">
        <v>265</v>
      </c>
      <c r="AT157" s="212" t="s">
        <v>373</v>
      </c>
      <c r="AU157" s="212" t="s">
        <v>82</v>
      </c>
      <c r="AY157" s="18" t="s">
        <v>236</v>
      </c>
      <c r="BE157" s="213">
        <f>IF(O157="základní",K157,0)</f>
        <v>0</v>
      </c>
      <c r="BF157" s="213">
        <f>IF(O157="snížená",K157,0)</f>
        <v>0</v>
      </c>
      <c r="BG157" s="213">
        <f>IF(O157="zákl. přenesená",K157,0)</f>
        <v>0</v>
      </c>
      <c r="BH157" s="213">
        <f>IF(O157="sníž. přenesená",K157,0)</f>
        <v>0</v>
      </c>
      <c r="BI157" s="213">
        <f>IF(O157="nulová",K157,0)</f>
        <v>0</v>
      </c>
      <c r="BJ157" s="18" t="s">
        <v>235</v>
      </c>
      <c r="BK157" s="213">
        <f>ROUND(P157*H157,2)</f>
        <v>0</v>
      </c>
      <c r="BL157" s="18" t="s">
        <v>235</v>
      </c>
      <c r="BM157" s="212" t="s">
        <v>361</v>
      </c>
    </row>
    <row r="158" s="1" customFormat="1">
      <c r="B158" s="40"/>
      <c r="C158" s="41"/>
      <c r="D158" s="214" t="s">
        <v>237</v>
      </c>
      <c r="E158" s="41"/>
      <c r="F158" s="215" t="s">
        <v>652</v>
      </c>
      <c r="G158" s="41"/>
      <c r="H158" s="41"/>
      <c r="I158" s="151"/>
      <c r="J158" s="151"/>
      <c r="K158" s="41"/>
      <c r="L158" s="41"/>
      <c r="M158" s="45"/>
      <c r="N158" s="216"/>
      <c r="O158" s="86"/>
      <c r="P158" s="86"/>
      <c r="Q158" s="86"/>
      <c r="R158" s="86"/>
      <c r="S158" s="86"/>
      <c r="T158" s="86"/>
      <c r="U158" s="86"/>
      <c r="V158" s="86"/>
      <c r="W158" s="86"/>
      <c r="X158" s="86"/>
      <c r="Y158" s="87"/>
      <c r="AT158" s="18" t="s">
        <v>237</v>
      </c>
      <c r="AU158" s="18" t="s">
        <v>82</v>
      </c>
    </row>
    <row r="159" s="1" customFormat="1">
      <c r="B159" s="40"/>
      <c r="C159" s="41"/>
      <c r="D159" s="214" t="s">
        <v>241</v>
      </c>
      <c r="E159" s="41"/>
      <c r="F159" s="217" t="s">
        <v>730</v>
      </c>
      <c r="G159" s="41"/>
      <c r="H159" s="41"/>
      <c r="I159" s="151"/>
      <c r="J159" s="151"/>
      <c r="K159" s="41"/>
      <c r="L159" s="41"/>
      <c r="M159" s="45"/>
      <c r="N159" s="216"/>
      <c r="O159" s="86"/>
      <c r="P159" s="86"/>
      <c r="Q159" s="86"/>
      <c r="R159" s="86"/>
      <c r="S159" s="86"/>
      <c r="T159" s="86"/>
      <c r="U159" s="86"/>
      <c r="V159" s="86"/>
      <c r="W159" s="86"/>
      <c r="X159" s="86"/>
      <c r="Y159" s="87"/>
      <c r="AT159" s="18" t="s">
        <v>241</v>
      </c>
      <c r="AU159" s="18" t="s">
        <v>82</v>
      </c>
    </row>
    <row r="160" s="1" customFormat="1" ht="16.5" customHeight="1">
      <c r="B160" s="40"/>
      <c r="C160" s="199" t="s">
        <v>402</v>
      </c>
      <c r="D160" s="199" t="s">
        <v>231</v>
      </c>
      <c r="E160" s="201" t="s">
        <v>731</v>
      </c>
      <c r="F160" s="202" t="s">
        <v>732</v>
      </c>
      <c r="G160" s="203" t="s">
        <v>172</v>
      </c>
      <c r="H160" s="204">
        <v>5</v>
      </c>
      <c r="I160" s="205"/>
      <c r="J160" s="205"/>
      <c r="K160" s="206">
        <f>ROUND(P160*H160,2)</f>
        <v>0</v>
      </c>
      <c r="L160" s="202" t="s">
        <v>40</v>
      </c>
      <c r="M160" s="45"/>
      <c r="N160" s="207" t="s">
        <v>40</v>
      </c>
      <c r="O160" s="208" t="s">
        <v>53</v>
      </c>
      <c r="P160" s="209">
        <f>I160+J160</f>
        <v>0</v>
      </c>
      <c r="Q160" s="209">
        <f>ROUND(I160*H160,2)</f>
        <v>0</v>
      </c>
      <c r="R160" s="209">
        <f>ROUND(J160*H160,2)</f>
        <v>0</v>
      </c>
      <c r="S160" s="86"/>
      <c r="T160" s="210">
        <f>S160*H160</f>
        <v>0</v>
      </c>
      <c r="U160" s="210">
        <v>0</v>
      </c>
      <c r="V160" s="210">
        <f>U160*H160</f>
        <v>0</v>
      </c>
      <c r="W160" s="210">
        <v>0</v>
      </c>
      <c r="X160" s="210">
        <f>W160*H160</f>
        <v>0</v>
      </c>
      <c r="Y160" s="211" t="s">
        <v>40</v>
      </c>
      <c r="AR160" s="212" t="s">
        <v>235</v>
      </c>
      <c r="AT160" s="212" t="s">
        <v>231</v>
      </c>
      <c r="AU160" s="212" t="s">
        <v>82</v>
      </c>
      <c r="AY160" s="18" t="s">
        <v>236</v>
      </c>
      <c r="BE160" s="213">
        <f>IF(O160="základní",K160,0)</f>
        <v>0</v>
      </c>
      <c r="BF160" s="213">
        <f>IF(O160="snížená",K160,0)</f>
        <v>0</v>
      </c>
      <c r="BG160" s="213">
        <f>IF(O160="zákl. přenesená",K160,0)</f>
        <v>0</v>
      </c>
      <c r="BH160" s="213">
        <f>IF(O160="sníž. přenesená",K160,0)</f>
        <v>0</v>
      </c>
      <c r="BI160" s="213">
        <f>IF(O160="nulová",K160,0)</f>
        <v>0</v>
      </c>
      <c r="BJ160" s="18" t="s">
        <v>235</v>
      </c>
      <c r="BK160" s="213">
        <f>ROUND(P160*H160,2)</f>
        <v>0</v>
      </c>
      <c r="BL160" s="18" t="s">
        <v>235</v>
      </c>
      <c r="BM160" s="212" t="s">
        <v>368</v>
      </c>
    </row>
    <row r="161" s="1" customFormat="1">
      <c r="B161" s="40"/>
      <c r="C161" s="41"/>
      <c r="D161" s="214" t="s">
        <v>237</v>
      </c>
      <c r="E161" s="41"/>
      <c r="F161" s="215" t="s">
        <v>732</v>
      </c>
      <c r="G161" s="41"/>
      <c r="H161" s="41"/>
      <c r="I161" s="151"/>
      <c r="J161" s="151"/>
      <c r="K161" s="41"/>
      <c r="L161" s="41"/>
      <c r="M161" s="45"/>
      <c r="N161" s="216"/>
      <c r="O161" s="86"/>
      <c r="P161" s="86"/>
      <c r="Q161" s="86"/>
      <c r="R161" s="86"/>
      <c r="S161" s="86"/>
      <c r="T161" s="86"/>
      <c r="U161" s="86"/>
      <c r="V161" s="86"/>
      <c r="W161" s="86"/>
      <c r="X161" s="86"/>
      <c r="Y161" s="87"/>
      <c r="AT161" s="18" t="s">
        <v>237</v>
      </c>
      <c r="AU161" s="18" t="s">
        <v>82</v>
      </c>
    </row>
    <row r="162" s="1" customFormat="1">
      <c r="B162" s="40"/>
      <c r="C162" s="41"/>
      <c r="D162" s="214" t="s">
        <v>241</v>
      </c>
      <c r="E162" s="41"/>
      <c r="F162" s="217" t="s">
        <v>733</v>
      </c>
      <c r="G162" s="41"/>
      <c r="H162" s="41"/>
      <c r="I162" s="151"/>
      <c r="J162" s="151"/>
      <c r="K162" s="41"/>
      <c r="L162" s="41"/>
      <c r="M162" s="45"/>
      <c r="N162" s="216"/>
      <c r="O162" s="86"/>
      <c r="P162" s="86"/>
      <c r="Q162" s="86"/>
      <c r="R162" s="86"/>
      <c r="S162" s="86"/>
      <c r="T162" s="86"/>
      <c r="U162" s="86"/>
      <c r="V162" s="86"/>
      <c r="W162" s="86"/>
      <c r="X162" s="86"/>
      <c r="Y162" s="87"/>
      <c r="AT162" s="18" t="s">
        <v>241</v>
      </c>
      <c r="AU162" s="18" t="s">
        <v>82</v>
      </c>
    </row>
    <row r="163" s="1" customFormat="1" ht="16.5" customHeight="1">
      <c r="B163" s="40"/>
      <c r="C163" s="261" t="s">
        <v>312</v>
      </c>
      <c r="D163" s="261" t="s">
        <v>373</v>
      </c>
      <c r="E163" s="263" t="s">
        <v>734</v>
      </c>
      <c r="F163" s="264" t="s">
        <v>735</v>
      </c>
      <c r="G163" s="265" t="s">
        <v>342</v>
      </c>
      <c r="H163" s="266">
        <v>3</v>
      </c>
      <c r="I163" s="267"/>
      <c r="J163" s="268"/>
      <c r="K163" s="269">
        <f>ROUND(P163*H163,2)</f>
        <v>0</v>
      </c>
      <c r="L163" s="264" t="s">
        <v>40</v>
      </c>
      <c r="M163" s="270"/>
      <c r="N163" s="271" t="s">
        <v>40</v>
      </c>
      <c r="O163" s="208" t="s">
        <v>53</v>
      </c>
      <c r="P163" s="209">
        <f>I163+J163</f>
        <v>0</v>
      </c>
      <c r="Q163" s="209">
        <f>ROUND(I163*H163,2)</f>
        <v>0</v>
      </c>
      <c r="R163" s="209">
        <f>ROUND(J163*H163,2)</f>
        <v>0</v>
      </c>
      <c r="S163" s="86"/>
      <c r="T163" s="210">
        <f>S163*H163</f>
        <v>0</v>
      </c>
      <c r="U163" s="210">
        <v>0</v>
      </c>
      <c r="V163" s="210">
        <f>U163*H163</f>
        <v>0</v>
      </c>
      <c r="W163" s="210">
        <v>0</v>
      </c>
      <c r="X163" s="210">
        <f>W163*H163</f>
        <v>0</v>
      </c>
      <c r="Y163" s="211" t="s">
        <v>40</v>
      </c>
      <c r="AR163" s="212" t="s">
        <v>265</v>
      </c>
      <c r="AT163" s="212" t="s">
        <v>373</v>
      </c>
      <c r="AU163" s="212" t="s">
        <v>82</v>
      </c>
      <c r="AY163" s="18" t="s">
        <v>236</v>
      </c>
      <c r="BE163" s="213">
        <f>IF(O163="základní",K163,0)</f>
        <v>0</v>
      </c>
      <c r="BF163" s="213">
        <f>IF(O163="snížená",K163,0)</f>
        <v>0</v>
      </c>
      <c r="BG163" s="213">
        <f>IF(O163="zákl. přenesená",K163,0)</f>
        <v>0</v>
      </c>
      <c r="BH163" s="213">
        <f>IF(O163="sníž. přenesená",K163,0)</f>
        <v>0</v>
      </c>
      <c r="BI163" s="213">
        <f>IF(O163="nulová",K163,0)</f>
        <v>0</v>
      </c>
      <c r="BJ163" s="18" t="s">
        <v>235</v>
      </c>
      <c r="BK163" s="213">
        <f>ROUND(P163*H163,2)</f>
        <v>0</v>
      </c>
      <c r="BL163" s="18" t="s">
        <v>235</v>
      </c>
      <c r="BM163" s="212" t="s">
        <v>736</v>
      </c>
    </row>
    <row r="164" s="1" customFormat="1">
      <c r="B164" s="40"/>
      <c r="C164" s="41"/>
      <c r="D164" s="214" t="s">
        <v>237</v>
      </c>
      <c r="E164" s="41"/>
      <c r="F164" s="215" t="s">
        <v>735</v>
      </c>
      <c r="G164" s="41"/>
      <c r="H164" s="41"/>
      <c r="I164" s="151"/>
      <c r="J164" s="151"/>
      <c r="K164" s="41"/>
      <c r="L164" s="41"/>
      <c r="M164" s="45"/>
      <c r="N164" s="216"/>
      <c r="O164" s="86"/>
      <c r="P164" s="86"/>
      <c r="Q164" s="86"/>
      <c r="R164" s="86"/>
      <c r="S164" s="86"/>
      <c r="T164" s="86"/>
      <c r="U164" s="86"/>
      <c r="V164" s="86"/>
      <c r="W164" s="86"/>
      <c r="X164" s="86"/>
      <c r="Y164" s="87"/>
      <c r="AT164" s="18" t="s">
        <v>237</v>
      </c>
      <c r="AU164" s="18" t="s">
        <v>82</v>
      </c>
    </row>
    <row r="165" s="1" customFormat="1">
      <c r="B165" s="40"/>
      <c r="C165" s="41"/>
      <c r="D165" s="214" t="s">
        <v>241</v>
      </c>
      <c r="E165" s="41"/>
      <c r="F165" s="217" t="s">
        <v>737</v>
      </c>
      <c r="G165" s="41"/>
      <c r="H165" s="41"/>
      <c r="I165" s="151"/>
      <c r="J165" s="151"/>
      <c r="K165" s="41"/>
      <c r="L165" s="41"/>
      <c r="M165" s="45"/>
      <c r="N165" s="216"/>
      <c r="O165" s="86"/>
      <c r="P165" s="86"/>
      <c r="Q165" s="86"/>
      <c r="R165" s="86"/>
      <c r="S165" s="86"/>
      <c r="T165" s="86"/>
      <c r="U165" s="86"/>
      <c r="V165" s="86"/>
      <c r="W165" s="86"/>
      <c r="X165" s="86"/>
      <c r="Y165" s="87"/>
      <c r="AT165" s="18" t="s">
        <v>241</v>
      </c>
      <c r="AU165" s="18" t="s">
        <v>82</v>
      </c>
    </row>
    <row r="166" s="1" customFormat="1" ht="16.5" customHeight="1">
      <c r="B166" s="40"/>
      <c r="C166" s="261" t="s">
        <v>421</v>
      </c>
      <c r="D166" s="261" t="s">
        <v>373</v>
      </c>
      <c r="E166" s="263" t="s">
        <v>738</v>
      </c>
      <c r="F166" s="264" t="s">
        <v>739</v>
      </c>
      <c r="G166" s="265" t="s">
        <v>168</v>
      </c>
      <c r="H166" s="266">
        <v>0.75</v>
      </c>
      <c r="I166" s="267"/>
      <c r="J166" s="268"/>
      <c r="K166" s="269">
        <f>ROUND(P166*H166,2)</f>
        <v>0</v>
      </c>
      <c r="L166" s="264" t="s">
        <v>40</v>
      </c>
      <c r="M166" s="270"/>
      <c r="N166" s="271" t="s">
        <v>40</v>
      </c>
      <c r="O166" s="208" t="s">
        <v>53</v>
      </c>
      <c r="P166" s="209">
        <f>I166+J166</f>
        <v>0</v>
      </c>
      <c r="Q166" s="209">
        <f>ROUND(I166*H166,2)</f>
        <v>0</v>
      </c>
      <c r="R166" s="209">
        <f>ROUND(J166*H166,2)</f>
        <v>0</v>
      </c>
      <c r="S166" s="86"/>
      <c r="T166" s="210">
        <f>S166*H166</f>
        <v>0</v>
      </c>
      <c r="U166" s="210">
        <v>0</v>
      </c>
      <c r="V166" s="210">
        <f>U166*H166</f>
        <v>0</v>
      </c>
      <c r="W166" s="210">
        <v>0</v>
      </c>
      <c r="X166" s="210">
        <f>W166*H166</f>
        <v>0</v>
      </c>
      <c r="Y166" s="211" t="s">
        <v>40</v>
      </c>
      <c r="AR166" s="212" t="s">
        <v>265</v>
      </c>
      <c r="AT166" s="212" t="s">
        <v>373</v>
      </c>
      <c r="AU166" s="212" t="s">
        <v>82</v>
      </c>
      <c r="AY166" s="18" t="s">
        <v>236</v>
      </c>
      <c r="BE166" s="213">
        <f>IF(O166="základní",K166,0)</f>
        <v>0</v>
      </c>
      <c r="BF166" s="213">
        <f>IF(O166="snížená",K166,0)</f>
        <v>0</v>
      </c>
      <c r="BG166" s="213">
        <f>IF(O166="zákl. přenesená",K166,0)</f>
        <v>0</v>
      </c>
      <c r="BH166" s="213">
        <f>IF(O166="sníž. přenesená",K166,0)</f>
        <v>0</v>
      </c>
      <c r="BI166" s="213">
        <f>IF(O166="nulová",K166,0)</f>
        <v>0</v>
      </c>
      <c r="BJ166" s="18" t="s">
        <v>235</v>
      </c>
      <c r="BK166" s="213">
        <f>ROUND(P166*H166,2)</f>
        <v>0</v>
      </c>
      <c r="BL166" s="18" t="s">
        <v>235</v>
      </c>
      <c r="BM166" s="212" t="s">
        <v>740</v>
      </c>
    </row>
    <row r="167" s="1" customFormat="1">
      <c r="B167" s="40"/>
      <c r="C167" s="41"/>
      <c r="D167" s="214" t="s">
        <v>237</v>
      </c>
      <c r="E167" s="41"/>
      <c r="F167" s="215" t="s">
        <v>739</v>
      </c>
      <c r="G167" s="41"/>
      <c r="H167" s="41"/>
      <c r="I167" s="151"/>
      <c r="J167" s="151"/>
      <c r="K167" s="41"/>
      <c r="L167" s="41"/>
      <c r="M167" s="45"/>
      <c r="N167" s="216"/>
      <c r="O167" s="86"/>
      <c r="P167" s="86"/>
      <c r="Q167" s="86"/>
      <c r="R167" s="86"/>
      <c r="S167" s="86"/>
      <c r="T167" s="86"/>
      <c r="U167" s="86"/>
      <c r="V167" s="86"/>
      <c r="W167" s="86"/>
      <c r="X167" s="86"/>
      <c r="Y167" s="87"/>
      <c r="AT167" s="18" t="s">
        <v>237</v>
      </c>
      <c r="AU167" s="18" t="s">
        <v>82</v>
      </c>
    </row>
    <row r="168" s="1" customFormat="1">
      <c r="B168" s="40"/>
      <c r="C168" s="41"/>
      <c r="D168" s="214" t="s">
        <v>241</v>
      </c>
      <c r="E168" s="41"/>
      <c r="F168" s="217" t="s">
        <v>741</v>
      </c>
      <c r="G168" s="41"/>
      <c r="H168" s="41"/>
      <c r="I168" s="151"/>
      <c r="J168" s="151"/>
      <c r="K168" s="41"/>
      <c r="L168" s="41"/>
      <c r="M168" s="45"/>
      <c r="N168" s="216"/>
      <c r="O168" s="86"/>
      <c r="P168" s="86"/>
      <c r="Q168" s="86"/>
      <c r="R168" s="86"/>
      <c r="S168" s="86"/>
      <c r="T168" s="86"/>
      <c r="U168" s="86"/>
      <c r="V168" s="86"/>
      <c r="W168" s="86"/>
      <c r="X168" s="86"/>
      <c r="Y168" s="87"/>
      <c r="AT168" s="18" t="s">
        <v>241</v>
      </c>
      <c r="AU168" s="18" t="s">
        <v>82</v>
      </c>
    </row>
    <row r="169" s="1" customFormat="1" ht="36" customHeight="1">
      <c r="B169" s="40"/>
      <c r="C169" s="199" t="s">
        <v>432</v>
      </c>
      <c r="D169" s="199" t="s">
        <v>231</v>
      </c>
      <c r="E169" s="201" t="s">
        <v>275</v>
      </c>
      <c r="F169" s="202" t="s">
        <v>742</v>
      </c>
      <c r="G169" s="203" t="s">
        <v>160</v>
      </c>
      <c r="H169" s="204">
        <v>2.6150000000000002</v>
      </c>
      <c r="I169" s="205"/>
      <c r="J169" s="205"/>
      <c r="K169" s="206">
        <f>ROUND(P169*H169,2)</f>
        <v>0</v>
      </c>
      <c r="L169" s="202" t="s">
        <v>40</v>
      </c>
      <c r="M169" s="45"/>
      <c r="N169" s="207" t="s">
        <v>40</v>
      </c>
      <c r="O169" s="208" t="s">
        <v>53</v>
      </c>
      <c r="P169" s="209">
        <f>I169+J169</f>
        <v>0</v>
      </c>
      <c r="Q169" s="209">
        <f>ROUND(I169*H169,2)</f>
        <v>0</v>
      </c>
      <c r="R169" s="209">
        <f>ROUND(J169*H169,2)</f>
        <v>0</v>
      </c>
      <c r="S169" s="86"/>
      <c r="T169" s="210">
        <f>S169*H169</f>
        <v>0</v>
      </c>
      <c r="U169" s="210">
        <v>0</v>
      </c>
      <c r="V169" s="210">
        <f>U169*H169</f>
        <v>0</v>
      </c>
      <c r="W169" s="210">
        <v>0</v>
      </c>
      <c r="X169" s="210">
        <f>W169*H169</f>
        <v>0</v>
      </c>
      <c r="Y169" s="211" t="s">
        <v>40</v>
      </c>
      <c r="AR169" s="212" t="s">
        <v>235</v>
      </c>
      <c r="AT169" s="212" t="s">
        <v>231</v>
      </c>
      <c r="AU169" s="212" t="s">
        <v>82</v>
      </c>
      <c r="AY169" s="18" t="s">
        <v>236</v>
      </c>
      <c r="BE169" s="213">
        <f>IF(O169="základní",K169,0)</f>
        <v>0</v>
      </c>
      <c r="BF169" s="213">
        <f>IF(O169="snížená",K169,0)</f>
        <v>0</v>
      </c>
      <c r="BG169" s="213">
        <f>IF(O169="zákl. přenesená",K169,0)</f>
        <v>0</v>
      </c>
      <c r="BH169" s="213">
        <f>IF(O169="sníž. přenesená",K169,0)</f>
        <v>0</v>
      </c>
      <c r="BI169" s="213">
        <f>IF(O169="nulová",K169,0)</f>
        <v>0</v>
      </c>
      <c r="BJ169" s="18" t="s">
        <v>235</v>
      </c>
      <c r="BK169" s="213">
        <f>ROUND(P169*H169,2)</f>
        <v>0</v>
      </c>
      <c r="BL169" s="18" t="s">
        <v>235</v>
      </c>
      <c r="BM169" s="212" t="s">
        <v>381</v>
      </c>
    </row>
    <row r="170" s="1" customFormat="1">
      <c r="B170" s="40"/>
      <c r="C170" s="41"/>
      <c r="D170" s="214" t="s">
        <v>237</v>
      </c>
      <c r="E170" s="41"/>
      <c r="F170" s="215" t="s">
        <v>743</v>
      </c>
      <c r="G170" s="41"/>
      <c r="H170" s="41"/>
      <c r="I170" s="151"/>
      <c r="J170" s="151"/>
      <c r="K170" s="41"/>
      <c r="L170" s="41"/>
      <c r="M170" s="45"/>
      <c r="N170" s="216"/>
      <c r="O170" s="86"/>
      <c r="P170" s="86"/>
      <c r="Q170" s="86"/>
      <c r="R170" s="86"/>
      <c r="S170" s="86"/>
      <c r="T170" s="86"/>
      <c r="U170" s="86"/>
      <c r="V170" s="86"/>
      <c r="W170" s="86"/>
      <c r="X170" s="86"/>
      <c r="Y170" s="87"/>
      <c r="AT170" s="18" t="s">
        <v>237</v>
      </c>
      <c r="AU170" s="18" t="s">
        <v>82</v>
      </c>
    </row>
    <row r="171" s="1" customFormat="1" ht="16.5" customHeight="1">
      <c r="B171" s="40"/>
      <c r="C171" s="199" t="s">
        <v>440</v>
      </c>
      <c r="D171" s="199" t="s">
        <v>231</v>
      </c>
      <c r="E171" s="201" t="s">
        <v>744</v>
      </c>
      <c r="F171" s="202" t="s">
        <v>745</v>
      </c>
      <c r="G171" s="203" t="s">
        <v>746</v>
      </c>
      <c r="H171" s="283"/>
      <c r="I171" s="205"/>
      <c r="J171" s="205"/>
      <c r="K171" s="206">
        <f>ROUND(P171*H171,2)</f>
        <v>0</v>
      </c>
      <c r="L171" s="202" t="s">
        <v>40</v>
      </c>
      <c r="M171" s="45"/>
      <c r="N171" s="207" t="s">
        <v>40</v>
      </c>
      <c r="O171" s="208" t="s">
        <v>53</v>
      </c>
      <c r="P171" s="209">
        <f>I171+J171</f>
        <v>0</v>
      </c>
      <c r="Q171" s="209">
        <f>ROUND(I171*H171,2)</f>
        <v>0</v>
      </c>
      <c r="R171" s="209">
        <f>ROUND(J171*H171,2)</f>
        <v>0</v>
      </c>
      <c r="S171" s="86"/>
      <c r="T171" s="210">
        <f>S171*H171</f>
        <v>0</v>
      </c>
      <c r="U171" s="210">
        <v>0</v>
      </c>
      <c r="V171" s="210">
        <f>U171*H171</f>
        <v>0</v>
      </c>
      <c r="W171" s="210">
        <v>0</v>
      </c>
      <c r="X171" s="210">
        <f>W171*H171</f>
        <v>0</v>
      </c>
      <c r="Y171" s="211" t="s">
        <v>40</v>
      </c>
      <c r="AR171" s="212" t="s">
        <v>235</v>
      </c>
      <c r="AT171" s="212" t="s">
        <v>231</v>
      </c>
      <c r="AU171" s="212" t="s">
        <v>82</v>
      </c>
      <c r="AY171" s="18" t="s">
        <v>236</v>
      </c>
      <c r="BE171" s="213">
        <f>IF(O171="základní",K171,0)</f>
        <v>0</v>
      </c>
      <c r="BF171" s="213">
        <f>IF(O171="snížená",K171,0)</f>
        <v>0</v>
      </c>
      <c r="BG171" s="213">
        <f>IF(O171="zákl. přenesená",K171,0)</f>
        <v>0</v>
      </c>
      <c r="BH171" s="213">
        <f>IF(O171="sníž. přenesená",K171,0)</f>
        <v>0</v>
      </c>
      <c r="BI171" s="213">
        <f>IF(O171="nulová",K171,0)</f>
        <v>0</v>
      </c>
      <c r="BJ171" s="18" t="s">
        <v>235</v>
      </c>
      <c r="BK171" s="213">
        <f>ROUND(P171*H171,2)</f>
        <v>0</v>
      </c>
      <c r="BL171" s="18" t="s">
        <v>235</v>
      </c>
      <c r="BM171" s="212" t="s">
        <v>391</v>
      </c>
    </row>
    <row r="172" s="1" customFormat="1">
      <c r="B172" s="40"/>
      <c r="C172" s="41"/>
      <c r="D172" s="214" t="s">
        <v>237</v>
      </c>
      <c r="E172" s="41"/>
      <c r="F172" s="215" t="s">
        <v>745</v>
      </c>
      <c r="G172" s="41"/>
      <c r="H172" s="41"/>
      <c r="I172" s="151"/>
      <c r="J172" s="151"/>
      <c r="K172" s="41"/>
      <c r="L172" s="41"/>
      <c r="M172" s="45"/>
      <c r="N172" s="216"/>
      <c r="O172" s="86"/>
      <c r="P172" s="86"/>
      <c r="Q172" s="86"/>
      <c r="R172" s="86"/>
      <c r="S172" s="86"/>
      <c r="T172" s="86"/>
      <c r="U172" s="86"/>
      <c r="V172" s="86"/>
      <c r="W172" s="86"/>
      <c r="X172" s="86"/>
      <c r="Y172" s="87"/>
      <c r="AT172" s="18" t="s">
        <v>237</v>
      </c>
      <c r="AU172" s="18" t="s">
        <v>82</v>
      </c>
    </row>
    <row r="173" s="1" customFormat="1" ht="16.5" customHeight="1">
      <c r="B173" s="40"/>
      <c r="C173" s="199" t="s">
        <v>324</v>
      </c>
      <c r="D173" s="199" t="s">
        <v>231</v>
      </c>
      <c r="E173" s="201" t="s">
        <v>747</v>
      </c>
      <c r="F173" s="202" t="s">
        <v>748</v>
      </c>
      <c r="G173" s="203" t="s">
        <v>257</v>
      </c>
      <c r="H173" s="204">
        <v>65</v>
      </c>
      <c r="I173" s="205"/>
      <c r="J173" s="205"/>
      <c r="K173" s="206">
        <f>ROUND(P173*H173,2)</f>
        <v>0</v>
      </c>
      <c r="L173" s="202" t="s">
        <v>40</v>
      </c>
      <c r="M173" s="45"/>
      <c r="N173" s="207" t="s">
        <v>40</v>
      </c>
      <c r="O173" s="208" t="s">
        <v>53</v>
      </c>
      <c r="P173" s="209">
        <f>I173+J173</f>
        <v>0</v>
      </c>
      <c r="Q173" s="209">
        <f>ROUND(I173*H173,2)</f>
        <v>0</v>
      </c>
      <c r="R173" s="209">
        <f>ROUND(J173*H173,2)</f>
        <v>0</v>
      </c>
      <c r="S173" s="86"/>
      <c r="T173" s="210">
        <f>S173*H173</f>
        <v>0</v>
      </c>
      <c r="U173" s="210">
        <v>0</v>
      </c>
      <c r="V173" s="210">
        <f>U173*H173</f>
        <v>0</v>
      </c>
      <c r="W173" s="210">
        <v>0</v>
      </c>
      <c r="X173" s="210">
        <f>W173*H173</f>
        <v>0</v>
      </c>
      <c r="Y173" s="211" t="s">
        <v>40</v>
      </c>
      <c r="AR173" s="212" t="s">
        <v>235</v>
      </c>
      <c r="AT173" s="212" t="s">
        <v>231</v>
      </c>
      <c r="AU173" s="212" t="s">
        <v>82</v>
      </c>
      <c r="AY173" s="18" t="s">
        <v>236</v>
      </c>
      <c r="BE173" s="213">
        <f>IF(O173="základní",K173,0)</f>
        <v>0</v>
      </c>
      <c r="BF173" s="213">
        <f>IF(O173="snížená",K173,0)</f>
        <v>0</v>
      </c>
      <c r="BG173" s="213">
        <f>IF(O173="zákl. přenesená",K173,0)</f>
        <v>0</v>
      </c>
      <c r="BH173" s="213">
        <f>IF(O173="sníž. přenesená",K173,0)</f>
        <v>0</v>
      </c>
      <c r="BI173" s="213">
        <f>IF(O173="nulová",K173,0)</f>
        <v>0</v>
      </c>
      <c r="BJ173" s="18" t="s">
        <v>235</v>
      </c>
      <c r="BK173" s="213">
        <f>ROUND(P173*H173,2)</f>
        <v>0</v>
      </c>
      <c r="BL173" s="18" t="s">
        <v>235</v>
      </c>
      <c r="BM173" s="212" t="s">
        <v>405</v>
      </c>
    </row>
    <row r="174" s="1" customFormat="1">
      <c r="B174" s="40"/>
      <c r="C174" s="41"/>
      <c r="D174" s="214" t="s">
        <v>237</v>
      </c>
      <c r="E174" s="41"/>
      <c r="F174" s="215" t="s">
        <v>748</v>
      </c>
      <c r="G174" s="41"/>
      <c r="H174" s="41"/>
      <c r="I174" s="151"/>
      <c r="J174" s="151"/>
      <c r="K174" s="41"/>
      <c r="L174" s="41"/>
      <c r="M174" s="45"/>
      <c r="N174" s="216"/>
      <c r="O174" s="86"/>
      <c r="P174" s="86"/>
      <c r="Q174" s="86"/>
      <c r="R174" s="86"/>
      <c r="S174" s="86"/>
      <c r="T174" s="86"/>
      <c r="U174" s="86"/>
      <c r="V174" s="86"/>
      <c r="W174" s="86"/>
      <c r="X174" s="86"/>
      <c r="Y174" s="87"/>
      <c r="AT174" s="18" t="s">
        <v>237</v>
      </c>
      <c r="AU174" s="18" t="s">
        <v>82</v>
      </c>
    </row>
    <row r="175" s="1" customFormat="1" ht="16.5" customHeight="1">
      <c r="B175" s="40"/>
      <c r="C175" s="199" t="s">
        <v>452</v>
      </c>
      <c r="D175" s="199" t="s">
        <v>231</v>
      </c>
      <c r="E175" s="201" t="s">
        <v>749</v>
      </c>
      <c r="F175" s="202" t="s">
        <v>750</v>
      </c>
      <c r="G175" s="203" t="s">
        <v>257</v>
      </c>
      <c r="H175" s="204">
        <v>65</v>
      </c>
      <c r="I175" s="205"/>
      <c r="J175" s="205"/>
      <c r="K175" s="206">
        <f>ROUND(P175*H175,2)</f>
        <v>0</v>
      </c>
      <c r="L175" s="202" t="s">
        <v>40</v>
      </c>
      <c r="M175" s="45"/>
      <c r="N175" s="207" t="s">
        <v>40</v>
      </c>
      <c r="O175" s="208" t="s">
        <v>53</v>
      </c>
      <c r="P175" s="209">
        <f>I175+J175</f>
        <v>0</v>
      </c>
      <c r="Q175" s="209">
        <f>ROUND(I175*H175,2)</f>
        <v>0</v>
      </c>
      <c r="R175" s="209">
        <f>ROUND(J175*H175,2)</f>
        <v>0</v>
      </c>
      <c r="S175" s="86"/>
      <c r="T175" s="210">
        <f>S175*H175</f>
        <v>0</v>
      </c>
      <c r="U175" s="210">
        <v>0</v>
      </c>
      <c r="V175" s="210">
        <f>U175*H175</f>
        <v>0</v>
      </c>
      <c r="W175" s="210">
        <v>0</v>
      </c>
      <c r="X175" s="210">
        <f>W175*H175</f>
        <v>0</v>
      </c>
      <c r="Y175" s="211" t="s">
        <v>40</v>
      </c>
      <c r="AR175" s="212" t="s">
        <v>235</v>
      </c>
      <c r="AT175" s="212" t="s">
        <v>231</v>
      </c>
      <c r="AU175" s="212" t="s">
        <v>82</v>
      </c>
      <c r="AY175" s="18" t="s">
        <v>236</v>
      </c>
      <c r="BE175" s="213">
        <f>IF(O175="základní",K175,0)</f>
        <v>0</v>
      </c>
      <c r="BF175" s="213">
        <f>IF(O175="snížená",K175,0)</f>
        <v>0</v>
      </c>
      <c r="BG175" s="213">
        <f>IF(O175="zákl. přenesená",K175,0)</f>
        <v>0</v>
      </c>
      <c r="BH175" s="213">
        <f>IF(O175="sníž. přenesená",K175,0)</f>
        <v>0</v>
      </c>
      <c r="BI175" s="213">
        <f>IF(O175="nulová",K175,0)</f>
        <v>0</v>
      </c>
      <c r="BJ175" s="18" t="s">
        <v>235</v>
      </c>
      <c r="BK175" s="213">
        <f>ROUND(P175*H175,2)</f>
        <v>0</v>
      </c>
      <c r="BL175" s="18" t="s">
        <v>235</v>
      </c>
      <c r="BM175" s="212" t="s">
        <v>629</v>
      </c>
    </row>
    <row r="176" s="1" customFormat="1">
      <c r="B176" s="40"/>
      <c r="C176" s="41"/>
      <c r="D176" s="214" t="s">
        <v>237</v>
      </c>
      <c r="E176" s="41"/>
      <c r="F176" s="215" t="s">
        <v>750</v>
      </c>
      <c r="G176" s="41"/>
      <c r="H176" s="41"/>
      <c r="I176" s="151"/>
      <c r="J176" s="151"/>
      <c r="K176" s="41"/>
      <c r="L176" s="41"/>
      <c r="M176" s="45"/>
      <c r="N176" s="216"/>
      <c r="O176" s="86"/>
      <c r="P176" s="86"/>
      <c r="Q176" s="86"/>
      <c r="R176" s="86"/>
      <c r="S176" s="86"/>
      <c r="T176" s="86"/>
      <c r="U176" s="86"/>
      <c r="V176" s="86"/>
      <c r="W176" s="86"/>
      <c r="X176" s="86"/>
      <c r="Y176" s="87"/>
      <c r="AT176" s="18" t="s">
        <v>237</v>
      </c>
      <c r="AU176" s="18" t="s">
        <v>82</v>
      </c>
    </row>
    <row r="177" s="1" customFormat="1" ht="16.5" customHeight="1">
      <c r="B177" s="40"/>
      <c r="C177" s="199" t="s">
        <v>335</v>
      </c>
      <c r="D177" s="284" t="s">
        <v>231</v>
      </c>
      <c r="E177" s="201" t="s">
        <v>542</v>
      </c>
      <c r="F177" s="202" t="s">
        <v>543</v>
      </c>
      <c r="G177" s="203" t="s">
        <v>160</v>
      </c>
      <c r="H177" s="204">
        <v>56.048000000000002</v>
      </c>
      <c r="I177" s="205"/>
      <c r="J177" s="205"/>
      <c r="K177" s="206">
        <f>ROUND(P177*H177,2)</f>
        <v>0</v>
      </c>
      <c r="L177" s="202" t="s">
        <v>40</v>
      </c>
      <c r="M177" s="45"/>
      <c r="N177" s="207" t="s">
        <v>40</v>
      </c>
      <c r="O177" s="208" t="s">
        <v>53</v>
      </c>
      <c r="P177" s="209">
        <f>I177+J177</f>
        <v>0</v>
      </c>
      <c r="Q177" s="209">
        <f>ROUND(I177*H177,2)</f>
        <v>0</v>
      </c>
      <c r="R177" s="209">
        <f>ROUND(J177*H177,2)</f>
        <v>0</v>
      </c>
      <c r="S177" s="86"/>
      <c r="T177" s="210">
        <f>S177*H177</f>
        <v>0</v>
      </c>
      <c r="U177" s="210">
        <v>0</v>
      </c>
      <c r="V177" s="210">
        <f>U177*H177</f>
        <v>0</v>
      </c>
      <c r="W177" s="210">
        <v>0</v>
      </c>
      <c r="X177" s="210">
        <f>W177*H177</f>
        <v>0</v>
      </c>
      <c r="Y177" s="211" t="s">
        <v>40</v>
      </c>
      <c r="AR177" s="212" t="s">
        <v>235</v>
      </c>
      <c r="AT177" s="212" t="s">
        <v>231</v>
      </c>
      <c r="AU177" s="212" t="s">
        <v>82</v>
      </c>
      <c r="AY177" s="18" t="s">
        <v>236</v>
      </c>
      <c r="BE177" s="213">
        <f>IF(O177="základní",K177,0)</f>
        <v>0</v>
      </c>
      <c r="BF177" s="213">
        <f>IF(O177="snížená",K177,0)</f>
        <v>0</v>
      </c>
      <c r="BG177" s="213">
        <f>IF(O177="zákl. přenesená",K177,0)</f>
        <v>0</v>
      </c>
      <c r="BH177" s="213">
        <f>IF(O177="sníž. přenesená",K177,0)</f>
        <v>0</v>
      </c>
      <c r="BI177" s="213">
        <f>IF(O177="nulová",K177,0)</f>
        <v>0</v>
      </c>
      <c r="BJ177" s="18" t="s">
        <v>235</v>
      </c>
      <c r="BK177" s="213">
        <f>ROUND(P177*H177,2)</f>
        <v>0</v>
      </c>
      <c r="BL177" s="18" t="s">
        <v>235</v>
      </c>
      <c r="BM177" s="212" t="s">
        <v>632</v>
      </c>
    </row>
    <row r="178" s="1" customFormat="1">
      <c r="B178" s="40"/>
      <c r="C178" s="41"/>
      <c r="D178" s="214" t="s">
        <v>237</v>
      </c>
      <c r="E178" s="41"/>
      <c r="F178" s="215" t="s">
        <v>543</v>
      </c>
      <c r="G178" s="41"/>
      <c r="H178" s="41"/>
      <c r="I178" s="151"/>
      <c r="J178" s="151"/>
      <c r="K178" s="41"/>
      <c r="L178" s="41"/>
      <c r="M178" s="45"/>
      <c r="N178" s="216"/>
      <c r="O178" s="86"/>
      <c r="P178" s="86"/>
      <c r="Q178" s="86"/>
      <c r="R178" s="86"/>
      <c r="S178" s="86"/>
      <c r="T178" s="86"/>
      <c r="U178" s="86"/>
      <c r="V178" s="86"/>
      <c r="W178" s="86"/>
      <c r="X178" s="86"/>
      <c r="Y178" s="87"/>
      <c r="AT178" s="18" t="s">
        <v>237</v>
      </c>
      <c r="AU178" s="18" t="s">
        <v>82</v>
      </c>
    </row>
    <row r="179" s="1" customFormat="1" ht="16.5" customHeight="1">
      <c r="B179" s="40"/>
      <c r="C179" s="199" t="s">
        <v>463</v>
      </c>
      <c r="D179" s="199" t="s">
        <v>231</v>
      </c>
      <c r="E179" s="201" t="s">
        <v>751</v>
      </c>
      <c r="F179" s="202" t="s">
        <v>752</v>
      </c>
      <c r="G179" s="203" t="s">
        <v>160</v>
      </c>
      <c r="H179" s="204">
        <v>5.8499999999999996</v>
      </c>
      <c r="I179" s="205"/>
      <c r="J179" s="205"/>
      <c r="K179" s="206">
        <f>ROUND(P179*H179,2)</f>
        <v>0</v>
      </c>
      <c r="L179" s="202" t="s">
        <v>40</v>
      </c>
      <c r="M179" s="45"/>
      <c r="N179" s="207" t="s">
        <v>40</v>
      </c>
      <c r="O179" s="208" t="s">
        <v>53</v>
      </c>
      <c r="P179" s="209">
        <f>I179+J179</f>
        <v>0</v>
      </c>
      <c r="Q179" s="209">
        <f>ROUND(I179*H179,2)</f>
        <v>0</v>
      </c>
      <c r="R179" s="209">
        <f>ROUND(J179*H179,2)</f>
        <v>0</v>
      </c>
      <c r="S179" s="86"/>
      <c r="T179" s="210">
        <f>S179*H179</f>
        <v>0</v>
      </c>
      <c r="U179" s="210">
        <v>0</v>
      </c>
      <c r="V179" s="210">
        <f>U179*H179</f>
        <v>0</v>
      </c>
      <c r="W179" s="210">
        <v>0</v>
      </c>
      <c r="X179" s="210">
        <f>W179*H179</f>
        <v>0</v>
      </c>
      <c r="Y179" s="211" t="s">
        <v>40</v>
      </c>
      <c r="AR179" s="212" t="s">
        <v>235</v>
      </c>
      <c r="AT179" s="212" t="s">
        <v>231</v>
      </c>
      <c r="AU179" s="212" t="s">
        <v>82</v>
      </c>
      <c r="AY179" s="18" t="s">
        <v>236</v>
      </c>
      <c r="BE179" s="213">
        <f>IF(O179="základní",K179,0)</f>
        <v>0</v>
      </c>
      <c r="BF179" s="213">
        <f>IF(O179="snížená",K179,0)</f>
        <v>0</v>
      </c>
      <c r="BG179" s="213">
        <f>IF(O179="zákl. přenesená",K179,0)</f>
        <v>0</v>
      </c>
      <c r="BH179" s="213">
        <f>IF(O179="sníž. přenesená",K179,0)</f>
        <v>0</v>
      </c>
      <c r="BI179" s="213">
        <f>IF(O179="nulová",K179,0)</f>
        <v>0</v>
      </c>
      <c r="BJ179" s="18" t="s">
        <v>235</v>
      </c>
      <c r="BK179" s="213">
        <f>ROUND(P179*H179,2)</f>
        <v>0</v>
      </c>
      <c r="BL179" s="18" t="s">
        <v>235</v>
      </c>
      <c r="BM179" s="212" t="s">
        <v>416</v>
      </c>
    </row>
    <row r="180" s="1" customFormat="1">
      <c r="B180" s="40"/>
      <c r="C180" s="41"/>
      <c r="D180" s="214" t="s">
        <v>237</v>
      </c>
      <c r="E180" s="41"/>
      <c r="F180" s="215" t="s">
        <v>752</v>
      </c>
      <c r="G180" s="41"/>
      <c r="H180" s="41"/>
      <c r="I180" s="151"/>
      <c r="J180" s="151"/>
      <c r="K180" s="41"/>
      <c r="L180" s="41"/>
      <c r="M180" s="45"/>
      <c r="N180" s="280"/>
      <c r="O180" s="281"/>
      <c r="P180" s="281"/>
      <c r="Q180" s="281"/>
      <c r="R180" s="281"/>
      <c r="S180" s="281"/>
      <c r="T180" s="281"/>
      <c r="U180" s="281"/>
      <c r="V180" s="281"/>
      <c r="W180" s="281"/>
      <c r="X180" s="281"/>
      <c r="Y180" s="282"/>
      <c r="AT180" s="18" t="s">
        <v>237</v>
      </c>
      <c r="AU180" s="18" t="s">
        <v>82</v>
      </c>
    </row>
    <row r="181" s="1" customFormat="1" ht="6.96" customHeight="1">
      <c r="B181" s="61"/>
      <c r="C181" s="62"/>
      <c r="D181" s="62"/>
      <c r="E181" s="62"/>
      <c r="F181" s="62"/>
      <c r="G181" s="62"/>
      <c r="H181" s="62"/>
      <c r="I181" s="177"/>
      <c r="J181" s="177"/>
      <c r="K181" s="62"/>
      <c r="L181" s="62"/>
      <c r="M181" s="45"/>
    </row>
  </sheetData>
  <sheetProtection sheet="1" autoFilter="0" formatColumns="0" formatRows="0" objects="1" scenarios="1" spinCount="100000" saltValue="FPD9oAEjGuJ3R/UaDp12tNXFlWgt6t3Yy9gP6JeHb+4BNy7hTNw9jyYJzhPnYPP9Yp+pOzopIX6lSiHLc7KNBQ==" hashValue="ik30tMYdPAywRX0FZbiFgx06g7f8bu8rJpTYFibgtKY/Ht9LSNoNAvBpe8UWBqKMbbS5zN83S3sscChLTbdibQ==" algorithmName="SHA-512" password="CDD6"/>
  <autoFilter ref="C86:L180"/>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111</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664</v>
      </c>
      <c r="F9" s="1"/>
      <c r="G9" s="1"/>
      <c r="H9" s="1"/>
      <c r="I9" s="151"/>
      <c r="J9" s="151"/>
      <c r="M9" s="45"/>
    </row>
    <row r="10" s="1" customFormat="1" ht="12" customHeight="1">
      <c r="B10" s="45"/>
      <c r="D10" s="149" t="s">
        <v>187</v>
      </c>
      <c r="I10" s="151"/>
      <c r="J10" s="151"/>
      <c r="M10" s="45"/>
    </row>
    <row r="11" s="1" customFormat="1" ht="36.96" customHeight="1">
      <c r="B11" s="45"/>
      <c r="E11" s="152" t="s">
        <v>753</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ROUND((SUM(BE87:BE167)),  2)</f>
        <v>0</v>
      </c>
      <c r="I37" s="166">
        <v>0.20999999999999999</v>
      </c>
      <c r="J37" s="151"/>
      <c r="K37" s="160">
        <f>ROUND(((SUM(BE87:BE167))*I37),  2)</f>
        <v>0</v>
      </c>
      <c r="M37" s="45"/>
    </row>
    <row r="38" hidden="1" s="1" customFormat="1" ht="14.4" customHeight="1">
      <c r="B38" s="45"/>
      <c r="E38" s="149" t="s">
        <v>52</v>
      </c>
      <c r="F38" s="160">
        <f>ROUND((SUM(BF87:BF167)),  2)</f>
        <v>0</v>
      </c>
      <c r="I38" s="166">
        <v>0.14999999999999999</v>
      </c>
      <c r="J38" s="151"/>
      <c r="K38" s="160">
        <f>ROUND(((SUM(BF87:BF167))*I38),  2)</f>
        <v>0</v>
      </c>
      <c r="M38" s="45"/>
    </row>
    <row r="39" s="1" customFormat="1" ht="14.4" customHeight="1">
      <c r="B39" s="45"/>
      <c r="D39" s="149" t="s">
        <v>50</v>
      </c>
      <c r="E39" s="149" t="s">
        <v>53</v>
      </c>
      <c r="F39" s="160">
        <f>ROUND((SUM(BG87:BG167)),  2)</f>
        <v>0</v>
      </c>
      <c r="I39" s="166">
        <v>0.20999999999999999</v>
      </c>
      <c r="J39" s="151"/>
      <c r="K39" s="160">
        <f>0</f>
        <v>0</v>
      </c>
      <c r="M39" s="45"/>
    </row>
    <row r="40" s="1" customFormat="1" ht="14.4" customHeight="1">
      <c r="B40" s="45"/>
      <c r="E40" s="149" t="s">
        <v>54</v>
      </c>
      <c r="F40" s="160">
        <f>ROUND((SUM(BH87:BH167)),  2)</f>
        <v>0</v>
      </c>
      <c r="I40" s="166">
        <v>0.14999999999999999</v>
      </c>
      <c r="J40" s="151"/>
      <c r="K40" s="160">
        <f>0</f>
        <v>0</v>
      </c>
      <c r="M40" s="45"/>
    </row>
    <row r="41" hidden="1" s="1" customFormat="1" ht="14.4" customHeight="1">
      <c r="B41" s="45"/>
      <c r="E41" s="149" t="s">
        <v>55</v>
      </c>
      <c r="F41" s="160">
        <f>ROUND((SUM(BI87:BI167)),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664</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01-13-02 - Železniční přejezd P2348 v km 27,379</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664</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01-13-02 - Železniční přejezd P2348 v km 27,379</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SUM(Q88:Q167)</f>
        <v>0</v>
      </c>
      <c r="R87" s="196">
        <f>SUM(R88:R167)</f>
        <v>0</v>
      </c>
      <c r="S87" s="98"/>
      <c r="T87" s="197">
        <f>SUM(T88:T167)</f>
        <v>0</v>
      </c>
      <c r="U87" s="98"/>
      <c r="V87" s="197">
        <f>SUM(V88:V167)</f>
        <v>0</v>
      </c>
      <c r="W87" s="98"/>
      <c r="X87" s="197">
        <f>SUM(X88:X167)</f>
        <v>0</v>
      </c>
      <c r="Y87" s="99"/>
      <c r="AT87" s="18" t="s">
        <v>81</v>
      </c>
      <c r="AU87" s="18" t="s">
        <v>212</v>
      </c>
      <c r="BK87" s="198">
        <f>SUM(BK88:BK167)</f>
        <v>0</v>
      </c>
    </row>
    <row r="88" s="1" customFormat="1" ht="24" customHeight="1">
      <c r="B88" s="40"/>
      <c r="C88" s="199" t="s">
        <v>89</v>
      </c>
      <c r="D88" s="199" t="s">
        <v>231</v>
      </c>
      <c r="E88" s="201" t="s">
        <v>754</v>
      </c>
      <c r="F88" s="202" t="s">
        <v>755</v>
      </c>
      <c r="G88" s="203" t="s">
        <v>172</v>
      </c>
      <c r="H88" s="204">
        <v>6</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755</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241</v>
      </c>
      <c r="E90" s="41"/>
      <c r="F90" s="217" t="s">
        <v>756</v>
      </c>
      <c r="G90" s="41"/>
      <c r="H90" s="41"/>
      <c r="I90" s="151"/>
      <c r="J90" s="151"/>
      <c r="K90" s="41"/>
      <c r="L90" s="41"/>
      <c r="M90" s="45"/>
      <c r="N90" s="216"/>
      <c r="O90" s="86"/>
      <c r="P90" s="86"/>
      <c r="Q90" s="86"/>
      <c r="R90" s="86"/>
      <c r="S90" s="86"/>
      <c r="T90" s="86"/>
      <c r="U90" s="86"/>
      <c r="V90" s="86"/>
      <c r="W90" s="86"/>
      <c r="X90" s="86"/>
      <c r="Y90" s="87"/>
      <c r="AT90" s="18" t="s">
        <v>241</v>
      </c>
      <c r="AU90" s="18" t="s">
        <v>82</v>
      </c>
    </row>
    <row r="91" s="1" customFormat="1" ht="36" customHeight="1">
      <c r="B91" s="40"/>
      <c r="C91" s="199" t="s">
        <v>91</v>
      </c>
      <c r="D91" s="199" t="s">
        <v>231</v>
      </c>
      <c r="E91" s="201" t="s">
        <v>485</v>
      </c>
      <c r="F91" s="202" t="s">
        <v>669</v>
      </c>
      <c r="G91" s="203" t="s">
        <v>160</v>
      </c>
      <c r="H91" s="204">
        <v>3.6000000000000001</v>
      </c>
      <c r="I91" s="205"/>
      <c r="J91" s="205"/>
      <c r="K91" s="206">
        <f>ROUND(P91*H91,2)</f>
        <v>0</v>
      </c>
      <c r="L91" s="202" t="s">
        <v>40</v>
      </c>
      <c r="M91" s="45"/>
      <c r="N91" s="207" t="s">
        <v>40</v>
      </c>
      <c r="O91" s="208" t="s">
        <v>53</v>
      </c>
      <c r="P91" s="209">
        <f>I91+J91</f>
        <v>0</v>
      </c>
      <c r="Q91" s="209">
        <f>ROUND(I91*H91,2)</f>
        <v>0</v>
      </c>
      <c r="R91" s="209">
        <f>ROUND(J91*H91,2)</f>
        <v>0</v>
      </c>
      <c r="S91" s="86"/>
      <c r="T91" s="210">
        <f>S91*H91</f>
        <v>0</v>
      </c>
      <c r="U91" s="210">
        <v>0</v>
      </c>
      <c r="V91" s="210">
        <f>U91*H91</f>
        <v>0</v>
      </c>
      <c r="W91" s="210">
        <v>0</v>
      </c>
      <c r="X91" s="210">
        <f>W91*H91</f>
        <v>0</v>
      </c>
      <c r="Y91" s="211" t="s">
        <v>40</v>
      </c>
      <c r="AR91" s="212" t="s">
        <v>235</v>
      </c>
      <c r="AT91" s="212" t="s">
        <v>231</v>
      </c>
      <c r="AU91" s="212" t="s">
        <v>82</v>
      </c>
      <c r="AY91" s="18" t="s">
        <v>236</v>
      </c>
      <c r="BE91" s="213">
        <f>IF(O91="základní",K91,0)</f>
        <v>0</v>
      </c>
      <c r="BF91" s="213">
        <f>IF(O91="snížená",K91,0)</f>
        <v>0</v>
      </c>
      <c r="BG91" s="213">
        <f>IF(O91="zákl. přenesená",K91,0)</f>
        <v>0</v>
      </c>
      <c r="BH91" s="213">
        <f>IF(O91="sníž. přenesená",K91,0)</f>
        <v>0</v>
      </c>
      <c r="BI91" s="213">
        <f>IF(O91="nulová",K91,0)</f>
        <v>0</v>
      </c>
      <c r="BJ91" s="18" t="s">
        <v>235</v>
      </c>
      <c r="BK91" s="213">
        <f>ROUND(P91*H91,2)</f>
        <v>0</v>
      </c>
      <c r="BL91" s="18" t="s">
        <v>235</v>
      </c>
      <c r="BM91" s="212" t="s">
        <v>235</v>
      </c>
    </row>
    <row r="92" s="1" customFormat="1">
      <c r="B92" s="40"/>
      <c r="C92" s="41"/>
      <c r="D92" s="214" t="s">
        <v>237</v>
      </c>
      <c r="E92" s="41"/>
      <c r="F92" s="215" t="s">
        <v>670</v>
      </c>
      <c r="G92" s="41"/>
      <c r="H92" s="41"/>
      <c r="I92" s="151"/>
      <c r="J92" s="151"/>
      <c r="K92" s="41"/>
      <c r="L92" s="41"/>
      <c r="M92" s="45"/>
      <c r="N92" s="216"/>
      <c r="O92" s="86"/>
      <c r="P92" s="86"/>
      <c r="Q92" s="86"/>
      <c r="R92" s="86"/>
      <c r="S92" s="86"/>
      <c r="T92" s="86"/>
      <c r="U92" s="86"/>
      <c r="V92" s="86"/>
      <c r="W92" s="86"/>
      <c r="X92" s="86"/>
      <c r="Y92" s="87"/>
      <c r="AT92" s="18" t="s">
        <v>237</v>
      </c>
      <c r="AU92" s="18" t="s">
        <v>82</v>
      </c>
    </row>
    <row r="93" s="1" customFormat="1">
      <c r="B93" s="40"/>
      <c r="C93" s="41"/>
      <c r="D93" s="214" t="s">
        <v>241</v>
      </c>
      <c r="E93" s="41"/>
      <c r="F93" s="217" t="s">
        <v>671</v>
      </c>
      <c r="G93" s="41"/>
      <c r="H93" s="41"/>
      <c r="I93" s="151"/>
      <c r="J93" s="151"/>
      <c r="K93" s="41"/>
      <c r="L93" s="41"/>
      <c r="M93" s="45"/>
      <c r="N93" s="216"/>
      <c r="O93" s="86"/>
      <c r="P93" s="86"/>
      <c r="Q93" s="86"/>
      <c r="R93" s="86"/>
      <c r="S93" s="86"/>
      <c r="T93" s="86"/>
      <c r="U93" s="86"/>
      <c r="V93" s="86"/>
      <c r="W93" s="86"/>
      <c r="X93" s="86"/>
      <c r="Y93" s="87"/>
      <c r="AT93" s="18" t="s">
        <v>241</v>
      </c>
      <c r="AU93" s="18" t="s">
        <v>82</v>
      </c>
    </row>
    <row r="94" s="1" customFormat="1" ht="16.5" customHeight="1">
      <c r="B94" s="40"/>
      <c r="C94" s="199" t="s">
        <v>246</v>
      </c>
      <c r="D94" s="199" t="s">
        <v>231</v>
      </c>
      <c r="E94" s="201" t="s">
        <v>757</v>
      </c>
      <c r="F94" s="202" t="s">
        <v>758</v>
      </c>
      <c r="G94" s="203" t="s">
        <v>172</v>
      </c>
      <c r="H94" s="204">
        <v>12</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258</v>
      </c>
    </row>
    <row r="95" s="1" customFormat="1">
      <c r="B95" s="40"/>
      <c r="C95" s="41"/>
      <c r="D95" s="214" t="s">
        <v>237</v>
      </c>
      <c r="E95" s="41"/>
      <c r="F95" s="215" t="s">
        <v>758</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c r="B96" s="40"/>
      <c r="C96" s="41"/>
      <c r="D96" s="214" t="s">
        <v>241</v>
      </c>
      <c r="E96" s="41"/>
      <c r="F96" s="217" t="s">
        <v>759</v>
      </c>
      <c r="G96" s="41"/>
      <c r="H96" s="41"/>
      <c r="I96" s="151"/>
      <c r="J96" s="151"/>
      <c r="K96" s="41"/>
      <c r="L96" s="41"/>
      <c r="M96" s="45"/>
      <c r="N96" s="216"/>
      <c r="O96" s="86"/>
      <c r="P96" s="86"/>
      <c r="Q96" s="86"/>
      <c r="R96" s="86"/>
      <c r="S96" s="86"/>
      <c r="T96" s="86"/>
      <c r="U96" s="86"/>
      <c r="V96" s="86"/>
      <c r="W96" s="86"/>
      <c r="X96" s="86"/>
      <c r="Y96" s="87"/>
      <c r="AT96" s="18" t="s">
        <v>241</v>
      </c>
      <c r="AU96" s="18" t="s">
        <v>82</v>
      </c>
    </row>
    <row r="97" s="1" customFormat="1" ht="16.5" customHeight="1">
      <c r="B97" s="40"/>
      <c r="C97" s="199" t="s">
        <v>235</v>
      </c>
      <c r="D97" s="199" t="s">
        <v>231</v>
      </c>
      <c r="E97" s="201" t="s">
        <v>760</v>
      </c>
      <c r="F97" s="202" t="s">
        <v>761</v>
      </c>
      <c r="G97" s="203" t="s">
        <v>257</v>
      </c>
      <c r="H97" s="204">
        <v>78</v>
      </c>
      <c r="I97" s="205"/>
      <c r="J97" s="205"/>
      <c r="K97" s="206">
        <f>ROUND(P97*H97,2)</f>
        <v>0</v>
      </c>
      <c r="L97" s="202" t="s">
        <v>40</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82</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265</v>
      </c>
    </row>
    <row r="98" s="1" customFormat="1">
      <c r="B98" s="40"/>
      <c r="C98" s="41"/>
      <c r="D98" s="214" t="s">
        <v>237</v>
      </c>
      <c r="E98" s="41"/>
      <c r="F98" s="215" t="s">
        <v>761</v>
      </c>
      <c r="G98" s="41"/>
      <c r="H98" s="41"/>
      <c r="I98" s="151"/>
      <c r="J98" s="151"/>
      <c r="K98" s="41"/>
      <c r="L98" s="41"/>
      <c r="M98" s="45"/>
      <c r="N98" s="216"/>
      <c r="O98" s="86"/>
      <c r="P98" s="86"/>
      <c r="Q98" s="86"/>
      <c r="R98" s="86"/>
      <c r="S98" s="86"/>
      <c r="T98" s="86"/>
      <c r="U98" s="86"/>
      <c r="V98" s="86"/>
      <c r="W98" s="86"/>
      <c r="X98" s="86"/>
      <c r="Y98" s="87"/>
      <c r="AT98" s="18" t="s">
        <v>237</v>
      </c>
      <c r="AU98" s="18" t="s">
        <v>82</v>
      </c>
    </row>
    <row r="99" s="1" customFormat="1">
      <c r="B99" s="40"/>
      <c r="C99" s="41"/>
      <c r="D99" s="214" t="s">
        <v>241</v>
      </c>
      <c r="E99" s="41"/>
      <c r="F99" s="217" t="s">
        <v>762</v>
      </c>
      <c r="G99" s="41"/>
      <c r="H99" s="41"/>
      <c r="I99" s="151"/>
      <c r="J99" s="151"/>
      <c r="K99" s="41"/>
      <c r="L99" s="41"/>
      <c r="M99" s="45"/>
      <c r="N99" s="216"/>
      <c r="O99" s="86"/>
      <c r="P99" s="86"/>
      <c r="Q99" s="86"/>
      <c r="R99" s="86"/>
      <c r="S99" s="86"/>
      <c r="T99" s="86"/>
      <c r="U99" s="86"/>
      <c r="V99" s="86"/>
      <c r="W99" s="86"/>
      <c r="X99" s="86"/>
      <c r="Y99" s="87"/>
      <c r="AT99" s="18" t="s">
        <v>241</v>
      </c>
      <c r="AU99" s="18" t="s">
        <v>82</v>
      </c>
    </row>
    <row r="100" s="1" customFormat="1" ht="16.5" customHeight="1">
      <c r="B100" s="40"/>
      <c r="C100" s="199" t="s">
        <v>274</v>
      </c>
      <c r="D100" s="199" t="s">
        <v>231</v>
      </c>
      <c r="E100" s="201" t="s">
        <v>763</v>
      </c>
      <c r="F100" s="202" t="s">
        <v>764</v>
      </c>
      <c r="G100" s="203" t="s">
        <v>168</v>
      </c>
      <c r="H100" s="204">
        <v>15.6</v>
      </c>
      <c r="I100" s="205"/>
      <c r="J100" s="205"/>
      <c r="K100" s="206">
        <f>ROUND(P100*H100,2)</f>
        <v>0</v>
      </c>
      <c r="L100" s="202" t="s">
        <v>40</v>
      </c>
      <c r="M100" s="45"/>
      <c r="N100" s="207"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235</v>
      </c>
      <c r="AT100" s="212" t="s">
        <v>231</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309</v>
      </c>
    </row>
    <row r="101" s="1" customFormat="1">
      <c r="B101" s="40"/>
      <c r="C101" s="41"/>
      <c r="D101" s="214" t="s">
        <v>237</v>
      </c>
      <c r="E101" s="41"/>
      <c r="F101" s="215" t="s">
        <v>764</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c r="B102" s="40"/>
      <c r="C102" s="41"/>
      <c r="D102" s="214" t="s">
        <v>241</v>
      </c>
      <c r="E102" s="41"/>
      <c r="F102" s="217" t="s">
        <v>765</v>
      </c>
      <c r="G102" s="41"/>
      <c r="H102" s="41"/>
      <c r="I102" s="151"/>
      <c r="J102" s="151"/>
      <c r="K102" s="41"/>
      <c r="L102" s="41"/>
      <c r="M102" s="45"/>
      <c r="N102" s="216"/>
      <c r="O102" s="86"/>
      <c r="P102" s="86"/>
      <c r="Q102" s="86"/>
      <c r="R102" s="86"/>
      <c r="S102" s="86"/>
      <c r="T102" s="86"/>
      <c r="U102" s="86"/>
      <c r="V102" s="86"/>
      <c r="W102" s="86"/>
      <c r="X102" s="86"/>
      <c r="Y102" s="87"/>
      <c r="AT102" s="18" t="s">
        <v>241</v>
      </c>
      <c r="AU102" s="18" t="s">
        <v>82</v>
      </c>
    </row>
    <row r="103" s="1" customFormat="1" ht="16.5" customHeight="1">
      <c r="B103" s="40"/>
      <c r="C103" s="199" t="s">
        <v>258</v>
      </c>
      <c r="D103" s="199" t="s">
        <v>231</v>
      </c>
      <c r="E103" s="201" t="s">
        <v>672</v>
      </c>
      <c r="F103" s="202" t="s">
        <v>673</v>
      </c>
      <c r="G103" s="203" t="s">
        <v>168</v>
      </c>
      <c r="H103" s="204">
        <v>4.2000000000000002</v>
      </c>
      <c r="I103" s="205"/>
      <c r="J103" s="205"/>
      <c r="K103" s="206">
        <f>ROUND(P103*H103,2)</f>
        <v>0</v>
      </c>
      <c r="L103" s="202" t="s">
        <v>40</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277</v>
      </c>
    </row>
    <row r="104" s="1" customFormat="1">
      <c r="B104" s="40"/>
      <c r="C104" s="41"/>
      <c r="D104" s="214" t="s">
        <v>237</v>
      </c>
      <c r="E104" s="41"/>
      <c r="F104" s="215" t="s">
        <v>673</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241</v>
      </c>
      <c r="E105" s="41"/>
      <c r="F105" s="217" t="s">
        <v>766</v>
      </c>
      <c r="G105" s="41"/>
      <c r="H105" s="41"/>
      <c r="I105" s="151"/>
      <c r="J105" s="151"/>
      <c r="K105" s="41"/>
      <c r="L105" s="41"/>
      <c r="M105" s="45"/>
      <c r="N105" s="216"/>
      <c r="O105" s="86"/>
      <c r="P105" s="86"/>
      <c r="Q105" s="86"/>
      <c r="R105" s="86"/>
      <c r="S105" s="86"/>
      <c r="T105" s="86"/>
      <c r="U105" s="86"/>
      <c r="V105" s="86"/>
      <c r="W105" s="86"/>
      <c r="X105" s="86"/>
      <c r="Y105" s="87"/>
      <c r="AT105" s="18" t="s">
        <v>241</v>
      </c>
      <c r="AU105" s="18" t="s">
        <v>82</v>
      </c>
    </row>
    <row r="106" s="1" customFormat="1" ht="36" customHeight="1">
      <c r="B106" s="40"/>
      <c r="C106" s="199" t="s">
        <v>289</v>
      </c>
      <c r="D106" s="199" t="s">
        <v>231</v>
      </c>
      <c r="E106" s="201" t="s">
        <v>485</v>
      </c>
      <c r="F106" s="202" t="s">
        <v>669</v>
      </c>
      <c r="G106" s="203" t="s">
        <v>160</v>
      </c>
      <c r="H106" s="204">
        <v>59.200000000000003</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285</v>
      </c>
    </row>
    <row r="107" s="1" customFormat="1">
      <c r="B107" s="40"/>
      <c r="C107" s="41"/>
      <c r="D107" s="214" t="s">
        <v>237</v>
      </c>
      <c r="E107" s="41"/>
      <c r="F107" s="215" t="s">
        <v>670</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c r="B108" s="40"/>
      <c r="C108" s="41"/>
      <c r="D108" s="214" t="s">
        <v>241</v>
      </c>
      <c r="E108" s="41"/>
      <c r="F108" s="217" t="s">
        <v>767</v>
      </c>
      <c r="G108" s="41"/>
      <c r="H108" s="41"/>
      <c r="I108" s="151"/>
      <c r="J108" s="151"/>
      <c r="K108" s="41"/>
      <c r="L108" s="41"/>
      <c r="M108" s="45"/>
      <c r="N108" s="216"/>
      <c r="O108" s="86"/>
      <c r="P108" s="86"/>
      <c r="Q108" s="86"/>
      <c r="R108" s="86"/>
      <c r="S108" s="86"/>
      <c r="T108" s="86"/>
      <c r="U108" s="86"/>
      <c r="V108" s="86"/>
      <c r="W108" s="86"/>
      <c r="X108" s="86"/>
      <c r="Y108" s="87"/>
      <c r="AT108" s="18" t="s">
        <v>241</v>
      </c>
      <c r="AU108" s="18" t="s">
        <v>82</v>
      </c>
    </row>
    <row r="109" s="1" customFormat="1" ht="24" customHeight="1">
      <c r="B109" s="40"/>
      <c r="C109" s="199" t="s">
        <v>265</v>
      </c>
      <c r="D109" s="199" t="s">
        <v>231</v>
      </c>
      <c r="E109" s="201" t="s">
        <v>680</v>
      </c>
      <c r="F109" s="202" t="s">
        <v>681</v>
      </c>
      <c r="G109" s="203" t="s">
        <v>172</v>
      </c>
      <c r="H109" s="204">
        <v>7.2000000000000002</v>
      </c>
      <c r="I109" s="205"/>
      <c r="J109" s="205"/>
      <c r="K109" s="206">
        <f>ROUND(P109*H109,2)</f>
        <v>0</v>
      </c>
      <c r="L109" s="202" t="s">
        <v>40</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235</v>
      </c>
      <c r="AT109" s="212" t="s">
        <v>231</v>
      </c>
      <c r="AU109" s="212" t="s">
        <v>82</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292</v>
      </c>
    </row>
    <row r="110" s="1" customFormat="1">
      <c r="B110" s="40"/>
      <c r="C110" s="41"/>
      <c r="D110" s="214" t="s">
        <v>237</v>
      </c>
      <c r="E110" s="41"/>
      <c r="F110" s="215" t="s">
        <v>681</v>
      </c>
      <c r="G110" s="41"/>
      <c r="H110" s="41"/>
      <c r="I110" s="151"/>
      <c r="J110" s="151"/>
      <c r="K110" s="41"/>
      <c r="L110" s="41"/>
      <c r="M110" s="45"/>
      <c r="N110" s="216"/>
      <c r="O110" s="86"/>
      <c r="P110" s="86"/>
      <c r="Q110" s="86"/>
      <c r="R110" s="86"/>
      <c r="S110" s="86"/>
      <c r="T110" s="86"/>
      <c r="U110" s="86"/>
      <c r="V110" s="86"/>
      <c r="W110" s="86"/>
      <c r="X110" s="86"/>
      <c r="Y110" s="87"/>
      <c r="AT110" s="18" t="s">
        <v>237</v>
      </c>
      <c r="AU110" s="18" t="s">
        <v>82</v>
      </c>
    </row>
    <row r="111" s="1" customFormat="1">
      <c r="B111" s="40"/>
      <c r="C111" s="41"/>
      <c r="D111" s="214" t="s">
        <v>241</v>
      </c>
      <c r="E111" s="41"/>
      <c r="F111" s="217" t="s">
        <v>768</v>
      </c>
      <c r="G111" s="41"/>
      <c r="H111" s="41"/>
      <c r="I111" s="151"/>
      <c r="J111" s="151"/>
      <c r="K111" s="41"/>
      <c r="L111" s="41"/>
      <c r="M111" s="45"/>
      <c r="N111" s="216"/>
      <c r="O111" s="86"/>
      <c r="P111" s="86"/>
      <c r="Q111" s="86"/>
      <c r="R111" s="86"/>
      <c r="S111" s="86"/>
      <c r="T111" s="86"/>
      <c r="U111" s="86"/>
      <c r="V111" s="86"/>
      <c r="W111" s="86"/>
      <c r="X111" s="86"/>
      <c r="Y111" s="87"/>
      <c r="AT111" s="18" t="s">
        <v>241</v>
      </c>
      <c r="AU111" s="18" t="s">
        <v>82</v>
      </c>
    </row>
    <row r="112" s="1" customFormat="1" ht="16.5" customHeight="1">
      <c r="B112" s="40"/>
      <c r="C112" s="261" t="s">
        <v>302</v>
      </c>
      <c r="D112" s="261" t="s">
        <v>373</v>
      </c>
      <c r="E112" s="263" t="s">
        <v>683</v>
      </c>
      <c r="F112" s="264" t="s">
        <v>684</v>
      </c>
      <c r="G112" s="265" t="s">
        <v>172</v>
      </c>
      <c r="H112" s="266">
        <v>7.2000000000000002</v>
      </c>
      <c r="I112" s="267"/>
      <c r="J112" s="268"/>
      <c r="K112" s="269">
        <f>ROUND(P112*H112,2)</f>
        <v>0</v>
      </c>
      <c r="L112" s="264" t="s">
        <v>40</v>
      </c>
      <c r="M112" s="270"/>
      <c r="N112" s="271" t="s">
        <v>40</v>
      </c>
      <c r="O112" s="208" t="s">
        <v>53</v>
      </c>
      <c r="P112" s="209">
        <f>I112+J112</f>
        <v>0</v>
      </c>
      <c r="Q112" s="209">
        <f>ROUND(I112*H112,2)</f>
        <v>0</v>
      </c>
      <c r="R112" s="209">
        <f>ROUND(J112*H112,2)</f>
        <v>0</v>
      </c>
      <c r="S112" s="86"/>
      <c r="T112" s="210">
        <f>S112*H112</f>
        <v>0</v>
      </c>
      <c r="U112" s="210">
        <v>0</v>
      </c>
      <c r="V112" s="210">
        <f>U112*H112</f>
        <v>0</v>
      </c>
      <c r="W112" s="210">
        <v>0</v>
      </c>
      <c r="X112" s="210">
        <f>W112*H112</f>
        <v>0</v>
      </c>
      <c r="Y112" s="211" t="s">
        <v>40</v>
      </c>
      <c r="AR112" s="212" t="s">
        <v>265</v>
      </c>
      <c r="AT112" s="212" t="s">
        <v>373</v>
      </c>
      <c r="AU112" s="212" t="s">
        <v>82</v>
      </c>
      <c r="AY112" s="18" t="s">
        <v>236</v>
      </c>
      <c r="BE112" s="213">
        <f>IF(O112="základní",K112,0)</f>
        <v>0</v>
      </c>
      <c r="BF112" s="213">
        <f>IF(O112="snížená",K112,0)</f>
        <v>0</v>
      </c>
      <c r="BG112" s="213">
        <f>IF(O112="zákl. přenesená",K112,0)</f>
        <v>0</v>
      </c>
      <c r="BH112" s="213">
        <f>IF(O112="sníž. přenesená",K112,0)</f>
        <v>0</v>
      </c>
      <c r="BI112" s="213">
        <f>IF(O112="nulová",K112,0)</f>
        <v>0</v>
      </c>
      <c r="BJ112" s="18" t="s">
        <v>235</v>
      </c>
      <c r="BK112" s="213">
        <f>ROUND(P112*H112,2)</f>
        <v>0</v>
      </c>
      <c r="BL112" s="18" t="s">
        <v>235</v>
      </c>
      <c r="BM112" s="212" t="s">
        <v>365</v>
      </c>
    </row>
    <row r="113" s="1" customFormat="1">
      <c r="B113" s="40"/>
      <c r="C113" s="41"/>
      <c r="D113" s="214" t="s">
        <v>237</v>
      </c>
      <c r="E113" s="41"/>
      <c r="F113" s="215" t="s">
        <v>684</v>
      </c>
      <c r="G113" s="41"/>
      <c r="H113" s="41"/>
      <c r="I113" s="151"/>
      <c r="J113" s="151"/>
      <c r="K113" s="41"/>
      <c r="L113" s="41"/>
      <c r="M113" s="45"/>
      <c r="N113" s="216"/>
      <c r="O113" s="86"/>
      <c r="P113" s="86"/>
      <c r="Q113" s="86"/>
      <c r="R113" s="86"/>
      <c r="S113" s="86"/>
      <c r="T113" s="86"/>
      <c r="U113" s="86"/>
      <c r="V113" s="86"/>
      <c r="W113" s="86"/>
      <c r="X113" s="86"/>
      <c r="Y113" s="87"/>
      <c r="AT113" s="18" t="s">
        <v>237</v>
      </c>
      <c r="AU113" s="18" t="s">
        <v>82</v>
      </c>
    </row>
    <row r="114" s="1" customFormat="1">
      <c r="B114" s="40"/>
      <c r="C114" s="41"/>
      <c r="D114" s="214" t="s">
        <v>241</v>
      </c>
      <c r="E114" s="41"/>
      <c r="F114" s="217" t="s">
        <v>768</v>
      </c>
      <c r="G114" s="41"/>
      <c r="H114" s="41"/>
      <c r="I114" s="151"/>
      <c r="J114" s="151"/>
      <c r="K114" s="41"/>
      <c r="L114" s="41"/>
      <c r="M114" s="45"/>
      <c r="N114" s="216"/>
      <c r="O114" s="86"/>
      <c r="P114" s="86"/>
      <c r="Q114" s="86"/>
      <c r="R114" s="86"/>
      <c r="S114" s="86"/>
      <c r="T114" s="86"/>
      <c r="U114" s="86"/>
      <c r="V114" s="86"/>
      <c r="W114" s="86"/>
      <c r="X114" s="86"/>
      <c r="Y114" s="87"/>
      <c r="AT114" s="18" t="s">
        <v>241</v>
      </c>
      <c r="AU114" s="18" t="s">
        <v>82</v>
      </c>
    </row>
    <row r="115" s="1" customFormat="1" ht="16.5" customHeight="1">
      <c r="B115" s="40"/>
      <c r="C115" s="199" t="s">
        <v>309</v>
      </c>
      <c r="D115" s="199" t="s">
        <v>231</v>
      </c>
      <c r="E115" s="201" t="s">
        <v>685</v>
      </c>
      <c r="F115" s="202" t="s">
        <v>686</v>
      </c>
      <c r="G115" s="203" t="s">
        <v>160</v>
      </c>
      <c r="H115" s="204">
        <v>7.4580000000000002</v>
      </c>
      <c r="I115" s="205"/>
      <c r="J115" s="205"/>
      <c r="K115" s="206">
        <f>ROUND(P115*H115,2)</f>
        <v>0</v>
      </c>
      <c r="L115" s="202" t="s">
        <v>40</v>
      </c>
      <c r="M115" s="45"/>
      <c r="N115" s="207" t="s">
        <v>40</v>
      </c>
      <c r="O115" s="208" t="s">
        <v>53</v>
      </c>
      <c r="P115" s="209">
        <f>I115+J115</f>
        <v>0</v>
      </c>
      <c r="Q115" s="209">
        <f>ROUND(I115*H115,2)</f>
        <v>0</v>
      </c>
      <c r="R115" s="209">
        <f>ROUND(J115*H115,2)</f>
        <v>0</v>
      </c>
      <c r="S115" s="86"/>
      <c r="T115" s="210">
        <f>S115*H115</f>
        <v>0</v>
      </c>
      <c r="U115" s="210">
        <v>0</v>
      </c>
      <c r="V115" s="210">
        <f>U115*H115</f>
        <v>0</v>
      </c>
      <c r="W115" s="210">
        <v>0</v>
      </c>
      <c r="X115" s="210">
        <f>W115*H115</f>
        <v>0</v>
      </c>
      <c r="Y115" s="211" t="s">
        <v>40</v>
      </c>
      <c r="AR115" s="212" t="s">
        <v>235</v>
      </c>
      <c r="AT115" s="212" t="s">
        <v>231</v>
      </c>
      <c r="AU115" s="212" t="s">
        <v>82</v>
      </c>
      <c r="AY115" s="18" t="s">
        <v>236</v>
      </c>
      <c r="BE115" s="213">
        <f>IF(O115="základní",K115,0)</f>
        <v>0</v>
      </c>
      <c r="BF115" s="213">
        <f>IF(O115="snížená",K115,0)</f>
        <v>0</v>
      </c>
      <c r="BG115" s="213">
        <f>IF(O115="zákl. přenesená",K115,0)</f>
        <v>0</v>
      </c>
      <c r="BH115" s="213">
        <f>IF(O115="sníž. přenesená",K115,0)</f>
        <v>0</v>
      </c>
      <c r="BI115" s="213">
        <f>IF(O115="nulová",K115,0)</f>
        <v>0</v>
      </c>
      <c r="BJ115" s="18" t="s">
        <v>235</v>
      </c>
      <c r="BK115" s="213">
        <f>ROUND(P115*H115,2)</f>
        <v>0</v>
      </c>
      <c r="BL115" s="18" t="s">
        <v>235</v>
      </c>
      <c r="BM115" s="212" t="s">
        <v>298</v>
      </c>
    </row>
    <row r="116" s="1" customFormat="1">
      <c r="B116" s="40"/>
      <c r="C116" s="41"/>
      <c r="D116" s="214" t="s">
        <v>237</v>
      </c>
      <c r="E116" s="41"/>
      <c r="F116" s="215" t="s">
        <v>687</v>
      </c>
      <c r="G116" s="41"/>
      <c r="H116" s="41"/>
      <c r="I116" s="151"/>
      <c r="J116" s="151"/>
      <c r="K116" s="41"/>
      <c r="L116" s="41"/>
      <c r="M116" s="45"/>
      <c r="N116" s="216"/>
      <c r="O116" s="86"/>
      <c r="P116" s="86"/>
      <c r="Q116" s="86"/>
      <c r="R116" s="86"/>
      <c r="S116" s="86"/>
      <c r="T116" s="86"/>
      <c r="U116" s="86"/>
      <c r="V116" s="86"/>
      <c r="W116" s="86"/>
      <c r="X116" s="86"/>
      <c r="Y116" s="87"/>
      <c r="AT116" s="18" t="s">
        <v>237</v>
      </c>
      <c r="AU116" s="18" t="s">
        <v>82</v>
      </c>
    </row>
    <row r="117" s="1" customFormat="1">
      <c r="B117" s="40"/>
      <c r="C117" s="41"/>
      <c r="D117" s="214" t="s">
        <v>241</v>
      </c>
      <c r="E117" s="41"/>
      <c r="F117" s="217" t="s">
        <v>769</v>
      </c>
      <c r="G117" s="41"/>
      <c r="H117" s="41"/>
      <c r="I117" s="151"/>
      <c r="J117" s="151"/>
      <c r="K117" s="41"/>
      <c r="L117" s="41"/>
      <c r="M117" s="45"/>
      <c r="N117" s="216"/>
      <c r="O117" s="86"/>
      <c r="P117" s="86"/>
      <c r="Q117" s="86"/>
      <c r="R117" s="86"/>
      <c r="S117" s="86"/>
      <c r="T117" s="86"/>
      <c r="U117" s="86"/>
      <c r="V117" s="86"/>
      <c r="W117" s="86"/>
      <c r="X117" s="86"/>
      <c r="Y117" s="87"/>
      <c r="AT117" s="18" t="s">
        <v>241</v>
      </c>
      <c r="AU117" s="18" t="s">
        <v>82</v>
      </c>
    </row>
    <row r="118" s="1" customFormat="1" ht="16.5" customHeight="1">
      <c r="B118" s="40"/>
      <c r="C118" s="261" t="s">
        <v>316</v>
      </c>
      <c r="D118" s="261" t="s">
        <v>373</v>
      </c>
      <c r="E118" s="263" t="s">
        <v>692</v>
      </c>
      <c r="F118" s="264" t="s">
        <v>693</v>
      </c>
      <c r="G118" s="265" t="s">
        <v>168</v>
      </c>
      <c r="H118" s="266">
        <v>4.2000000000000002</v>
      </c>
      <c r="I118" s="267"/>
      <c r="J118" s="268"/>
      <c r="K118" s="269">
        <f>ROUND(P118*H118,2)</f>
        <v>0</v>
      </c>
      <c r="L118" s="264" t="s">
        <v>40</v>
      </c>
      <c r="M118" s="270"/>
      <c r="N118" s="271" t="s">
        <v>40</v>
      </c>
      <c r="O118" s="208" t="s">
        <v>53</v>
      </c>
      <c r="P118" s="209">
        <f>I118+J118</f>
        <v>0</v>
      </c>
      <c r="Q118" s="209">
        <f>ROUND(I118*H118,2)</f>
        <v>0</v>
      </c>
      <c r="R118" s="209">
        <f>ROUND(J118*H118,2)</f>
        <v>0</v>
      </c>
      <c r="S118" s="86"/>
      <c r="T118" s="210">
        <f>S118*H118</f>
        <v>0</v>
      </c>
      <c r="U118" s="210">
        <v>0</v>
      </c>
      <c r="V118" s="210">
        <f>U118*H118</f>
        <v>0</v>
      </c>
      <c r="W118" s="210">
        <v>0</v>
      </c>
      <c r="X118" s="210">
        <f>W118*H118</f>
        <v>0</v>
      </c>
      <c r="Y118" s="211" t="s">
        <v>40</v>
      </c>
      <c r="AR118" s="212" t="s">
        <v>265</v>
      </c>
      <c r="AT118" s="212" t="s">
        <v>373</v>
      </c>
      <c r="AU118" s="212" t="s">
        <v>82</v>
      </c>
      <c r="AY118" s="18" t="s">
        <v>236</v>
      </c>
      <c r="BE118" s="213">
        <f>IF(O118="základní",K118,0)</f>
        <v>0</v>
      </c>
      <c r="BF118" s="213">
        <f>IF(O118="snížená",K118,0)</f>
        <v>0</v>
      </c>
      <c r="BG118" s="213">
        <f>IF(O118="zákl. přenesená",K118,0)</f>
        <v>0</v>
      </c>
      <c r="BH118" s="213">
        <f>IF(O118="sníž. přenesená",K118,0)</f>
        <v>0</v>
      </c>
      <c r="BI118" s="213">
        <f>IF(O118="nulová",K118,0)</f>
        <v>0</v>
      </c>
      <c r="BJ118" s="18" t="s">
        <v>235</v>
      </c>
      <c r="BK118" s="213">
        <f>ROUND(P118*H118,2)</f>
        <v>0</v>
      </c>
      <c r="BL118" s="18" t="s">
        <v>235</v>
      </c>
      <c r="BM118" s="212" t="s">
        <v>383</v>
      </c>
    </row>
    <row r="119" s="1" customFormat="1">
      <c r="B119" s="40"/>
      <c r="C119" s="41"/>
      <c r="D119" s="214" t="s">
        <v>237</v>
      </c>
      <c r="E119" s="41"/>
      <c r="F119" s="215" t="s">
        <v>693</v>
      </c>
      <c r="G119" s="41"/>
      <c r="H119" s="41"/>
      <c r="I119" s="151"/>
      <c r="J119" s="151"/>
      <c r="K119" s="41"/>
      <c r="L119" s="41"/>
      <c r="M119" s="45"/>
      <c r="N119" s="216"/>
      <c r="O119" s="86"/>
      <c r="P119" s="86"/>
      <c r="Q119" s="86"/>
      <c r="R119" s="86"/>
      <c r="S119" s="86"/>
      <c r="T119" s="86"/>
      <c r="U119" s="86"/>
      <c r="V119" s="86"/>
      <c r="W119" s="86"/>
      <c r="X119" s="86"/>
      <c r="Y119" s="87"/>
      <c r="AT119" s="18" t="s">
        <v>237</v>
      </c>
      <c r="AU119" s="18" t="s">
        <v>82</v>
      </c>
    </row>
    <row r="120" s="1" customFormat="1">
      <c r="B120" s="40"/>
      <c r="C120" s="41"/>
      <c r="D120" s="214" t="s">
        <v>241</v>
      </c>
      <c r="E120" s="41"/>
      <c r="F120" s="217" t="s">
        <v>770</v>
      </c>
      <c r="G120" s="41"/>
      <c r="H120" s="41"/>
      <c r="I120" s="151"/>
      <c r="J120" s="151"/>
      <c r="K120" s="41"/>
      <c r="L120" s="41"/>
      <c r="M120" s="45"/>
      <c r="N120" s="216"/>
      <c r="O120" s="86"/>
      <c r="P120" s="86"/>
      <c r="Q120" s="86"/>
      <c r="R120" s="86"/>
      <c r="S120" s="86"/>
      <c r="T120" s="86"/>
      <c r="U120" s="86"/>
      <c r="V120" s="86"/>
      <c r="W120" s="86"/>
      <c r="X120" s="86"/>
      <c r="Y120" s="87"/>
      <c r="AT120" s="18" t="s">
        <v>241</v>
      </c>
      <c r="AU120" s="18" t="s">
        <v>82</v>
      </c>
    </row>
    <row r="121" s="1" customFormat="1" ht="36" customHeight="1">
      <c r="B121" s="40"/>
      <c r="C121" s="199" t="s">
        <v>277</v>
      </c>
      <c r="D121" s="199" t="s">
        <v>231</v>
      </c>
      <c r="E121" s="201" t="s">
        <v>485</v>
      </c>
      <c r="F121" s="202" t="s">
        <v>669</v>
      </c>
      <c r="G121" s="203" t="s">
        <v>160</v>
      </c>
      <c r="H121" s="204">
        <v>10.5</v>
      </c>
      <c r="I121" s="205"/>
      <c r="J121" s="205"/>
      <c r="K121" s="206">
        <f>ROUND(P121*H121,2)</f>
        <v>0</v>
      </c>
      <c r="L121" s="202" t="s">
        <v>40</v>
      </c>
      <c r="M121" s="45"/>
      <c r="N121" s="207" t="s">
        <v>40</v>
      </c>
      <c r="O121" s="208" t="s">
        <v>53</v>
      </c>
      <c r="P121" s="209">
        <f>I121+J121</f>
        <v>0</v>
      </c>
      <c r="Q121" s="209">
        <f>ROUND(I121*H121,2)</f>
        <v>0</v>
      </c>
      <c r="R121" s="209">
        <f>ROUND(J121*H121,2)</f>
        <v>0</v>
      </c>
      <c r="S121" s="86"/>
      <c r="T121" s="210">
        <f>S121*H121</f>
        <v>0</v>
      </c>
      <c r="U121" s="210">
        <v>0</v>
      </c>
      <c r="V121" s="210">
        <f>U121*H121</f>
        <v>0</v>
      </c>
      <c r="W121" s="210">
        <v>0</v>
      </c>
      <c r="X121" s="210">
        <f>W121*H121</f>
        <v>0</v>
      </c>
      <c r="Y121" s="211" t="s">
        <v>40</v>
      </c>
      <c r="AR121" s="212" t="s">
        <v>235</v>
      </c>
      <c r="AT121" s="212" t="s">
        <v>231</v>
      </c>
      <c r="AU121" s="212" t="s">
        <v>82</v>
      </c>
      <c r="AY121" s="18" t="s">
        <v>236</v>
      </c>
      <c r="BE121" s="213">
        <f>IF(O121="základní",K121,0)</f>
        <v>0</v>
      </c>
      <c r="BF121" s="213">
        <f>IF(O121="snížená",K121,0)</f>
        <v>0</v>
      </c>
      <c r="BG121" s="213">
        <f>IF(O121="zákl. přenesená",K121,0)</f>
        <v>0</v>
      </c>
      <c r="BH121" s="213">
        <f>IF(O121="sníž. přenesená",K121,0)</f>
        <v>0</v>
      </c>
      <c r="BI121" s="213">
        <f>IF(O121="nulová",K121,0)</f>
        <v>0</v>
      </c>
      <c r="BJ121" s="18" t="s">
        <v>235</v>
      </c>
      <c r="BK121" s="213">
        <f>ROUND(P121*H121,2)</f>
        <v>0</v>
      </c>
      <c r="BL121" s="18" t="s">
        <v>235</v>
      </c>
      <c r="BM121" s="212" t="s">
        <v>305</v>
      </c>
    </row>
    <row r="122" s="1" customFormat="1">
      <c r="B122" s="40"/>
      <c r="C122" s="41"/>
      <c r="D122" s="214" t="s">
        <v>237</v>
      </c>
      <c r="E122" s="41"/>
      <c r="F122" s="215" t="s">
        <v>670</v>
      </c>
      <c r="G122" s="41"/>
      <c r="H122" s="41"/>
      <c r="I122" s="151"/>
      <c r="J122" s="151"/>
      <c r="K122" s="41"/>
      <c r="L122" s="41"/>
      <c r="M122" s="45"/>
      <c r="N122" s="216"/>
      <c r="O122" s="86"/>
      <c r="P122" s="86"/>
      <c r="Q122" s="86"/>
      <c r="R122" s="86"/>
      <c r="S122" s="86"/>
      <c r="T122" s="86"/>
      <c r="U122" s="86"/>
      <c r="V122" s="86"/>
      <c r="W122" s="86"/>
      <c r="X122" s="86"/>
      <c r="Y122" s="87"/>
      <c r="AT122" s="18" t="s">
        <v>237</v>
      </c>
      <c r="AU122" s="18" t="s">
        <v>82</v>
      </c>
    </row>
    <row r="123" s="1" customFormat="1">
      <c r="B123" s="40"/>
      <c r="C123" s="41"/>
      <c r="D123" s="214" t="s">
        <v>241</v>
      </c>
      <c r="E123" s="41"/>
      <c r="F123" s="217" t="s">
        <v>771</v>
      </c>
      <c r="G123" s="41"/>
      <c r="H123" s="41"/>
      <c r="I123" s="151"/>
      <c r="J123" s="151"/>
      <c r="K123" s="41"/>
      <c r="L123" s="41"/>
      <c r="M123" s="45"/>
      <c r="N123" s="216"/>
      <c r="O123" s="86"/>
      <c r="P123" s="86"/>
      <c r="Q123" s="86"/>
      <c r="R123" s="86"/>
      <c r="S123" s="86"/>
      <c r="T123" s="86"/>
      <c r="U123" s="86"/>
      <c r="V123" s="86"/>
      <c r="W123" s="86"/>
      <c r="X123" s="86"/>
      <c r="Y123" s="87"/>
      <c r="AT123" s="18" t="s">
        <v>241</v>
      </c>
      <c r="AU123" s="18" t="s">
        <v>82</v>
      </c>
    </row>
    <row r="124" s="1" customFormat="1" ht="16.5" customHeight="1">
      <c r="B124" s="40"/>
      <c r="C124" s="199" t="s">
        <v>334</v>
      </c>
      <c r="D124" s="199" t="s">
        <v>231</v>
      </c>
      <c r="E124" s="201" t="s">
        <v>699</v>
      </c>
      <c r="F124" s="202" t="s">
        <v>700</v>
      </c>
      <c r="G124" s="203" t="s">
        <v>257</v>
      </c>
      <c r="H124" s="204">
        <v>50</v>
      </c>
      <c r="I124" s="205"/>
      <c r="J124" s="205"/>
      <c r="K124" s="206">
        <f>ROUND(P124*H124,2)</f>
        <v>0</v>
      </c>
      <c r="L124" s="202" t="s">
        <v>40</v>
      </c>
      <c r="M124" s="45"/>
      <c r="N124" s="207" t="s">
        <v>40</v>
      </c>
      <c r="O124" s="208" t="s">
        <v>53</v>
      </c>
      <c r="P124" s="209">
        <f>I124+J124</f>
        <v>0</v>
      </c>
      <c r="Q124" s="209">
        <f>ROUND(I124*H124,2)</f>
        <v>0</v>
      </c>
      <c r="R124" s="209">
        <f>ROUND(J124*H124,2)</f>
        <v>0</v>
      </c>
      <c r="S124" s="86"/>
      <c r="T124" s="210">
        <f>S124*H124</f>
        <v>0</v>
      </c>
      <c r="U124" s="210">
        <v>0</v>
      </c>
      <c r="V124" s="210">
        <f>U124*H124</f>
        <v>0</v>
      </c>
      <c r="W124" s="210">
        <v>0</v>
      </c>
      <c r="X124" s="210">
        <f>W124*H124</f>
        <v>0</v>
      </c>
      <c r="Y124" s="211" t="s">
        <v>40</v>
      </c>
      <c r="AR124" s="212" t="s">
        <v>235</v>
      </c>
      <c r="AT124" s="212" t="s">
        <v>231</v>
      </c>
      <c r="AU124" s="212" t="s">
        <v>82</v>
      </c>
      <c r="AY124" s="18" t="s">
        <v>236</v>
      </c>
      <c r="BE124" s="213">
        <f>IF(O124="základní",K124,0)</f>
        <v>0</v>
      </c>
      <c r="BF124" s="213">
        <f>IF(O124="snížená",K124,0)</f>
        <v>0</v>
      </c>
      <c r="BG124" s="213">
        <f>IF(O124="zákl. přenesená",K124,0)</f>
        <v>0</v>
      </c>
      <c r="BH124" s="213">
        <f>IF(O124="sníž. přenesená",K124,0)</f>
        <v>0</v>
      </c>
      <c r="BI124" s="213">
        <f>IF(O124="nulová",K124,0)</f>
        <v>0</v>
      </c>
      <c r="BJ124" s="18" t="s">
        <v>235</v>
      </c>
      <c r="BK124" s="213">
        <f>ROUND(P124*H124,2)</f>
        <v>0</v>
      </c>
      <c r="BL124" s="18" t="s">
        <v>235</v>
      </c>
      <c r="BM124" s="212" t="s">
        <v>319</v>
      </c>
    </row>
    <row r="125" s="1" customFormat="1">
      <c r="B125" s="40"/>
      <c r="C125" s="41"/>
      <c r="D125" s="214" t="s">
        <v>237</v>
      </c>
      <c r="E125" s="41"/>
      <c r="F125" s="215" t="s">
        <v>700</v>
      </c>
      <c r="G125" s="41"/>
      <c r="H125" s="41"/>
      <c r="I125" s="151"/>
      <c r="J125" s="151"/>
      <c r="K125" s="41"/>
      <c r="L125" s="41"/>
      <c r="M125" s="45"/>
      <c r="N125" s="216"/>
      <c r="O125" s="86"/>
      <c r="P125" s="86"/>
      <c r="Q125" s="86"/>
      <c r="R125" s="86"/>
      <c r="S125" s="86"/>
      <c r="T125" s="86"/>
      <c r="U125" s="86"/>
      <c r="V125" s="86"/>
      <c r="W125" s="86"/>
      <c r="X125" s="86"/>
      <c r="Y125" s="87"/>
      <c r="AT125" s="18" t="s">
        <v>237</v>
      </c>
      <c r="AU125" s="18" t="s">
        <v>82</v>
      </c>
    </row>
    <row r="126" s="1" customFormat="1">
      <c r="B126" s="40"/>
      <c r="C126" s="41"/>
      <c r="D126" s="214" t="s">
        <v>241</v>
      </c>
      <c r="E126" s="41"/>
      <c r="F126" s="217" t="s">
        <v>772</v>
      </c>
      <c r="G126" s="41"/>
      <c r="H126" s="41"/>
      <c r="I126" s="151"/>
      <c r="J126" s="151"/>
      <c r="K126" s="41"/>
      <c r="L126" s="41"/>
      <c r="M126" s="45"/>
      <c r="N126" s="216"/>
      <c r="O126" s="86"/>
      <c r="P126" s="86"/>
      <c r="Q126" s="86"/>
      <c r="R126" s="86"/>
      <c r="S126" s="86"/>
      <c r="T126" s="86"/>
      <c r="U126" s="86"/>
      <c r="V126" s="86"/>
      <c r="W126" s="86"/>
      <c r="X126" s="86"/>
      <c r="Y126" s="87"/>
      <c r="AT126" s="18" t="s">
        <v>241</v>
      </c>
      <c r="AU126" s="18" t="s">
        <v>82</v>
      </c>
    </row>
    <row r="127" s="1" customFormat="1" ht="16.5" customHeight="1">
      <c r="B127" s="40"/>
      <c r="C127" s="261" t="s">
        <v>285</v>
      </c>
      <c r="D127" s="261" t="s">
        <v>373</v>
      </c>
      <c r="E127" s="263" t="s">
        <v>702</v>
      </c>
      <c r="F127" s="264" t="s">
        <v>703</v>
      </c>
      <c r="G127" s="265" t="s">
        <v>160</v>
      </c>
      <c r="H127" s="266">
        <v>19</v>
      </c>
      <c r="I127" s="267"/>
      <c r="J127" s="268"/>
      <c r="K127" s="269">
        <f>ROUND(P127*H127,2)</f>
        <v>0</v>
      </c>
      <c r="L127" s="264" t="s">
        <v>40</v>
      </c>
      <c r="M127" s="270"/>
      <c r="N127" s="271"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265</v>
      </c>
      <c r="AT127" s="212" t="s">
        <v>373</v>
      </c>
      <c r="AU127" s="212" t="s">
        <v>82</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235</v>
      </c>
      <c r="BM127" s="212" t="s">
        <v>312</v>
      </c>
    </row>
    <row r="128" s="1" customFormat="1">
      <c r="B128" s="40"/>
      <c r="C128" s="41"/>
      <c r="D128" s="214" t="s">
        <v>237</v>
      </c>
      <c r="E128" s="41"/>
      <c r="F128" s="215" t="s">
        <v>703</v>
      </c>
      <c r="G128" s="41"/>
      <c r="H128" s="41"/>
      <c r="I128" s="151"/>
      <c r="J128" s="151"/>
      <c r="K128" s="41"/>
      <c r="L128" s="41"/>
      <c r="M128" s="45"/>
      <c r="N128" s="216"/>
      <c r="O128" s="86"/>
      <c r="P128" s="86"/>
      <c r="Q128" s="86"/>
      <c r="R128" s="86"/>
      <c r="S128" s="86"/>
      <c r="T128" s="86"/>
      <c r="U128" s="86"/>
      <c r="V128" s="86"/>
      <c r="W128" s="86"/>
      <c r="X128" s="86"/>
      <c r="Y128" s="87"/>
      <c r="AT128" s="18" t="s">
        <v>237</v>
      </c>
      <c r="AU128" s="18" t="s">
        <v>82</v>
      </c>
    </row>
    <row r="129" s="1" customFormat="1">
      <c r="B129" s="40"/>
      <c r="C129" s="41"/>
      <c r="D129" s="214" t="s">
        <v>241</v>
      </c>
      <c r="E129" s="41"/>
      <c r="F129" s="217" t="s">
        <v>773</v>
      </c>
      <c r="G129" s="41"/>
      <c r="H129" s="41"/>
      <c r="I129" s="151"/>
      <c r="J129" s="151"/>
      <c r="K129" s="41"/>
      <c r="L129" s="41"/>
      <c r="M129" s="45"/>
      <c r="N129" s="216"/>
      <c r="O129" s="86"/>
      <c r="P129" s="86"/>
      <c r="Q129" s="86"/>
      <c r="R129" s="86"/>
      <c r="S129" s="86"/>
      <c r="T129" s="86"/>
      <c r="U129" s="86"/>
      <c r="V129" s="86"/>
      <c r="W129" s="86"/>
      <c r="X129" s="86"/>
      <c r="Y129" s="87"/>
      <c r="AT129" s="18" t="s">
        <v>241</v>
      </c>
      <c r="AU129" s="18" t="s">
        <v>82</v>
      </c>
    </row>
    <row r="130" s="1" customFormat="1" ht="16.5" customHeight="1">
      <c r="B130" s="40"/>
      <c r="C130" s="199" t="s">
        <v>9</v>
      </c>
      <c r="D130" s="199" t="s">
        <v>231</v>
      </c>
      <c r="E130" s="201" t="s">
        <v>705</v>
      </c>
      <c r="F130" s="202" t="s">
        <v>706</v>
      </c>
      <c r="G130" s="203" t="s">
        <v>257</v>
      </c>
      <c r="H130" s="204">
        <v>63</v>
      </c>
      <c r="I130" s="205"/>
      <c r="J130" s="205"/>
      <c r="K130" s="206">
        <f>ROUND(P130*H130,2)</f>
        <v>0</v>
      </c>
      <c r="L130" s="202" t="s">
        <v>40</v>
      </c>
      <c r="M130" s="45"/>
      <c r="N130" s="207" t="s">
        <v>40</v>
      </c>
      <c r="O130" s="208" t="s">
        <v>53</v>
      </c>
      <c r="P130" s="209">
        <f>I130+J130</f>
        <v>0</v>
      </c>
      <c r="Q130" s="209">
        <f>ROUND(I130*H130,2)</f>
        <v>0</v>
      </c>
      <c r="R130" s="209">
        <f>ROUND(J130*H130,2)</f>
        <v>0</v>
      </c>
      <c r="S130" s="86"/>
      <c r="T130" s="210">
        <f>S130*H130</f>
        <v>0</v>
      </c>
      <c r="U130" s="210">
        <v>0</v>
      </c>
      <c r="V130" s="210">
        <f>U130*H130</f>
        <v>0</v>
      </c>
      <c r="W130" s="210">
        <v>0</v>
      </c>
      <c r="X130" s="210">
        <f>W130*H130</f>
        <v>0</v>
      </c>
      <c r="Y130" s="211" t="s">
        <v>40</v>
      </c>
      <c r="AR130" s="212" t="s">
        <v>235</v>
      </c>
      <c r="AT130" s="212" t="s">
        <v>231</v>
      </c>
      <c r="AU130" s="212" t="s">
        <v>82</v>
      </c>
      <c r="AY130" s="18" t="s">
        <v>236</v>
      </c>
      <c r="BE130" s="213">
        <f>IF(O130="základní",K130,0)</f>
        <v>0</v>
      </c>
      <c r="BF130" s="213">
        <f>IF(O130="snížená",K130,0)</f>
        <v>0</v>
      </c>
      <c r="BG130" s="213">
        <f>IF(O130="zákl. přenesená",K130,0)</f>
        <v>0</v>
      </c>
      <c r="BH130" s="213">
        <f>IF(O130="sníž. přenesená",K130,0)</f>
        <v>0</v>
      </c>
      <c r="BI130" s="213">
        <f>IF(O130="nulová",K130,0)</f>
        <v>0</v>
      </c>
      <c r="BJ130" s="18" t="s">
        <v>235</v>
      </c>
      <c r="BK130" s="213">
        <f>ROUND(P130*H130,2)</f>
        <v>0</v>
      </c>
      <c r="BL130" s="18" t="s">
        <v>235</v>
      </c>
      <c r="BM130" s="212" t="s">
        <v>432</v>
      </c>
    </row>
    <row r="131" s="1" customFormat="1">
      <c r="B131" s="40"/>
      <c r="C131" s="41"/>
      <c r="D131" s="214" t="s">
        <v>237</v>
      </c>
      <c r="E131" s="41"/>
      <c r="F131" s="215" t="s">
        <v>706</v>
      </c>
      <c r="G131" s="41"/>
      <c r="H131" s="41"/>
      <c r="I131" s="151"/>
      <c r="J131" s="151"/>
      <c r="K131" s="41"/>
      <c r="L131" s="41"/>
      <c r="M131" s="45"/>
      <c r="N131" s="216"/>
      <c r="O131" s="86"/>
      <c r="P131" s="86"/>
      <c r="Q131" s="86"/>
      <c r="R131" s="86"/>
      <c r="S131" s="86"/>
      <c r="T131" s="86"/>
      <c r="U131" s="86"/>
      <c r="V131" s="86"/>
      <c r="W131" s="86"/>
      <c r="X131" s="86"/>
      <c r="Y131" s="87"/>
      <c r="AT131" s="18" t="s">
        <v>237</v>
      </c>
      <c r="AU131" s="18" t="s">
        <v>82</v>
      </c>
    </row>
    <row r="132" s="1" customFormat="1">
      <c r="B132" s="40"/>
      <c r="C132" s="41"/>
      <c r="D132" s="214" t="s">
        <v>241</v>
      </c>
      <c r="E132" s="41"/>
      <c r="F132" s="217" t="s">
        <v>774</v>
      </c>
      <c r="G132" s="41"/>
      <c r="H132" s="41"/>
      <c r="I132" s="151"/>
      <c r="J132" s="151"/>
      <c r="K132" s="41"/>
      <c r="L132" s="41"/>
      <c r="M132" s="45"/>
      <c r="N132" s="216"/>
      <c r="O132" s="86"/>
      <c r="P132" s="86"/>
      <c r="Q132" s="86"/>
      <c r="R132" s="86"/>
      <c r="S132" s="86"/>
      <c r="T132" s="86"/>
      <c r="U132" s="86"/>
      <c r="V132" s="86"/>
      <c r="W132" s="86"/>
      <c r="X132" s="86"/>
      <c r="Y132" s="87"/>
      <c r="AT132" s="18" t="s">
        <v>241</v>
      </c>
      <c r="AU132" s="18" t="s">
        <v>82</v>
      </c>
    </row>
    <row r="133" s="1" customFormat="1" ht="16.5" customHeight="1">
      <c r="B133" s="40"/>
      <c r="C133" s="261" t="s">
        <v>292</v>
      </c>
      <c r="D133" s="261" t="s">
        <v>373</v>
      </c>
      <c r="E133" s="263" t="s">
        <v>708</v>
      </c>
      <c r="F133" s="264" t="s">
        <v>709</v>
      </c>
      <c r="G133" s="265" t="s">
        <v>160</v>
      </c>
      <c r="H133" s="266">
        <v>8.8200000000000003</v>
      </c>
      <c r="I133" s="267"/>
      <c r="J133" s="268"/>
      <c r="K133" s="269">
        <f>ROUND(P133*H133,2)</f>
        <v>0</v>
      </c>
      <c r="L133" s="264" t="s">
        <v>40</v>
      </c>
      <c r="M133" s="270"/>
      <c r="N133" s="271"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265</v>
      </c>
      <c r="AT133" s="212" t="s">
        <v>373</v>
      </c>
      <c r="AU133" s="212" t="s">
        <v>82</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235</v>
      </c>
      <c r="BM133" s="212" t="s">
        <v>324</v>
      </c>
    </row>
    <row r="134" s="1" customFormat="1">
      <c r="B134" s="40"/>
      <c r="C134" s="41"/>
      <c r="D134" s="214" t="s">
        <v>237</v>
      </c>
      <c r="E134" s="41"/>
      <c r="F134" s="215" t="s">
        <v>709</v>
      </c>
      <c r="G134" s="41"/>
      <c r="H134" s="41"/>
      <c r="I134" s="151"/>
      <c r="J134" s="151"/>
      <c r="K134" s="41"/>
      <c r="L134" s="41"/>
      <c r="M134" s="45"/>
      <c r="N134" s="216"/>
      <c r="O134" s="86"/>
      <c r="P134" s="86"/>
      <c r="Q134" s="86"/>
      <c r="R134" s="86"/>
      <c r="S134" s="86"/>
      <c r="T134" s="86"/>
      <c r="U134" s="86"/>
      <c r="V134" s="86"/>
      <c r="W134" s="86"/>
      <c r="X134" s="86"/>
      <c r="Y134" s="87"/>
      <c r="AT134" s="18" t="s">
        <v>237</v>
      </c>
      <c r="AU134" s="18" t="s">
        <v>82</v>
      </c>
    </row>
    <row r="135" s="1" customFormat="1">
      <c r="B135" s="40"/>
      <c r="C135" s="41"/>
      <c r="D135" s="214" t="s">
        <v>241</v>
      </c>
      <c r="E135" s="41"/>
      <c r="F135" s="217" t="s">
        <v>775</v>
      </c>
      <c r="G135" s="41"/>
      <c r="H135" s="41"/>
      <c r="I135" s="151"/>
      <c r="J135" s="151"/>
      <c r="K135" s="41"/>
      <c r="L135" s="41"/>
      <c r="M135" s="45"/>
      <c r="N135" s="216"/>
      <c r="O135" s="86"/>
      <c r="P135" s="86"/>
      <c r="Q135" s="86"/>
      <c r="R135" s="86"/>
      <c r="S135" s="86"/>
      <c r="T135" s="86"/>
      <c r="U135" s="86"/>
      <c r="V135" s="86"/>
      <c r="W135" s="86"/>
      <c r="X135" s="86"/>
      <c r="Y135" s="87"/>
      <c r="AT135" s="18" t="s">
        <v>241</v>
      </c>
      <c r="AU135" s="18" t="s">
        <v>82</v>
      </c>
    </row>
    <row r="136" s="1" customFormat="1" ht="16.5" customHeight="1">
      <c r="B136" s="40"/>
      <c r="C136" s="261" t="s">
        <v>358</v>
      </c>
      <c r="D136" s="261" t="s">
        <v>373</v>
      </c>
      <c r="E136" s="263" t="s">
        <v>711</v>
      </c>
      <c r="F136" s="264" t="s">
        <v>712</v>
      </c>
      <c r="G136" s="265" t="s">
        <v>160</v>
      </c>
      <c r="H136" s="266">
        <v>11.025</v>
      </c>
      <c r="I136" s="267"/>
      <c r="J136" s="268"/>
      <c r="K136" s="269">
        <f>ROUND(P136*H136,2)</f>
        <v>0</v>
      </c>
      <c r="L136" s="264" t="s">
        <v>40</v>
      </c>
      <c r="M136" s="270"/>
      <c r="N136" s="271" t="s">
        <v>40</v>
      </c>
      <c r="O136" s="208" t="s">
        <v>53</v>
      </c>
      <c r="P136" s="209">
        <f>I136+J136</f>
        <v>0</v>
      </c>
      <c r="Q136" s="209">
        <f>ROUND(I136*H136,2)</f>
        <v>0</v>
      </c>
      <c r="R136" s="209">
        <f>ROUND(J136*H136,2)</f>
        <v>0</v>
      </c>
      <c r="S136" s="86"/>
      <c r="T136" s="210">
        <f>S136*H136</f>
        <v>0</v>
      </c>
      <c r="U136" s="210">
        <v>0</v>
      </c>
      <c r="V136" s="210">
        <f>U136*H136</f>
        <v>0</v>
      </c>
      <c r="W136" s="210">
        <v>0</v>
      </c>
      <c r="X136" s="210">
        <f>W136*H136</f>
        <v>0</v>
      </c>
      <c r="Y136" s="211" t="s">
        <v>40</v>
      </c>
      <c r="AR136" s="212" t="s">
        <v>265</v>
      </c>
      <c r="AT136" s="212" t="s">
        <v>373</v>
      </c>
      <c r="AU136" s="212" t="s">
        <v>82</v>
      </c>
      <c r="AY136" s="18" t="s">
        <v>236</v>
      </c>
      <c r="BE136" s="213">
        <f>IF(O136="základní",K136,0)</f>
        <v>0</v>
      </c>
      <c r="BF136" s="213">
        <f>IF(O136="snížená",K136,0)</f>
        <v>0</v>
      </c>
      <c r="BG136" s="213">
        <f>IF(O136="zákl. přenesená",K136,0)</f>
        <v>0</v>
      </c>
      <c r="BH136" s="213">
        <f>IF(O136="sníž. přenesená",K136,0)</f>
        <v>0</v>
      </c>
      <c r="BI136" s="213">
        <f>IF(O136="nulová",K136,0)</f>
        <v>0</v>
      </c>
      <c r="BJ136" s="18" t="s">
        <v>235</v>
      </c>
      <c r="BK136" s="213">
        <f>ROUND(P136*H136,2)</f>
        <v>0</v>
      </c>
      <c r="BL136" s="18" t="s">
        <v>235</v>
      </c>
      <c r="BM136" s="212" t="s">
        <v>335</v>
      </c>
    </row>
    <row r="137" s="1" customFormat="1">
      <c r="B137" s="40"/>
      <c r="C137" s="41"/>
      <c r="D137" s="214" t="s">
        <v>237</v>
      </c>
      <c r="E137" s="41"/>
      <c r="F137" s="215" t="s">
        <v>712</v>
      </c>
      <c r="G137" s="41"/>
      <c r="H137" s="41"/>
      <c r="I137" s="151"/>
      <c r="J137" s="151"/>
      <c r="K137" s="41"/>
      <c r="L137" s="41"/>
      <c r="M137" s="45"/>
      <c r="N137" s="216"/>
      <c r="O137" s="86"/>
      <c r="P137" s="86"/>
      <c r="Q137" s="86"/>
      <c r="R137" s="86"/>
      <c r="S137" s="86"/>
      <c r="T137" s="86"/>
      <c r="U137" s="86"/>
      <c r="V137" s="86"/>
      <c r="W137" s="86"/>
      <c r="X137" s="86"/>
      <c r="Y137" s="87"/>
      <c r="AT137" s="18" t="s">
        <v>237</v>
      </c>
      <c r="AU137" s="18" t="s">
        <v>82</v>
      </c>
    </row>
    <row r="138" s="1" customFormat="1">
      <c r="B138" s="40"/>
      <c r="C138" s="41"/>
      <c r="D138" s="214" t="s">
        <v>241</v>
      </c>
      <c r="E138" s="41"/>
      <c r="F138" s="217" t="s">
        <v>776</v>
      </c>
      <c r="G138" s="41"/>
      <c r="H138" s="41"/>
      <c r="I138" s="151"/>
      <c r="J138" s="151"/>
      <c r="K138" s="41"/>
      <c r="L138" s="41"/>
      <c r="M138" s="45"/>
      <c r="N138" s="216"/>
      <c r="O138" s="86"/>
      <c r="P138" s="86"/>
      <c r="Q138" s="86"/>
      <c r="R138" s="86"/>
      <c r="S138" s="86"/>
      <c r="T138" s="86"/>
      <c r="U138" s="86"/>
      <c r="V138" s="86"/>
      <c r="W138" s="86"/>
      <c r="X138" s="86"/>
      <c r="Y138" s="87"/>
      <c r="AT138" s="18" t="s">
        <v>241</v>
      </c>
      <c r="AU138" s="18" t="s">
        <v>82</v>
      </c>
    </row>
    <row r="139" s="1" customFormat="1" ht="16.5" customHeight="1">
      <c r="B139" s="40"/>
      <c r="C139" s="261" t="s">
        <v>365</v>
      </c>
      <c r="D139" s="261" t="s">
        <v>373</v>
      </c>
      <c r="E139" s="263" t="s">
        <v>714</v>
      </c>
      <c r="F139" s="264" t="s">
        <v>715</v>
      </c>
      <c r="G139" s="265" t="s">
        <v>160</v>
      </c>
      <c r="H139" s="266">
        <v>17.640000000000001</v>
      </c>
      <c r="I139" s="267"/>
      <c r="J139" s="268"/>
      <c r="K139" s="269">
        <f>ROUND(P139*H139,2)</f>
        <v>0</v>
      </c>
      <c r="L139" s="264" t="s">
        <v>40</v>
      </c>
      <c r="M139" s="270"/>
      <c r="N139" s="271" t="s">
        <v>40</v>
      </c>
      <c r="O139" s="208" t="s">
        <v>53</v>
      </c>
      <c r="P139" s="209">
        <f>I139+J139</f>
        <v>0</v>
      </c>
      <c r="Q139" s="209">
        <f>ROUND(I139*H139,2)</f>
        <v>0</v>
      </c>
      <c r="R139" s="209">
        <f>ROUND(J139*H139,2)</f>
        <v>0</v>
      </c>
      <c r="S139" s="86"/>
      <c r="T139" s="210">
        <f>S139*H139</f>
        <v>0</v>
      </c>
      <c r="U139" s="210">
        <v>0</v>
      </c>
      <c r="V139" s="210">
        <f>U139*H139</f>
        <v>0</v>
      </c>
      <c r="W139" s="210">
        <v>0</v>
      </c>
      <c r="X139" s="210">
        <f>W139*H139</f>
        <v>0</v>
      </c>
      <c r="Y139" s="211" t="s">
        <v>40</v>
      </c>
      <c r="AR139" s="212" t="s">
        <v>265</v>
      </c>
      <c r="AT139" s="212" t="s">
        <v>373</v>
      </c>
      <c r="AU139" s="212" t="s">
        <v>82</v>
      </c>
      <c r="AY139" s="18" t="s">
        <v>236</v>
      </c>
      <c r="BE139" s="213">
        <f>IF(O139="základní",K139,0)</f>
        <v>0</v>
      </c>
      <c r="BF139" s="213">
        <f>IF(O139="snížená",K139,0)</f>
        <v>0</v>
      </c>
      <c r="BG139" s="213">
        <f>IF(O139="zákl. přenesená",K139,0)</f>
        <v>0</v>
      </c>
      <c r="BH139" s="213">
        <f>IF(O139="sníž. přenesená",K139,0)</f>
        <v>0</v>
      </c>
      <c r="BI139" s="213">
        <f>IF(O139="nulová",K139,0)</f>
        <v>0</v>
      </c>
      <c r="BJ139" s="18" t="s">
        <v>235</v>
      </c>
      <c r="BK139" s="213">
        <f>ROUND(P139*H139,2)</f>
        <v>0</v>
      </c>
      <c r="BL139" s="18" t="s">
        <v>235</v>
      </c>
      <c r="BM139" s="212" t="s">
        <v>470</v>
      </c>
    </row>
    <row r="140" s="1" customFormat="1">
      <c r="B140" s="40"/>
      <c r="C140" s="41"/>
      <c r="D140" s="214" t="s">
        <v>237</v>
      </c>
      <c r="E140" s="41"/>
      <c r="F140" s="215" t="s">
        <v>715</v>
      </c>
      <c r="G140" s="41"/>
      <c r="H140" s="41"/>
      <c r="I140" s="151"/>
      <c r="J140" s="151"/>
      <c r="K140" s="41"/>
      <c r="L140" s="41"/>
      <c r="M140" s="45"/>
      <c r="N140" s="216"/>
      <c r="O140" s="86"/>
      <c r="P140" s="86"/>
      <c r="Q140" s="86"/>
      <c r="R140" s="86"/>
      <c r="S140" s="86"/>
      <c r="T140" s="86"/>
      <c r="U140" s="86"/>
      <c r="V140" s="86"/>
      <c r="W140" s="86"/>
      <c r="X140" s="86"/>
      <c r="Y140" s="87"/>
      <c r="AT140" s="18" t="s">
        <v>237</v>
      </c>
      <c r="AU140" s="18" t="s">
        <v>82</v>
      </c>
    </row>
    <row r="141" s="1" customFormat="1">
      <c r="B141" s="40"/>
      <c r="C141" s="41"/>
      <c r="D141" s="214" t="s">
        <v>241</v>
      </c>
      <c r="E141" s="41"/>
      <c r="F141" s="217" t="s">
        <v>777</v>
      </c>
      <c r="G141" s="41"/>
      <c r="H141" s="41"/>
      <c r="I141" s="151"/>
      <c r="J141" s="151"/>
      <c r="K141" s="41"/>
      <c r="L141" s="41"/>
      <c r="M141" s="45"/>
      <c r="N141" s="216"/>
      <c r="O141" s="86"/>
      <c r="P141" s="86"/>
      <c r="Q141" s="86"/>
      <c r="R141" s="86"/>
      <c r="S141" s="86"/>
      <c r="T141" s="86"/>
      <c r="U141" s="86"/>
      <c r="V141" s="86"/>
      <c r="W141" s="86"/>
      <c r="X141" s="86"/>
      <c r="Y141" s="87"/>
      <c r="AT141" s="18" t="s">
        <v>241</v>
      </c>
      <c r="AU141" s="18" t="s">
        <v>82</v>
      </c>
    </row>
    <row r="142" s="1" customFormat="1" ht="16.5" customHeight="1">
      <c r="B142" s="40"/>
      <c r="C142" s="261" t="s">
        <v>372</v>
      </c>
      <c r="D142" s="261" t="s">
        <v>373</v>
      </c>
      <c r="E142" s="263" t="s">
        <v>717</v>
      </c>
      <c r="F142" s="264" t="s">
        <v>718</v>
      </c>
      <c r="G142" s="265" t="s">
        <v>719</v>
      </c>
      <c r="H142" s="266">
        <v>28</v>
      </c>
      <c r="I142" s="267"/>
      <c r="J142" s="268"/>
      <c r="K142" s="269">
        <f>ROUND(P142*H142,2)</f>
        <v>0</v>
      </c>
      <c r="L142" s="264" t="s">
        <v>40</v>
      </c>
      <c r="M142" s="270"/>
      <c r="N142" s="271" t="s">
        <v>40</v>
      </c>
      <c r="O142" s="208" t="s">
        <v>53</v>
      </c>
      <c r="P142" s="209">
        <f>I142+J142</f>
        <v>0</v>
      </c>
      <c r="Q142" s="209">
        <f>ROUND(I142*H142,2)</f>
        <v>0</v>
      </c>
      <c r="R142" s="209">
        <f>ROUND(J142*H142,2)</f>
        <v>0</v>
      </c>
      <c r="S142" s="86"/>
      <c r="T142" s="210">
        <f>S142*H142</f>
        <v>0</v>
      </c>
      <c r="U142" s="210">
        <v>0</v>
      </c>
      <c r="V142" s="210">
        <f>U142*H142</f>
        <v>0</v>
      </c>
      <c r="W142" s="210">
        <v>0</v>
      </c>
      <c r="X142" s="210">
        <f>W142*H142</f>
        <v>0</v>
      </c>
      <c r="Y142" s="211" t="s">
        <v>40</v>
      </c>
      <c r="AR142" s="212" t="s">
        <v>265</v>
      </c>
      <c r="AT142" s="212" t="s">
        <v>373</v>
      </c>
      <c r="AU142" s="212" t="s">
        <v>82</v>
      </c>
      <c r="AY142" s="18" t="s">
        <v>236</v>
      </c>
      <c r="BE142" s="213">
        <f>IF(O142="základní",K142,0)</f>
        <v>0</v>
      </c>
      <c r="BF142" s="213">
        <f>IF(O142="snížená",K142,0)</f>
        <v>0</v>
      </c>
      <c r="BG142" s="213">
        <f>IF(O142="zákl. přenesená",K142,0)</f>
        <v>0</v>
      </c>
      <c r="BH142" s="213">
        <f>IF(O142="sníž. přenesená",K142,0)</f>
        <v>0</v>
      </c>
      <c r="BI142" s="213">
        <f>IF(O142="nulová",K142,0)</f>
        <v>0</v>
      </c>
      <c r="BJ142" s="18" t="s">
        <v>235</v>
      </c>
      <c r="BK142" s="213">
        <f>ROUND(P142*H142,2)</f>
        <v>0</v>
      </c>
      <c r="BL142" s="18" t="s">
        <v>235</v>
      </c>
      <c r="BM142" s="212" t="s">
        <v>478</v>
      </c>
    </row>
    <row r="143" s="1" customFormat="1">
      <c r="B143" s="40"/>
      <c r="C143" s="41"/>
      <c r="D143" s="214" t="s">
        <v>237</v>
      </c>
      <c r="E143" s="41"/>
      <c r="F143" s="215" t="s">
        <v>718</v>
      </c>
      <c r="G143" s="41"/>
      <c r="H143" s="41"/>
      <c r="I143" s="151"/>
      <c r="J143" s="151"/>
      <c r="K143" s="41"/>
      <c r="L143" s="41"/>
      <c r="M143" s="45"/>
      <c r="N143" s="216"/>
      <c r="O143" s="86"/>
      <c r="P143" s="86"/>
      <c r="Q143" s="86"/>
      <c r="R143" s="86"/>
      <c r="S143" s="86"/>
      <c r="T143" s="86"/>
      <c r="U143" s="86"/>
      <c r="V143" s="86"/>
      <c r="W143" s="86"/>
      <c r="X143" s="86"/>
      <c r="Y143" s="87"/>
      <c r="AT143" s="18" t="s">
        <v>237</v>
      </c>
      <c r="AU143" s="18" t="s">
        <v>82</v>
      </c>
    </row>
    <row r="144" s="1" customFormat="1">
      <c r="B144" s="40"/>
      <c r="C144" s="41"/>
      <c r="D144" s="214" t="s">
        <v>241</v>
      </c>
      <c r="E144" s="41"/>
      <c r="F144" s="217" t="s">
        <v>778</v>
      </c>
      <c r="G144" s="41"/>
      <c r="H144" s="41"/>
      <c r="I144" s="151"/>
      <c r="J144" s="151"/>
      <c r="K144" s="41"/>
      <c r="L144" s="41"/>
      <c r="M144" s="45"/>
      <c r="N144" s="216"/>
      <c r="O144" s="86"/>
      <c r="P144" s="86"/>
      <c r="Q144" s="86"/>
      <c r="R144" s="86"/>
      <c r="S144" s="86"/>
      <c r="T144" s="86"/>
      <c r="U144" s="86"/>
      <c r="V144" s="86"/>
      <c r="W144" s="86"/>
      <c r="X144" s="86"/>
      <c r="Y144" s="87"/>
      <c r="AT144" s="18" t="s">
        <v>241</v>
      </c>
      <c r="AU144" s="18" t="s">
        <v>82</v>
      </c>
    </row>
    <row r="145" s="1" customFormat="1" ht="16.5" customHeight="1">
      <c r="B145" s="40"/>
      <c r="C145" s="199" t="s">
        <v>298</v>
      </c>
      <c r="D145" s="199" t="s">
        <v>231</v>
      </c>
      <c r="E145" s="201" t="s">
        <v>721</v>
      </c>
      <c r="F145" s="202" t="s">
        <v>722</v>
      </c>
      <c r="G145" s="203" t="s">
        <v>257</v>
      </c>
      <c r="H145" s="204">
        <v>126</v>
      </c>
      <c r="I145" s="205"/>
      <c r="J145" s="205"/>
      <c r="K145" s="206">
        <f>ROUND(P145*H145,2)</f>
        <v>0</v>
      </c>
      <c r="L145" s="202" t="s">
        <v>40</v>
      </c>
      <c r="M145" s="45"/>
      <c r="N145" s="207" t="s">
        <v>40</v>
      </c>
      <c r="O145" s="208" t="s">
        <v>53</v>
      </c>
      <c r="P145" s="209">
        <f>I145+J145</f>
        <v>0</v>
      </c>
      <c r="Q145" s="209">
        <f>ROUND(I145*H145,2)</f>
        <v>0</v>
      </c>
      <c r="R145" s="209">
        <f>ROUND(J145*H145,2)</f>
        <v>0</v>
      </c>
      <c r="S145" s="86"/>
      <c r="T145" s="210">
        <f>S145*H145</f>
        <v>0</v>
      </c>
      <c r="U145" s="210">
        <v>0</v>
      </c>
      <c r="V145" s="210">
        <f>U145*H145</f>
        <v>0</v>
      </c>
      <c r="W145" s="210">
        <v>0</v>
      </c>
      <c r="X145" s="210">
        <f>W145*H145</f>
        <v>0</v>
      </c>
      <c r="Y145" s="211" t="s">
        <v>40</v>
      </c>
      <c r="AR145" s="212" t="s">
        <v>235</v>
      </c>
      <c r="AT145" s="212" t="s">
        <v>231</v>
      </c>
      <c r="AU145" s="212" t="s">
        <v>82</v>
      </c>
      <c r="AY145" s="18" t="s">
        <v>236</v>
      </c>
      <c r="BE145" s="213">
        <f>IF(O145="základní",K145,0)</f>
        <v>0</v>
      </c>
      <c r="BF145" s="213">
        <f>IF(O145="snížená",K145,0)</f>
        <v>0</v>
      </c>
      <c r="BG145" s="213">
        <f>IF(O145="zákl. přenesená",K145,0)</f>
        <v>0</v>
      </c>
      <c r="BH145" s="213">
        <f>IF(O145="sníž. přenesená",K145,0)</f>
        <v>0</v>
      </c>
      <c r="BI145" s="213">
        <f>IF(O145="nulová",K145,0)</f>
        <v>0</v>
      </c>
      <c r="BJ145" s="18" t="s">
        <v>235</v>
      </c>
      <c r="BK145" s="213">
        <f>ROUND(P145*H145,2)</f>
        <v>0</v>
      </c>
      <c r="BL145" s="18" t="s">
        <v>235</v>
      </c>
      <c r="BM145" s="212" t="s">
        <v>347</v>
      </c>
    </row>
    <row r="146" s="1" customFormat="1">
      <c r="B146" s="40"/>
      <c r="C146" s="41"/>
      <c r="D146" s="214" t="s">
        <v>237</v>
      </c>
      <c r="E146" s="41"/>
      <c r="F146" s="215" t="s">
        <v>722</v>
      </c>
      <c r="G146" s="41"/>
      <c r="H146" s="41"/>
      <c r="I146" s="151"/>
      <c r="J146" s="151"/>
      <c r="K146" s="41"/>
      <c r="L146" s="41"/>
      <c r="M146" s="45"/>
      <c r="N146" s="216"/>
      <c r="O146" s="86"/>
      <c r="P146" s="86"/>
      <c r="Q146" s="86"/>
      <c r="R146" s="86"/>
      <c r="S146" s="86"/>
      <c r="T146" s="86"/>
      <c r="U146" s="86"/>
      <c r="V146" s="86"/>
      <c r="W146" s="86"/>
      <c r="X146" s="86"/>
      <c r="Y146" s="87"/>
      <c r="AT146" s="18" t="s">
        <v>237</v>
      </c>
      <c r="AU146" s="18" t="s">
        <v>82</v>
      </c>
    </row>
    <row r="147" s="1" customFormat="1">
      <c r="B147" s="40"/>
      <c r="C147" s="41"/>
      <c r="D147" s="214" t="s">
        <v>241</v>
      </c>
      <c r="E147" s="41"/>
      <c r="F147" s="217" t="s">
        <v>779</v>
      </c>
      <c r="G147" s="41"/>
      <c r="H147" s="41"/>
      <c r="I147" s="151"/>
      <c r="J147" s="151"/>
      <c r="K147" s="41"/>
      <c r="L147" s="41"/>
      <c r="M147" s="45"/>
      <c r="N147" s="216"/>
      <c r="O147" s="86"/>
      <c r="P147" s="86"/>
      <c r="Q147" s="86"/>
      <c r="R147" s="86"/>
      <c r="S147" s="86"/>
      <c r="T147" s="86"/>
      <c r="U147" s="86"/>
      <c r="V147" s="86"/>
      <c r="W147" s="86"/>
      <c r="X147" s="86"/>
      <c r="Y147" s="87"/>
      <c r="AT147" s="18" t="s">
        <v>241</v>
      </c>
      <c r="AU147" s="18" t="s">
        <v>82</v>
      </c>
    </row>
    <row r="148" s="1" customFormat="1" ht="36" customHeight="1">
      <c r="B148" s="40"/>
      <c r="C148" s="199" t="s">
        <v>8</v>
      </c>
      <c r="D148" s="199" t="s">
        <v>231</v>
      </c>
      <c r="E148" s="201" t="s">
        <v>485</v>
      </c>
      <c r="F148" s="202" t="s">
        <v>669</v>
      </c>
      <c r="G148" s="203" t="s">
        <v>160</v>
      </c>
      <c r="H148" s="204">
        <v>56.484999999999999</v>
      </c>
      <c r="I148" s="205"/>
      <c r="J148" s="205"/>
      <c r="K148" s="206">
        <f>ROUND(P148*H148,2)</f>
        <v>0</v>
      </c>
      <c r="L148" s="202" t="s">
        <v>40</v>
      </c>
      <c r="M148" s="45"/>
      <c r="N148" s="207"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235</v>
      </c>
      <c r="AT148" s="212" t="s">
        <v>231</v>
      </c>
      <c r="AU148" s="212" t="s">
        <v>82</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235</v>
      </c>
      <c r="BM148" s="212" t="s">
        <v>504</v>
      </c>
    </row>
    <row r="149" s="1" customFormat="1">
      <c r="B149" s="40"/>
      <c r="C149" s="41"/>
      <c r="D149" s="214" t="s">
        <v>237</v>
      </c>
      <c r="E149" s="41"/>
      <c r="F149" s="215" t="s">
        <v>670</v>
      </c>
      <c r="G149" s="41"/>
      <c r="H149" s="41"/>
      <c r="I149" s="151"/>
      <c r="J149" s="151"/>
      <c r="K149" s="41"/>
      <c r="L149" s="41"/>
      <c r="M149" s="45"/>
      <c r="N149" s="216"/>
      <c r="O149" s="86"/>
      <c r="P149" s="86"/>
      <c r="Q149" s="86"/>
      <c r="R149" s="86"/>
      <c r="S149" s="86"/>
      <c r="T149" s="86"/>
      <c r="U149" s="86"/>
      <c r="V149" s="86"/>
      <c r="W149" s="86"/>
      <c r="X149" s="86"/>
      <c r="Y149" s="87"/>
      <c r="AT149" s="18" t="s">
        <v>237</v>
      </c>
      <c r="AU149" s="18" t="s">
        <v>82</v>
      </c>
    </row>
    <row r="150" s="1" customFormat="1" ht="16.5" customHeight="1">
      <c r="B150" s="40"/>
      <c r="C150" s="199" t="s">
        <v>383</v>
      </c>
      <c r="D150" s="199" t="s">
        <v>231</v>
      </c>
      <c r="E150" s="201" t="s">
        <v>780</v>
      </c>
      <c r="F150" s="202" t="s">
        <v>781</v>
      </c>
      <c r="G150" s="203" t="s">
        <v>168</v>
      </c>
      <c r="H150" s="204">
        <v>1.8</v>
      </c>
      <c r="I150" s="205"/>
      <c r="J150" s="205"/>
      <c r="K150" s="206">
        <f>ROUND(P150*H150,2)</f>
        <v>0</v>
      </c>
      <c r="L150" s="202" t="s">
        <v>40</v>
      </c>
      <c r="M150" s="45"/>
      <c r="N150" s="207" t="s">
        <v>40</v>
      </c>
      <c r="O150" s="208" t="s">
        <v>53</v>
      </c>
      <c r="P150" s="209">
        <f>I150+J150</f>
        <v>0</v>
      </c>
      <c r="Q150" s="209">
        <f>ROUND(I150*H150,2)</f>
        <v>0</v>
      </c>
      <c r="R150" s="209">
        <f>ROUND(J150*H150,2)</f>
        <v>0</v>
      </c>
      <c r="S150" s="86"/>
      <c r="T150" s="210">
        <f>S150*H150</f>
        <v>0</v>
      </c>
      <c r="U150" s="210">
        <v>0</v>
      </c>
      <c r="V150" s="210">
        <f>U150*H150</f>
        <v>0</v>
      </c>
      <c r="W150" s="210">
        <v>0</v>
      </c>
      <c r="X150" s="210">
        <f>W150*H150</f>
        <v>0</v>
      </c>
      <c r="Y150" s="211" t="s">
        <v>40</v>
      </c>
      <c r="AR150" s="212" t="s">
        <v>235</v>
      </c>
      <c r="AT150" s="212" t="s">
        <v>231</v>
      </c>
      <c r="AU150" s="212" t="s">
        <v>82</v>
      </c>
      <c r="AY150" s="18" t="s">
        <v>236</v>
      </c>
      <c r="BE150" s="213">
        <f>IF(O150="základní",K150,0)</f>
        <v>0</v>
      </c>
      <c r="BF150" s="213">
        <f>IF(O150="snížená",K150,0)</f>
        <v>0</v>
      </c>
      <c r="BG150" s="213">
        <f>IF(O150="zákl. přenesená",K150,0)</f>
        <v>0</v>
      </c>
      <c r="BH150" s="213">
        <f>IF(O150="sníž. přenesená",K150,0)</f>
        <v>0</v>
      </c>
      <c r="BI150" s="213">
        <f>IF(O150="nulová",K150,0)</f>
        <v>0</v>
      </c>
      <c r="BJ150" s="18" t="s">
        <v>235</v>
      </c>
      <c r="BK150" s="213">
        <f>ROUND(P150*H150,2)</f>
        <v>0</v>
      </c>
      <c r="BL150" s="18" t="s">
        <v>235</v>
      </c>
      <c r="BM150" s="212" t="s">
        <v>337</v>
      </c>
    </row>
    <row r="151" s="1" customFormat="1">
      <c r="B151" s="40"/>
      <c r="C151" s="41"/>
      <c r="D151" s="214" t="s">
        <v>237</v>
      </c>
      <c r="E151" s="41"/>
      <c r="F151" s="215" t="s">
        <v>781</v>
      </c>
      <c r="G151" s="41"/>
      <c r="H151" s="41"/>
      <c r="I151" s="151"/>
      <c r="J151" s="151"/>
      <c r="K151" s="41"/>
      <c r="L151" s="41"/>
      <c r="M151" s="45"/>
      <c r="N151" s="216"/>
      <c r="O151" s="86"/>
      <c r="P151" s="86"/>
      <c r="Q151" s="86"/>
      <c r="R151" s="86"/>
      <c r="S151" s="86"/>
      <c r="T151" s="86"/>
      <c r="U151" s="86"/>
      <c r="V151" s="86"/>
      <c r="W151" s="86"/>
      <c r="X151" s="86"/>
      <c r="Y151" s="87"/>
      <c r="AT151" s="18" t="s">
        <v>237</v>
      </c>
      <c r="AU151" s="18" t="s">
        <v>82</v>
      </c>
    </row>
    <row r="152" s="1" customFormat="1" ht="36" customHeight="1">
      <c r="B152" s="40"/>
      <c r="C152" s="199" t="s">
        <v>388</v>
      </c>
      <c r="D152" s="199" t="s">
        <v>231</v>
      </c>
      <c r="E152" s="201" t="s">
        <v>782</v>
      </c>
      <c r="F152" s="202" t="s">
        <v>783</v>
      </c>
      <c r="G152" s="203" t="s">
        <v>172</v>
      </c>
      <c r="H152" s="204">
        <v>32</v>
      </c>
      <c r="I152" s="205"/>
      <c r="J152" s="205"/>
      <c r="K152" s="206">
        <f>ROUND(P152*H152,2)</f>
        <v>0</v>
      </c>
      <c r="L152" s="202" t="s">
        <v>40</v>
      </c>
      <c r="M152" s="45"/>
      <c r="N152" s="207" t="s">
        <v>40</v>
      </c>
      <c r="O152" s="208" t="s">
        <v>53</v>
      </c>
      <c r="P152" s="209">
        <f>I152+J152</f>
        <v>0</v>
      </c>
      <c r="Q152" s="209">
        <f>ROUND(I152*H152,2)</f>
        <v>0</v>
      </c>
      <c r="R152" s="209">
        <f>ROUND(J152*H152,2)</f>
        <v>0</v>
      </c>
      <c r="S152" s="86"/>
      <c r="T152" s="210">
        <f>S152*H152</f>
        <v>0</v>
      </c>
      <c r="U152" s="210">
        <v>0</v>
      </c>
      <c r="V152" s="210">
        <f>U152*H152</f>
        <v>0</v>
      </c>
      <c r="W152" s="210">
        <v>0</v>
      </c>
      <c r="X152" s="210">
        <f>W152*H152</f>
        <v>0</v>
      </c>
      <c r="Y152" s="211" t="s">
        <v>40</v>
      </c>
      <c r="AR152" s="212" t="s">
        <v>235</v>
      </c>
      <c r="AT152" s="212" t="s">
        <v>231</v>
      </c>
      <c r="AU152" s="212" t="s">
        <v>82</v>
      </c>
      <c r="AY152" s="18" t="s">
        <v>236</v>
      </c>
      <c r="BE152" s="213">
        <f>IF(O152="základní",K152,0)</f>
        <v>0</v>
      </c>
      <c r="BF152" s="213">
        <f>IF(O152="snížená",K152,0)</f>
        <v>0</v>
      </c>
      <c r="BG152" s="213">
        <f>IF(O152="zákl. přenesená",K152,0)</f>
        <v>0</v>
      </c>
      <c r="BH152" s="213">
        <f>IF(O152="sníž. přenesená",K152,0)</f>
        <v>0</v>
      </c>
      <c r="BI152" s="213">
        <f>IF(O152="nulová",K152,0)</f>
        <v>0</v>
      </c>
      <c r="BJ152" s="18" t="s">
        <v>235</v>
      </c>
      <c r="BK152" s="213">
        <f>ROUND(P152*H152,2)</f>
        <v>0</v>
      </c>
      <c r="BL152" s="18" t="s">
        <v>235</v>
      </c>
      <c r="BM152" s="212" t="s">
        <v>533</v>
      </c>
    </row>
    <row r="153" s="1" customFormat="1">
      <c r="B153" s="40"/>
      <c r="C153" s="41"/>
      <c r="D153" s="214" t="s">
        <v>237</v>
      </c>
      <c r="E153" s="41"/>
      <c r="F153" s="215" t="s">
        <v>784</v>
      </c>
      <c r="G153" s="41"/>
      <c r="H153" s="41"/>
      <c r="I153" s="151"/>
      <c r="J153" s="151"/>
      <c r="K153" s="41"/>
      <c r="L153" s="41"/>
      <c r="M153" s="45"/>
      <c r="N153" s="216"/>
      <c r="O153" s="86"/>
      <c r="P153" s="86"/>
      <c r="Q153" s="86"/>
      <c r="R153" s="86"/>
      <c r="S153" s="86"/>
      <c r="T153" s="86"/>
      <c r="U153" s="86"/>
      <c r="V153" s="86"/>
      <c r="W153" s="86"/>
      <c r="X153" s="86"/>
      <c r="Y153" s="87"/>
      <c r="AT153" s="18" t="s">
        <v>237</v>
      </c>
      <c r="AU153" s="18" t="s">
        <v>82</v>
      </c>
    </row>
    <row r="154" s="1" customFormat="1">
      <c r="B154" s="40"/>
      <c r="C154" s="41"/>
      <c r="D154" s="214" t="s">
        <v>241</v>
      </c>
      <c r="E154" s="41"/>
      <c r="F154" s="217" t="s">
        <v>785</v>
      </c>
      <c r="G154" s="41"/>
      <c r="H154" s="41"/>
      <c r="I154" s="151"/>
      <c r="J154" s="151"/>
      <c r="K154" s="41"/>
      <c r="L154" s="41"/>
      <c r="M154" s="45"/>
      <c r="N154" s="216"/>
      <c r="O154" s="86"/>
      <c r="P154" s="86"/>
      <c r="Q154" s="86"/>
      <c r="R154" s="86"/>
      <c r="S154" s="86"/>
      <c r="T154" s="86"/>
      <c r="U154" s="86"/>
      <c r="V154" s="86"/>
      <c r="W154" s="86"/>
      <c r="X154" s="86"/>
      <c r="Y154" s="87"/>
      <c r="AT154" s="18" t="s">
        <v>241</v>
      </c>
      <c r="AU154" s="18" t="s">
        <v>82</v>
      </c>
    </row>
    <row r="155" s="1" customFormat="1" ht="16.5" customHeight="1">
      <c r="B155" s="40"/>
      <c r="C155" s="261" t="s">
        <v>305</v>
      </c>
      <c r="D155" s="261" t="s">
        <v>373</v>
      </c>
      <c r="E155" s="263" t="s">
        <v>786</v>
      </c>
      <c r="F155" s="264" t="s">
        <v>787</v>
      </c>
      <c r="G155" s="265" t="s">
        <v>719</v>
      </c>
      <c r="H155" s="266">
        <v>4</v>
      </c>
      <c r="I155" s="267"/>
      <c r="J155" s="268"/>
      <c r="K155" s="269">
        <f>ROUND(P155*H155,2)</f>
        <v>0</v>
      </c>
      <c r="L155" s="264" t="s">
        <v>40</v>
      </c>
      <c r="M155" s="270"/>
      <c r="N155" s="271" t="s">
        <v>40</v>
      </c>
      <c r="O155" s="208" t="s">
        <v>53</v>
      </c>
      <c r="P155" s="209">
        <f>I155+J155</f>
        <v>0</v>
      </c>
      <c r="Q155" s="209">
        <f>ROUND(I155*H155,2)</f>
        <v>0</v>
      </c>
      <c r="R155" s="209">
        <f>ROUND(J155*H155,2)</f>
        <v>0</v>
      </c>
      <c r="S155" s="86"/>
      <c r="T155" s="210">
        <f>S155*H155</f>
        <v>0</v>
      </c>
      <c r="U155" s="210">
        <v>0</v>
      </c>
      <c r="V155" s="210">
        <f>U155*H155</f>
        <v>0</v>
      </c>
      <c r="W155" s="210">
        <v>0</v>
      </c>
      <c r="X155" s="210">
        <f>W155*H155</f>
        <v>0</v>
      </c>
      <c r="Y155" s="211" t="s">
        <v>40</v>
      </c>
      <c r="AR155" s="212" t="s">
        <v>265</v>
      </c>
      <c r="AT155" s="212" t="s">
        <v>373</v>
      </c>
      <c r="AU155" s="212" t="s">
        <v>82</v>
      </c>
      <c r="AY155" s="18" t="s">
        <v>236</v>
      </c>
      <c r="BE155" s="213">
        <f>IF(O155="základní",K155,0)</f>
        <v>0</v>
      </c>
      <c r="BF155" s="213">
        <f>IF(O155="snížená",K155,0)</f>
        <v>0</v>
      </c>
      <c r="BG155" s="213">
        <f>IF(O155="zákl. přenesená",K155,0)</f>
        <v>0</v>
      </c>
      <c r="BH155" s="213">
        <f>IF(O155="sníž. přenesená",K155,0)</f>
        <v>0</v>
      </c>
      <c r="BI155" s="213">
        <f>IF(O155="nulová",K155,0)</f>
        <v>0</v>
      </c>
      <c r="BJ155" s="18" t="s">
        <v>235</v>
      </c>
      <c r="BK155" s="213">
        <f>ROUND(P155*H155,2)</f>
        <v>0</v>
      </c>
      <c r="BL155" s="18" t="s">
        <v>235</v>
      </c>
      <c r="BM155" s="212" t="s">
        <v>343</v>
      </c>
    </row>
    <row r="156" s="1" customFormat="1">
      <c r="B156" s="40"/>
      <c r="C156" s="41"/>
      <c r="D156" s="214" t="s">
        <v>237</v>
      </c>
      <c r="E156" s="41"/>
      <c r="F156" s="215" t="s">
        <v>787</v>
      </c>
      <c r="G156" s="41"/>
      <c r="H156" s="41"/>
      <c r="I156" s="151"/>
      <c r="J156" s="151"/>
      <c r="K156" s="41"/>
      <c r="L156" s="41"/>
      <c r="M156" s="45"/>
      <c r="N156" s="216"/>
      <c r="O156" s="86"/>
      <c r="P156" s="86"/>
      <c r="Q156" s="86"/>
      <c r="R156" s="86"/>
      <c r="S156" s="86"/>
      <c r="T156" s="86"/>
      <c r="U156" s="86"/>
      <c r="V156" s="86"/>
      <c r="W156" s="86"/>
      <c r="X156" s="86"/>
      <c r="Y156" s="87"/>
      <c r="AT156" s="18" t="s">
        <v>237</v>
      </c>
      <c r="AU156" s="18" t="s">
        <v>82</v>
      </c>
    </row>
    <row r="157" s="1" customFormat="1" ht="16.5" customHeight="1">
      <c r="B157" s="40"/>
      <c r="C157" s="199" t="s">
        <v>395</v>
      </c>
      <c r="D157" s="199" t="s">
        <v>231</v>
      </c>
      <c r="E157" s="201" t="s">
        <v>744</v>
      </c>
      <c r="F157" s="202" t="s">
        <v>745</v>
      </c>
      <c r="G157" s="203" t="s">
        <v>746</v>
      </c>
      <c r="H157" s="283"/>
      <c r="I157" s="205"/>
      <c r="J157" s="205"/>
      <c r="K157" s="206">
        <f>ROUND(P157*H157,2)</f>
        <v>0</v>
      </c>
      <c r="L157" s="202" t="s">
        <v>40</v>
      </c>
      <c r="M157" s="45"/>
      <c r="N157" s="207" t="s">
        <v>40</v>
      </c>
      <c r="O157" s="208" t="s">
        <v>53</v>
      </c>
      <c r="P157" s="209">
        <f>I157+J157</f>
        <v>0</v>
      </c>
      <c r="Q157" s="209">
        <f>ROUND(I157*H157,2)</f>
        <v>0</v>
      </c>
      <c r="R157" s="209">
        <f>ROUND(J157*H157,2)</f>
        <v>0</v>
      </c>
      <c r="S157" s="86"/>
      <c r="T157" s="210">
        <f>S157*H157</f>
        <v>0</v>
      </c>
      <c r="U157" s="210">
        <v>0</v>
      </c>
      <c r="V157" s="210">
        <f>U157*H157</f>
        <v>0</v>
      </c>
      <c r="W157" s="210">
        <v>0</v>
      </c>
      <c r="X157" s="210">
        <f>W157*H157</f>
        <v>0</v>
      </c>
      <c r="Y157" s="211" t="s">
        <v>40</v>
      </c>
      <c r="AR157" s="212" t="s">
        <v>235</v>
      </c>
      <c r="AT157" s="212" t="s">
        <v>231</v>
      </c>
      <c r="AU157" s="212" t="s">
        <v>82</v>
      </c>
      <c r="AY157" s="18" t="s">
        <v>236</v>
      </c>
      <c r="BE157" s="213">
        <f>IF(O157="základní",K157,0)</f>
        <v>0</v>
      </c>
      <c r="BF157" s="213">
        <f>IF(O157="snížená",K157,0)</f>
        <v>0</v>
      </c>
      <c r="BG157" s="213">
        <f>IF(O157="zákl. přenesená",K157,0)</f>
        <v>0</v>
      </c>
      <c r="BH157" s="213">
        <f>IF(O157="sníž. přenesená",K157,0)</f>
        <v>0</v>
      </c>
      <c r="BI157" s="213">
        <f>IF(O157="nulová",K157,0)</f>
        <v>0</v>
      </c>
      <c r="BJ157" s="18" t="s">
        <v>235</v>
      </c>
      <c r="BK157" s="213">
        <f>ROUND(P157*H157,2)</f>
        <v>0</v>
      </c>
      <c r="BL157" s="18" t="s">
        <v>235</v>
      </c>
      <c r="BM157" s="212" t="s">
        <v>353</v>
      </c>
    </row>
    <row r="158" s="1" customFormat="1">
      <c r="B158" s="40"/>
      <c r="C158" s="41"/>
      <c r="D158" s="214" t="s">
        <v>237</v>
      </c>
      <c r="E158" s="41"/>
      <c r="F158" s="215" t="s">
        <v>745</v>
      </c>
      <c r="G158" s="41"/>
      <c r="H158" s="41"/>
      <c r="I158" s="151"/>
      <c r="J158" s="151"/>
      <c r="K158" s="41"/>
      <c r="L158" s="41"/>
      <c r="M158" s="45"/>
      <c r="N158" s="216"/>
      <c r="O158" s="86"/>
      <c r="P158" s="86"/>
      <c r="Q158" s="86"/>
      <c r="R158" s="86"/>
      <c r="S158" s="86"/>
      <c r="T158" s="86"/>
      <c r="U158" s="86"/>
      <c r="V158" s="86"/>
      <c r="W158" s="86"/>
      <c r="X158" s="86"/>
      <c r="Y158" s="87"/>
      <c r="AT158" s="18" t="s">
        <v>237</v>
      </c>
      <c r="AU158" s="18" t="s">
        <v>82</v>
      </c>
    </row>
    <row r="159" s="1" customFormat="1" ht="16.5" customHeight="1">
      <c r="B159" s="40"/>
      <c r="C159" s="199" t="s">
        <v>319</v>
      </c>
      <c r="D159" s="284" t="s">
        <v>231</v>
      </c>
      <c r="E159" s="201" t="s">
        <v>542</v>
      </c>
      <c r="F159" s="202" t="s">
        <v>543</v>
      </c>
      <c r="G159" s="203" t="s">
        <v>160</v>
      </c>
      <c r="H159" s="204">
        <v>35.799999999999997</v>
      </c>
      <c r="I159" s="205"/>
      <c r="J159" s="205"/>
      <c r="K159" s="206">
        <f>ROUND(P159*H159,2)</f>
        <v>0</v>
      </c>
      <c r="L159" s="202" t="s">
        <v>40</v>
      </c>
      <c r="M159" s="45"/>
      <c r="N159" s="207" t="s">
        <v>40</v>
      </c>
      <c r="O159" s="208" t="s">
        <v>53</v>
      </c>
      <c r="P159" s="209">
        <f>I159+J159</f>
        <v>0</v>
      </c>
      <c r="Q159" s="209">
        <f>ROUND(I159*H159,2)</f>
        <v>0</v>
      </c>
      <c r="R159" s="209">
        <f>ROUND(J159*H159,2)</f>
        <v>0</v>
      </c>
      <c r="S159" s="86"/>
      <c r="T159" s="210">
        <f>S159*H159</f>
        <v>0</v>
      </c>
      <c r="U159" s="210">
        <v>0</v>
      </c>
      <c r="V159" s="210">
        <f>U159*H159</f>
        <v>0</v>
      </c>
      <c r="W159" s="210">
        <v>0</v>
      </c>
      <c r="X159" s="210">
        <f>W159*H159</f>
        <v>0</v>
      </c>
      <c r="Y159" s="211" t="s">
        <v>40</v>
      </c>
      <c r="AR159" s="212" t="s">
        <v>235</v>
      </c>
      <c r="AT159" s="212" t="s">
        <v>231</v>
      </c>
      <c r="AU159" s="212" t="s">
        <v>82</v>
      </c>
      <c r="AY159" s="18" t="s">
        <v>236</v>
      </c>
      <c r="BE159" s="213">
        <f>IF(O159="základní",K159,0)</f>
        <v>0</v>
      </c>
      <c r="BF159" s="213">
        <f>IF(O159="snížená",K159,0)</f>
        <v>0</v>
      </c>
      <c r="BG159" s="213">
        <f>IF(O159="zákl. přenesená",K159,0)</f>
        <v>0</v>
      </c>
      <c r="BH159" s="213">
        <f>IF(O159="sníž. přenesená",K159,0)</f>
        <v>0</v>
      </c>
      <c r="BI159" s="213">
        <f>IF(O159="nulová",K159,0)</f>
        <v>0</v>
      </c>
      <c r="BJ159" s="18" t="s">
        <v>235</v>
      </c>
      <c r="BK159" s="213">
        <f>ROUND(P159*H159,2)</f>
        <v>0</v>
      </c>
      <c r="BL159" s="18" t="s">
        <v>235</v>
      </c>
      <c r="BM159" s="212" t="s">
        <v>361</v>
      </c>
    </row>
    <row r="160" s="1" customFormat="1">
      <c r="B160" s="40"/>
      <c r="C160" s="41"/>
      <c r="D160" s="214" t="s">
        <v>237</v>
      </c>
      <c r="E160" s="41"/>
      <c r="F160" s="215" t="s">
        <v>543</v>
      </c>
      <c r="G160" s="41"/>
      <c r="H160" s="41"/>
      <c r="I160" s="151"/>
      <c r="J160" s="151"/>
      <c r="K160" s="41"/>
      <c r="L160" s="41"/>
      <c r="M160" s="45"/>
      <c r="N160" s="216"/>
      <c r="O160" s="86"/>
      <c r="P160" s="86"/>
      <c r="Q160" s="86"/>
      <c r="R160" s="86"/>
      <c r="S160" s="86"/>
      <c r="T160" s="86"/>
      <c r="U160" s="86"/>
      <c r="V160" s="86"/>
      <c r="W160" s="86"/>
      <c r="X160" s="86"/>
      <c r="Y160" s="87"/>
      <c r="AT160" s="18" t="s">
        <v>237</v>
      </c>
      <c r="AU160" s="18" t="s">
        <v>82</v>
      </c>
    </row>
    <row r="161" s="1" customFormat="1">
      <c r="B161" s="40"/>
      <c r="C161" s="41"/>
      <c r="D161" s="214" t="s">
        <v>241</v>
      </c>
      <c r="E161" s="41"/>
      <c r="F161" s="217" t="s">
        <v>788</v>
      </c>
      <c r="G161" s="41"/>
      <c r="H161" s="41"/>
      <c r="I161" s="151"/>
      <c r="J161" s="151"/>
      <c r="K161" s="41"/>
      <c r="L161" s="41"/>
      <c r="M161" s="45"/>
      <c r="N161" s="216"/>
      <c r="O161" s="86"/>
      <c r="P161" s="86"/>
      <c r="Q161" s="86"/>
      <c r="R161" s="86"/>
      <c r="S161" s="86"/>
      <c r="T161" s="86"/>
      <c r="U161" s="86"/>
      <c r="V161" s="86"/>
      <c r="W161" s="86"/>
      <c r="X161" s="86"/>
      <c r="Y161" s="87"/>
      <c r="AT161" s="18" t="s">
        <v>241</v>
      </c>
      <c r="AU161" s="18" t="s">
        <v>82</v>
      </c>
    </row>
    <row r="162" s="1" customFormat="1" ht="16.5" customHeight="1">
      <c r="B162" s="40"/>
      <c r="C162" s="199" t="s">
        <v>402</v>
      </c>
      <c r="D162" s="199" t="s">
        <v>231</v>
      </c>
      <c r="E162" s="201" t="s">
        <v>751</v>
      </c>
      <c r="F162" s="202" t="s">
        <v>752</v>
      </c>
      <c r="G162" s="203" t="s">
        <v>160</v>
      </c>
      <c r="H162" s="204">
        <v>3.6000000000000001</v>
      </c>
      <c r="I162" s="205"/>
      <c r="J162" s="205"/>
      <c r="K162" s="206">
        <f>ROUND(P162*H162,2)</f>
        <v>0</v>
      </c>
      <c r="L162" s="202" t="s">
        <v>40</v>
      </c>
      <c r="M162" s="45"/>
      <c r="N162" s="207" t="s">
        <v>40</v>
      </c>
      <c r="O162" s="208" t="s">
        <v>53</v>
      </c>
      <c r="P162" s="209">
        <f>I162+J162</f>
        <v>0</v>
      </c>
      <c r="Q162" s="209">
        <f>ROUND(I162*H162,2)</f>
        <v>0</v>
      </c>
      <c r="R162" s="209">
        <f>ROUND(J162*H162,2)</f>
        <v>0</v>
      </c>
      <c r="S162" s="86"/>
      <c r="T162" s="210">
        <f>S162*H162</f>
        <v>0</v>
      </c>
      <c r="U162" s="210">
        <v>0</v>
      </c>
      <c r="V162" s="210">
        <f>U162*H162</f>
        <v>0</v>
      </c>
      <c r="W162" s="210">
        <v>0</v>
      </c>
      <c r="X162" s="210">
        <f>W162*H162</f>
        <v>0</v>
      </c>
      <c r="Y162" s="211" t="s">
        <v>40</v>
      </c>
      <c r="AR162" s="212" t="s">
        <v>235</v>
      </c>
      <c r="AT162" s="212" t="s">
        <v>231</v>
      </c>
      <c r="AU162" s="212" t="s">
        <v>82</v>
      </c>
      <c r="AY162" s="18" t="s">
        <v>236</v>
      </c>
      <c r="BE162" s="213">
        <f>IF(O162="základní",K162,0)</f>
        <v>0</v>
      </c>
      <c r="BF162" s="213">
        <f>IF(O162="snížená",K162,0)</f>
        <v>0</v>
      </c>
      <c r="BG162" s="213">
        <f>IF(O162="zákl. přenesená",K162,0)</f>
        <v>0</v>
      </c>
      <c r="BH162" s="213">
        <f>IF(O162="sníž. přenesená",K162,0)</f>
        <v>0</v>
      </c>
      <c r="BI162" s="213">
        <f>IF(O162="nulová",K162,0)</f>
        <v>0</v>
      </c>
      <c r="BJ162" s="18" t="s">
        <v>235</v>
      </c>
      <c r="BK162" s="213">
        <f>ROUND(P162*H162,2)</f>
        <v>0</v>
      </c>
      <c r="BL162" s="18" t="s">
        <v>235</v>
      </c>
      <c r="BM162" s="212" t="s">
        <v>368</v>
      </c>
    </row>
    <row r="163" s="1" customFormat="1">
      <c r="B163" s="40"/>
      <c r="C163" s="41"/>
      <c r="D163" s="214" t="s">
        <v>237</v>
      </c>
      <c r="E163" s="41"/>
      <c r="F163" s="215" t="s">
        <v>752</v>
      </c>
      <c r="G163" s="41"/>
      <c r="H163" s="41"/>
      <c r="I163" s="151"/>
      <c r="J163" s="151"/>
      <c r="K163" s="41"/>
      <c r="L163" s="41"/>
      <c r="M163" s="45"/>
      <c r="N163" s="216"/>
      <c r="O163" s="86"/>
      <c r="P163" s="86"/>
      <c r="Q163" s="86"/>
      <c r="R163" s="86"/>
      <c r="S163" s="86"/>
      <c r="T163" s="86"/>
      <c r="U163" s="86"/>
      <c r="V163" s="86"/>
      <c r="W163" s="86"/>
      <c r="X163" s="86"/>
      <c r="Y163" s="87"/>
      <c r="AT163" s="18" t="s">
        <v>237</v>
      </c>
      <c r="AU163" s="18" t="s">
        <v>82</v>
      </c>
    </row>
    <row r="164" s="1" customFormat="1">
      <c r="B164" s="40"/>
      <c r="C164" s="41"/>
      <c r="D164" s="214" t="s">
        <v>241</v>
      </c>
      <c r="E164" s="41"/>
      <c r="F164" s="217" t="s">
        <v>789</v>
      </c>
      <c r="G164" s="41"/>
      <c r="H164" s="41"/>
      <c r="I164" s="151"/>
      <c r="J164" s="151"/>
      <c r="K164" s="41"/>
      <c r="L164" s="41"/>
      <c r="M164" s="45"/>
      <c r="N164" s="216"/>
      <c r="O164" s="86"/>
      <c r="P164" s="86"/>
      <c r="Q164" s="86"/>
      <c r="R164" s="86"/>
      <c r="S164" s="86"/>
      <c r="T164" s="86"/>
      <c r="U164" s="86"/>
      <c r="V164" s="86"/>
      <c r="W164" s="86"/>
      <c r="X164" s="86"/>
      <c r="Y164" s="87"/>
      <c r="AT164" s="18" t="s">
        <v>241</v>
      </c>
      <c r="AU164" s="18" t="s">
        <v>82</v>
      </c>
    </row>
    <row r="165" s="1" customFormat="1" ht="24" customHeight="1">
      <c r="B165" s="40"/>
      <c r="C165" s="199" t="s">
        <v>312</v>
      </c>
      <c r="D165" s="199" t="s">
        <v>231</v>
      </c>
      <c r="E165" s="201" t="s">
        <v>790</v>
      </c>
      <c r="F165" s="202" t="s">
        <v>791</v>
      </c>
      <c r="G165" s="203" t="s">
        <v>160</v>
      </c>
      <c r="H165" s="204">
        <v>23.399999999999999</v>
      </c>
      <c r="I165" s="205"/>
      <c r="J165" s="205"/>
      <c r="K165" s="206">
        <f>ROUND(P165*H165,2)</f>
        <v>0</v>
      </c>
      <c r="L165" s="202" t="s">
        <v>40</v>
      </c>
      <c r="M165" s="45"/>
      <c r="N165" s="207" t="s">
        <v>40</v>
      </c>
      <c r="O165" s="208" t="s">
        <v>53</v>
      </c>
      <c r="P165" s="209">
        <f>I165+J165</f>
        <v>0</v>
      </c>
      <c r="Q165" s="209">
        <f>ROUND(I165*H165,2)</f>
        <v>0</v>
      </c>
      <c r="R165" s="209">
        <f>ROUND(J165*H165,2)</f>
        <v>0</v>
      </c>
      <c r="S165" s="86"/>
      <c r="T165" s="210">
        <f>S165*H165</f>
        <v>0</v>
      </c>
      <c r="U165" s="210">
        <v>0</v>
      </c>
      <c r="V165" s="210">
        <f>U165*H165</f>
        <v>0</v>
      </c>
      <c r="W165" s="210">
        <v>0</v>
      </c>
      <c r="X165" s="210">
        <f>W165*H165</f>
        <v>0</v>
      </c>
      <c r="Y165" s="211" t="s">
        <v>40</v>
      </c>
      <c r="AR165" s="212" t="s">
        <v>235</v>
      </c>
      <c r="AT165" s="212" t="s">
        <v>231</v>
      </c>
      <c r="AU165" s="212" t="s">
        <v>82</v>
      </c>
      <c r="AY165" s="18" t="s">
        <v>236</v>
      </c>
      <c r="BE165" s="213">
        <f>IF(O165="základní",K165,0)</f>
        <v>0</v>
      </c>
      <c r="BF165" s="213">
        <f>IF(O165="snížená",K165,0)</f>
        <v>0</v>
      </c>
      <c r="BG165" s="213">
        <f>IF(O165="zákl. přenesená",K165,0)</f>
        <v>0</v>
      </c>
      <c r="BH165" s="213">
        <f>IF(O165="sníž. přenesená",K165,0)</f>
        <v>0</v>
      </c>
      <c r="BI165" s="213">
        <f>IF(O165="nulová",K165,0)</f>
        <v>0</v>
      </c>
      <c r="BJ165" s="18" t="s">
        <v>235</v>
      </c>
      <c r="BK165" s="213">
        <f>ROUND(P165*H165,2)</f>
        <v>0</v>
      </c>
      <c r="BL165" s="18" t="s">
        <v>235</v>
      </c>
      <c r="BM165" s="212" t="s">
        <v>736</v>
      </c>
    </row>
    <row r="166" s="1" customFormat="1">
      <c r="B166" s="40"/>
      <c r="C166" s="41"/>
      <c r="D166" s="214" t="s">
        <v>237</v>
      </c>
      <c r="E166" s="41"/>
      <c r="F166" s="215" t="s">
        <v>791</v>
      </c>
      <c r="G166" s="41"/>
      <c r="H166" s="41"/>
      <c r="I166" s="151"/>
      <c r="J166" s="151"/>
      <c r="K166" s="41"/>
      <c r="L166" s="41"/>
      <c r="M166" s="45"/>
      <c r="N166" s="216"/>
      <c r="O166" s="86"/>
      <c r="P166" s="86"/>
      <c r="Q166" s="86"/>
      <c r="R166" s="86"/>
      <c r="S166" s="86"/>
      <c r="T166" s="86"/>
      <c r="U166" s="86"/>
      <c r="V166" s="86"/>
      <c r="W166" s="86"/>
      <c r="X166" s="86"/>
      <c r="Y166" s="87"/>
      <c r="AT166" s="18" t="s">
        <v>237</v>
      </c>
      <c r="AU166" s="18" t="s">
        <v>82</v>
      </c>
    </row>
    <row r="167" s="1" customFormat="1">
      <c r="B167" s="40"/>
      <c r="C167" s="41"/>
      <c r="D167" s="214" t="s">
        <v>241</v>
      </c>
      <c r="E167" s="41"/>
      <c r="F167" s="217" t="s">
        <v>792</v>
      </c>
      <c r="G167" s="41"/>
      <c r="H167" s="41"/>
      <c r="I167" s="151"/>
      <c r="J167" s="151"/>
      <c r="K167" s="41"/>
      <c r="L167" s="41"/>
      <c r="M167" s="45"/>
      <c r="N167" s="280"/>
      <c r="O167" s="281"/>
      <c r="P167" s="281"/>
      <c r="Q167" s="281"/>
      <c r="R167" s="281"/>
      <c r="S167" s="281"/>
      <c r="T167" s="281"/>
      <c r="U167" s="281"/>
      <c r="V167" s="281"/>
      <c r="W167" s="281"/>
      <c r="X167" s="281"/>
      <c r="Y167" s="282"/>
      <c r="AT167" s="18" t="s">
        <v>241</v>
      </c>
      <c r="AU167" s="18" t="s">
        <v>82</v>
      </c>
    </row>
    <row r="168" s="1" customFormat="1" ht="6.96" customHeight="1">
      <c r="B168" s="61"/>
      <c r="C168" s="62"/>
      <c r="D168" s="62"/>
      <c r="E168" s="62"/>
      <c r="F168" s="62"/>
      <c r="G168" s="62"/>
      <c r="H168" s="62"/>
      <c r="I168" s="177"/>
      <c r="J168" s="177"/>
      <c r="K168" s="62"/>
      <c r="L168" s="62"/>
      <c r="M168" s="45"/>
    </row>
  </sheetData>
  <sheetProtection sheet="1" autoFilter="0" formatColumns="0" formatRows="0" objects="1" scenarios="1" spinCount="100000" saltValue="t/sszAPJ4bDtvYEaChTIVH2phE3g3l/te91epPlWfQMBHGpSaA3A7xO91TMPWPcnQ45eTauYW5mmyjtDfY4OoQ==" hashValue="6zIjvFuJPY8x/JRaGmN9YmF20zeo1m/zYH9R8nSMnrwTU2fK9pTuDona06hxTzfw+22bLgDH5CQJKdy3We4sUw==" algorithmName="SHA-512" password="CDD6"/>
  <autoFilter ref="C86:L167"/>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114</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664</v>
      </c>
      <c r="F9" s="1"/>
      <c r="G9" s="1"/>
      <c r="H9" s="1"/>
      <c r="I9" s="151"/>
      <c r="J9" s="151"/>
      <c r="M9" s="45"/>
    </row>
    <row r="10" s="1" customFormat="1" ht="12" customHeight="1">
      <c r="B10" s="45"/>
      <c r="D10" s="149" t="s">
        <v>187</v>
      </c>
      <c r="I10" s="151"/>
      <c r="J10" s="151"/>
      <c r="M10" s="45"/>
    </row>
    <row r="11" s="1" customFormat="1" ht="36.96" customHeight="1">
      <c r="B11" s="45"/>
      <c r="E11" s="152" t="s">
        <v>793</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ROUND((SUM(BE87:BE163)),  2)</f>
        <v>0</v>
      </c>
      <c r="I37" s="166">
        <v>0.20999999999999999</v>
      </c>
      <c r="J37" s="151"/>
      <c r="K37" s="160">
        <f>ROUND(((SUM(BE87:BE163))*I37),  2)</f>
        <v>0</v>
      </c>
      <c r="M37" s="45"/>
    </row>
    <row r="38" hidden="1" s="1" customFormat="1" ht="14.4" customHeight="1">
      <c r="B38" s="45"/>
      <c r="E38" s="149" t="s">
        <v>52</v>
      </c>
      <c r="F38" s="160">
        <f>ROUND((SUM(BF87:BF163)),  2)</f>
        <v>0</v>
      </c>
      <c r="I38" s="166">
        <v>0.14999999999999999</v>
      </c>
      <c r="J38" s="151"/>
      <c r="K38" s="160">
        <f>ROUND(((SUM(BF87:BF163))*I38),  2)</f>
        <v>0</v>
      </c>
      <c r="M38" s="45"/>
    </row>
    <row r="39" s="1" customFormat="1" ht="14.4" customHeight="1">
      <c r="B39" s="45"/>
      <c r="D39" s="149" t="s">
        <v>50</v>
      </c>
      <c r="E39" s="149" t="s">
        <v>53</v>
      </c>
      <c r="F39" s="160">
        <f>ROUND((SUM(BG87:BG163)),  2)</f>
        <v>0</v>
      </c>
      <c r="I39" s="166">
        <v>0.20999999999999999</v>
      </c>
      <c r="J39" s="151"/>
      <c r="K39" s="160">
        <f>0</f>
        <v>0</v>
      </c>
      <c r="M39" s="45"/>
    </row>
    <row r="40" s="1" customFormat="1" ht="14.4" customHeight="1">
      <c r="B40" s="45"/>
      <c r="E40" s="149" t="s">
        <v>54</v>
      </c>
      <c r="F40" s="160">
        <f>ROUND((SUM(BH87:BH163)),  2)</f>
        <v>0</v>
      </c>
      <c r="I40" s="166">
        <v>0.14999999999999999</v>
      </c>
      <c r="J40" s="151"/>
      <c r="K40" s="160">
        <f>0</f>
        <v>0</v>
      </c>
      <c r="M40" s="45"/>
    </row>
    <row r="41" hidden="1" s="1" customFormat="1" ht="14.4" customHeight="1">
      <c r="B41" s="45"/>
      <c r="E41" s="149" t="s">
        <v>55</v>
      </c>
      <c r="F41" s="160">
        <f>ROUND((SUM(BI87:BI163)),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664</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01-13-03 - Železniční přejezd P2349 v km 30,210</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664</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01-13-03 - Železniční přejezd P2349 v km 30,210</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SUM(Q88:Q163)</f>
        <v>0</v>
      </c>
      <c r="R87" s="196">
        <f>SUM(R88:R163)</f>
        <v>0</v>
      </c>
      <c r="S87" s="98"/>
      <c r="T87" s="197">
        <f>SUM(T88:T163)</f>
        <v>0</v>
      </c>
      <c r="U87" s="98"/>
      <c r="V87" s="197">
        <f>SUM(V88:V163)</f>
        <v>0</v>
      </c>
      <c r="W87" s="98"/>
      <c r="X87" s="197">
        <f>SUM(X88:X163)</f>
        <v>0</v>
      </c>
      <c r="Y87" s="99"/>
      <c r="AT87" s="18" t="s">
        <v>81</v>
      </c>
      <c r="AU87" s="18" t="s">
        <v>212</v>
      </c>
      <c r="BK87" s="198">
        <f>SUM(BK88:BK163)</f>
        <v>0</v>
      </c>
    </row>
    <row r="88" s="1" customFormat="1" ht="24" customHeight="1">
      <c r="B88" s="40"/>
      <c r="C88" s="199" t="s">
        <v>89</v>
      </c>
      <c r="D88" s="199" t="s">
        <v>231</v>
      </c>
      <c r="E88" s="201" t="s">
        <v>754</v>
      </c>
      <c r="F88" s="202" t="s">
        <v>755</v>
      </c>
      <c r="G88" s="203" t="s">
        <v>172</v>
      </c>
      <c r="H88" s="204">
        <v>9</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755</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241</v>
      </c>
      <c r="E90" s="41"/>
      <c r="F90" s="217" t="s">
        <v>794</v>
      </c>
      <c r="G90" s="41"/>
      <c r="H90" s="41"/>
      <c r="I90" s="151"/>
      <c r="J90" s="151"/>
      <c r="K90" s="41"/>
      <c r="L90" s="41"/>
      <c r="M90" s="45"/>
      <c r="N90" s="216"/>
      <c r="O90" s="86"/>
      <c r="P90" s="86"/>
      <c r="Q90" s="86"/>
      <c r="R90" s="86"/>
      <c r="S90" s="86"/>
      <c r="T90" s="86"/>
      <c r="U90" s="86"/>
      <c r="V90" s="86"/>
      <c r="W90" s="86"/>
      <c r="X90" s="86"/>
      <c r="Y90" s="87"/>
      <c r="AT90" s="18" t="s">
        <v>241</v>
      </c>
      <c r="AU90" s="18" t="s">
        <v>82</v>
      </c>
    </row>
    <row r="91" s="1" customFormat="1" ht="36" customHeight="1">
      <c r="B91" s="40"/>
      <c r="C91" s="199" t="s">
        <v>91</v>
      </c>
      <c r="D91" s="199" t="s">
        <v>231</v>
      </c>
      <c r="E91" s="201" t="s">
        <v>485</v>
      </c>
      <c r="F91" s="202" t="s">
        <v>669</v>
      </c>
      <c r="G91" s="203" t="s">
        <v>160</v>
      </c>
      <c r="H91" s="204">
        <v>5.4000000000000004</v>
      </c>
      <c r="I91" s="205"/>
      <c r="J91" s="205"/>
      <c r="K91" s="206">
        <f>ROUND(P91*H91,2)</f>
        <v>0</v>
      </c>
      <c r="L91" s="202" t="s">
        <v>40</v>
      </c>
      <c r="M91" s="45"/>
      <c r="N91" s="207" t="s">
        <v>40</v>
      </c>
      <c r="O91" s="208" t="s">
        <v>53</v>
      </c>
      <c r="P91" s="209">
        <f>I91+J91</f>
        <v>0</v>
      </c>
      <c r="Q91" s="209">
        <f>ROUND(I91*H91,2)</f>
        <v>0</v>
      </c>
      <c r="R91" s="209">
        <f>ROUND(J91*H91,2)</f>
        <v>0</v>
      </c>
      <c r="S91" s="86"/>
      <c r="T91" s="210">
        <f>S91*H91</f>
        <v>0</v>
      </c>
      <c r="U91" s="210">
        <v>0</v>
      </c>
      <c r="V91" s="210">
        <f>U91*H91</f>
        <v>0</v>
      </c>
      <c r="W91" s="210">
        <v>0</v>
      </c>
      <c r="X91" s="210">
        <f>W91*H91</f>
        <v>0</v>
      </c>
      <c r="Y91" s="211" t="s">
        <v>40</v>
      </c>
      <c r="AR91" s="212" t="s">
        <v>235</v>
      </c>
      <c r="AT91" s="212" t="s">
        <v>231</v>
      </c>
      <c r="AU91" s="212" t="s">
        <v>82</v>
      </c>
      <c r="AY91" s="18" t="s">
        <v>236</v>
      </c>
      <c r="BE91" s="213">
        <f>IF(O91="základní",K91,0)</f>
        <v>0</v>
      </c>
      <c r="BF91" s="213">
        <f>IF(O91="snížená",K91,0)</f>
        <v>0</v>
      </c>
      <c r="BG91" s="213">
        <f>IF(O91="zákl. přenesená",K91,0)</f>
        <v>0</v>
      </c>
      <c r="BH91" s="213">
        <f>IF(O91="sníž. přenesená",K91,0)</f>
        <v>0</v>
      </c>
      <c r="BI91" s="213">
        <f>IF(O91="nulová",K91,0)</f>
        <v>0</v>
      </c>
      <c r="BJ91" s="18" t="s">
        <v>235</v>
      </c>
      <c r="BK91" s="213">
        <f>ROUND(P91*H91,2)</f>
        <v>0</v>
      </c>
      <c r="BL91" s="18" t="s">
        <v>235</v>
      </c>
      <c r="BM91" s="212" t="s">
        <v>235</v>
      </c>
    </row>
    <row r="92" s="1" customFormat="1">
      <c r="B92" s="40"/>
      <c r="C92" s="41"/>
      <c r="D92" s="214" t="s">
        <v>237</v>
      </c>
      <c r="E92" s="41"/>
      <c r="F92" s="215" t="s">
        <v>670</v>
      </c>
      <c r="G92" s="41"/>
      <c r="H92" s="41"/>
      <c r="I92" s="151"/>
      <c r="J92" s="151"/>
      <c r="K92" s="41"/>
      <c r="L92" s="41"/>
      <c r="M92" s="45"/>
      <c r="N92" s="216"/>
      <c r="O92" s="86"/>
      <c r="P92" s="86"/>
      <c r="Q92" s="86"/>
      <c r="R92" s="86"/>
      <c r="S92" s="86"/>
      <c r="T92" s="86"/>
      <c r="U92" s="86"/>
      <c r="V92" s="86"/>
      <c r="W92" s="86"/>
      <c r="X92" s="86"/>
      <c r="Y92" s="87"/>
      <c r="AT92" s="18" t="s">
        <v>237</v>
      </c>
      <c r="AU92" s="18" t="s">
        <v>82</v>
      </c>
    </row>
    <row r="93" s="1" customFormat="1">
      <c r="B93" s="40"/>
      <c r="C93" s="41"/>
      <c r="D93" s="214" t="s">
        <v>241</v>
      </c>
      <c r="E93" s="41"/>
      <c r="F93" s="217" t="s">
        <v>671</v>
      </c>
      <c r="G93" s="41"/>
      <c r="H93" s="41"/>
      <c r="I93" s="151"/>
      <c r="J93" s="151"/>
      <c r="K93" s="41"/>
      <c r="L93" s="41"/>
      <c r="M93" s="45"/>
      <c r="N93" s="216"/>
      <c r="O93" s="86"/>
      <c r="P93" s="86"/>
      <c r="Q93" s="86"/>
      <c r="R93" s="86"/>
      <c r="S93" s="86"/>
      <c r="T93" s="86"/>
      <c r="U93" s="86"/>
      <c r="V93" s="86"/>
      <c r="W93" s="86"/>
      <c r="X93" s="86"/>
      <c r="Y93" s="87"/>
      <c r="AT93" s="18" t="s">
        <v>241</v>
      </c>
      <c r="AU93" s="18" t="s">
        <v>82</v>
      </c>
    </row>
    <row r="94" s="1" customFormat="1" ht="16.5" customHeight="1">
      <c r="B94" s="40"/>
      <c r="C94" s="199" t="s">
        <v>246</v>
      </c>
      <c r="D94" s="199" t="s">
        <v>231</v>
      </c>
      <c r="E94" s="201" t="s">
        <v>757</v>
      </c>
      <c r="F94" s="202" t="s">
        <v>758</v>
      </c>
      <c r="G94" s="203" t="s">
        <v>172</v>
      </c>
      <c r="H94" s="204">
        <v>16</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258</v>
      </c>
    </row>
    <row r="95" s="1" customFormat="1">
      <c r="B95" s="40"/>
      <c r="C95" s="41"/>
      <c r="D95" s="214" t="s">
        <v>237</v>
      </c>
      <c r="E95" s="41"/>
      <c r="F95" s="215" t="s">
        <v>758</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c r="B96" s="40"/>
      <c r="C96" s="41"/>
      <c r="D96" s="214" t="s">
        <v>241</v>
      </c>
      <c r="E96" s="41"/>
      <c r="F96" s="217" t="s">
        <v>795</v>
      </c>
      <c r="G96" s="41"/>
      <c r="H96" s="41"/>
      <c r="I96" s="151"/>
      <c r="J96" s="151"/>
      <c r="K96" s="41"/>
      <c r="L96" s="41"/>
      <c r="M96" s="45"/>
      <c r="N96" s="216"/>
      <c r="O96" s="86"/>
      <c r="P96" s="86"/>
      <c r="Q96" s="86"/>
      <c r="R96" s="86"/>
      <c r="S96" s="86"/>
      <c r="T96" s="86"/>
      <c r="U96" s="86"/>
      <c r="V96" s="86"/>
      <c r="W96" s="86"/>
      <c r="X96" s="86"/>
      <c r="Y96" s="87"/>
      <c r="AT96" s="18" t="s">
        <v>241</v>
      </c>
      <c r="AU96" s="18" t="s">
        <v>82</v>
      </c>
    </row>
    <row r="97" s="1" customFormat="1" ht="16.5" customHeight="1">
      <c r="B97" s="40"/>
      <c r="C97" s="199" t="s">
        <v>235</v>
      </c>
      <c r="D97" s="199" t="s">
        <v>231</v>
      </c>
      <c r="E97" s="201" t="s">
        <v>760</v>
      </c>
      <c r="F97" s="202" t="s">
        <v>761</v>
      </c>
      <c r="G97" s="203" t="s">
        <v>257</v>
      </c>
      <c r="H97" s="204">
        <v>105</v>
      </c>
      <c r="I97" s="205"/>
      <c r="J97" s="205"/>
      <c r="K97" s="206">
        <f>ROUND(P97*H97,2)</f>
        <v>0</v>
      </c>
      <c r="L97" s="202" t="s">
        <v>40</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82</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265</v>
      </c>
    </row>
    <row r="98" s="1" customFormat="1">
      <c r="B98" s="40"/>
      <c r="C98" s="41"/>
      <c r="D98" s="214" t="s">
        <v>237</v>
      </c>
      <c r="E98" s="41"/>
      <c r="F98" s="215" t="s">
        <v>761</v>
      </c>
      <c r="G98" s="41"/>
      <c r="H98" s="41"/>
      <c r="I98" s="151"/>
      <c r="J98" s="151"/>
      <c r="K98" s="41"/>
      <c r="L98" s="41"/>
      <c r="M98" s="45"/>
      <c r="N98" s="216"/>
      <c r="O98" s="86"/>
      <c r="P98" s="86"/>
      <c r="Q98" s="86"/>
      <c r="R98" s="86"/>
      <c r="S98" s="86"/>
      <c r="T98" s="86"/>
      <c r="U98" s="86"/>
      <c r="V98" s="86"/>
      <c r="W98" s="86"/>
      <c r="X98" s="86"/>
      <c r="Y98" s="87"/>
      <c r="AT98" s="18" t="s">
        <v>237</v>
      </c>
      <c r="AU98" s="18" t="s">
        <v>82</v>
      </c>
    </row>
    <row r="99" s="1" customFormat="1">
      <c r="B99" s="40"/>
      <c r="C99" s="41"/>
      <c r="D99" s="214" t="s">
        <v>241</v>
      </c>
      <c r="E99" s="41"/>
      <c r="F99" s="217" t="s">
        <v>796</v>
      </c>
      <c r="G99" s="41"/>
      <c r="H99" s="41"/>
      <c r="I99" s="151"/>
      <c r="J99" s="151"/>
      <c r="K99" s="41"/>
      <c r="L99" s="41"/>
      <c r="M99" s="45"/>
      <c r="N99" s="216"/>
      <c r="O99" s="86"/>
      <c r="P99" s="86"/>
      <c r="Q99" s="86"/>
      <c r="R99" s="86"/>
      <c r="S99" s="86"/>
      <c r="T99" s="86"/>
      <c r="U99" s="86"/>
      <c r="V99" s="86"/>
      <c r="W99" s="86"/>
      <c r="X99" s="86"/>
      <c r="Y99" s="87"/>
      <c r="AT99" s="18" t="s">
        <v>241</v>
      </c>
      <c r="AU99" s="18" t="s">
        <v>82</v>
      </c>
    </row>
    <row r="100" s="1" customFormat="1" ht="16.5" customHeight="1">
      <c r="B100" s="40"/>
      <c r="C100" s="199" t="s">
        <v>274</v>
      </c>
      <c r="D100" s="199" t="s">
        <v>231</v>
      </c>
      <c r="E100" s="201" t="s">
        <v>763</v>
      </c>
      <c r="F100" s="202" t="s">
        <v>764</v>
      </c>
      <c r="G100" s="203" t="s">
        <v>168</v>
      </c>
      <c r="H100" s="204">
        <v>15.75</v>
      </c>
      <c r="I100" s="205"/>
      <c r="J100" s="205"/>
      <c r="K100" s="206">
        <f>ROUND(P100*H100,2)</f>
        <v>0</v>
      </c>
      <c r="L100" s="202" t="s">
        <v>40</v>
      </c>
      <c r="M100" s="45"/>
      <c r="N100" s="207"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235</v>
      </c>
      <c r="AT100" s="212" t="s">
        <v>231</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309</v>
      </c>
    </row>
    <row r="101" s="1" customFormat="1">
      <c r="B101" s="40"/>
      <c r="C101" s="41"/>
      <c r="D101" s="214" t="s">
        <v>237</v>
      </c>
      <c r="E101" s="41"/>
      <c r="F101" s="215" t="s">
        <v>764</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c r="B102" s="40"/>
      <c r="C102" s="41"/>
      <c r="D102" s="214" t="s">
        <v>241</v>
      </c>
      <c r="E102" s="41"/>
      <c r="F102" s="217" t="s">
        <v>797</v>
      </c>
      <c r="G102" s="41"/>
      <c r="H102" s="41"/>
      <c r="I102" s="151"/>
      <c r="J102" s="151"/>
      <c r="K102" s="41"/>
      <c r="L102" s="41"/>
      <c r="M102" s="45"/>
      <c r="N102" s="216"/>
      <c r="O102" s="86"/>
      <c r="P102" s="86"/>
      <c r="Q102" s="86"/>
      <c r="R102" s="86"/>
      <c r="S102" s="86"/>
      <c r="T102" s="86"/>
      <c r="U102" s="86"/>
      <c r="V102" s="86"/>
      <c r="W102" s="86"/>
      <c r="X102" s="86"/>
      <c r="Y102" s="87"/>
      <c r="AT102" s="18" t="s">
        <v>241</v>
      </c>
      <c r="AU102" s="18" t="s">
        <v>82</v>
      </c>
    </row>
    <row r="103" s="1" customFormat="1" ht="16.5" customHeight="1">
      <c r="B103" s="40"/>
      <c r="C103" s="199" t="s">
        <v>258</v>
      </c>
      <c r="D103" s="199" t="s">
        <v>231</v>
      </c>
      <c r="E103" s="201" t="s">
        <v>672</v>
      </c>
      <c r="F103" s="202" t="s">
        <v>673</v>
      </c>
      <c r="G103" s="203" t="s">
        <v>168</v>
      </c>
      <c r="H103" s="204">
        <v>5.4000000000000004</v>
      </c>
      <c r="I103" s="205"/>
      <c r="J103" s="205"/>
      <c r="K103" s="206">
        <f>ROUND(P103*H103,2)</f>
        <v>0</v>
      </c>
      <c r="L103" s="202" t="s">
        <v>40</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277</v>
      </c>
    </row>
    <row r="104" s="1" customFormat="1">
      <c r="B104" s="40"/>
      <c r="C104" s="41"/>
      <c r="D104" s="214" t="s">
        <v>237</v>
      </c>
      <c r="E104" s="41"/>
      <c r="F104" s="215" t="s">
        <v>673</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ht="36" customHeight="1">
      <c r="B105" s="40"/>
      <c r="C105" s="199" t="s">
        <v>289</v>
      </c>
      <c r="D105" s="199" t="s">
        <v>231</v>
      </c>
      <c r="E105" s="201" t="s">
        <v>485</v>
      </c>
      <c r="F105" s="202" t="s">
        <v>669</v>
      </c>
      <c r="G105" s="203" t="s">
        <v>160</v>
      </c>
      <c r="H105" s="204">
        <v>79.25</v>
      </c>
      <c r="I105" s="205"/>
      <c r="J105" s="205"/>
      <c r="K105" s="206">
        <f>ROUND(P105*H105,2)</f>
        <v>0</v>
      </c>
      <c r="L105" s="202" t="s">
        <v>40</v>
      </c>
      <c r="M105" s="45"/>
      <c r="N105" s="207" t="s">
        <v>40</v>
      </c>
      <c r="O105" s="208" t="s">
        <v>53</v>
      </c>
      <c r="P105" s="209">
        <f>I105+J105</f>
        <v>0</v>
      </c>
      <c r="Q105" s="209">
        <f>ROUND(I105*H105,2)</f>
        <v>0</v>
      </c>
      <c r="R105" s="209">
        <f>ROUND(J105*H105,2)</f>
        <v>0</v>
      </c>
      <c r="S105" s="86"/>
      <c r="T105" s="210">
        <f>S105*H105</f>
        <v>0</v>
      </c>
      <c r="U105" s="210">
        <v>0</v>
      </c>
      <c r="V105" s="210">
        <f>U105*H105</f>
        <v>0</v>
      </c>
      <c r="W105" s="210">
        <v>0</v>
      </c>
      <c r="X105" s="210">
        <f>W105*H105</f>
        <v>0</v>
      </c>
      <c r="Y105" s="211" t="s">
        <v>40</v>
      </c>
      <c r="AR105" s="212" t="s">
        <v>235</v>
      </c>
      <c r="AT105" s="212" t="s">
        <v>231</v>
      </c>
      <c r="AU105" s="212" t="s">
        <v>82</v>
      </c>
      <c r="AY105" s="18" t="s">
        <v>236</v>
      </c>
      <c r="BE105" s="213">
        <f>IF(O105="základní",K105,0)</f>
        <v>0</v>
      </c>
      <c r="BF105" s="213">
        <f>IF(O105="snížená",K105,0)</f>
        <v>0</v>
      </c>
      <c r="BG105" s="213">
        <f>IF(O105="zákl. přenesená",K105,0)</f>
        <v>0</v>
      </c>
      <c r="BH105" s="213">
        <f>IF(O105="sníž. přenesená",K105,0)</f>
        <v>0</v>
      </c>
      <c r="BI105" s="213">
        <f>IF(O105="nulová",K105,0)</f>
        <v>0</v>
      </c>
      <c r="BJ105" s="18" t="s">
        <v>235</v>
      </c>
      <c r="BK105" s="213">
        <f>ROUND(P105*H105,2)</f>
        <v>0</v>
      </c>
      <c r="BL105" s="18" t="s">
        <v>235</v>
      </c>
      <c r="BM105" s="212" t="s">
        <v>285</v>
      </c>
    </row>
    <row r="106" s="1" customFormat="1">
      <c r="B106" s="40"/>
      <c r="C106" s="41"/>
      <c r="D106" s="214" t="s">
        <v>237</v>
      </c>
      <c r="E106" s="41"/>
      <c r="F106" s="215" t="s">
        <v>670</v>
      </c>
      <c r="G106" s="41"/>
      <c r="H106" s="41"/>
      <c r="I106" s="151"/>
      <c r="J106" s="151"/>
      <c r="K106" s="41"/>
      <c r="L106" s="41"/>
      <c r="M106" s="45"/>
      <c r="N106" s="216"/>
      <c r="O106" s="86"/>
      <c r="P106" s="86"/>
      <c r="Q106" s="86"/>
      <c r="R106" s="86"/>
      <c r="S106" s="86"/>
      <c r="T106" s="86"/>
      <c r="U106" s="86"/>
      <c r="V106" s="86"/>
      <c r="W106" s="86"/>
      <c r="X106" s="86"/>
      <c r="Y106" s="87"/>
      <c r="AT106" s="18" t="s">
        <v>237</v>
      </c>
      <c r="AU106" s="18" t="s">
        <v>82</v>
      </c>
    </row>
    <row r="107" s="1" customFormat="1">
      <c r="B107" s="40"/>
      <c r="C107" s="41"/>
      <c r="D107" s="214" t="s">
        <v>241</v>
      </c>
      <c r="E107" s="41"/>
      <c r="F107" s="217" t="s">
        <v>798</v>
      </c>
      <c r="G107" s="41"/>
      <c r="H107" s="41"/>
      <c r="I107" s="151"/>
      <c r="J107" s="151"/>
      <c r="K107" s="41"/>
      <c r="L107" s="41"/>
      <c r="M107" s="45"/>
      <c r="N107" s="216"/>
      <c r="O107" s="86"/>
      <c r="P107" s="86"/>
      <c r="Q107" s="86"/>
      <c r="R107" s="86"/>
      <c r="S107" s="86"/>
      <c r="T107" s="86"/>
      <c r="U107" s="86"/>
      <c r="V107" s="86"/>
      <c r="W107" s="86"/>
      <c r="X107" s="86"/>
      <c r="Y107" s="87"/>
      <c r="AT107" s="18" t="s">
        <v>241</v>
      </c>
      <c r="AU107" s="18" t="s">
        <v>82</v>
      </c>
    </row>
    <row r="108" s="1" customFormat="1" ht="24" customHeight="1">
      <c r="B108" s="40"/>
      <c r="C108" s="199" t="s">
        <v>265</v>
      </c>
      <c r="D108" s="199" t="s">
        <v>231</v>
      </c>
      <c r="E108" s="201" t="s">
        <v>680</v>
      </c>
      <c r="F108" s="202" t="s">
        <v>681</v>
      </c>
      <c r="G108" s="203" t="s">
        <v>172</v>
      </c>
      <c r="H108" s="204">
        <v>9.5999999999999996</v>
      </c>
      <c r="I108" s="205"/>
      <c r="J108" s="205"/>
      <c r="K108" s="206">
        <f>ROUND(P108*H108,2)</f>
        <v>0</v>
      </c>
      <c r="L108" s="202" t="s">
        <v>40</v>
      </c>
      <c r="M108" s="45"/>
      <c r="N108" s="207" t="s">
        <v>40</v>
      </c>
      <c r="O108" s="208" t="s">
        <v>53</v>
      </c>
      <c r="P108" s="209">
        <f>I108+J108</f>
        <v>0</v>
      </c>
      <c r="Q108" s="209">
        <f>ROUND(I108*H108,2)</f>
        <v>0</v>
      </c>
      <c r="R108" s="209">
        <f>ROUND(J108*H108,2)</f>
        <v>0</v>
      </c>
      <c r="S108" s="86"/>
      <c r="T108" s="210">
        <f>S108*H108</f>
        <v>0</v>
      </c>
      <c r="U108" s="210">
        <v>0</v>
      </c>
      <c r="V108" s="210">
        <f>U108*H108</f>
        <v>0</v>
      </c>
      <c r="W108" s="210">
        <v>0</v>
      </c>
      <c r="X108" s="210">
        <f>W108*H108</f>
        <v>0</v>
      </c>
      <c r="Y108" s="211" t="s">
        <v>40</v>
      </c>
      <c r="AR108" s="212" t="s">
        <v>235</v>
      </c>
      <c r="AT108" s="212" t="s">
        <v>231</v>
      </c>
      <c r="AU108" s="212" t="s">
        <v>82</v>
      </c>
      <c r="AY108" s="18" t="s">
        <v>236</v>
      </c>
      <c r="BE108" s="213">
        <f>IF(O108="základní",K108,0)</f>
        <v>0</v>
      </c>
      <c r="BF108" s="213">
        <f>IF(O108="snížená",K108,0)</f>
        <v>0</v>
      </c>
      <c r="BG108" s="213">
        <f>IF(O108="zákl. přenesená",K108,0)</f>
        <v>0</v>
      </c>
      <c r="BH108" s="213">
        <f>IF(O108="sníž. přenesená",K108,0)</f>
        <v>0</v>
      </c>
      <c r="BI108" s="213">
        <f>IF(O108="nulová",K108,0)</f>
        <v>0</v>
      </c>
      <c r="BJ108" s="18" t="s">
        <v>235</v>
      </c>
      <c r="BK108" s="213">
        <f>ROUND(P108*H108,2)</f>
        <v>0</v>
      </c>
      <c r="BL108" s="18" t="s">
        <v>235</v>
      </c>
      <c r="BM108" s="212" t="s">
        <v>292</v>
      </c>
    </row>
    <row r="109" s="1" customFormat="1">
      <c r="B109" s="40"/>
      <c r="C109" s="41"/>
      <c r="D109" s="214" t="s">
        <v>237</v>
      </c>
      <c r="E109" s="41"/>
      <c r="F109" s="215" t="s">
        <v>681</v>
      </c>
      <c r="G109" s="41"/>
      <c r="H109" s="41"/>
      <c r="I109" s="151"/>
      <c r="J109" s="151"/>
      <c r="K109" s="41"/>
      <c r="L109" s="41"/>
      <c r="M109" s="45"/>
      <c r="N109" s="216"/>
      <c r="O109" s="86"/>
      <c r="P109" s="86"/>
      <c r="Q109" s="86"/>
      <c r="R109" s="86"/>
      <c r="S109" s="86"/>
      <c r="T109" s="86"/>
      <c r="U109" s="86"/>
      <c r="V109" s="86"/>
      <c r="W109" s="86"/>
      <c r="X109" s="86"/>
      <c r="Y109" s="87"/>
      <c r="AT109" s="18" t="s">
        <v>237</v>
      </c>
      <c r="AU109" s="18" t="s">
        <v>82</v>
      </c>
    </row>
    <row r="110" s="1" customFormat="1">
      <c r="B110" s="40"/>
      <c r="C110" s="41"/>
      <c r="D110" s="214" t="s">
        <v>241</v>
      </c>
      <c r="E110" s="41"/>
      <c r="F110" s="217" t="s">
        <v>799</v>
      </c>
      <c r="G110" s="41"/>
      <c r="H110" s="41"/>
      <c r="I110" s="151"/>
      <c r="J110" s="151"/>
      <c r="K110" s="41"/>
      <c r="L110" s="41"/>
      <c r="M110" s="45"/>
      <c r="N110" s="216"/>
      <c r="O110" s="86"/>
      <c r="P110" s="86"/>
      <c r="Q110" s="86"/>
      <c r="R110" s="86"/>
      <c r="S110" s="86"/>
      <c r="T110" s="86"/>
      <c r="U110" s="86"/>
      <c r="V110" s="86"/>
      <c r="W110" s="86"/>
      <c r="X110" s="86"/>
      <c r="Y110" s="87"/>
      <c r="AT110" s="18" t="s">
        <v>241</v>
      </c>
      <c r="AU110" s="18" t="s">
        <v>82</v>
      </c>
    </row>
    <row r="111" s="1" customFormat="1" ht="16.5" customHeight="1">
      <c r="B111" s="40"/>
      <c r="C111" s="261" t="s">
        <v>302</v>
      </c>
      <c r="D111" s="261" t="s">
        <v>373</v>
      </c>
      <c r="E111" s="263" t="s">
        <v>683</v>
      </c>
      <c r="F111" s="264" t="s">
        <v>684</v>
      </c>
      <c r="G111" s="265" t="s">
        <v>172</v>
      </c>
      <c r="H111" s="266">
        <v>9.5999999999999996</v>
      </c>
      <c r="I111" s="267"/>
      <c r="J111" s="268"/>
      <c r="K111" s="269">
        <f>ROUND(P111*H111,2)</f>
        <v>0</v>
      </c>
      <c r="L111" s="264" t="s">
        <v>40</v>
      </c>
      <c r="M111" s="270"/>
      <c r="N111" s="271" t="s">
        <v>40</v>
      </c>
      <c r="O111" s="208" t="s">
        <v>53</v>
      </c>
      <c r="P111" s="209">
        <f>I111+J111</f>
        <v>0</v>
      </c>
      <c r="Q111" s="209">
        <f>ROUND(I111*H111,2)</f>
        <v>0</v>
      </c>
      <c r="R111" s="209">
        <f>ROUND(J111*H111,2)</f>
        <v>0</v>
      </c>
      <c r="S111" s="86"/>
      <c r="T111" s="210">
        <f>S111*H111</f>
        <v>0</v>
      </c>
      <c r="U111" s="210">
        <v>0</v>
      </c>
      <c r="V111" s="210">
        <f>U111*H111</f>
        <v>0</v>
      </c>
      <c r="W111" s="210">
        <v>0</v>
      </c>
      <c r="X111" s="210">
        <f>W111*H111</f>
        <v>0</v>
      </c>
      <c r="Y111" s="211" t="s">
        <v>40</v>
      </c>
      <c r="AR111" s="212" t="s">
        <v>265</v>
      </c>
      <c r="AT111" s="212" t="s">
        <v>373</v>
      </c>
      <c r="AU111" s="212" t="s">
        <v>82</v>
      </c>
      <c r="AY111" s="18" t="s">
        <v>236</v>
      </c>
      <c r="BE111" s="213">
        <f>IF(O111="základní",K111,0)</f>
        <v>0</v>
      </c>
      <c r="BF111" s="213">
        <f>IF(O111="snížená",K111,0)</f>
        <v>0</v>
      </c>
      <c r="BG111" s="213">
        <f>IF(O111="zákl. přenesená",K111,0)</f>
        <v>0</v>
      </c>
      <c r="BH111" s="213">
        <f>IF(O111="sníž. přenesená",K111,0)</f>
        <v>0</v>
      </c>
      <c r="BI111" s="213">
        <f>IF(O111="nulová",K111,0)</f>
        <v>0</v>
      </c>
      <c r="BJ111" s="18" t="s">
        <v>235</v>
      </c>
      <c r="BK111" s="213">
        <f>ROUND(P111*H111,2)</f>
        <v>0</v>
      </c>
      <c r="BL111" s="18" t="s">
        <v>235</v>
      </c>
      <c r="BM111" s="212" t="s">
        <v>365</v>
      </c>
    </row>
    <row r="112" s="1" customFormat="1">
      <c r="B112" s="40"/>
      <c r="C112" s="41"/>
      <c r="D112" s="214" t="s">
        <v>237</v>
      </c>
      <c r="E112" s="41"/>
      <c r="F112" s="215" t="s">
        <v>684</v>
      </c>
      <c r="G112" s="41"/>
      <c r="H112" s="41"/>
      <c r="I112" s="151"/>
      <c r="J112" s="151"/>
      <c r="K112" s="41"/>
      <c r="L112" s="41"/>
      <c r="M112" s="45"/>
      <c r="N112" s="216"/>
      <c r="O112" s="86"/>
      <c r="P112" s="86"/>
      <c r="Q112" s="86"/>
      <c r="R112" s="86"/>
      <c r="S112" s="86"/>
      <c r="T112" s="86"/>
      <c r="U112" s="86"/>
      <c r="V112" s="86"/>
      <c r="W112" s="86"/>
      <c r="X112" s="86"/>
      <c r="Y112" s="87"/>
      <c r="AT112" s="18" t="s">
        <v>237</v>
      </c>
      <c r="AU112" s="18" t="s">
        <v>82</v>
      </c>
    </row>
    <row r="113" s="1" customFormat="1">
      <c r="B113" s="40"/>
      <c r="C113" s="41"/>
      <c r="D113" s="214" t="s">
        <v>241</v>
      </c>
      <c r="E113" s="41"/>
      <c r="F113" s="217" t="s">
        <v>799</v>
      </c>
      <c r="G113" s="41"/>
      <c r="H113" s="41"/>
      <c r="I113" s="151"/>
      <c r="J113" s="151"/>
      <c r="K113" s="41"/>
      <c r="L113" s="41"/>
      <c r="M113" s="45"/>
      <c r="N113" s="216"/>
      <c r="O113" s="86"/>
      <c r="P113" s="86"/>
      <c r="Q113" s="86"/>
      <c r="R113" s="86"/>
      <c r="S113" s="86"/>
      <c r="T113" s="86"/>
      <c r="U113" s="86"/>
      <c r="V113" s="86"/>
      <c r="W113" s="86"/>
      <c r="X113" s="86"/>
      <c r="Y113" s="87"/>
      <c r="AT113" s="18" t="s">
        <v>241</v>
      </c>
      <c r="AU113" s="18" t="s">
        <v>82</v>
      </c>
    </row>
    <row r="114" s="1" customFormat="1" ht="16.5" customHeight="1">
      <c r="B114" s="40"/>
      <c r="C114" s="199" t="s">
        <v>309</v>
      </c>
      <c r="D114" s="199" t="s">
        <v>231</v>
      </c>
      <c r="E114" s="201" t="s">
        <v>685</v>
      </c>
      <c r="F114" s="202" t="s">
        <v>686</v>
      </c>
      <c r="G114" s="203" t="s">
        <v>160</v>
      </c>
      <c r="H114" s="204">
        <v>9.9440000000000008</v>
      </c>
      <c r="I114" s="205"/>
      <c r="J114" s="205"/>
      <c r="K114" s="206">
        <f>ROUND(P114*H114,2)</f>
        <v>0</v>
      </c>
      <c r="L114" s="202" t="s">
        <v>40</v>
      </c>
      <c r="M114" s="45"/>
      <c r="N114" s="207" t="s">
        <v>40</v>
      </c>
      <c r="O114" s="208" t="s">
        <v>53</v>
      </c>
      <c r="P114" s="209">
        <f>I114+J114</f>
        <v>0</v>
      </c>
      <c r="Q114" s="209">
        <f>ROUND(I114*H114,2)</f>
        <v>0</v>
      </c>
      <c r="R114" s="209">
        <f>ROUND(J114*H114,2)</f>
        <v>0</v>
      </c>
      <c r="S114" s="86"/>
      <c r="T114" s="210">
        <f>S114*H114</f>
        <v>0</v>
      </c>
      <c r="U114" s="210">
        <v>0</v>
      </c>
      <c r="V114" s="210">
        <f>U114*H114</f>
        <v>0</v>
      </c>
      <c r="W114" s="210">
        <v>0</v>
      </c>
      <c r="X114" s="210">
        <f>W114*H114</f>
        <v>0</v>
      </c>
      <c r="Y114" s="211" t="s">
        <v>40</v>
      </c>
      <c r="AR114" s="212" t="s">
        <v>235</v>
      </c>
      <c r="AT114" s="212" t="s">
        <v>231</v>
      </c>
      <c r="AU114" s="212" t="s">
        <v>82</v>
      </c>
      <c r="AY114" s="18" t="s">
        <v>236</v>
      </c>
      <c r="BE114" s="213">
        <f>IF(O114="základní",K114,0)</f>
        <v>0</v>
      </c>
      <c r="BF114" s="213">
        <f>IF(O114="snížená",K114,0)</f>
        <v>0</v>
      </c>
      <c r="BG114" s="213">
        <f>IF(O114="zákl. přenesená",K114,0)</f>
        <v>0</v>
      </c>
      <c r="BH114" s="213">
        <f>IF(O114="sníž. přenesená",K114,0)</f>
        <v>0</v>
      </c>
      <c r="BI114" s="213">
        <f>IF(O114="nulová",K114,0)</f>
        <v>0</v>
      </c>
      <c r="BJ114" s="18" t="s">
        <v>235</v>
      </c>
      <c r="BK114" s="213">
        <f>ROUND(P114*H114,2)</f>
        <v>0</v>
      </c>
      <c r="BL114" s="18" t="s">
        <v>235</v>
      </c>
      <c r="BM114" s="212" t="s">
        <v>298</v>
      </c>
    </row>
    <row r="115" s="1" customFormat="1">
      <c r="B115" s="40"/>
      <c r="C115" s="41"/>
      <c r="D115" s="214" t="s">
        <v>237</v>
      </c>
      <c r="E115" s="41"/>
      <c r="F115" s="215" t="s">
        <v>687</v>
      </c>
      <c r="G115" s="41"/>
      <c r="H115" s="41"/>
      <c r="I115" s="151"/>
      <c r="J115" s="151"/>
      <c r="K115" s="41"/>
      <c r="L115" s="41"/>
      <c r="M115" s="45"/>
      <c r="N115" s="216"/>
      <c r="O115" s="86"/>
      <c r="P115" s="86"/>
      <c r="Q115" s="86"/>
      <c r="R115" s="86"/>
      <c r="S115" s="86"/>
      <c r="T115" s="86"/>
      <c r="U115" s="86"/>
      <c r="V115" s="86"/>
      <c r="W115" s="86"/>
      <c r="X115" s="86"/>
      <c r="Y115" s="87"/>
      <c r="AT115" s="18" t="s">
        <v>237</v>
      </c>
      <c r="AU115" s="18" t="s">
        <v>82</v>
      </c>
    </row>
    <row r="116" s="1" customFormat="1">
      <c r="B116" s="40"/>
      <c r="C116" s="41"/>
      <c r="D116" s="214" t="s">
        <v>241</v>
      </c>
      <c r="E116" s="41"/>
      <c r="F116" s="217" t="s">
        <v>800</v>
      </c>
      <c r="G116" s="41"/>
      <c r="H116" s="41"/>
      <c r="I116" s="151"/>
      <c r="J116" s="151"/>
      <c r="K116" s="41"/>
      <c r="L116" s="41"/>
      <c r="M116" s="45"/>
      <c r="N116" s="216"/>
      <c r="O116" s="86"/>
      <c r="P116" s="86"/>
      <c r="Q116" s="86"/>
      <c r="R116" s="86"/>
      <c r="S116" s="86"/>
      <c r="T116" s="86"/>
      <c r="U116" s="86"/>
      <c r="V116" s="86"/>
      <c r="W116" s="86"/>
      <c r="X116" s="86"/>
      <c r="Y116" s="87"/>
      <c r="AT116" s="18" t="s">
        <v>241</v>
      </c>
      <c r="AU116" s="18" t="s">
        <v>82</v>
      </c>
    </row>
    <row r="117" s="1" customFormat="1" ht="16.5" customHeight="1">
      <c r="B117" s="40"/>
      <c r="C117" s="261" t="s">
        <v>316</v>
      </c>
      <c r="D117" s="261" t="s">
        <v>373</v>
      </c>
      <c r="E117" s="263" t="s">
        <v>692</v>
      </c>
      <c r="F117" s="264" t="s">
        <v>693</v>
      </c>
      <c r="G117" s="265" t="s">
        <v>168</v>
      </c>
      <c r="H117" s="266">
        <v>5.4000000000000004</v>
      </c>
      <c r="I117" s="267"/>
      <c r="J117" s="268"/>
      <c r="K117" s="269">
        <f>ROUND(P117*H117,2)</f>
        <v>0</v>
      </c>
      <c r="L117" s="264" t="s">
        <v>40</v>
      </c>
      <c r="M117" s="270"/>
      <c r="N117" s="271" t="s">
        <v>40</v>
      </c>
      <c r="O117" s="208" t="s">
        <v>53</v>
      </c>
      <c r="P117" s="209">
        <f>I117+J117</f>
        <v>0</v>
      </c>
      <c r="Q117" s="209">
        <f>ROUND(I117*H117,2)</f>
        <v>0</v>
      </c>
      <c r="R117" s="209">
        <f>ROUND(J117*H117,2)</f>
        <v>0</v>
      </c>
      <c r="S117" s="86"/>
      <c r="T117" s="210">
        <f>S117*H117</f>
        <v>0</v>
      </c>
      <c r="U117" s="210">
        <v>0</v>
      </c>
      <c r="V117" s="210">
        <f>U117*H117</f>
        <v>0</v>
      </c>
      <c r="W117" s="210">
        <v>0</v>
      </c>
      <c r="X117" s="210">
        <f>W117*H117</f>
        <v>0</v>
      </c>
      <c r="Y117" s="211" t="s">
        <v>40</v>
      </c>
      <c r="AR117" s="212" t="s">
        <v>265</v>
      </c>
      <c r="AT117" s="212" t="s">
        <v>373</v>
      </c>
      <c r="AU117" s="212" t="s">
        <v>82</v>
      </c>
      <c r="AY117" s="18" t="s">
        <v>236</v>
      </c>
      <c r="BE117" s="213">
        <f>IF(O117="základní",K117,0)</f>
        <v>0</v>
      </c>
      <c r="BF117" s="213">
        <f>IF(O117="snížená",K117,0)</f>
        <v>0</v>
      </c>
      <c r="BG117" s="213">
        <f>IF(O117="zákl. přenesená",K117,0)</f>
        <v>0</v>
      </c>
      <c r="BH117" s="213">
        <f>IF(O117="sníž. přenesená",K117,0)</f>
        <v>0</v>
      </c>
      <c r="BI117" s="213">
        <f>IF(O117="nulová",K117,0)</f>
        <v>0</v>
      </c>
      <c r="BJ117" s="18" t="s">
        <v>235</v>
      </c>
      <c r="BK117" s="213">
        <f>ROUND(P117*H117,2)</f>
        <v>0</v>
      </c>
      <c r="BL117" s="18" t="s">
        <v>235</v>
      </c>
      <c r="BM117" s="212" t="s">
        <v>383</v>
      </c>
    </row>
    <row r="118" s="1" customFormat="1">
      <c r="B118" s="40"/>
      <c r="C118" s="41"/>
      <c r="D118" s="214" t="s">
        <v>237</v>
      </c>
      <c r="E118" s="41"/>
      <c r="F118" s="215" t="s">
        <v>693</v>
      </c>
      <c r="G118" s="41"/>
      <c r="H118" s="41"/>
      <c r="I118" s="151"/>
      <c r="J118" s="151"/>
      <c r="K118" s="41"/>
      <c r="L118" s="41"/>
      <c r="M118" s="45"/>
      <c r="N118" s="216"/>
      <c r="O118" s="86"/>
      <c r="P118" s="86"/>
      <c r="Q118" s="86"/>
      <c r="R118" s="86"/>
      <c r="S118" s="86"/>
      <c r="T118" s="86"/>
      <c r="U118" s="86"/>
      <c r="V118" s="86"/>
      <c r="W118" s="86"/>
      <c r="X118" s="86"/>
      <c r="Y118" s="87"/>
      <c r="AT118" s="18" t="s">
        <v>237</v>
      </c>
      <c r="AU118" s="18" t="s">
        <v>82</v>
      </c>
    </row>
    <row r="119" s="1" customFormat="1">
      <c r="B119" s="40"/>
      <c r="C119" s="41"/>
      <c r="D119" s="214" t="s">
        <v>241</v>
      </c>
      <c r="E119" s="41"/>
      <c r="F119" s="217" t="s">
        <v>801</v>
      </c>
      <c r="G119" s="41"/>
      <c r="H119" s="41"/>
      <c r="I119" s="151"/>
      <c r="J119" s="151"/>
      <c r="K119" s="41"/>
      <c r="L119" s="41"/>
      <c r="M119" s="45"/>
      <c r="N119" s="216"/>
      <c r="O119" s="86"/>
      <c r="P119" s="86"/>
      <c r="Q119" s="86"/>
      <c r="R119" s="86"/>
      <c r="S119" s="86"/>
      <c r="T119" s="86"/>
      <c r="U119" s="86"/>
      <c r="V119" s="86"/>
      <c r="W119" s="86"/>
      <c r="X119" s="86"/>
      <c r="Y119" s="87"/>
      <c r="AT119" s="18" t="s">
        <v>241</v>
      </c>
      <c r="AU119" s="18" t="s">
        <v>82</v>
      </c>
    </row>
    <row r="120" s="1" customFormat="1" ht="36" customHeight="1">
      <c r="B120" s="40"/>
      <c r="C120" s="199" t="s">
        <v>277</v>
      </c>
      <c r="D120" s="199" t="s">
        <v>231</v>
      </c>
      <c r="E120" s="201" t="s">
        <v>485</v>
      </c>
      <c r="F120" s="202" t="s">
        <v>669</v>
      </c>
      <c r="G120" s="203" t="s">
        <v>160</v>
      </c>
      <c r="H120" s="204">
        <v>13.5</v>
      </c>
      <c r="I120" s="205"/>
      <c r="J120" s="205"/>
      <c r="K120" s="206">
        <f>ROUND(P120*H120,2)</f>
        <v>0</v>
      </c>
      <c r="L120" s="202" t="s">
        <v>40</v>
      </c>
      <c r="M120" s="45"/>
      <c r="N120" s="207" t="s">
        <v>40</v>
      </c>
      <c r="O120" s="208" t="s">
        <v>53</v>
      </c>
      <c r="P120" s="209">
        <f>I120+J120</f>
        <v>0</v>
      </c>
      <c r="Q120" s="209">
        <f>ROUND(I120*H120,2)</f>
        <v>0</v>
      </c>
      <c r="R120" s="209">
        <f>ROUND(J120*H120,2)</f>
        <v>0</v>
      </c>
      <c r="S120" s="86"/>
      <c r="T120" s="210">
        <f>S120*H120</f>
        <v>0</v>
      </c>
      <c r="U120" s="210">
        <v>0</v>
      </c>
      <c r="V120" s="210">
        <f>U120*H120</f>
        <v>0</v>
      </c>
      <c r="W120" s="210">
        <v>0</v>
      </c>
      <c r="X120" s="210">
        <f>W120*H120</f>
        <v>0</v>
      </c>
      <c r="Y120" s="211" t="s">
        <v>40</v>
      </c>
      <c r="AR120" s="212" t="s">
        <v>235</v>
      </c>
      <c r="AT120" s="212" t="s">
        <v>231</v>
      </c>
      <c r="AU120" s="212" t="s">
        <v>82</v>
      </c>
      <c r="AY120" s="18" t="s">
        <v>236</v>
      </c>
      <c r="BE120" s="213">
        <f>IF(O120="základní",K120,0)</f>
        <v>0</v>
      </c>
      <c r="BF120" s="213">
        <f>IF(O120="snížená",K120,0)</f>
        <v>0</v>
      </c>
      <c r="BG120" s="213">
        <f>IF(O120="zákl. přenesená",K120,0)</f>
        <v>0</v>
      </c>
      <c r="BH120" s="213">
        <f>IF(O120="sníž. přenesená",K120,0)</f>
        <v>0</v>
      </c>
      <c r="BI120" s="213">
        <f>IF(O120="nulová",K120,0)</f>
        <v>0</v>
      </c>
      <c r="BJ120" s="18" t="s">
        <v>235</v>
      </c>
      <c r="BK120" s="213">
        <f>ROUND(P120*H120,2)</f>
        <v>0</v>
      </c>
      <c r="BL120" s="18" t="s">
        <v>235</v>
      </c>
      <c r="BM120" s="212" t="s">
        <v>305</v>
      </c>
    </row>
    <row r="121" s="1" customFormat="1">
      <c r="B121" s="40"/>
      <c r="C121" s="41"/>
      <c r="D121" s="214" t="s">
        <v>237</v>
      </c>
      <c r="E121" s="41"/>
      <c r="F121" s="215" t="s">
        <v>670</v>
      </c>
      <c r="G121" s="41"/>
      <c r="H121" s="41"/>
      <c r="I121" s="151"/>
      <c r="J121" s="151"/>
      <c r="K121" s="41"/>
      <c r="L121" s="41"/>
      <c r="M121" s="45"/>
      <c r="N121" s="216"/>
      <c r="O121" s="86"/>
      <c r="P121" s="86"/>
      <c r="Q121" s="86"/>
      <c r="R121" s="86"/>
      <c r="S121" s="86"/>
      <c r="T121" s="86"/>
      <c r="U121" s="86"/>
      <c r="V121" s="86"/>
      <c r="W121" s="86"/>
      <c r="X121" s="86"/>
      <c r="Y121" s="87"/>
      <c r="AT121" s="18" t="s">
        <v>237</v>
      </c>
      <c r="AU121" s="18" t="s">
        <v>82</v>
      </c>
    </row>
    <row r="122" s="1" customFormat="1">
      <c r="B122" s="40"/>
      <c r="C122" s="41"/>
      <c r="D122" s="214" t="s">
        <v>241</v>
      </c>
      <c r="E122" s="41"/>
      <c r="F122" s="217" t="s">
        <v>802</v>
      </c>
      <c r="G122" s="41"/>
      <c r="H122" s="41"/>
      <c r="I122" s="151"/>
      <c r="J122" s="151"/>
      <c r="K122" s="41"/>
      <c r="L122" s="41"/>
      <c r="M122" s="45"/>
      <c r="N122" s="216"/>
      <c r="O122" s="86"/>
      <c r="P122" s="86"/>
      <c r="Q122" s="86"/>
      <c r="R122" s="86"/>
      <c r="S122" s="86"/>
      <c r="T122" s="86"/>
      <c r="U122" s="86"/>
      <c r="V122" s="86"/>
      <c r="W122" s="86"/>
      <c r="X122" s="86"/>
      <c r="Y122" s="87"/>
      <c r="AT122" s="18" t="s">
        <v>241</v>
      </c>
      <c r="AU122" s="18" t="s">
        <v>82</v>
      </c>
    </row>
    <row r="123" s="1" customFormat="1" ht="16.5" customHeight="1">
      <c r="B123" s="40"/>
      <c r="C123" s="199" t="s">
        <v>334</v>
      </c>
      <c r="D123" s="199" t="s">
        <v>231</v>
      </c>
      <c r="E123" s="201" t="s">
        <v>699</v>
      </c>
      <c r="F123" s="202" t="s">
        <v>700</v>
      </c>
      <c r="G123" s="203" t="s">
        <v>257</v>
      </c>
      <c r="H123" s="204">
        <v>70</v>
      </c>
      <c r="I123" s="205"/>
      <c r="J123" s="205"/>
      <c r="K123" s="206">
        <f>ROUND(P123*H123,2)</f>
        <v>0</v>
      </c>
      <c r="L123" s="202" t="s">
        <v>40</v>
      </c>
      <c r="M123" s="45"/>
      <c r="N123" s="207" t="s">
        <v>40</v>
      </c>
      <c r="O123" s="208" t="s">
        <v>53</v>
      </c>
      <c r="P123" s="209">
        <f>I123+J123</f>
        <v>0</v>
      </c>
      <c r="Q123" s="209">
        <f>ROUND(I123*H123,2)</f>
        <v>0</v>
      </c>
      <c r="R123" s="209">
        <f>ROUND(J123*H123,2)</f>
        <v>0</v>
      </c>
      <c r="S123" s="86"/>
      <c r="T123" s="210">
        <f>S123*H123</f>
        <v>0</v>
      </c>
      <c r="U123" s="210">
        <v>0</v>
      </c>
      <c r="V123" s="210">
        <f>U123*H123</f>
        <v>0</v>
      </c>
      <c r="W123" s="210">
        <v>0</v>
      </c>
      <c r="X123" s="210">
        <f>W123*H123</f>
        <v>0</v>
      </c>
      <c r="Y123" s="211" t="s">
        <v>40</v>
      </c>
      <c r="AR123" s="212" t="s">
        <v>235</v>
      </c>
      <c r="AT123" s="212" t="s">
        <v>231</v>
      </c>
      <c r="AU123" s="212" t="s">
        <v>82</v>
      </c>
      <c r="AY123" s="18" t="s">
        <v>236</v>
      </c>
      <c r="BE123" s="213">
        <f>IF(O123="základní",K123,0)</f>
        <v>0</v>
      </c>
      <c r="BF123" s="213">
        <f>IF(O123="snížená",K123,0)</f>
        <v>0</v>
      </c>
      <c r="BG123" s="213">
        <f>IF(O123="zákl. přenesená",K123,0)</f>
        <v>0</v>
      </c>
      <c r="BH123" s="213">
        <f>IF(O123="sníž. přenesená",K123,0)</f>
        <v>0</v>
      </c>
      <c r="BI123" s="213">
        <f>IF(O123="nulová",K123,0)</f>
        <v>0</v>
      </c>
      <c r="BJ123" s="18" t="s">
        <v>235</v>
      </c>
      <c r="BK123" s="213">
        <f>ROUND(P123*H123,2)</f>
        <v>0</v>
      </c>
      <c r="BL123" s="18" t="s">
        <v>235</v>
      </c>
      <c r="BM123" s="212" t="s">
        <v>319</v>
      </c>
    </row>
    <row r="124" s="1" customFormat="1">
      <c r="B124" s="40"/>
      <c r="C124" s="41"/>
      <c r="D124" s="214" t="s">
        <v>237</v>
      </c>
      <c r="E124" s="41"/>
      <c r="F124" s="215" t="s">
        <v>700</v>
      </c>
      <c r="G124" s="41"/>
      <c r="H124" s="41"/>
      <c r="I124" s="151"/>
      <c r="J124" s="151"/>
      <c r="K124" s="41"/>
      <c r="L124" s="41"/>
      <c r="M124" s="45"/>
      <c r="N124" s="216"/>
      <c r="O124" s="86"/>
      <c r="P124" s="86"/>
      <c r="Q124" s="86"/>
      <c r="R124" s="86"/>
      <c r="S124" s="86"/>
      <c r="T124" s="86"/>
      <c r="U124" s="86"/>
      <c r="V124" s="86"/>
      <c r="W124" s="86"/>
      <c r="X124" s="86"/>
      <c r="Y124" s="87"/>
      <c r="AT124" s="18" t="s">
        <v>237</v>
      </c>
      <c r="AU124" s="18" t="s">
        <v>82</v>
      </c>
    </row>
    <row r="125" s="1" customFormat="1">
      <c r="B125" s="40"/>
      <c r="C125" s="41"/>
      <c r="D125" s="214" t="s">
        <v>241</v>
      </c>
      <c r="E125" s="41"/>
      <c r="F125" s="217" t="s">
        <v>707</v>
      </c>
      <c r="G125" s="41"/>
      <c r="H125" s="41"/>
      <c r="I125" s="151"/>
      <c r="J125" s="151"/>
      <c r="K125" s="41"/>
      <c r="L125" s="41"/>
      <c r="M125" s="45"/>
      <c r="N125" s="216"/>
      <c r="O125" s="86"/>
      <c r="P125" s="86"/>
      <c r="Q125" s="86"/>
      <c r="R125" s="86"/>
      <c r="S125" s="86"/>
      <c r="T125" s="86"/>
      <c r="U125" s="86"/>
      <c r="V125" s="86"/>
      <c r="W125" s="86"/>
      <c r="X125" s="86"/>
      <c r="Y125" s="87"/>
      <c r="AT125" s="18" t="s">
        <v>241</v>
      </c>
      <c r="AU125" s="18" t="s">
        <v>82</v>
      </c>
    </row>
    <row r="126" s="1" customFormat="1" ht="16.5" customHeight="1">
      <c r="B126" s="40"/>
      <c r="C126" s="261" t="s">
        <v>285</v>
      </c>
      <c r="D126" s="261" t="s">
        <v>373</v>
      </c>
      <c r="E126" s="263" t="s">
        <v>702</v>
      </c>
      <c r="F126" s="264" t="s">
        <v>703</v>
      </c>
      <c r="G126" s="265" t="s">
        <v>160</v>
      </c>
      <c r="H126" s="266">
        <v>26.600000000000001</v>
      </c>
      <c r="I126" s="267"/>
      <c r="J126" s="268"/>
      <c r="K126" s="269">
        <f>ROUND(P126*H126,2)</f>
        <v>0</v>
      </c>
      <c r="L126" s="264" t="s">
        <v>40</v>
      </c>
      <c r="M126" s="270"/>
      <c r="N126" s="271" t="s">
        <v>40</v>
      </c>
      <c r="O126" s="208" t="s">
        <v>53</v>
      </c>
      <c r="P126" s="209">
        <f>I126+J126</f>
        <v>0</v>
      </c>
      <c r="Q126" s="209">
        <f>ROUND(I126*H126,2)</f>
        <v>0</v>
      </c>
      <c r="R126" s="209">
        <f>ROUND(J126*H126,2)</f>
        <v>0</v>
      </c>
      <c r="S126" s="86"/>
      <c r="T126" s="210">
        <f>S126*H126</f>
        <v>0</v>
      </c>
      <c r="U126" s="210">
        <v>0</v>
      </c>
      <c r="V126" s="210">
        <f>U126*H126</f>
        <v>0</v>
      </c>
      <c r="W126" s="210">
        <v>0</v>
      </c>
      <c r="X126" s="210">
        <f>W126*H126</f>
        <v>0</v>
      </c>
      <c r="Y126" s="211" t="s">
        <v>40</v>
      </c>
      <c r="AR126" s="212" t="s">
        <v>265</v>
      </c>
      <c r="AT126" s="212" t="s">
        <v>373</v>
      </c>
      <c r="AU126" s="212" t="s">
        <v>82</v>
      </c>
      <c r="AY126" s="18" t="s">
        <v>236</v>
      </c>
      <c r="BE126" s="213">
        <f>IF(O126="základní",K126,0)</f>
        <v>0</v>
      </c>
      <c r="BF126" s="213">
        <f>IF(O126="snížená",K126,0)</f>
        <v>0</v>
      </c>
      <c r="BG126" s="213">
        <f>IF(O126="zákl. přenesená",K126,0)</f>
        <v>0</v>
      </c>
      <c r="BH126" s="213">
        <f>IF(O126="sníž. přenesená",K126,0)</f>
        <v>0</v>
      </c>
      <c r="BI126" s="213">
        <f>IF(O126="nulová",K126,0)</f>
        <v>0</v>
      </c>
      <c r="BJ126" s="18" t="s">
        <v>235</v>
      </c>
      <c r="BK126" s="213">
        <f>ROUND(P126*H126,2)</f>
        <v>0</v>
      </c>
      <c r="BL126" s="18" t="s">
        <v>235</v>
      </c>
      <c r="BM126" s="212" t="s">
        <v>312</v>
      </c>
    </row>
    <row r="127" s="1" customFormat="1">
      <c r="B127" s="40"/>
      <c r="C127" s="41"/>
      <c r="D127" s="214" t="s">
        <v>237</v>
      </c>
      <c r="E127" s="41"/>
      <c r="F127" s="215" t="s">
        <v>703</v>
      </c>
      <c r="G127" s="41"/>
      <c r="H127" s="41"/>
      <c r="I127" s="151"/>
      <c r="J127" s="151"/>
      <c r="K127" s="41"/>
      <c r="L127" s="41"/>
      <c r="M127" s="45"/>
      <c r="N127" s="216"/>
      <c r="O127" s="86"/>
      <c r="P127" s="86"/>
      <c r="Q127" s="86"/>
      <c r="R127" s="86"/>
      <c r="S127" s="86"/>
      <c r="T127" s="86"/>
      <c r="U127" s="86"/>
      <c r="V127" s="86"/>
      <c r="W127" s="86"/>
      <c r="X127" s="86"/>
      <c r="Y127" s="87"/>
      <c r="AT127" s="18" t="s">
        <v>237</v>
      </c>
      <c r="AU127" s="18" t="s">
        <v>82</v>
      </c>
    </row>
    <row r="128" s="1" customFormat="1">
      <c r="B128" s="40"/>
      <c r="C128" s="41"/>
      <c r="D128" s="214" t="s">
        <v>241</v>
      </c>
      <c r="E128" s="41"/>
      <c r="F128" s="217" t="s">
        <v>803</v>
      </c>
      <c r="G128" s="41"/>
      <c r="H128" s="41"/>
      <c r="I128" s="151"/>
      <c r="J128" s="151"/>
      <c r="K128" s="41"/>
      <c r="L128" s="41"/>
      <c r="M128" s="45"/>
      <c r="N128" s="216"/>
      <c r="O128" s="86"/>
      <c r="P128" s="86"/>
      <c r="Q128" s="86"/>
      <c r="R128" s="86"/>
      <c r="S128" s="86"/>
      <c r="T128" s="86"/>
      <c r="U128" s="86"/>
      <c r="V128" s="86"/>
      <c r="W128" s="86"/>
      <c r="X128" s="86"/>
      <c r="Y128" s="87"/>
      <c r="AT128" s="18" t="s">
        <v>241</v>
      </c>
      <c r="AU128" s="18" t="s">
        <v>82</v>
      </c>
    </row>
    <row r="129" s="1" customFormat="1" ht="16.5" customHeight="1">
      <c r="B129" s="40"/>
      <c r="C129" s="199" t="s">
        <v>9</v>
      </c>
      <c r="D129" s="199" t="s">
        <v>231</v>
      </c>
      <c r="E129" s="201" t="s">
        <v>705</v>
      </c>
      <c r="F129" s="202" t="s">
        <v>706</v>
      </c>
      <c r="G129" s="203" t="s">
        <v>257</v>
      </c>
      <c r="H129" s="204">
        <v>87</v>
      </c>
      <c r="I129" s="205"/>
      <c r="J129" s="205"/>
      <c r="K129" s="206">
        <f>ROUND(P129*H129,2)</f>
        <v>0</v>
      </c>
      <c r="L129" s="202" t="s">
        <v>40</v>
      </c>
      <c r="M129" s="45"/>
      <c r="N129" s="207" t="s">
        <v>40</v>
      </c>
      <c r="O129" s="208" t="s">
        <v>53</v>
      </c>
      <c r="P129" s="209">
        <f>I129+J129</f>
        <v>0</v>
      </c>
      <c r="Q129" s="209">
        <f>ROUND(I129*H129,2)</f>
        <v>0</v>
      </c>
      <c r="R129" s="209">
        <f>ROUND(J129*H129,2)</f>
        <v>0</v>
      </c>
      <c r="S129" s="86"/>
      <c r="T129" s="210">
        <f>S129*H129</f>
        <v>0</v>
      </c>
      <c r="U129" s="210">
        <v>0</v>
      </c>
      <c r="V129" s="210">
        <f>U129*H129</f>
        <v>0</v>
      </c>
      <c r="W129" s="210">
        <v>0</v>
      </c>
      <c r="X129" s="210">
        <f>W129*H129</f>
        <v>0</v>
      </c>
      <c r="Y129" s="211" t="s">
        <v>40</v>
      </c>
      <c r="AR129" s="212" t="s">
        <v>235</v>
      </c>
      <c r="AT129" s="212" t="s">
        <v>231</v>
      </c>
      <c r="AU129" s="212" t="s">
        <v>82</v>
      </c>
      <c r="AY129" s="18" t="s">
        <v>236</v>
      </c>
      <c r="BE129" s="213">
        <f>IF(O129="základní",K129,0)</f>
        <v>0</v>
      </c>
      <c r="BF129" s="213">
        <f>IF(O129="snížená",K129,0)</f>
        <v>0</v>
      </c>
      <c r="BG129" s="213">
        <f>IF(O129="zákl. přenesená",K129,0)</f>
        <v>0</v>
      </c>
      <c r="BH129" s="213">
        <f>IF(O129="sníž. přenesená",K129,0)</f>
        <v>0</v>
      </c>
      <c r="BI129" s="213">
        <f>IF(O129="nulová",K129,0)</f>
        <v>0</v>
      </c>
      <c r="BJ129" s="18" t="s">
        <v>235</v>
      </c>
      <c r="BK129" s="213">
        <f>ROUND(P129*H129,2)</f>
        <v>0</v>
      </c>
      <c r="BL129" s="18" t="s">
        <v>235</v>
      </c>
      <c r="BM129" s="212" t="s">
        <v>432</v>
      </c>
    </row>
    <row r="130" s="1" customFormat="1">
      <c r="B130" s="40"/>
      <c r="C130" s="41"/>
      <c r="D130" s="214" t="s">
        <v>237</v>
      </c>
      <c r="E130" s="41"/>
      <c r="F130" s="215" t="s">
        <v>706</v>
      </c>
      <c r="G130" s="41"/>
      <c r="H130" s="41"/>
      <c r="I130" s="151"/>
      <c r="J130" s="151"/>
      <c r="K130" s="41"/>
      <c r="L130" s="41"/>
      <c r="M130" s="45"/>
      <c r="N130" s="216"/>
      <c r="O130" s="86"/>
      <c r="P130" s="86"/>
      <c r="Q130" s="86"/>
      <c r="R130" s="86"/>
      <c r="S130" s="86"/>
      <c r="T130" s="86"/>
      <c r="U130" s="86"/>
      <c r="V130" s="86"/>
      <c r="W130" s="86"/>
      <c r="X130" s="86"/>
      <c r="Y130" s="87"/>
      <c r="AT130" s="18" t="s">
        <v>237</v>
      </c>
      <c r="AU130" s="18" t="s">
        <v>82</v>
      </c>
    </row>
    <row r="131" s="1" customFormat="1">
      <c r="B131" s="40"/>
      <c r="C131" s="41"/>
      <c r="D131" s="214" t="s">
        <v>241</v>
      </c>
      <c r="E131" s="41"/>
      <c r="F131" s="217" t="s">
        <v>804</v>
      </c>
      <c r="G131" s="41"/>
      <c r="H131" s="41"/>
      <c r="I131" s="151"/>
      <c r="J131" s="151"/>
      <c r="K131" s="41"/>
      <c r="L131" s="41"/>
      <c r="M131" s="45"/>
      <c r="N131" s="216"/>
      <c r="O131" s="86"/>
      <c r="P131" s="86"/>
      <c r="Q131" s="86"/>
      <c r="R131" s="86"/>
      <c r="S131" s="86"/>
      <c r="T131" s="86"/>
      <c r="U131" s="86"/>
      <c r="V131" s="86"/>
      <c r="W131" s="86"/>
      <c r="X131" s="86"/>
      <c r="Y131" s="87"/>
      <c r="AT131" s="18" t="s">
        <v>241</v>
      </c>
      <c r="AU131" s="18" t="s">
        <v>82</v>
      </c>
    </row>
    <row r="132" s="1" customFormat="1" ht="16.5" customHeight="1">
      <c r="B132" s="40"/>
      <c r="C132" s="261" t="s">
        <v>292</v>
      </c>
      <c r="D132" s="261" t="s">
        <v>373</v>
      </c>
      <c r="E132" s="263" t="s">
        <v>708</v>
      </c>
      <c r="F132" s="264" t="s">
        <v>709</v>
      </c>
      <c r="G132" s="265" t="s">
        <v>160</v>
      </c>
      <c r="H132" s="266">
        <v>12.18</v>
      </c>
      <c r="I132" s="267"/>
      <c r="J132" s="268"/>
      <c r="K132" s="269">
        <f>ROUND(P132*H132,2)</f>
        <v>0</v>
      </c>
      <c r="L132" s="264" t="s">
        <v>40</v>
      </c>
      <c r="M132" s="270"/>
      <c r="N132" s="271" t="s">
        <v>40</v>
      </c>
      <c r="O132" s="208" t="s">
        <v>53</v>
      </c>
      <c r="P132" s="209">
        <f>I132+J132</f>
        <v>0</v>
      </c>
      <c r="Q132" s="209">
        <f>ROUND(I132*H132,2)</f>
        <v>0</v>
      </c>
      <c r="R132" s="209">
        <f>ROUND(J132*H132,2)</f>
        <v>0</v>
      </c>
      <c r="S132" s="86"/>
      <c r="T132" s="210">
        <f>S132*H132</f>
        <v>0</v>
      </c>
      <c r="U132" s="210">
        <v>0</v>
      </c>
      <c r="V132" s="210">
        <f>U132*H132</f>
        <v>0</v>
      </c>
      <c r="W132" s="210">
        <v>0</v>
      </c>
      <c r="X132" s="210">
        <f>W132*H132</f>
        <v>0</v>
      </c>
      <c r="Y132" s="211" t="s">
        <v>40</v>
      </c>
      <c r="AR132" s="212" t="s">
        <v>265</v>
      </c>
      <c r="AT132" s="212" t="s">
        <v>373</v>
      </c>
      <c r="AU132" s="212" t="s">
        <v>82</v>
      </c>
      <c r="AY132" s="18" t="s">
        <v>236</v>
      </c>
      <c r="BE132" s="213">
        <f>IF(O132="základní",K132,0)</f>
        <v>0</v>
      </c>
      <c r="BF132" s="213">
        <f>IF(O132="snížená",K132,0)</f>
        <v>0</v>
      </c>
      <c r="BG132" s="213">
        <f>IF(O132="zákl. přenesená",K132,0)</f>
        <v>0</v>
      </c>
      <c r="BH132" s="213">
        <f>IF(O132="sníž. přenesená",K132,0)</f>
        <v>0</v>
      </c>
      <c r="BI132" s="213">
        <f>IF(O132="nulová",K132,0)</f>
        <v>0</v>
      </c>
      <c r="BJ132" s="18" t="s">
        <v>235</v>
      </c>
      <c r="BK132" s="213">
        <f>ROUND(P132*H132,2)</f>
        <v>0</v>
      </c>
      <c r="BL132" s="18" t="s">
        <v>235</v>
      </c>
      <c r="BM132" s="212" t="s">
        <v>324</v>
      </c>
    </row>
    <row r="133" s="1" customFormat="1">
      <c r="B133" s="40"/>
      <c r="C133" s="41"/>
      <c r="D133" s="214" t="s">
        <v>237</v>
      </c>
      <c r="E133" s="41"/>
      <c r="F133" s="215" t="s">
        <v>709</v>
      </c>
      <c r="G133" s="41"/>
      <c r="H133" s="41"/>
      <c r="I133" s="151"/>
      <c r="J133" s="151"/>
      <c r="K133" s="41"/>
      <c r="L133" s="41"/>
      <c r="M133" s="45"/>
      <c r="N133" s="216"/>
      <c r="O133" s="86"/>
      <c r="P133" s="86"/>
      <c r="Q133" s="86"/>
      <c r="R133" s="86"/>
      <c r="S133" s="86"/>
      <c r="T133" s="86"/>
      <c r="U133" s="86"/>
      <c r="V133" s="86"/>
      <c r="W133" s="86"/>
      <c r="X133" s="86"/>
      <c r="Y133" s="87"/>
      <c r="AT133" s="18" t="s">
        <v>237</v>
      </c>
      <c r="AU133" s="18" t="s">
        <v>82</v>
      </c>
    </row>
    <row r="134" s="1" customFormat="1">
      <c r="B134" s="40"/>
      <c r="C134" s="41"/>
      <c r="D134" s="214" t="s">
        <v>241</v>
      </c>
      <c r="E134" s="41"/>
      <c r="F134" s="217" t="s">
        <v>805</v>
      </c>
      <c r="G134" s="41"/>
      <c r="H134" s="41"/>
      <c r="I134" s="151"/>
      <c r="J134" s="151"/>
      <c r="K134" s="41"/>
      <c r="L134" s="41"/>
      <c r="M134" s="45"/>
      <c r="N134" s="216"/>
      <c r="O134" s="86"/>
      <c r="P134" s="86"/>
      <c r="Q134" s="86"/>
      <c r="R134" s="86"/>
      <c r="S134" s="86"/>
      <c r="T134" s="86"/>
      <c r="U134" s="86"/>
      <c r="V134" s="86"/>
      <c r="W134" s="86"/>
      <c r="X134" s="86"/>
      <c r="Y134" s="87"/>
      <c r="AT134" s="18" t="s">
        <v>241</v>
      </c>
      <c r="AU134" s="18" t="s">
        <v>82</v>
      </c>
    </row>
    <row r="135" s="1" customFormat="1" ht="16.5" customHeight="1">
      <c r="B135" s="40"/>
      <c r="C135" s="261" t="s">
        <v>358</v>
      </c>
      <c r="D135" s="261" t="s">
        <v>373</v>
      </c>
      <c r="E135" s="263" t="s">
        <v>711</v>
      </c>
      <c r="F135" s="264" t="s">
        <v>712</v>
      </c>
      <c r="G135" s="265" t="s">
        <v>160</v>
      </c>
      <c r="H135" s="266">
        <v>15.225</v>
      </c>
      <c r="I135" s="267"/>
      <c r="J135" s="268"/>
      <c r="K135" s="269">
        <f>ROUND(P135*H135,2)</f>
        <v>0</v>
      </c>
      <c r="L135" s="264" t="s">
        <v>40</v>
      </c>
      <c r="M135" s="270"/>
      <c r="N135" s="271" t="s">
        <v>40</v>
      </c>
      <c r="O135" s="208" t="s">
        <v>53</v>
      </c>
      <c r="P135" s="209">
        <f>I135+J135</f>
        <v>0</v>
      </c>
      <c r="Q135" s="209">
        <f>ROUND(I135*H135,2)</f>
        <v>0</v>
      </c>
      <c r="R135" s="209">
        <f>ROUND(J135*H135,2)</f>
        <v>0</v>
      </c>
      <c r="S135" s="86"/>
      <c r="T135" s="210">
        <f>S135*H135</f>
        <v>0</v>
      </c>
      <c r="U135" s="210">
        <v>0</v>
      </c>
      <c r="V135" s="210">
        <f>U135*H135</f>
        <v>0</v>
      </c>
      <c r="W135" s="210">
        <v>0</v>
      </c>
      <c r="X135" s="210">
        <f>W135*H135</f>
        <v>0</v>
      </c>
      <c r="Y135" s="211" t="s">
        <v>40</v>
      </c>
      <c r="AR135" s="212" t="s">
        <v>265</v>
      </c>
      <c r="AT135" s="212" t="s">
        <v>373</v>
      </c>
      <c r="AU135" s="212" t="s">
        <v>82</v>
      </c>
      <c r="AY135" s="18" t="s">
        <v>236</v>
      </c>
      <c r="BE135" s="213">
        <f>IF(O135="základní",K135,0)</f>
        <v>0</v>
      </c>
      <c r="BF135" s="213">
        <f>IF(O135="snížená",K135,0)</f>
        <v>0</v>
      </c>
      <c r="BG135" s="213">
        <f>IF(O135="zákl. přenesená",K135,0)</f>
        <v>0</v>
      </c>
      <c r="BH135" s="213">
        <f>IF(O135="sníž. přenesená",K135,0)</f>
        <v>0</v>
      </c>
      <c r="BI135" s="213">
        <f>IF(O135="nulová",K135,0)</f>
        <v>0</v>
      </c>
      <c r="BJ135" s="18" t="s">
        <v>235</v>
      </c>
      <c r="BK135" s="213">
        <f>ROUND(P135*H135,2)</f>
        <v>0</v>
      </c>
      <c r="BL135" s="18" t="s">
        <v>235</v>
      </c>
      <c r="BM135" s="212" t="s">
        <v>335</v>
      </c>
    </row>
    <row r="136" s="1" customFormat="1">
      <c r="B136" s="40"/>
      <c r="C136" s="41"/>
      <c r="D136" s="214" t="s">
        <v>237</v>
      </c>
      <c r="E136" s="41"/>
      <c r="F136" s="215" t="s">
        <v>712</v>
      </c>
      <c r="G136" s="41"/>
      <c r="H136" s="41"/>
      <c r="I136" s="151"/>
      <c r="J136" s="151"/>
      <c r="K136" s="41"/>
      <c r="L136" s="41"/>
      <c r="M136" s="45"/>
      <c r="N136" s="216"/>
      <c r="O136" s="86"/>
      <c r="P136" s="86"/>
      <c r="Q136" s="86"/>
      <c r="R136" s="86"/>
      <c r="S136" s="86"/>
      <c r="T136" s="86"/>
      <c r="U136" s="86"/>
      <c r="V136" s="86"/>
      <c r="W136" s="86"/>
      <c r="X136" s="86"/>
      <c r="Y136" s="87"/>
      <c r="AT136" s="18" t="s">
        <v>237</v>
      </c>
      <c r="AU136" s="18" t="s">
        <v>82</v>
      </c>
    </row>
    <row r="137" s="1" customFormat="1">
      <c r="B137" s="40"/>
      <c r="C137" s="41"/>
      <c r="D137" s="214" t="s">
        <v>241</v>
      </c>
      <c r="E137" s="41"/>
      <c r="F137" s="217" t="s">
        <v>806</v>
      </c>
      <c r="G137" s="41"/>
      <c r="H137" s="41"/>
      <c r="I137" s="151"/>
      <c r="J137" s="151"/>
      <c r="K137" s="41"/>
      <c r="L137" s="41"/>
      <c r="M137" s="45"/>
      <c r="N137" s="216"/>
      <c r="O137" s="86"/>
      <c r="P137" s="86"/>
      <c r="Q137" s="86"/>
      <c r="R137" s="86"/>
      <c r="S137" s="86"/>
      <c r="T137" s="86"/>
      <c r="U137" s="86"/>
      <c r="V137" s="86"/>
      <c r="W137" s="86"/>
      <c r="X137" s="86"/>
      <c r="Y137" s="87"/>
      <c r="AT137" s="18" t="s">
        <v>241</v>
      </c>
      <c r="AU137" s="18" t="s">
        <v>82</v>
      </c>
    </row>
    <row r="138" s="1" customFormat="1" ht="16.5" customHeight="1">
      <c r="B138" s="40"/>
      <c r="C138" s="261" t="s">
        <v>365</v>
      </c>
      <c r="D138" s="261" t="s">
        <v>373</v>
      </c>
      <c r="E138" s="263" t="s">
        <v>714</v>
      </c>
      <c r="F138" s="264" t="s">
        <v>715</v>
      </c>
      <c r="G138" s="265" t="s">
        <v>160</v>
      </c>
      <c r="H138" s="266">
        <v>24.359999999999999</v>
      </c>
      <c r="I138" s="267"/>
      <c r="J138" s="268"/>
      <c r="K138" s="269">
        <f>ROUND(P138*H138,2)</f>
        <v>0</v>
      </c>
      <c r="L138" s="264" t="s">
        <v>40</v>
      </c>
      <c r="M138" s="270"/>
      <c r="N138" s="271" t="s">
        <v>40</v>
      </c>
      <c r="O138" s="208" t="s">
        <v>53</v>
      </c>
      <c r="P138" s="209">
        <f>I138+J138</f>
        <v>0</v>
      </c>
      <c r="Q138" s="209">
        <f>ROUND(I138*H138,2)</f>
        <v>0</v>
      </c>
      <c r="R138" s="209">
        <f>ROUND(J138*H138,2)</f>
        <v>0</v>
      </c>
      <c r="S138" s="86"/>
      <c r="T138" s="210">
        <f>S138*H138</f>
        <v>0</v>
      </c>
      <c r="U138" s="210">
        <v>0</v>
      </c>
      <c r="V138" s="210">
        <f>U138*H138</f>
        <v>0</v>
      </c>
      <c r="W138" s="210">
        <v>0</v>
      </c>
      <c r="X138" s="210">
        <f>W138*H138</f>
        <v>0</v>
      </c>
      <c r="Y138" s="211" t="s">
        <v>40</v>
      </c>
      <c r="AR138" s="212" t="s">
        <v>265</v>
      </c>
      <c r="AT138" s="212" t="s">
        <v>373</v>
      </c>
      <c r="AU138" s="212" t="s">
        <v>82</v>
      </c>
      <c r="AY138" s="18" t="s">
        <v>236</v>
      </c>
      <c r="BE138" s="213">
        <f>IF(O138="základní",K138,0)</f>
        <v>0</v>
      </c>
      <c r="BF138" s="213">
        <f>IF(O138="snížená",K138,0)</f>
        <v>0</v>
      </c>
      <c r="BG138" s="213">
        <f>IF(O138="zákl. přenesená",K138,0)</f>
        <v>0</v>
      </c>
      <c r="BH138" s="213">
        <f>IF(O138="sníž. přenesená",K138,0)</f>
        <v>0</v>
      </c>
      <c r="BI138" s="213">
        <f>IF(O138="nulová",K138,0)</f>
        <v>0</v>
      </c>
      <c r="BJ138" s="18" t="s">
        <v>235</v>
      </c>
      <c r="BK138" s="213">
        <f>ROUND(P138*H138,2)</f>
        <v>0</v>
      </c>
      <c r="BL138" s="18" t="s">
        <v>235</v>
      </c>
      <c r="BM138" s="212" t="s">
        <v>470</v>
      </c>
    </row>
    <row r="139" s="1" customFormat="1">
      <c r="B139" s="40"/>
      <c r="C139" s="41"/>
      <c r="D139" s="214" t="s">
        <v>237</v>
      </c>
      <c r="E139" s="41"/>
      <c r="F139" s="215" t="s">
        <v>715</v>
      </c>
      <c r="G139" s="41"/>
      <c r="H139" s="41"/>
      <c r="I139" s="151"/>
      <c r="J139" s="151"/>
      <c r="K139" s="41"/>
      <c r="L139" s="41"/>
      <c r="M139" s="45"/>
      <c r="N139" s="216"/>
      <c r="O139" s="86"/>
      <c r="P139" s="86"/>
      <c r="Q139" s="86"/>
      <c r="R139" s="86"/>
      <c r="S139" s="86"/>
      <c r="T139" s="86"/>
      <c r="U139" s="86"/>
      <c r="V139" s="86"/>
      <c r="W139" s="86"/>
      <c r="X139" s="86"/>
      <c r="Y139" s="87"/>
      <c r="AT139" s="18" t="s">
        <v>237</v>
      </c>
      <c r="AU139" s="18" t="s">
        <v>82</v>
      </c>
    </row>
    <row r="140" s="1" customFormat="1">
      <c r="B140" s="40"/>
      <c r="C140" s="41"/>
      <c r="D140" s="214" t="s">
        <v>241</v>
      </c>
      <c r="E140" s="41"/>
      <c r="F140" s="217" t="s">
        <v>807</v>
      </c>
      <c r="G140" s="41"/>
      <c r="H140" s="41"/>
      <c r="I140" s="151"/>
      <c r="J140" s="151"/>
      <c r="K140" s="41"/>
      <c r="L140" s="41"/>
      <c r="M140" s="45"/>
      <c r="N140" s="216"/>
      <c r="O140" s="86"/>
      <c r="P140" s="86"/>
      <c r="Q140" s="86"/>
      <c r="R140" s="86"/>
      <c r="S140" s="86"/>
      <c r="T140" s="86"/>
      <c r="U140" s="86"/>
      <c r="V140" s="86"/>
      <c r="W140" s="86"/>
      <c r="X140" s="86"/>
      <c r="Y140" s="87"/>
      <c r="AT140" s="18" t="s">
        <v>241</v>
      </c>
      <c r="AU140" s="18" t="s">
        <v>82</v>
      </c>
    </row>
    <row r="141" s="1" customFormat="1" ht="16.5" customHeight="1">
      <c r="B141" s="40"/>
      <c r="C141" s="261" t="s">
        <v>372</v>
      </c>
      <c r="D141" s="261" t="s">
        <v>373</v>
      </c>
      <c r="E141" s="263" t="s">
        <v>717</v>
      </c>
      <c r="F141" s="264" t="s">
        <v>718</v>
      </c>
      <c r="G141" s="265" t="s">
        <v>719</v>
      </c>
      <c r="H141" s="266">
        <v>30</v>
      </c>
      <c r="I141" s="267"/>
      <c r="J141" s="268"/>
      <c r="K141" s="269">
        <f>ROUND(P141*H141,2)</f>
        <v>0</v>
      </c>
      <c r="L141" s="264" t="s">
        <v>40</v>
      </c>
      <c r="M141" s="270"/>
      <c r="N141" s="271" t="s">
        <v>40</v>
      </c>
      <c r="O141" s="208" t="s">
        <v>53</v>
      </c>
      <c r="P141" s="209">
        <f>I141+J141</f>
        <v>0</v>
      </c>
      <c r="Q141" s="209">
        <f>ROUND(I141*H141,2)</f>
        <v>0</v>
      </c>
      <c r="R141" s="209">
        <f>ROUND(J141*H141,2)</f>
        <v>0</v>
      </c>
      <c r="S141" s="86"/>
      <c r="T141" s="210">
        <f>S141*H141</f>
        <v>0</v>
      </c>
      <c r="U141" s="210">
        <v>0</v>
      </c>
      <c r="V141" s="210">
        <f>U141*H141</f>
        <v>0</v>
      </c>
      <c r="W141" s="210">
        <v>0</v>
      </c>
      <c r="X141" s="210">
        <f>W141*H141</f>
        <v>0</v>
      </c>
      <c r="Y141" s="211" t="s">
        <v>40</v>
      </c>
      <c r="AR141" s="212" t="s">
        <v>265</v>
      </c>
      <c r="AT141" s="212" t="s">
        <v>373</v>
      </c>
      <c r="AU141" s="212" t="s">
        <v>82</v>
      </c>
      <c r="AY141" s="18" t="s">
        <v>236</v>
      </c>
      <c r="BE141" s="213">
        <f>IF(O141="základní",K141,0)</f>
        <v>0</v>
      </c>
      <c r="BF141" s="213">
        <f>IF(O141="snížená",K141,0)</f>
        <v>0</v>
      </c>
      <c r="BG141" s="213">
        <f>IF(O141="zákl. přenesená",K141,0)</f>
        <v>0</v>
      </c>
      <c r="BH141" s="213">
        <f>IF(O141="sníž. přenesená",K141,0)</f>
        <v>0</v>
      </c>
      <c r="BI141" s="213">
        <f>IF(O141="nulová",K141,0)</f>
        <v>0</v>
      </c>
      <c r="BJ141" s="18" t="s">
        <v>235</v>
      </c>
      <c r="BK141" s="213">
        <f>ROUND(P141*H141,2)</f>
        <v>0</v>
      </c>
      <c r="BL141" s="18" t="s">
        <v>235</v>
      </c>
      <c r="BM141" s="212" t="s">
        <v>478</v>
      </c>
    </row>
    <row r="142" s="1" customFormat="1">
      <c r="B142" s="40"/>
      <c r="C142" s="41"/>
      <c r="D142" s="214" t="s">
        <v>237</v>
      </c>
      <c r="E142" s="41"/>
      <c r="F142" s="215" t="s">
        <v>718</v>
      </c>
      <c r="G142" s="41"/>
      <c r="H142" s="41"/>
      <c r="I142" s="151"/>
      <c r="J142" s="151"/>
      <c r="K142" s="41"/>
      <c r="L142" s="41"/>
      <c r="M142" s="45"/>
      <c r="N142" s="216"/>
      <c r="O142" s="86"/>
      <c r="P142" s="86"/>
      <c r="Q142" s="86"/>
      <c r="R142" s="86"/>
      <c r="S142" s="86"/>
      <c r="T142" s="86"/>
      <c r="U142" s="86"/>
      <c r="V142" s="86"/>
      <c r="W142" s="86"/>
      <c r="X142" s="86"/>
      <c r="Y142" s="87"/>
      <c r="AT142" s="18" t="s">
        <v>237</v>
      </c>
      <c r="AU142" s="18" t="s">
        <v>82</v>
      </c>
    </row>
    <row r="143" s="1" customFormat="1">
      <c r="B143" s="40"/>
      <c r="C143" s="41"/>
      <c r="D143" s="214" t="s">
        <v>241</v>
      </c>
      <c r="E143" s="41"/>
      <c r="F143" s="217" t="s">
        <v>808</v>
      </c>
      <c r="G143" s="41"/>
      <c r="H143" s="41"/>
      <c r="I143" s="151"/>
      <c r="J143" s="151"/>
      <c r="K143" s="41"/>
      <c r="L143" s="41"/>
      <c r="M143" s="45"/>
      <c r="N143" s="216"/>
      <c r="O143" s="86"/>
      <c r="P143" s="86"/>
      <c r="Q143" s="86"/>
      <c r="R143" s="86"/>
      <c r="S143" s="86"/>
      <c r="T143" s="86"/>
      <c r="U143" s="86"/>
      <c r="V143" s="86"/>
      <c r="W143" s="86"/>
      <c r="X143" s="86"/>
      <c r="Y143" s="87"/>
      <c r="AT143" s="18" t="s">
        <v>241</v>
      </c>
      <c r="AU143" s="18" t="s">
        <v>82</v>
      </c>
    </row>
    <row r="144" s="1" customFormat="1" ht="16.5" customHeight="1">
      <c r="B144" s="40"/>
      <c r="C144" s="199" t="s">
        <v>298</v>
      </c>
      <c r="D144" s="199" t="s">
        <v>231</v>
      </c>
      <c r="E144" s="201" t="s">
        <v>721</v>
      </c>
      <c r="F144" s="202" t="s">
        <v>722</v>
      </c>
      <c r="G144" s="203" t="s">
        <v>257</v>
      </c>
      <c r="H144" s="204">
        <v>174</v>
      </c>
      <c r="I144" s="205"/>
      <c r="J144" s="205"/>
      <c r="K144" s="206">
        <f>ROUND(P144*H144,2)</f>
        <v>0</v>
      </c>
      <c r="L144" s="202" t="s">
        <v>40</v>
      </c>
      <c r="M144" s="45"/>
      <c r="N144" s="207" t="s">
        <v>40</v>
      </c>
      <c r="O144" s="208" t="s">
        <v>53</v>
      </c>
      <c r="P144" s="209">
        <f>I144+J144</f>
        <v>0</v>
      </c>
      <c r="Q144" s="209">
        <f>ROUND(I144*H144,2)</f>
        <v>0</v>
      </c>
      <c r="R144" s="209">
        <f>ROUND(J144*H144,2)</f>
        <v>0</v>
      </c>
      <c r="S144" s="86"/>
      <c r="T144" s="210">
        <f>S144*H144</f>
        <v>0</v>
      </c>
      <c r="U144" s="210">
        <v>0</v>
      </c>
      <c r="V144" s="210">
        <f>U144*H144</f>
        <v>0</v>
      </c>
      <c r="W144" s="210">
        <v>0</v>
      </c>
      <c r="X144" s="210">
        <f>W144*H144</f>
        <v>0</v>
      </c>
      <c r="Y144" s="211" t="s">
        <v>40</v>
      </c>
      <c r="AR144" s="212" t="s">
        <v>235</v>
      </c>
      <c r="AT144" s="212" t="s">
        <v>231</v>
      </c>
      <c r="AU144" s="212" t="s">
        <v>82</v>
      </c>
      <c r="AY144" s="18" t="s">
        <v>236</v>
      </c>
      <c r="BE144" s="213">
        <f>IF(O144="základní",K144,0)</f>
        <v>0</v>
      </c>
      <c r="BF144" s="213">
        <f>IF(O144="snížená",K144,0)</f>
        <v>0</v>
      </c>
      <c r="BG144" s="213">
        <f>IF(O144="zákl. přenesená",K144,0)</f>
        <v>0</v>
      </c>
      <c r="BH144" s="213">
        <f>IF(O144="sníž. přenesená",K144,0)</f>
        <v>0</v>
      </c>
      <c r="BI144" s="213">
        <f>IF(O144="nulová",K144,0)</f>
        <v>0</v>
      </c>
      <c r="BJ144" s="18" t="s">
        <v>235</v>
      </c>
      <c r="BK144" s="213">
        <f>ROUND(P144*H144,2)</f>
        <v>0</v>
      </c>
      <c r="BL144" s="18" t="s">
        <v>235</v>
      </c>
      <c r="BM144" s="212" t="s">
        <v>347</v>
      </c>
    </row>
    <row r="145" s="1" customFormat="1">
      <c r="B145" s="40"/>
      <c r="C145" s="41"/>
      <c r="D145" s="214" t="s">
        <v>237</v>
      </c>
      <c r="E145" s="41"/>
      <c r="F145" s="215" t="s">
        <v>722</v>
      </c>
      <c r="G145" s="41"/>
      <c r="H145" s="41"/>
      <c r="I145" s="151"/>
      <c r="J145" s="151"/>
      <c r="K145" s="41"/>
      <c r="L145" s="41"/>
      <c r="M145" s="45"/>
      <c r="N145" s="216"/>
      <c r="O145" s="86"/>
      <c r="P145" s="86"/>
      <c r="Q145" s="86"/>
      <c r="R145" s="86"/>
      <c r="S145" s="86"/>
      <c r="T145" s="86"/>
      <c r="U145" s="86"/>
      <c r="V145" s="86"/>
      <c r="W145" s="86"/>
      <c r="X145" s="86"/>
      <c r="Y145" s="87"/>
      <c r="AT145" s="18" t="s">
        <v>237</v>
      </c>
      <c r="AU145" s="18" t="s">
        <v>82</v>
      </c>
    </row>
    <row r="146" s="1" customFormat="1">
      <c r="B146" s="40"/>
      <c r="C146" s="41"/>
      <c r="D146" s="214" t="s">
        <v>241</v>
      </c>
      <c r="E146" s="41"/>
      <c r="F146" s="217" t="s">
        <v>809</v>
      </c>
      <c r="G146" s="41"/>
      <c r="H146" s="41"/>
      <c r="I146" s="151"/>
      <c r="J146" s="151"/>
      <c r="K146" s="41"/>
      <c r="L146" s="41"/>
      <c r="M146" s="45"/>
      <c r="N146" s="216"/>
      <c r="O146" s="86"/>
      <c r="P146" s="86"/>
      <c r="Q146" s="86"/>
      <c r="R146" s="86"/>
      <c r="S146" s="86"/>
      <c r="T146" s="86"/>
      <c r="U146" s="86"/>
      <c r="V146" s="86"/>
      <c r="W146" s="86"/>
      <c r="X146" s="86"/>
      <c r="Y146" s="87"/>
      <c r="AT146" s="18" t="s">
        <v>241</v>
      </c>
      <c r="AU146" s="18" t="s">
        <v>82</v>
      </c>
    </row>
    <row r="147" s="1" customFormat="1" ht="36" customHeight="1">
      <c r="B147" s="40"/>
      <c r="C147" s="199" t="s">
        <v>8</v>
      </c>
      <c r="D147" s="199" t="s">
        <v>231</v>
      </c>
      <c r="E147" s="201" t="s">
        <v>485</v>
      </c>
      <c r="F147" s="202" t="s">
        <v>669</v>
      </c>
      <c r="G147" s="203" t="s">
        <v>160</v>
      </c>
      <c r="H147" s="204">
        <v>78.364999999999995</v>
      </c>
      <c r="I147" s="205"/>
      <c r="J147" s="205"/>
      <c r="K147" s="206">
        <f>ROUND(P147*H147,2)</f>
        <v>0</v>
      </c>
      <c r="L147" s="202" t="s">
        <v>40</v>
      </c>
      <c r="M147" s="45"/>
      <c r="N147" s="207" t="s">
        <v>40</v>
      </c>
      <c r="O147" s="208" t="s">
        <v>53</v>
      </c>
      <c r="P147" s="209">
        <f>I147+J147</f>
        <v>0</v>
      </c>
      <c r="Q147" s="209">
        <f>ROUND(I147*H147,2)</f>
        <v>0</v>
      </c>
      <c r="R147" s="209">
        <f>ROUND(J147*H147,2)</f>
        <v>0</v>
      </c>
      <c r="S147" s="86"/>
      <c r="T147" s="210">
        <f>S147*H147</f>
        <v>0</v>
      </c>
      <c r="U147" s="210">
        <v>0</v>
      </c>
      <c r="V147" s="210">
        <f>U147*H147</f>
        <v>0</v>
      </c>
      <c r="W147" s="210">
        <v>0</v>
      </c>
      <c r="X147" s="210">
        <f>W147*H147</f>
        <v>0</v>
      </c>
      <c r="Y147" s="211" t="s">
        <v>40</v>
      </c>
      <c r="AR147" s="212" t="s">
        <v>235</v>
      </c>
      <c r="AT147" s="212" t="s">
        <v>231</v>
      </c>
      <c r="AU147" s="212" t="s">
        <v>82</v>
      </c>
      <c r="AY147" s="18" t="s">
        <v>236</v>
      </c>
      <c r="BE147" s="213">
        <f>IF(O147="základní",K147,0)</f>
        <v>0</v>
      </c>
      <c r="BF147" s="213">
        <f>IF(O147="snížená",K147,0)</f>
        <v>0</v>
      </c>
      <c r="BG147" s="213">
        <f>IF(O147="zákl. přenesená",K147,0)</f>
        <v>0</v>
      </c>
      <c r="BH147" s="213">
        <f>IF(O147="sníž. přenesená",K147,0)</f>
        <v>0</v>
      </c>
      <c r="BI147" s="213">
        <f>IF(O147="nulová",K147,0)</f>
        <v>0</v>
      </c>
      <c r="BJ147" s="18" t="s">
        <v>235</v>
      </c>
      <c r="BK147" s="213">
        <f>ROUND(P147*H147,2)</f>
        <v>0</v>
      </c>
      <c r="BL147" s="18" t="s">
        <v>235</v>
      </c>
      <c r="BM147" s="212" t="s">
        <v>504</v>
      </c>
    </row>
    <row r="148" s="1" customFormat="1">
      <c r="B148" s="40"/>
      <c r="C148" s="41"/>
      <c r="D148" s="214" t="s">
        <v>237</v>
      </c>
      <c r="E148" s="41"/>
      <c r="F148" s="215" t="s">
        <v>670</v>
      </c>
      <c r="G148" s="41"/>
      <c r="H148" s="41"/>
      <c r="I148" s="151"/>
      <c r="J148" s="151"/>
      <c r="K148" s="41"/>
      <c r="L148" s="41"/>
      <c r="M148" s="45"/>
      <c r="N148" s="216"/>
      <c r="O148" s="86"/>
      <c r="P148" s="86"/>
      <c r="Q148" s="86"/>
      <c r="R148" s="86"/>
      <c r="S148" s="86"/>
      <c r="T148" s="86"/>
      <c r="U148" s="86"/>
      <c r="V148" s="86"/>
      <c r="W148" s="86"/>
      <c r="X148" s="86"/>
      <c r="Y148" s="87"/>
      <c r="AT148" s="18" t="s">
        <v>237</v>
      </c>
      <c r="AU148" s="18" t="s">
        <v>82</v>
      </c>
    </row>
    <row r="149" s="1" customFormat="1" ht="36" customHeight="1">
      <c r="B149" s="40"/>
      <c r="C149" s="199" t="s">
        <v>383</v>
      </c>
      <c r="D149" s="199" t="s">
        <v>231</v>
      </c>
      <c r="E149" s="201" t="s">
        <v>782</v>
      </c>
      <c r="F149" s="202" t="s">
        <v>783</v>
      </c>
      <c r="G149" s="203" t="s">
        <v>172</v>
      </c>
      <c r="H149" s="204">
        <v>40</v>
      </c>
      <c r="I149" s="205"/>
      <c r="J149" s="205"/>
      <c r="K149" s="206">
        <f>ROUND(P149*H149,2)</f>
        <v>0</v>
      </c>
      <c r="L149" s="202" t="s">
        <v>40</v>
      </c>
      <c r="M149" s="45"/>
      <c r="N149" s="207" t="s">
        <v>40</v>
      </c>
      <c r="O149" s="208" t="s">
        <v>53</v>
      </c>
      <c r="P149" s="209">
        <f>I149+J149</f>
        <v>0</v>
      </c>
      <c r="Q149" s="209">
        <f>ROUND(I149*H149,2)</f>
        <v>0</v>
      </c>
      <c r="R149" s="209">
        <f>ROUND(J149*H149,2)</f>
        <v>0</v>
      </c>
      <c r="S149" s="86"/>
      <c r="T149" s="210">
        <f>S149*H149</f>
        <v>0</v>
      </c>
      <c r="U149" s="210">
        <v>0</v>
      </c>
      <c r="V149" s="210">
        <f>U149*H149</f>
        <v>0</v>
      </c>
      <c r="W149" s="210">
        <v>0</v>
      </c>
      <c r="X149" s="210">
        <f>W149*H149</f>
        <v>0</v>
      </c>
      <c r="Y149" s="211" t="s">
        <v>40</v>
      </c>
      <c r="AR149" s="212" t="s">
        <v>235</v>
      </c>
      <c r="AT149" s="212" t="s">
        <v>231</v>
      </c>
      <c r="AU149" s="212" t="s">
        <v>82</v>
      </c>
      <c r="AY149" s="18" t="s">
        <v>236</v>
      </c>
      <c r="BE149" s="213">
        <f>IF(O149="základní",K149,0)</f>
        <v>0</v>
      </c>
      <c r="BF149" s="213">
        <f>IF(O149="snížená",K149,0)</f>
        <v>0</v>
      </c>
      <c r="BG149" s="213">
        <f>IF(O149="zákl. přenesená",K149,0)</f>
        <v>0</v>
      </c>
      <c r="BH149" s="213">
        <f>IF(O149="sníž. přenesená",K149,0)</f>
        <v>0</v>
      </c>
      <c r="BI149" s="213">
        <f>IF(O149="nulová",K149,0)</f>
        <v>0</v>
      </c>
      <c r="BJ149" s="18" t="s">
        <v>235</v>
      </c>
      <c r="BK149" s="213">
        <f>ROUND(P149*H149,2)</f>
        <v>0</v>
      </c>
      <c r="BL149" s="18" t="s">
        <v>235</v>
      </c>
      <c r="BM149" s="212" t="s">
        <v>337</v>
      </c>
    </row>
    <row r="150" s="1" customFormat="1">
      <c r="B150" s="40"/>
      <c r="C150" s="41"/>
      <c r="D150" s="214" t="s">
        <v>237</v>
      </c>
      <c r="E150" s="41"/>
      <c r="F150" s="215" t="s">
        <v>784</v>
      </c>
      <c r="G150" s="41"/>
      <c r="H150" s="41"/>
      <c r="I150" s="151"/>
      <c r="J150" s="151"/>
      <c r="K150" s="41"/>
      <c r="L150" s="41"/>
      <c r="M150" s="45"/>
      <c r="N150" s="216"/>
      <c r="O150" s="86"/>
      <c r="P150" s="86"/>
      <c r="Q150" s="86"/>
      <c r="R150" s="86"/>
      <c r="S150" s="86"/>
      <c r="T150" s="86"/>
      <c r="U150" s="86"/>
      <c r="V150" s="86"/>
      <c r="W150" s="86"/>
      <c r="X150" s="86"/>
      <c r="Y150" s="87"/>
      <c r="AT150" s="18" t="s">
        <v>237</v>
      </c>
      <c r="AU150" s="18" t="s">
        <v>82</v>
      </c>
    </row>
    <row r="151" s="1" customFormat="1" ht="16.5" customHeight="1">
      <c r="B151" s="40"/>
      <c r="C151" s="261" t="s">
        <v>388</v>
      </c>
      <c r="D151" s="261" t="s">
        <v>373</v>
      </c>
      <c r="E151" s="263" t="s">
        <v>786</v>
      </c>
      <c r="F151" s="264" t="s">
        <v>787</v>
      </c>
      <c r="G151" s="265" t="s">
        <v>719</v>
      </c>
      <c r="H151" s="266">
        <v>5</v>
      </c>
      <c r="I151" s="267"/>
      <c r="J151" s="268"/>
      <c r="K151" s="269">
        <f>ROUND(P151*H151,2)</f>
        <v>0</v>
      </c>
      <c r="L151" s="264" t="s">
        <v>40</v>
      </c>
      <c r="M151" s="270"/>
      <c r="N151" s="271" t="s">
        <v>40</v>
      </c>
      <c r="O151" s="208" t="s">
        <v>53</v>
      </c>
      <c r="P151" s="209">
        <f>I151+J151</f>
        <v>0</v>
      </c>
      <c r="Q151" s="209">
        <f>ROUND(I151*H151,2)</f>
        <v>0</v>
      </c>
      <c r="R151" s="209">
        <f>ROUND(J151*H151,2)</f>
        <v>0</v>
      </c>
      <c r="S151" s="86"/>
      <c r="T151" s="210">
        <f>S151*H151</f>
        <v>0</v>
      </c>
      <c r="U151" s="210">
        <v>0</v>
      </c>
      <c r="V151" s="210">
        <f>U151*H151</f>
        <v>0</v>
      </c>
      <c r="W151" s="210">
        <v>0</v>
      </c>
      <c r="X151" s="210">
        <f>W151*H151</f>
        <v>0</v>
      </c>
      <c r="Y151" s="211" t="s">
        <v>40</v>
      </c>
      <c r="AR151" s="212" t="s">
        <v>265</v>
      </c>
      <c r="AT151" s="212" t="s">
        <v>373</v>
      </c>
      <c r="AU151" s="212" t="s">
        <v>82</v>
      </c>
      <c r="AY151" s="18" t="s">
        <v>236</v>
      </c>
      <c r="BE151" s="213">
        <f>IF(O151="základní",K151,0)</f>
        <v>0</v>
      </c>
      <c r="BF151" s="213">
        <f>IF(O151="snížená",K151,0)</f>
        <v>0</v>
      </c>
      <c r="BG151" s="213">
        <f>IF(O151="zákl. přenesená",K151,0)</f>
        <v>0</v>
      </c>
      <c r="BH151" s="213">
        <f>IF(O151="sníž. přenesená",K151,0)</f>
        <v>0</v>
      </c>
      <c r="BI151" s="213">
        <f>IF(O151="nulová",K151,0)</f>
        <v>0</v>
      </c>
      <c r="BJ151" s="18" t="s">
        <v>235</v>
      </c>
      <c r="BK151" s="213">
        <f>ROUND(P151*H151,2)</f>
        <v>0</v>
      </c>
      <c r="BL151" s="18" t="s">
        <v>235</v>
      </c>
      <c r="BM151" s="212" t="s">
        <v>533</v>
      </c>
    </row>
    <row r="152" s="1" customFormat="1">
      <c r="B152" s="40"/>
      <c r="C152" s="41"/>
      <c r="D152" s="214" t="s">
        <v>237</v>
      </c>
      <c r="E152" s="41"/>
      <c r="F152" s="215" t="s">
        <v>787</v>
      </c>
      <c r="G152" s="41"/>
      <c r="H152" s="41"/>
      <c r="I152" s="151"/>
      <c r="J152" s="151"/>
      <c r="K152" s="41"/>
      <c r="L152" s="41"/>
      <c r="M152" s="45"/>
      <c r="N152" s="216"/>
      <c r="O152" s="86"/>
      <c r="P152" s="86"/>
      <c r="Q152" s="86"/>
      <c r="R152" s="86"/>
      <c r="S152" s="86"/>
      <c r="T152" s="86"/>
      <c r="U152" s="86"/>
      <c r="V152" s="86"/>
      <c r="W152" s="86"/>
      <c r="X152" s="86"/>
      <c r="Y152" s="87"/>
      <c r="AT152" s="18" t="s">
        <v>237</v>
      </c>
      <c r="AU152" s="18" t="s">
        <v>82</v>
      </c>
    </row>
    <row r="153" s="1" customFormat="1" ht="16.5" customHeight="1">
      <c r="B153" s="40"/>
      <c r="C153" s="199" t="s">
        <v>305</v>
      </c>
      <c r="D153" s="199" t="s">
        <v>231</v>
      </c>
      <c r="E153" s="201" t="s">
        <v>744</v>
      </c>
      <c r="F153" s="202" t="s">
        <v>745</v>
      </c>
      <c r="G153" s="203" t="s">
        <v>746</v>
      </c>
      <c r="H153" s="283"/>
      <c r="I153" s="205"/>
      <c r="J153" s="205"/>
      <c r="K153" s="206">
        <f>ROUND(P153*H153,2)</f>
        <v>0</v>
      </c>
      <c r="L153" s="202" t="s">
        <v>40</v>
      </c>
      <c r="M153" s="45"/>
      <c r="N153" s="207" t="s">
        <v>40</v>
      </c>
      <c r="O153" s="208" t="s">
        <v>53</v>
      </c>
      <c r="P153" s="209">
        <f>I153+J153</f>
        <v>0</v>
      </c>
      <c r="Q153" s="209">
        <f>ROUND(I153*H153,2)</f>
        <v>0</v>
      </c>
      <c r="R153" s="209">
        <f>ROUND(J153*H153,2)</f>
        <v>0</v>
      </c>
      <c r="S153" s="86"/>
      <c r="T153" s="210">
        <f>S153*H153</f>
        <v>0</v>
      </c>
      <c r="U153" s="210">
        <v>0</v>
      </c>
      <c r="V153" s="210">
        <f>U153*H153</f>
        <v>0</v>
      </c>
      <c r="W153" s="210">
        <v>0</v>
      </c>
      <c r="X153" s="210">
        <f>W153*H153</f>
        <v>0</v>
      </c>
      <c r="Y153" s="211" t="s">
        <v>40</v>
      </c>
      <c r="AR153" s="212" t="s">
        <v>235</v>
      </c>
      <c r="AT153" s="212" t="s">
        <v>231</v>
      </c>
      <c r="AU153" s="212" t="s">
        <v>82</v>
      </c>
      <c r="AY153" s="18" t="s">
        <v>236</v>
      </c>
      <c r="BE153" s="213">
        <f>IF(O153="základní",K153,0)</f>
        <v>0</v>
      </c>
      <c r="BF153" s="213">
        <f>IF(O153="snížená",K153,0)</f>
        <v>0</v>
      </c>
      <c r="BG153" s="213">
        <f>IF(O153="zákl. přenesená",K153,0)</f>
        <v>0</v>
      </c>
      <c r="BH153" s="213">
        <f>IF(O153="sníž. přenesená",K153,0)</f>
        <v>0</v>
      </c>
      <c r="BI153" s="213">
        <f>IF(O153="nulová",K153,0)</f>
        <v>0</v>
      </c>
      <c r="BJ153" s="18" t="s">
        <v>235</v>
      </c>
      <c r="BK153" s="213">
        <f>ROUND(P153*H153,2)</f>
        <v>0</v>
      </c>
      <c r="BL153" s="18" t="s">
        <v>235</v>
      </c>
      <c r="BM153" s="212" t="s">
        <v>343</v>
      </c>
    </row>
    <row r="154" s="1" customFormat="1">
      <c r="B154" s="40"/>
      <c r="C154" s="41"/>
      <c r="D154" s="214" t="s">
        <v>237</v>
      </c>
      <c r="E154" s="41"/>
      <c r="F154" s="215" t="s">
        <v>745</v>
      </c>
      <c r="G154" s="41"/>
      <c r="H154" s="41"/>
      <c r="I154" s="151"/>
      <c r="J154" s="151"/>
      <c r="K154" s="41"/>
      <c r="L154" s="41"/>
      <c r="M154" s="45"/>
      <c r="N154" s="216"/>
      <c r="O154" s="86"/>
      <c r="P154" s="86"/>
      <c r="Q154" s="86"/>
      <c r="R154" s="86"/>
      <c r="S154" s="86"/>
      <c r="T154" s="86"/>
      <c r="U154" s="86"/>
      <c r="V154" s="86"/>
      <c r="W154" s="86"/>
      <c r="X154" s="86"/>
      <c r="Y154" s="87"/>
      <c r="AT154" s="18" t="s">
        <v>237</v>
      </c>
      <c r="AU154" s="18" t="s">
        <v>82</v>
      </c>
    </row>
    <row r="155" s="1" customFormat="1" ht="16.5" customHeight="1">
      <c r="B155" s="40"/>
      <c r="C155" s="199" t="s">
        <v>395</v>
      </c>
      <c r="D155" s="284" t="s">
        <v>231</v>
      </c>
      <c r="E155" s="201" t="s">
        <v>542</v>
      </c>
      <c r="F155" s="202" t="s">
        <v>543</v>
      </c>
      <c r="G155" s="203" t="s">
        <v>160</v>
      </c>
      <c r="H155" s="204">
        <v>47.75</v>
      </c>
      <c r="I155" s="205"/>
      <c r="J155" s="205"/>
      <c r="K155" s="206">
        <f>ROUND(P155*H155,2)</f>
        <v>0</v>
      </c>
      <c r="L155" s="202" t="s">
        <v>40</v>
      </c>
      <c r="M155" s="45"/>
      <c r="N155" s="207" t="s">
        <v>40</v>
      </c>
      <c r="O155" s="208" t="s">
        <v>53</v>
      </c>
      <c r="P155" s="209">
        <f>I155+J155</f>
        <v>0</v>
      </c>
      <c r="Q155" s="209">
        <f>ROUND(I155*H155,2)</f>
        <v>0</v>
      </c>
      <c r="R155" s="209">
        <f>ROUND(J155*H155,2)</f>
        <v>0</v>
      </c>
      <c r="S155" s="86"/>
      <c r="T155" s="210">
        <f>S155*H155</f>
        <v>0</v>
      </c>
      <c r="U155" s="210">
        <v>0</v>
      </c>
      <c r="V155" s="210">
        <f>U155*H155</f>
        <v>0</v>
      </c>
      <c r="W155" s="210">
        <v>0</v>
      </c>
      <c r="X155" s="210">
        <f>W155*H155</f>
        <v>0</v>
      </c>
      <c r="Y155" s="211" t="s">
        <v>40</v>
      </c>
      <c r="AR155" s="212" t="s">
        <v>235</v>
      </c>
      <c r="AT155" s="212" t="s">
        <v>231</v>
      </c>
      <c r="AU155" s="212" t="s">
        <v>82</v>
      </c>
      <c r="AY155" s="18" t="s">
        <v>236</v>
      </c>
      <c r="BE155" s="213">
        <f>IF(O155="základní",K155,0)</f>
        <v>0</v>
      </c>
      <c r="BF155" s="213">
        <f>IF(O155="snížená",K155,0)</f>
        <v>0</v>
      </c>
      <c r="BG155" s="213">
        <f>IF(O155="zákl. přenesená",K155,0)</f>
        <v>0</v>
      </c>
      <c r="BH155" s="213">
        <f>IF(O155="sníž. přenesená",K155,0)</f>
        <v>0</v>
      </c>
      <c r="BI155" s="213">
        <f>IF(O155="nulová",K155,0)</f>
        <v>0</v>
      </c>
      <c r="BJ155" s="18" t="s">
        <v>235</v>
      </c>
      <c r="BK155" s="213">
        <f>ROUND(P155*H155,2)</f>
        <v>0</v>
      </c>
      <c r="BL155" s="18" t="s">
        <v>235</v>
      </c>
      <c r="BM155" s="212" t="s">
        <v>353</v>
      </c>
    </row>
    <row r="156" s="1" customFormat="1">
      <c r="B156" s="40"/>
      <c r="C156" s="41"/>
      <c r="D156" s="214" t="s">
        <v>237</v>
      </c>
      <c r="E156" s="41"/>
      <c r="F156" s="215" t="s">
        <v>543</v>
      </c>
      <c r="G156" s="41"/>
      <c r="H156" s="41"/>
      <c r="I156" s="151"/>
      <c r="J156" s="151"/>
      <c r="K156" s="41"/>
      <c r="L156" s="41"/>
      <c r="M156" s="45"/>
      <c r="N156" s="216"/>
      <c r="O156" s="86"/>
      <c r="P156" s="86"/>
      <c r="Q156" s="86"/>
      <c r="R156" s="86"/>
      <c r="S156" s="86"/>
      <c r="T156" s="86"/>
      <c r="U156" s="86"/>
      <c r="V156" s="86"/>
      <c r="W156" s="86"/>
      <c r="X156" s="86"/>
      <c r="Y156" s="87"/>
      <c r="AT156" s="18" t="s">
        <v>237</v>
      </c>
      <c r="AU156" s="18" t="s">
        <v>82</v>
      </c>
    </row>
    <row r="157" s="1" customFormat="1">
      <c r="B157" s="40"/>
      <c r="C157" s="41"/>
      <c r="D157" s="214" t="s">
        <v>241</v>
      </c>
      <c r="E157" s="41"/>
      <c r="F157" s="217" t="s">
        <v>788</v>
      </c>
      <c r="G157" s="41"/>
      <c r="H157" s="41"/>
      <c r="I157" s="151"/>
      <c r="J157" s="151"/>
      <c r="K157" s="41"/>
      <c r="L157" s="41"/>
      <c r="M157" s="45"/>
      <c r="N157" s="216"/>
      <c r="O157" s="86"/>
      <c r="P157" s="86"/>
      <c r="Q157" s="86"/>
      <c r="R157" s="86"/>
      <c r="S157" s="86"/>
      <c r="T157" s="86"/>
      <c r="U157" s="86"/>
      <c r="V157" s="86"/>
      <c r="W157" s="86"/>
      <c r="X157" s="86"/>
      <c r="Y157" s="87"/>
      <c r="AT157" s="18" t="s">
        <v>241</v>
      </c>
      <c r="AU157" s="18" t="s">
        <v>82</v>
      </c>
    </row>
    <row r="158" s="1" customFormat="1" ht="16.5" customHeight="1">
      <c r="B158" s="40"/>
      <c r="C158" s="199" t="s">
        <v>319</v>
      </c>
      <c r="D158" s="199" t="s">
        <v>231</v>
      </c>
      <c r="E158" s="201" t="s">
        <v>751</v>
      </c>
      <c r="F158" s="202" t="s">
        <v>752</v>
      </c>
      <c r="G158" s="203" t="s">
        <v>160</v>
      </c>
      <c r="H158" s="204">
        <v>5.4000000000000004</v>
      </c>
      <c r="I158" s="205"/>
      <c r="J158" s="205"/>
      <c r="K158" s="206">
        <f>ROUND(P158*H158,2)</f>
        <v>0</v>
      </c>
      <c r="L158" s="202" t="s">
        <v>40</v>
      </c>
      <c r="M158" s="45"/>
      <c r="N158" s="207" t="s">
        <v>40</v>
      </c>
      <c r="O158" s="208" t="s">
        <v>53</v>
      </c>
      <c r="P158" s="209">
        <f>I158+J158</f>
        <v>0</v>
      </c>
      <c r="Q158" s="209">
        <f>ROUND(I158*H158,2)</f>
        <v>0</v>
      </c>
      <c r="R158" s="209">
        <f>ROUND(J158*H158,2)</f>
        <v>0</v>
      </c>
      <c r="S158" s="86"/>
      <c r="T158" s="210">
        <f>S158*H158</f>
        <v>0</v>
      </c>
      <c r="U158" s="210">
        <v>0</v>
      </c>
      <c r="V158" s="210">
        <f>U158*H158</f>
        <v>0</v>
      </c>
      <c r="W158" s="210">
        <v>0</v>
      </c>
      <c r="X158" s="210">
        <f>W158*H158</f>
        <v>0</v>
      </c>
      <c r="Y158" s="211" t="s">
        <v>40</v>
      </c>
      <c r="AR158" s="212" t="s">
        <v>235</v>
      </c>
      <c r="AT158" s="212" t="s">
        <v>231</v>
      </c>
      <c r="AU158" s="212" t="s">
        <v>82</v>
      </c>
      <c r="AY158" s="18" t="s">
        <v>236</v>
      </c>
      <c r="BE158" s="213">
        <f>IF(O158="základní",K158,0)</f>
        <v>0</v>
      </c>
      <c r="BF158" s="213">
        <f>IF(O158="snížená",K158,0)</f>
        <v>0</v>
      </c>
      <c r="BG158" s="213">
        <f>IF(O158="zákl. přenesená",K158,0)</f>
        <v>0</v>
      </c>
      <c r="BH158" s="213">
        <f>IF(O158="sníž. přenesená",K158,0)</f>
        <v>0</v>
      </c>
      <c r="BI158" s="213">
        <f>IF(O158="nulová",K158,0)</f>
        <v>0</v>
      </c>
      <c r="BJ158" s="18" t="s">
        <v>235</v>
      </c>
      <c r="BK158" s="213">
        <f>ROUND(P158*H158,2)</f>
        <v>0</v>
      </c>
      <c r="BL158" s="18" t="s">
        <v>235</v>
      </c>
      <c r="BM158" s="212" t="s">
        <v>361</v>
      </c>
    </row>
    <row r="159" s="1" customFormat="1">
      <c r="B159" s="40"/>
      <c r="C159" s="41"/>
      <c r="D159" s="214" t="s">
        <v>237</v>
      </c>
      <c r="E159" s="41"/>
      <c r="F159" s="215" t="s">
        <v>752</v>
      </c>
      <c r="G159" s="41"/>
      <c r="H159" s="41"/>
      <c r="I159" s="151"/>
      <c r="J159" s="151"/>
      <c r="K159" s="41"/>
      <c r="L159" s="41"/>
      <c r="M159" s="45"/>
      <c r="N159" s="216"/>
      <c r="O159" s="86"/>
      <c r="P159" s="86"/>
      <c r="Q159" s="86"/>
      <c r="R159" s="86"/>
      <c r="S159" s="86"/>
      <c r="T159" s="86"/>
      <c r="U159" s="86"/>
      <c r="V159" s="86"/>
      <c r="W159" s="86"/>
      <c r="X159" s="86"/>
      <c r="Y159" s="87"/>
      <c r="AT159" s="18" t="s">
        <v>237</v>
      </c>
      <c r="AU159" s="18" t="s">
        <v>82</v>
      </c>
    </row>
    <row r="160" s="1" customFormat="1">
      <c r="B160" s="40"/>
      <c r="C160" s="41"/>
      <c r="D160" s="214" t="s">
        <v>241</v>
      </c>
      <c r="E160" s="41"/>
      <c r="F160" s="217" t="s">
        <v>789</v>
      </c>
      <c r="G160" s="41"/>
      <c r="H160" s="41"/>
      <c r="I160" s="151"/>
      <c r="J160" s="151"/>
      <c r="K160" s="41"/>
      <c r="L160" s="41"/>
      <c r="M160" s="45"/>
      <c r="N160" s="216"/>
      <c r="O160" s="86"/>
      <c r="P160" s="86"/>
      <c r="Q160" s="86"/>
      <c r="R160" s="86"/>
      <c r="S160" s="86"/>
      <c r="T160" s="86"/>
      <c r="U160" s="86"/>
      <c r="V160" s="86"/>
      <c r="W160" s="86"/>
      <c r="X160" s="86"/>
      <c r="Y160" s="87"/>
      <c r="AT160" s="18" t="s">
        <v>241</v>
      </c>
      <c r="AU160" s="18" t="s">
        <v>82</v>
      </c>
    </row>
    <row r="161" s="1" customFormat="1" ht="24" customHeight="1">
      <c r="B161" s="40"/>
      <c r="C161" s="199" t="s">
        <v>402</v>
      </c>
      <c r="D161" s="199" t="s">
        <v>231</v>
      </c>
      <c r="E161" s="201" t="s">
        <v>790</v>
      </c>
      <c r="F161" s="202" t="s">
        <v>791</v>
      </c>
      <c r="G161" s="203" t="s">
        <v>160</v>
      </c>
      <c r="H161" s="204">
        <v>31.5</v>
      </c>
      <c r="I161" s="205"/>
      <c r="J161" s="205"/>
      <c r="K161" s="206">
        <f>ROUND(P161*H161,2)</f>
        <v>0</v>
      </c>
      <c r="L161" s="202" t="s">
        <v>40</v>
      </c>
      <c r="M161" s="45"/>
      <c r="N161" s="207" t="s">
        <v>40</v>
      </c>
      <c r="O161" s="208" t="s">
        <v>53</v>
      </c>
      <c r="P161" s="209">
        <f>I161+J161</f>
        <v>0</v>
      </c>
      <c r="Q161" s="209">
        <f>ROUND(I161*H161,2)</f>
        <v>0</v>
      </c>
      <c r="R161" s="209">
        <f>ROUND(J161*H161,2)</f>
        <v>0</v>
      </c>
      <c r="S161" s="86"/>
      <c r="T161" s="210">
        <f>S161*H161</f>
        <v>0</v>
      </c>
      <c r="U161" s="210">
        <v>0</v>
      </c>
      <c r="V161" s="210">
        <f>U161*H161</f>
        <v>0</v>
      </c>
      <c r="W161" s="210">
        <v>0</v>
      </c>
      <c r="X161" s="210">
        <f>W161*H161</f>
        <v>0</v>
      </c>
      <c r="Y161" s="211" t="s">
        <v>40</v>
      </c>
      <c r="AR161" s="212" t="s">
        <v>235</v>
      </c>
      <c r="AT161" s="212" t="s">
        <v>231</v>
      </c>
      <c r="AU161" s="212" t="s">
        <v>82</v>
      </c>
      <c r="AY161" s="18" t="s">
        <v>236</v>
      </c>
      <c r="BE161" s="213">
        <f>IF(O161="základní",K161,0)</f>
        <v>0</v>
      </c>
      <c r="BF161" s="213">
        <f>IF(O161="snížená",K161,0)</f>
        <v>0</v>
      </c>
      <c r="BG161" s="213">
        <f>IF(O161="zákl. přenesená",K161,0)</f>
        <v>0</v>
      </c>
      <c r="BH161" s="213">
        <f>IF(O161="sníž. přenesená",K161,0)</f>
        <v>0</v>
      </c>
      <c r="BI161" s="213">
        <f>IF(O161="nulová",K161,0)</f>
        <v>0</v>
      </c>
      <c r="BJ161" s="18" t="s">
        <v>235</v>
      </c>
      <c r="BK161" s="213">
        <f>ROUND(P161*H161,2)</f>
        <v>0</v>
      </c>
      <c r="BL161" s="18" t="s">
        <v>235</v>
      </c>
      <c r="BM161" s="212" t="s">
        <v>368</v>
      </c>
    </row>
    <row r="162" s="1" customFormat="1">
      <c r="B162" s="40"/>
      <c r="C162" s="41"/>
      <c r="D162" s="214" t="s">
        <v>237</v>
      </c>
      <c r="E162" s="41"/>
      <c r="F162" s="215" t="s">
        <v>791</v>
      </c>
      <c r="G162" s="41"/>
      <c r="H162" s="41"/>
      <c r="I162" s="151"/>
      <c r="J162" s="151"/>
      <c r="K162" s="41"/>
      <c r="L162" s="41"/>
      <c r="M162" s="45"/>
      <c r="N162" s="216"/>
      <c r="O162" s="86"/>
      <c r="P162" s="86"/>
      <c r="Q162" s="86"/>
      <c r="R162" s="86"/>
      <c r="S162" s="86"/>
      <c r="T162" s="86"/>
      <c r="U162" s="86"/>
      <c r="V162" s="86"/>
      <c r="W162" s="86"/>
      <c r="X162" s="86"/>
      <c r="Y162" s="87"/>
      <c r="AT162" s="18" t="s">
        <v>237</v>
      </c>
      <c r="AU162" s="18" t="s">
        <v>82</v>
      </c>
    </row>
    <row r="163" s="1" customFormat="1">
      <c r="B163" s="40"/>
      <c r="C163" s="41"/>
      <c r="D163" s="214" t="s">
        <v>241</v>
      </c>
      <c r="E163" s="41"/>
      <c r="F163" s="217" t="s">
        <v>792</v>
      </c>
      <c r="G163" s="41"/>
      <c r="H163" s="41"/>
      <c r="I163" s="151"/>
      <c r="J163" s="151"/>
      <c r="K163" s="41"/>
      <c r="L163" s="41"/>
      <c r="M163" s="45"/>
      <c r="N163" s="280"/>
      <c r="O163" s="281"/>
      <c r="P163" s="281"/>
      <c r="Q163" s="281"/>
      <c r="R163" s="281"/>
      <c r="S163" s="281"/>
      <c r="T163" s="281"/>
      <c r="U163" s="281"/>
      <c r="V163" s="281"/>
      <c r="W163" s="281"/>
      <c r="X163" s="281"/>
      <c r="Y163" s="282"/>
      <c r="AT163" s="18" t="s">
        <v>241</v>
      </c>
      <c r="AU163" s="18" t="s">
        <v>82</v>
      </c>
    </row>
    <row r="164" s="1" customFormat="1" ht="6.96" customHeight="1">
      <c r="B164" s="61"/>
      <c r="C164" s="62"/>
      <c r="D164" s="62"/>
      <c r="E164" s="62"/>
      <c r="F164" s="62"/>
      <c r="G164" s="62"/>
      <c r="H164" s="62"/>
      <c r="I164" s="177"/>
      <c r="J164" s="177"/>
      <c r="K164" s="62"/>
      <c r="L164" s="62"/>
      <c r="M164" s="45"/>
    </row>
  </sheetData>
  <sheetProtection sheet="1" autoFilter="0" formatColumns="0" formatRows="0" objects="1" scenarios="1" spinCount="100000" saltValue="wXO3uOQHvsRgF645Kuk4Z7by1Fy26TbuDUqY8QtXYJaR+RGgNCrC7G46OB2cDWSLbTEhqmaLVtyYCZ7A5lbnBw==" hashValue="KdhgX/npWYQxBanrj6hyUOyCWdPxQdupoOrGv4RLHTQUgNLeFsAkqPaInPxDVEhJHHoSrZfrQjmkDd8R0IT8uA==" algorithmName="SHA-512" password="CDD6"/>
  <autoFilter ref="C86:L163"/>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117</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664</v>
      </c>
      <c r="F9" s="1"/>
      <c r="G9" s="1"/>
      <c r="H9" s="1"/>
      <c r="I9" s="151"/>
      <c r="J9" s="151"/>
      <c r="M9" s="45"/>
    </row>
    <row r="10" s="1" customFormat="1" ht="12" customHeight="1">
      <c r="B10" s="45"/>
      <c r="D10" s="149" t="s">
        <v>187</v>
      </c>
      <c r="I10" s="151"/>
      <c r="J10" s="151"/>
      <c r="M10" s="45"/>
    </row>
    <row r="11" s="1" customFormat="1" ht="36.96" customHeight="1">
      <c r="B11" s="45"/>
      <c r="E11" s="152" t="s">
        <v>810</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ROUND((SUM(BE87:BE186)),  2)</f>
        <v>0</v>
      </c>
      <c r="I37" s="166">
        <v>0.20999999999999999</v>
      </c>
      <c r="J37" s="151"/>
      <c r="K37" s="160">
        <f>ROUND(((SUM(BE87:BE186))*I37),  2)</f>
        <v>0</v>
      </c>
      <c r="M37" s="45"/>
    </row>
    <row r="38" hidden="1" s="1" customFormat="1" ht="14.4" customHeight="1">
      <c r="B38" s="45"/>
      <c r="E38" s="149" t="s">
        <v>52</v>
      </c>
      <c r="F38" s="160">
        <f>ROUND((SUM(BF87:BF186)),  2)</f>
        <v>0</v>
      </c>
      <c r="I38" s="166">
        <v>0.14999999999999999</v>
      </c>
      <c r="J38" s="151"/>
      <c r="K38" s="160">
        <f>ROUND(((SUM(BF87:BF186))*I38),  2)</f>
        <v>0</v>
      </c>
      <c r="M38" s="45"/>
    </row>
    <row r="39" s="1" customFormat="1" ht="14.4" customHeight="1">
      <c r="B39" s="45"/>
      <c r="D39" s="149" t="s">
        <v>50</v>
      </c>
      <c r="E39" s="149" t="s">
        <v>53</v>
      </c>
      <c r="F39" s="160">
        <f>ROUND((SUM(BG87:BG186)),  2)</f>
        <v>0</v>
      </c>
      <c r="I39" s="166">
        <v>0.20999999999999999</v>
      </c>
      <c r="J39" s="151"/>
      <c r="K39" s="160">
        <f>0</f>
        <v>0</v>
      </c>
      <c r="M39" s="45"/>
    </row>
    <row r="40" s="1" customFormat="1" ht="14.4" customHeight="1">
      <c r="B40" s="45"/>
      <c r="E40" s="149" t="s">
        <v>54</v>
      </c>
      <c r="F40" s="160">
        <f>ROUND((SUM(BH87:BH186)),  2)</f>
        <v>0</v>
      </c>
      <c r="I40" s="166">
        <v>0.14999999999999999</v>
      </c>
      <c r="J40" s="151"/>
      <c r="K40" s="160">
        <f>0</f>
        <v>0</v>
      </c>
      <c r="M40" s="45"/>
    </row>
    <row r="41" hidden="1" s="1" customFormat="1" ht="14.4" customHeight="1">
      <c r="B41" s="45"/>
      <c r="E41" s="149" t="s">
        <v>55</v>
      </c>
      <c r="F41" s="160">
        <f>ROUND((SUM(BI87:BI186)),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664</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01-13-04 - Železniční přejezd P2350 v km 31,890</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664</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01-13-04 - Železniční přejezd P2350 v km 31,890</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SUM(Q88:Q186)</f>
        <v>0</v>
      </c>
      <c r="R87" s="196">
        <f>SUM(R88:R186)</f>
        <v>0</v>
      </c>
      <c r="S87" s="98"/>
      <c r="T87" s="197">
        <f>SUM(T88:T186)</f>
        <v>0</v>
      </c>
      <c r="U87" s="98"/>
      <c r="V87" s="197">
        <f>SUM(V88:V186)</f>
        <v>0</v>
      </c>
      <c r="W87" s="98"/>
      <c r="X87" s="197">
        <f>SUM(X88:X186)</f>
        <v>0</v>
      </c>
      <c r="Y87" s="99"/>
      <c r="AT87" s="18" t="s">
        <v>81</v>
      </c>
      <c r="AU87" s="18" t="s">
        <v>212</v>
      </c>
      <c r="BK87" s="198">
        <f>SUM(BK88:BK186)</f>
        <v>0</v>
      </c>
    </row>
    <row r="88" s="1" customFormat="1" ht="16.5" customHeight="1">
      <c r="B88" s="40"/>
      <c r="C88" s="199" t="s">
        <v>89</v>
      </c>
      <c r="D88" s="199" t="s">
        <v>231</v>
      </c>
      <c r="E88" s="201" t="s">
        <v>666</v>
      </c>
      <c r="F88" s="202" t="s">
        <v>667</v>
      </c>
      <c r="G88" s="203" t="s">
        <v>172</v>
      </c>
      <c r="H88" s="204">
        <v>6.5</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667</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241</v>
      </c>
      <c r="E90" s="41"/>
      <c r="F90" s="217" t="s">
        <v>811</v>
      </c>
      <c r="G90" s="41"/>
      <c r="H90" s="41"/>
      <c r="I90" s="151"/>
      <c r="J90" s="151"/>
      <c r="K90" s="41"/>
      <c r="L90" s="41"/>
      <c r="M90" s="45"/>
      <c r="N90" s="216"/>
      <c r="O90" s="86"/>
      <c r="P90" s="86"/>
      <c r="Q90" s="86"/>
      <c r="R90" s="86"/>
      <c r="S90" s="86"/>
      <c r="T90" s="86"/>
      <c r="U90" s="86"/>
      <c r="V90" s="86"/>
      <c r="W90" s="86"/>
      <c r="X90" s="86"/>
      <c r="Y90" s="87"/>
      <c r="AT90" s="18" t="s">
        <v>241</v>
      </c>
      <c r="AU90" s="18" t="s">
        <v>82</v>
      </c>
    </row>
    <row r="91" s="1" customFormat="1" ht="36" customHeight="1">
      <c r="B91" s="40"/>
      <c r="C91" s="199" t="s">
        <v>91</v>
      </c>
      <c r="D91" s="199" t="s">
        <v>231</v>
      </c>
      <c r="E91" s="201" t="s">
        <v>485</v>
      </c>
      <c r="F91" s="202" t="s">
        <v>669</v>
      </c>
      <c r="G91" s="203" t="s">
        <v>160</v>
      </c>
      <c r="H91" s="204">
        <v>8.0999999999999996</v>
      </c>
      <c r="I91" s="205"/>
      <c r="J91" s="205"/>
      <c r="K91" s="206">
        <f>ROUND(P91*H91,2)</f>
        <v>0</v>
      </c>
      <c r="L91" s="202" t="s">
        <v>40</v>
      </c>
      <c r="M91" s="45"/>
      <c r="N91" s="207" t="s">
        <v>40</v>
      </c>
      <c r="O91" s="208" t="s">
        <v>53</v>
      </c>
      <c r="P91" s="209">
        <f>I91+J91</f>
        <v>0</v>
      </c>
      <c r="Q91" s="209">
        <f>ROUND(I91*H91,2)</f>
        <v>0</v>
      </c>
      <c r="R91" s="209">
        <f>ROUND(J91*H91,2)</f>
        <v>0</v>
      </c>
      <c r="S91" s="86"/>
      <c r="T91" s="210">
        <f>S91*H91</f>
        <v>0</v>
      </c>
      <c r="U91" s="210">
        <v>0</v>
      </c>
      <c r="V91" s="210">
        <f>U91*H91</f>
        <v>0</v>
      </c>
      <c r="W91" s="210">
        <v>0</v>
      </c>
      <c r="X91" s="210">
        <f>W91*H91</f>
        <v>0</v>
      </c>
      <c r="Y91" s="211" t="s">
        <v>40</v>
      </c>
      <c r="AR91" s="212" t="s">
        <v>235</v>
      </c>
      <c r="AT91" s="212" t="s">
        <v>231</v>
      </c>
      <c r="AU91" s="212" t="s">
        <v>82</v>
      </c>
      <c r="AY91" s="18" t="s">
        <v>236</v>
      </c>
      <c r="BE91" s="213">
        <f>IF(O91="základní",K91,0)</f>
        <v>0</v>
      </c>
      <c r="BF91" s="213">
        <f>IF(O91="snížená",K91,0)</f>
        <v>0</v>
      </c>
      <c r="BG91" s="213">
        <f>IF(O91="zákl. přenesená",K91,0)</f>
        <v>0</v>
      </c>
      <c r="BH91" s="213">
        <f>IF(O91="sníž. přenesená",K91,0)</f>
        <v>0</v>
      </c>
      <c r="BI91" s="213">
        <f>IF(O91="nulová",K91,0)</f>
        <v>0</v>
      </c>
      <c r="BJ91" s="18" t="s">
        <v>235</v>
      </c>
      <c r="BK91" s="213">
        <f>ROUND(P91*H91,2)</f>
        <v>0</v>
      </c>
      <c r="BL91" s="18" t="s">
        <v>235</v>
      </c>
      <c r="BM91" s="212" t="s">
        <v>235</v>
      </c>
    </row>
    <row r="92" s="1" customFormat="1">
      <c r="B92" s="40"/>
      <c r="C92" s="41"/>
      <c r="D92" s="214" t="s">
        <v>237</v>
      </c>
      <c r="E92" s="41"/>
      <c r="F92" s="215" t="s">
        <v>670</v>
      </c>
      <c r="G92" s="41"/>
      <c r="H92" s="41"/>
      <c r="I92" s="151"/>
      <c r="J92" s="151"/>
      <c r="K92" s="41"/>
      <c r="L92" s="41"/>
      <c r="M92" s="45"/>
      <c r="N92" s="216"/>
      <c r="O92" s="86"/>
      <c r="P92" s="86"/>
      <c r="Q92" s="86"/>
      <c r="R92" s="86"/>
      <c r="S92" s="86"/>
      <c r="T92" s="86"/>
      <c r="U92" s="86"/>
      <c r="V92" s="86"/>
      <c r="W92" s="86"/>
      <c r="X92" s="86"/>
      <c r="Y92" s="87"/>
      <c r="AT92" s="18" t="s">
        <v>237</v>
      </c>
      <c r="AU92" s="18" t="s">
        <v>82</v>
      </c>
    </row>
    <row r="93" s="1" customFormat="1">
      <c r="B93" s="40"/>
      <c r="C93" s="41"/>
      <c r="D93" s="214" t="s">
        <v>241</v>
      </c>
      <c r="E93" s="41"/>
      <c r="F93" s="217" t="s">
        <v>671</v>
      </c>
      <c r="G93" s="41"/>
      <c r="H93" s="41"/>
      <c r="I93" s="151"/>
      <c r="J93" s="151"/>
      <c r="K93" s="41"/>
      <c r="L93" s="41"/>
      <c r="M93" s="45"/>
      <c r="N93" s="216"/>
      <c r="O93" s="86"/>
      <c r="P93" s="86"/>
      <c r="Q93" s="86"/>
      <c r="R93" s="86"/>
      <c r="S93" s="86"/>
      <c r="T93" s="86"/>
      <c r="U93" s="86"/>
      <c r="V93" s="86"/>
      <c r="W93" s="86"/>
      <c r="X93" s="86"/>
      <c r="Y93" s="87"/>
      <c r="AT93" s="18" t="s">
        <v>241</v>
      </c>
      <c r="AU93" s="18" t="s">
        <v>82</v>
      </c>
    </row>
    <row r="94" s="1" customFormat="1" ht="16.5" customHeight="1">
      <c r="B94" s="40"/>
      <c r="C94" s="199" t="s">
        <v>246</v>
      </c>
      <c r="D94" s="199" t="s">
        <v>231</v>
      </c>
      <c r="E94" s="201" t="s">
        <v>757</v>
      </c>
      <c r="F94" s="202" t="s">
        <v>758</v>
      </c>
      <c r="G94" s="203" t="s">
        <v>172</v>
      </c>
      <c r="H94" s="204">
        <v>12</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258</v>
      </c>
    </row>
    <row r="95" s="1" customFormat="1">
      <c r="B95" s="40"/>
      <c r="C95" s="41"/>
      <c r="D95" s="214" t="s">
        <v>237</v>
      </c>
      <c r="E95" s="41"/>
      <c r="F95" s="215" t="s">
        <v>758</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c r="B96" s="40"/>
      <c r="C96" s="41"/>
      <c r="D96" s="214" t="s">
        <v>241</v>
      </c>
      <c r="E96" s="41"/>
      <c r="F96" s="217" t="s">
        <v>759</v>
      </c>
      <c r="G96" s="41"/>
      <c r="H96" s="41"/>
      <c r="I96" s="151"/>
      <c r="J96" s="151"/>
      <c r="K96" s="41"/>
      <c r="L96" s="41"/>
      <c r="M96" s="45"/>
      <c r="N96" s="216"/>
      <c r="O96" s="86"/>
      <c r="P96" s="86"/>
      <c r="Q96" s="86"/>
      <c r="R96" s="86"/>
      <c r="S96" s="86"/>
      <c r="T96" s="86"/>
      <c r="U96" s="86"/>
      <c r="V96" s="86"/>
      <c r="W96" s="86"/>
      <c r="X96" s="86"/>
      <c r="Y96" s="87"/>
      <c r="AT96" s="18" t="s">
        <v>241</v>
      </c>
      <c r="AU96" s="18" t="s">
        <v>82</v>
      </c>
    </row>
    <row r="97" s="1" customFormat="1" ht="16.5" customHeight="1">
      <c r="B97" s="40"/>
      <c r="C97" s="199" t="s">
        <v>235</v>
      </c>
      <c r="D97" s="199" t="s">
        <v>231</v>
      </c>
      <c r="E97" s="201" t="s">
        <v>760</v>
      </c>
      <c r="F97" s="202" t="s">
        <v>761</v>
      </c>
      <c r="G97" s="203" t="s">
        <v>257</v>
      </c>
      <c r="H97" s="204">
        <v>170</v>
      </c>
      <c r="I97" s="205"/>
      <c r="J97" s="205"/>
      <c r="K97" s="206">
        <f>ROUND(P97*H97,2)</f>
        <v>0</v>
      </c>
      <c r="L97" s="202" t="s">
        <v>40</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82</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265</v>
      </c>
    </row>
    <row r="98" s="1" customFormat="1">
      <c r="B98" s="40"/>
      <c r="C98" s="41"/>
      <c r="D98" s="214" t="s">
        <v>237</v>
      </c>
      <c r="E98" s="41"/>
      <c r="F98" s="215" t="s">
        <v>761</v>
      </c>
      <c r="G98" s="41"/>
      <c r="H98" s="41"/>
      <c r="I98" s="151"/>
      <c r="J98" s="151"/>
      <c r="K98" s="41"/>
      <c r="L98" s="41"/>
      <c r="M98" s="45"/>
      <c r="N98" s="216"/>
      <c r="O98" s="86"/>
      <c r="P98" s="86"/>
      <c r="Q98" s="86"/>
      <c r="R98" s="86"/>
      <c r="S98" s="86"/>
      <c r="T98" s="86"/>
      <c r="U98" s="86"/>
      <c r="V98" s="86"/>
      <c r="W98" s="86"/>
      <c r="X98" s="86"/>
      <c r="Y98" s="87"/>
      <c r="AT98" s="18" t="s">
        <v>237</v>
      </c>
      <c r="AU98" s="18" t="s">
        <v>82</v>
      </c>
    </row>
    <row r="99" s="1" customFormat="1">
      <c r="B99" s="40"/>
      <c r="C99" s="41"/>
      <c r="D99" s="214" t="s">
        <v>241</v>
      </c>
      <c r="E99" s="41"/>
      <c r="F99" s="217" t="s">
        <v>812</v>
      </c>
      <c r="G99" s="41"/>
      <c r="H99" s="41"/>
      <c r="I99" s="151"/>
      <c r="J99" s="151"/>
      <c r="K99" s="41"/>
      <c r="L99" s="41"/>
      <c r="M99" s="45"/>
      <c r="N99" s="216"/>
      <c r="O99" s="86"/>
      <c r="P99" s="86"/>
      <c r="Q99" s="86"/>
      <c r="R99" s="86"/>
      <c r="S99" s="86"/>
      <c r="T99" s="86"/>
      <c r="U99" s="86"/>
      <c r="V99" s="86"/>
      <c r="W99" s="86"/>
      <c r="X99" s="86"/>
      <c r="Y99" s="87"/>
      <c r="AT99" s="18" t="s">
        <v>241</v>
      </c>
      <c r="AU99" s="18" t="s">
        <v>82</v>
      </c>
    </row>
    <row r="100" s="1" customFormat="1" ht="16.5" customHeight="1">
      <c r="B100" s="40"/>
      <c r="C100" s="199" t="s">
        <v>274</v>
      </c>
      <c r="D100" s="199" t="s">
        <v>231</v>
      </c>
      <c r="E100" s="201" t="s">
        <v>763</v>
      </c>
      <c r="F100" s="202" t="s">
        <v>764</v>
      </c>
      <c r="G100" s="203" t="s">
        <v>168</v>
      </c>
      <c r="H100" s="204">
        <v>42.5</v>
      </c>
      <c r="I100" s="205"/>
      <c r="J100" s="205"/>
      <c r="K100" s="206">
        <f>ROUND(P100*H100,2)</f>
        <v>0</v>
      </c>
      <c r="L100" s="202" t="s">
        <v>40</v>
      </c>
      <c r="M100" s="45"/>
      <c r="N100" s="207"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235</v>
      </c>
      <c r="AT100" s="212" t="s">
        <v>231</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309</v>
      </c>
    </row>
    <row r="101" s="1" customFormat="1">
      <c r="B101" s="40"/>
      <c r="C101" s="41"/>
      <c r="D101" s="214" t="s">
        <v>237</v>
      </c>
      <c r="E101" s="41"/>
      <c r="F101" s="215" t="s">
        <v>764</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c r="B102" s="40"/>
      <c r="C102" s="41"/>
      <c r="D102" s="214" t="s">
        <v>241</v>
      </c>
      <c r="E102" s="41"/>
      <c r="F102" s="217" t="s">
        <v>813</v>
      </c>
      <c r="G102" s="41"/>
      <c r="H102" s="41"/>
      <c r="I102" s="151"/>
      <c r="J102" s="151"/>
      <c r="K102" s="41"/>
      <c r="L102" s="41"/>
      <c r="M102" s="45"/>
      <c r="N102" s="216"/>
      <c r="O102" s="86"/>
      <c r="P102" s="86"/>
      <c r="Q102" s="86"/>
      <c r="R102" s="86"/>
      <c r="S102" s="86"/>
      <c r="T102" s="86"/>
      <c r="U102" s="86"/>
      <c r="V102" s="86"/>
      <c r="W102" s="86"/>
      <c r="X102" s="86"/>
      <c r="Y102" s="87"/>
      <c r="AT102" s="18" t="s">
        <v>241</v>
      </c>
      <c r="AU102" s="18" t="s">
        <v>82</v>
      </c>
    </row>
    <row r="103" s="1" customFormat="1" ht="16.5" customHeight="1">
      <c r="B103" s="40"/>
      <c r="C103" s="199" t="s">
        <v>258</v>
      </c>
      <c r="D103" s="199" t="s">
        <v>231</v>
      </c>
      <c r="E103" s="201" t="s">
        <v>672</v>
      </c>
      <c r="F103" s="202" t="s">
        <v>673</v>
      </c>
      <c r="G103" s="203" t="s">
        <v>168</v>
      </c>
      <c r="H103" s="204">
        <v>5.0999999999999996</v>
      </c>
      <c r="I103" s="205"/>
      <c r="J103" s="205"/>
      <c r="K103" s="206">
        <f>ROUND(P103*H103,2)</f>
        <v>0</v>
      </c>
      <c r="L103" s="202" t="s">
        <v>40</v>
      </c>
      <c r="M103" s="45"/>
      <c r="N103" s="207"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235</v>
      </c>
      <c r="AT103" s="212" t="s">
        <v>231</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277</v>
      </c>
    </row>
    <row r="104" s="1" customFormat="1">
      <c r="B104" s="40"/>
      <c r="C104" s="41"/>
      <c r="D104" s="214" t="s">
        <v>237</v>
      </c>
      <c r="E104" s="41"/>
      <c r="F104" s="215" t="s">
        <v>673</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241</v>
      </c>
      <c r="E105" s="41"/>
      <c r="F105" s="217" t="s">
        <v>766</v>
      </c>
      <c r="G105" s="41"/>
      <c r="H105" s="41"/>
      <c r="I105" s="151"/>
      <c r="J105" s="151"/>
      <c r="K105" s="41"/>
      <c r="L105" s="41"/>
      <c r="M105" s="45"/>
      <c r="N105" s="216"/>
      <c r="O105" s="86"/>
      <c r="P105" s="86"/>
      <c r="Q105" s="86"/>
      <c r="R105" s="86"/>
      <c r="S105" s="86"/>
      <c r="T105" s="86"/>
      <c r="U105" s="86"/>
      <c r="V105" s="86"/>
      <c r="W105" s="86"/>
      <c r="X105" s="86"/>
      <c r="Y105" s="87"/>
      <c r="AT105" s="18" t="s">
        <v>241</v>
      </c>
      <c r="AU105" s="18" t="s">
        <v>82</v>
      </c>
    </row>
    <row r="106" s="1" customFormat="1" ht="36" customHeight="1">
      <c r="B106" s="40"/>
      <c r="C106" s="199" t="s">
        <v>289</v>
      </c>
      <c r="D106" s="199" t="s">
        <v>231</v>
      </c>
      <c r="E106" s="201" t="s">
        <v>485</v>
      </c>
      <c r="F106" s="202" t="s">
        <v>669</v>
      </c>
      <c r="G106" s="203" t="s">
        <v>160</v>
      </c>
      <c r="H106" s="204">
        <v>169.43000000000001</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285</v>
      </c>
    </row>
    <row r="107" s="1" customFormat="1">
      <c r="B107" s="40"/>
      <c r="C107" s="41"/>
      <c r="D107" s="214" t="s">
        <v>237</v>
      </c>
      <c r="E107" s="41"/>
      <c r="F107" s="215" t="s">
        <v>670</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c r="B108" s="40"/>
      <c r="C108" s="41"/>
      <c r="D108" s="214" t="s">
        <v>241</v>
      </c>
      <c r="E108" s="41"/>
      <c r="F108" s="217" t="s">
        <v>767</v>
      </c>
      <c r="G108" s="41"/>
      <c r="H108" s="41"/>
      <c r="I108" s="151"/>
      <c r="J108" s="151"/>
      <c r="K108" s="41"/>
      <c r="L108" s="41"/>
      <c r="M108" s="45"/>
      <c r="N108" s="216"/>
      <c r="O108" s="86"/>
      <c r="P108" s="86"/>
      <c r="Q108" s="86"/>
      <c r="R108" s="86"/>
      <c r="S108" s="86"/>
      <c r="T108" s="86"/>
      <c r="U108" s="86"/>
      <c r="V108" s="86"/>
      <c r="W108" s="86"/>
      <c r="X108" s="86"/>
      <c r="Y108" s="87"/>
      <c r="AT108" s="18" t="s">
        <v>241</v>
      </c>
      <c r="AU108" s="18" t="s">
        <v>82</v>
      </c>
    </row>
    <row r="109" s="1" customFormat="1" ht="24" customHeight="1">
      <c r="B109" s="40"/>
      <c r="C109" s="199" t="s">
        <v>265</v>
      </c>
      <c r="D109" s="199" t="s">
        <v>231</v>
      </c>
      <c r="E109" s="201" t="s">
        <v>680</v>
      </c>
      <c r="F109" s="202" t="s">
        <v>681</v>
      </c>
      <c r="G109" s="203" t="s">
        <v>172</v>
      </c>
      <c r="H109" s="204">
        <v>7.2000000000000002</v>
      </c>
      <c r="I109" s="205"/>
      <c r="J109" s="205"/>
      <c r="K109" s="206">
        <f>ROUND(P109*H109,2)</f>
        <v>0</v>
      </c>
      <c r="L109" s="202" t="s">
        <v>40</v>
      </c>
      <c r="M109" s="45"/>
      <c r="N109" s="207"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235</v>
      </c>
      <c r="AT109" s="212" t="s">
        <v>231</v>
      </c>
      <c r="AU109" s="212" t="s">
        <v>82</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292</v>
      </c>
    </row>
    <row r="110" s="1" customFormat="1">
      <c r="B110" s="40"/>
      <c r="C110" s="41"/>
      <c r="D110" s="214" t="s">
        <v>237</v>
      </c>
      <c r="E110" s="41"/>
      <c r="F110" s="215" t="s">
        <v>681</v>
      </c>
      <c r="G110" s="41"/>
      <c r="H110" s="41"/>
      <c r="I110" s="151"/>
      <c r="J110" s="151"/>
      <c r="K110" s="41"/>
      <c r="L110" s="41"/>
      <c r="M110" s="45"/>
      <c r="N110" s="216"/>
      <c r="O110" s="86"/>
      <c r="P110" s="86"/>
      <c r="Q110" s="86"/>
      <c r="R110" s="86"/>
      <c r="S110" s="86"/>
      <c r="T110" s="86"/>
      <c r="U110" s="86"/>
      <c r="V110" s="86"/>
      <c r="W110" s="86"/>
      <c r="X110" s="86"/>
      <c r="Y110" s="87"/>
      <c r="AT110" s="18" t="s">
        <v>237</v>
      </c>
      <c r="AU110" s="18" t="s">
        <v>82</v>
      </c>
    </row>
    <row r="111" s="1" customFormat="1">
      <c r="B111" s="40"/>
      <c r="C111" s="41"/>
      <c r="D111" s="214" t="s">
        <v>241</v>
      </c>
      <c r="E111" s="41"/>
      <c r="F111" s="217" t="s">
        <v>814</v>
      </c>
      <c r="G111" s="41"/>
      <c r="H111" s="41"/>
      <c r="I111" s="151"/>
      <c r="J111" s="151"/>
      <c r="K111" s="41"/>
      <c r="L111" s="41"/>
      <c r="M111" s="45"/>
      <c r="N111" s="216"/>
      <c r="O111" s="86"/>
      <c r="P111" s="86"/>
      <c r="Q111" s="86"/>
      <c r="R111" s="86"/>
      <c r="S111" s="86"/>
      <c r="T111" s="86"/>
      <c r="U111" s="86"/>
      <c r="V111" s="86"/>
      <c r="W111" s="86"/>
      <c r="X111" s="86"/>
      <c r="Y111" s="87"/>
      <c r="AT111" s="18" t="s">
        <v>241</v>
      </c>
      <c r="AU111" s="18" t="s">
        <v>82</v>
      </c>
    </row>
    <row r="112" s="1" customFormat="1" ht="16.5" customHeight="1">
      <c r="B112" s="40"/>
      <c r="C112" s="261" t="s">
        <v>302</v>
      </c>
      <c r="D112" s="261" t="s">
        <v>373</v>
      </c>
      <c r="E112" s="263" t="s">
        <v>683</v>
      </c>
      <c r="F112" s="264" t="s">
        <v>684</v>
      </c>
      <c r="G112" s="265" t="s">
        <v>172</v>
      </c>
      <c r="H112" s="266">
        <v>7.2000000000000002</v>
      </c>
      <c r="I112" s="267"/>
      <c r="J112" s="268"/>
      <c r="K112" s="269">
        <f>ROUND(P112*H112,2)</f>
        <v>0</v>
      </c>
      <c r="L112" s="264" t="s">
        <v>40</v>
      </c>
      <c r="M112" s="270"/>
      <c r="N112" s="271" t="s">
        <v>40</v>
      </c>
      <c r="O112" s="208" t="s">
        <v>53</v>
      </c>
      <c r="P112" s="209">
        <f>I112+J112</f>
        <v>0</v>
      </c>
      <c r="Q112" s="209">
        <f>ROUND(I112*H112,2)</f>
        <v>0</v>
      </c>
      <c r="R112" s="209">
        <f>ROUND(J112*H112,2)</f>
        <v>0</v>
      </c>
      <c r="S112" s="86"/>
      <c r="T112" s="210">
        <f>S112*H112</f>
        <v>0</v>
      </c>
      <c r="U112" s="210">
        <v>0</v>
      </c>
      <c r="V112" s="210">
        <f>U112*H112</f>
        <v>0</v>
      </c>
      <c r="W112" s="210">
        <v>0</v>
      </c>
      <c r="X112" s="210">
        <f>W112*H112</f>
        <v>0</v>
      </c>
      <c r="Y112" s="211" t="s">
        <v>40</v>
      </c>
      <c r="AR112" s="212" t="s">
        <v>265</v>
      </c>
      <c r="AT112" s="212" t="s">
        <v>373</v>
      </c>
      <c r="AU112" s="212" t="s">
        <v>82</v>
      </c>
      <c r="AY112" s="18" t="s">
        <v>236</v>
      </c>
      <c r="BE112" s="213">
        <f>IF(O112="základní",K112,0)</f>
        <v>0</v>
      </c>
      <c r="BF112" s="213">
        <f>IF(O112="snížená",K112,0)</f>
        <v>0</v>
      </c>
      <c r="BG112" s="213">
        <f>IF(O112="zákl. přenesená",K112,0)</f>
        <v>0</v>
      </c>
      <c r="BH112" s="213">
        <f>IF(O112="sníž. přenesená",K112,0)</f>
        <v>0</v>
      </c>
      <c r="BI112" s="213">
        <f>IF(O112="nulová",K112,0)</f>
        <v>0</v>
      </c>
      <c r="BJ112" s="18" t="s">
        <v>235</v>
      </c>
      <c r="BK112" s="213">
        <f>ROUND(P112*H112,2)</f>
        <v>0</v>
      </c>
      <c r="BL112" s="18" t="s">
        <v>235</v>
      </c>
      <c r="BM112" s="212" t="s">
        <v>365</v>
      </c>
    </row>
    <row r="113" s="1" customFormat="1">
      <c r="B113" s="40"/>
      <c r="C113" s="41"/>
      <c r="D113" s="214" t="s">
        <v>237</v>
      </c>
      <c r="E113" s="41"/>
      <c r="F113" s="215" t="s">
        <v>684</v>
      </c>
      <c r="G113" s="41"/>
      <c r="H113" s="41"/>
      <c r="I113" s="151"/>
      <c r="J113" s="151"/>
      <c r="K113" s="41"/>
      <c r="L113" s="41"/>
      <c r="M113" s="45"/>
      <c r="N113" s="216"/>
      <c r="O113" s="86"/>
      <c r="P113" s="86"/>
      <c r="Q113" s="86"/>
      <c r="R113" s="86"/>
      <c r="S113" s="86"/>
      <c r="T113" s="86"/>
      <c r="U113" s="86"/>
      <c r="V113" s="86"/>
      <c r="W113" s="86"/>
      <c r="X113" s="86"/>
      <c r="Y113" s="87"/>
      <c r="AT113" s="18" t="s">
        <v>237</v>
      </c>
      <c r="AU113" s="18" t="s">
        <v>82</v>
      </c>
    </row>
    <row r="114" s="1" customFormat="1">
      <c r="B114" s="40"/>
      <c r="C114" s="41"/>
      <c r="D114" s="214" t="s">
        <v>241</v>
      </c>
      <c r="E114" s="41"/>
      <c r="F114" s="217" t="s">
        <v>814</v>
      </c>
      <c r="G114" s="41"/>
      <c r="H114" s="41"/>
      <c r="I114" s="151"/>
      <c r="J114" s="151"/>
      <c r="K114" s="41"/>
      <c r="L114" s="41"/>
      <c r="M114" s="45"/>
      <c r="N114" s="216"/>
      <c r="O114" s="86"/>
      <c r="P114" s="86"/>
      <c r="Q114" s="86"/>
      <c r="R114" s="86"/>
      <c r="S114" s="86"/>
      <c r="T114" s="86"/>
      <c r="U114" s="86"/>
      <c r="V114" s="86"/>
      <c r="W114" s="86"/>
      <c r="X114" s="86"/>
      <c r="Y114" s="87"/>
      <c r="AT114" s="18" t="s">
        <v>241</v>
      </c>
      <c r="AU114" s="18" t="s">
        <v>82</v>
      </c>
    </row>
    <row r="115" s="1" customFormat="1" ht="16.5" customHeight="1">
      <c r="B115" s="40"/>
      <c r="C115" s="199" t="s">
        <v>309</v>
      </c>
      <c r="D115" s="199" t="s">
        <v>231</v>
      </c>
      <c r="E115" s="201" t="s">
        <v>685</v>
      </c>
      <c r="F115" s="202" t="s">
        <v>686</v>
      </c>
      <c r="G115" s="203" t="s">
        <v>160</v>
      </c>
      <c r="H115" s="204">
        <v>7.4580000000000002</v>
      </c>
      <c r="I115" s="205"/>
      <c r="J115" s="205"/>
      <c r="K115" s="206">
        <f>ROUND(P115*H115,2)</f>
        <v>0</v>
      </c>
      <c r="L115" s="202" t="s">
        <v>40</v>
      </c>
      <c r="M115" s="45"/>
      <c r="N115" s="207" t="s">
        <v>40</v>
      </c>
      <c r="O115" s="208" t="s">
        <v>53</v>
      </c>
      <c r="P115" s="209">
        <f>I115+J115</f>
        <v>0</v>
      </c>
      <c r="Q115" s="209">
        <f>ROUND(I115*H115,2)</f>
        <v>0</v>
      </c>
      <c r="R115" s="209">
        <f>ROUND(J115*H115,2)</f>
        <v>0</v>
      </c>
      <c r="S115" s="86"/>
      <c r="T115" s="210">
        <f>S115*H115</f>
        <v>0</v>
      </c>
      <c r="U115" s="210">
        <v>0</v>
      </c>
      <c r="V115" s="210">
        <f>U115*H115</f>
        <v>0</v>
      </c>
      <c r="W115" s="210">
        <v>0</v>
      </c>
      <c r="X115" s="210">
        <f>W115*H115</f>
        <v>0</v>
      </c>
      <c r="Y115" s="211" t="s">
        <v>40</v>
      </c>
      <c r="AR115" s="212" t="s">
        <v>235</v>
      </c>
      <c r="AT115" s="212" t="s">
        <v>231</v>
      </c>
      <c r="AU115" s="212" t="s">
        <v>82</v>
      </c>
      <c r="AY115" s="18" t="s">
        <v>236</v>
      </c>
      <c r="BE115" s="213">
        <f>IF(O115="základní",K115,0)</f>
        <v>0</v>
      </c>
      <c r="BF115" s="213">
        <f>IF(O115="snížená",K115,0)</f>
        <v>0</v>
      </c>
      <c r="BG115" s="213">
        <f>IF(O115="zákl. přenesená",K115,0)</f>
        <v>0</v>
      </c>
      <c r="BH115" s="213">
        <f>IF(O115="sníž. přenesená",K115,0)</f>
        <v>0</v>
      </c>
      <c r="BI115" s="213">
        <f>IF(O115="nulová",K115,0)</f>
        <v>0</v>
      </c>
      <c r="BJ115" s="18" t="s">
        <v>235</v>
      </c>
      <c r="BK115" s="213">
        <f>ROUND(P115*H115,2)</f>
        <v>0</v>
      </c>
      <c r="BL115" s="18" t="s">
        <v>235</v>
      </c>
      <c r="BM115" s="212" t="s">
        <v>298</v>
      </c>
    </row>
    <row r="116" s="1" customFormat="1">
      <c r="B116" s="40"/>
      <c r="C116" s="41"/>
      <c r="D116" s="214" t="s">
        <v>237</v>
      </c>
      <c r="E116" s="41"/>
      <c r="F116" s="215" t="s">
        <v>687</v>
      </c>
      <c r="G116" s="41"/>
      <c r="H116" s="41"/>
      <c r="I116" s="151"/>
      <c r="J116" s="151"/>
      <c r="K116" s="41"/>
      <c r="L116" s="41"/>
      <c r="M116" s="45"/>
      <c r="N116" s="216"/>
      <c r="O116" s="86"/>
      <c r="P116" s="86"/>
      <c r="Q116" s="86"/>
      <c r="R116" s="86"/>
      <c r="S116" s="86"/>
      <c r="T116" s="86"/>
      <c r="U116" s="86"/>
      <c r="V116" s="86"/>
      <c r="W116" s="86"/>
      <c r="X116" s="86"/>
      <c r="Y116" s="87"/>
      <c r="AT116" s="18" t="s">
        <v>237</v>
      </c>
      <c r="AU116" s="18" t="s">
        <v>82</v>
      </c>
    </row>
    <row r="117" s="1" customFormat="1">
      <c r="B117" s="40"/>
      <c r="C117" s="41"/>
      <c r="D117" s="214" t="s">
        <v>241</v>
      </c>
      <c r="E117" s="41"/>
      <c r="F117" s="217" t="s">
        <v>769</v>
      </c>
      <c r="G117" s="41"/>
      <c r="H117" s="41"/>
      <c r="I117" s="151"/>
      <c r="J117" s="151"/>
      <c r="K117" s="41"/>
      <c r="L117" s="41"/>
      <c r="M117" s="45"/>
      <c r="N117" s="216"/>
      <c r="O117" s="86"/>
      <c r="P117" s="86"/>
      <c r="Q117" s="86"/>
      <c r="R117" s="86"/>
      <c r="S117" s="86"/>
      <c r="T117" s="86"/>
      <c r="U117" s="86"/>
      <c r="V117" s="86"/>
      <c r="W117" s="86"/>
      <c r="X117" s="86"/>
      <c r="Y117" s="87"/>
      <c r="AT117" s="18" t="s">
        <v>241</v>
      </c>
      <c r="AU117" s="18" t="s">
        <v>82</v>
      </c>
    </row>
    <row r="118" s="1" customFormat="1" ht="16.5" customHeight="1">
      <c r="B118" s="40"/>
      <c r="C118" s="261" t="s">
        <v>316</v>
      </c>
      <c r="D118" s="261" t="s">
        <v>373</v>
      </c>
      <c r="E118" s="263" t="s">
        <v>692</v>
      </c>
      <c r="F118" s="264" t="s">
        <v>693</v>
      </c>
      <c r="G118" s="265" t="s">
        <v>168</v>
      </c>
      <c r="H118" s="266">
        <v>5.0999999999999996</v>
      </c>
      <c r="I118" s="267"/>
      <c r="J118" s="268"/>
      <c r="K118" s="269">
        <f>ROUND(P118*H118,2)</f>
        <v>0</v>
      </c>
      <c r="L118" s="264" t="s">
        <v>40</v>
      </c>
      <c r="M118" s="270"/>
      <c r="N118" s="271" t="s">
        <v>40</v>
      </c>
      <c r="O118" s="208" t="s">
        <v>53</v>
      </c>
      <c r="P118" s="209">
        <f>I118+J118</f>
        <v>0</v>
      </c>
      <c r="Q118" s="209">
        <f>ROUND(I118*H118,2)</f>
        <v>0</v>
      </c>
      <c r="R118" s="209">
        <f>ROUND(J118*H118,2)</f>
        <v>0</v>
      </c>
      <c r="S118" s="86"/>
      <c r="T118" s="210">
        <f>S118*H118</f>
        <v>0</v>
      </c>
      <c r="U118" s="210">
        <v>0</v>
      </c>
      <c r="V118" s="210">
        <f>U118*H118</f>
        <v>0</v>
      </c>
      <c r="W118" s="210">
        <v>0</v>
      </c>
      <c r="X118" s="210">
        <f>W118*H118</f>
        <v>0</v>
      </c>
      <c r="Y118" s="211" t="s">
        <v>40</v>
      </c>
      <c r="AR118" s="212" t="s">
        <v>265</v>
      </c>
      <c r="AT118" s="212" t="s">
        <v>373</v>
      </c>
      <c r="AU118" s="212" t="s">
        <v>82</v>
      </c>
      <c r="AY118" s="18" t="s">
        <v>236</v>
      </c>
      <c r="BE118" s="213">
        <f>IF(O118="základní",K118,0)</f>
        <v>0</v>
      </c>
      <c r="BF118" s="213">
        <f>IF(O118="snížená",K118,0)</f>
        <v>0</v>
      </c>
      <c r="BG118" s="213">
        <f>IF(O118="zákl. přenesená",K118,0)</f>
        <v>0</v>
      </c>
      <c r="BH118" s="213">
        <f>IF(O118="sníž. přenesená",K118,0)</f>
        <v>0</v>
      </c>
      <c r="BI118" s="213">
        <f>IF(O118="nulová",K118,0)</f>
        <v>0</v>
      </c>
      <c r="BJ118" s="18" t="s">
        <v>235</v>
      </c>
      <c r="BK118" s="213">
        <f>ROUND(P118*H118,2)</f>
        <v>0</v>
      </c>
      <c r="BL118" s="18" t="s">
        <v>235</v>
      </c>
      <c r="BM118" s="212" t="s">
        <v>383</v>
      </c>
    </row>
    <row r="119" s="1" customFormat="1">
      <c r="B119" s="40"/>
      <c r="C119" s="41"/>
      <c r="D119" s="214" t="s">
        <v>237</v>
      </c>
      <c r="E119" s="41"/>
      <c r="F119" s="215" t="s">
        <v>693</v>
      </c>
      <c r="G119" s="41"/>
      <c r="H119" s="41"/>
      <c r="I119" s="151"/>
      <c r="J119" s="151"/>
      <c r="K119" s="41"/>
      <c r="L119" s="41"/>
      <c r="M119" s="45"/>
      <c r="N119" s="216"/>
      <c r="O119" s="86"/>
      <c r="P119" s="86"/>
      <c r="Q119" s="86"/>
      <c r="R119" s="86"/>
      <c r="S119" s="86"/>
      <c r="T119" s="86"/>
      <c r="U119" s="86"/>
      <c r="V119" s="86"/>
      <c r="W119" s="86"/>
      <c r="X119" s="86"/>
      <c r="Y119" s="87"/>
      <c r="AT119" s="18" t="s">
        <v>237</v>
      </c>
      <c r="AU119" s="18" t="s">
        <v>82</v>
      </c>
    </row>
    <row r="120" s="1" customFormat="1">
      <c r="B120" s="40"/>
      <c r="C120" s="41"/>
      <c r="D120" s="214" t="s">
        <v>241</v>
      </c>
      <c r="E120" s="41"/>
      <c r="F120" s="217" t="s">
        <v>770</v>
      </c>
      <c r="G120" s="41"/>
      <c r="H120" s="41"/>
      <c r="I120" s="151"/>
      <c r="J120" s="151"/>
      <c r="K120" s="41"/>
      <c r="L120" s="41"/>
      <c r="M120" s="45"/>
      <c r="N120" s="216"/>
      <c r="O120" s="86"/>
      <c r="P120" s="86"/>
      <c r="Q120" s="86"/>
      <c r="R120" s="86"/>
      <c r="S120" s="86"/>
      <c r="T120" s="86"/>
      <c r="U120" s="86"/>
      <c r="V120" s="86"/>
      <c r="W120" s="86"/>
      <c r="X120" s="86"/>
      <c r="Y120" s="87"/>
      <c r="AT120" s="18" t="s">
        <v>241</v>
      </c>
      <c r="AU120" s="18" t="s">
        <v>82</v>
      </c>
    </row>
    <row r="121" s="1" customFormat="1" ht="36" customHeight="1">
      <c r="B121" s="40"/>
      <c r="C121" s="199" t="s">
        <v>277</v>
      </c>
      <c r="D121" s="199" t="s">
        <v>231</v>
      </c>
      <c r="E121" s="201" t="s">
        <v>485</v>
      </c>
      <c r="F121" s="202" t="s">
        <v>669</v>
      </c>
      <c r="G121" s="203" t="s">
        <v>160</v>
      </c>
      <c r="H121" s="204">
        <v>12.75</v>
      </c>
      <c r="I121" s="205"/>
      <c r="J121" s="205"/>
      <c r="K121" s="206">
        <f>ROUND(P121*H121,2)</f>
        <v>0</v>
      </c>
      <c r="L121" s="202" t="s">
        <v>40</v>
      </c>
      <c r="M121" s="45"/>
      <c r="N121" s="207" t="s">
        <v>40</v>
      </c>
      <c r="O121" s="208" t="s">
        <v>53</v>
      </c>
      <c r="P121" s="209">
        <f>I121+J121</f>
        <v>0</v>
      </c>
      <c r="Q121" s="209">
        <f>ROUND(I121*H121,2)</f>
        <v>0</v>
      </c>
      <c r="R121" s="209">
        <f>ROUND(J121*H121,2)</f>
        <v>0</v>
      </c>
      <c r="S121" s="86"/>
      <c r="T121" s="210">
        <f>S121*H121</f>
        <v>0</v>
      </c>
      <c r="U121" s="210">
        <v>0</v>
      </c>
      <c r="V121" s="210">
        <f>U121*H121</f>
        <v>0</v>
      </c>
      <c r="W121" s="210">
        <v>0</v>
      </c>
      <c r="X121" s="210">
        <f>W121*H121</f>
        <v>0</v>
      </c>
      <c r="Y121" s="211" t="s">
        <v>40</v>
      </c>
      <c r="AR121" s="212" t="s">
        <v>235</v>
      </c>
      <c r="AT121" s="212" t="s">
        <v>231</v>
      </c>
      <c r="AU121" s="212" t="s">
        <v>82</v>
      </c>
      <c r="AY121" s="18" t="s">
        <v>236</v>
      </c>
      <c r="BE121" s="213">
        <f>IF(O121="základní",K121,0)</f>
        <v>0</v>
      </c>
      <c r="BF121" s="213">
        <f>IF(O121="snížená",K121,0)</f>
        <v>0</v>
      </c>
      <c r="BG121" s="213">
        <f>IF(O121="zákl. přenesená",K121,0)</f>
        <v>0</v>
      </c>
      <c r="BH121" s="213">
        <f>IF(O121="sníž. přenesená",K121,0)</f>
        <v>0</v>
      </c>
      <c r="BI121" s="213">
        <f>IF(O121="nulová",K121,0)</f>
        <v>0</v>
      </c>
      <c r="BJ121" s="18" t="s">
        <v>235</v>
      </c>
      <c r="BK121" s="213">
        <f>ROUND(P121*H121,2)</f>
        <v>0</v>
      </c>
      <c r="BL121" s="18" t="s">
        <v>235</v>
      </c>
      <c r="BM121" s="212" t="s">
        <v>305</v>
      </c>
    </row>
    <row r="122" s="1" customFormat="1">
      <c r="B122" s="40"/>
      <c r="C122" s="41"/>
      <c r="D122" s="214" t="s">
        <v>237</v>
      </c>
      <c r="E122" s="41"/>
      <c r="F122" s="215" t="s">
        <v>670</v>
      </c>
      <c r="G122" s="41"/>
      <c r="H122" s="41"/>
      <c r="I122" s="151"/>
      <c r="J122" s="151"/>
      <c r="K122" s="41"/>
      <c r="L122" s="41"/>
      <c r="M122" s="45"/>
      <c r="N122" s="216"/>
      <c r="O122" s="86"/>
      <c r="P122" s="86"/>
      <c r="Q122" s="86"/>
      <c r="R122" s="86"/>
      <c r="S122" s="86"/>
      <c r="T122" s="86"/>
      <c r="U122" s="86"/>
      <c r="V122" s="86"/>
      <c r="W122" s="86"/>
      <c r="X122" s="86"/>
      <c r="Y122" s="87"/>
      <c r="AT122" s="18" t="s">
        <v>237</v>
      </c>
      <c r="AU122" s="18" t="s">
        <v>82</v>
      </c>
    </row>
    <row r="123" s="1" customFormat="1">
      <c r="B123" s="40"/>
      <c r="C123" s="41"/>
      <c r="D123" s="214" t="s">
        <v>241</v>
      </c>
      <c r="E123" s="41"/>
      <c r="F123" s="217" t="s">
        <v>815</v>
      </c>
      <c r="G123" s="41"/>
      <c r="H123" s="41"/>
      <c r="I123" s="151"/>
      <c r="J123" s="151"/>
      <c r="K123" s="41"/>
      <c r="L123" s="41"/>
      <c r="M123" s="45"/>
      <c r="N123" s="216"/>
      <c r="O123" s="86"/>
      <c r="P123" s="86"/>
      <c r="Q123" s="86"/>
      <c r="R123" s="86"/>
      <c r="S123" s="86"/>
      <c r="T123" s="86"/>
      <c r="U123" s="86"/>
      <c r="V123" s="86"/>
      <c r="W123" s="86"/>
      <c r="X123" s="86"/>
      <c r="Y123" s="87"/>
      <c r="AT123" s="18" t="s">
        <v>241</v>
      </c>
      <c r="AU123" s="18" t="s">
        <v>82</v>
      </c>
    </row>
    <row r="124" s="1" customFormat="1" ht="16.5" customHeight="1">
      <c r="B124" s="40"/>
      <c r="C124" s="199" t="s">
        <v>334</v>
      </c>
      <c r="D124" s="199" t="s">
        <v>231</v>
      </c>
      <c r="E124" s="201" t="s">
        <v>696</v>
      </c>
      <c r="F124" s="202" t="s">
        <v>697</v>
      </c>
      <c r="G124" s="203" t="s">
        <v>172</v>
      </c>
      <c r="H124" s="204">
        <v>1.2</v>
      </c>
      <c r="I124" s="205"/>
      <c r="J124" s="205"/>
      <c r="K124" s="206">
        <f>ROUND(P124*H124,2)</f>
        <v>0</v>
      </c>
      <c r="L124" s="202" t="s">
        <v>40</v>
      </c>
      <c r="M124" s="45"/>
      <c r="N124" s="207" t="s">
        <v>40</v>
      </c>
      <c r="O124" s="208" t="s">
        <v>53</v>
      </c>
      <c r="P124" s="209">
        <f>I124+J124</f>
        <v>0</v>
      </c>
      <c r="Q124" s="209">
        <f>ROUND(I124*H124,2)</f>
        <v>0</v>
      </c>
      <c r="R124" s="209">
        <f>ROUND(J124*H124,2)</f>
        <v>0</v>
      </c>
      <c r="S124" s="86"/>
      <c r="T124" s="210">
        <f>S124*H124</f>
        <v>0</v>
      </c>
      <c r="U124" s="210">
        <v>0</v>
      </c>
      <c r="V124" s="210">
        <f>U124*H124</f>
        <v>0</v>
      </c>
      <c r="W124" s="210">
        <v>0</v>
      </c>
      <c r="X124" s="210">
        <f>W124*H124</f>
        <v>0</v>
      </c>
      <c r="Y124" s="211" t="s">
        <v>40</v>
      </c>
      <c r="AR124" s="212" t="s">
        <v>235</v>
      </c>
      <c r="AT124" s="212" t="s">
        <v>231</v>
      </c>
      <c r="AU124" s="212" t="s">
        <v>82</v>
      </c>
      <c r="AY124" s="18" t="s">
        <v>236</v>
      </c>
      <c r="BE124" s="213">
        <f>IF(O124="základní",K124,0)</f>
        <v>0</v>
      </c>
      <c r="BF124" s="213">
        <f>IF(O124="snížená",K124,0)</f>
        <v>0</v>
      </c>
      <c r="BG124" s="213">
        <f>IF(O124="zákl. přenesená",K124,0)</f>
        <v>0</v>
      </c>
      <c r="BH124" s="213">
        <f>IF(O124="sníž. přenesená",K124,0)</f>
        <v>0</v>
      </c>
      <c r="BI124" s="213">
        <f>IF(O124="nulová",K124,0)</f>
        <v>0</v>
      </c>
      <c r="BJ124" s="18" t="s">
        <v>235</v>
      </c>
      <c r="BK124" s="213">
        <f>ROUND(P124*H124,2)</f>
        <v>0</v>
      </c>
      <c r="BL124" s="18" t="s">
        <v>235</v>
      </c>
      <c r="BM124" s="212" t="s">
        <v>319</v>
      </c>
    </row>
    <row r="125" s="1" customFormat="1">
      <c r="B125" s="40"/>
      <c r="C125" s="41"/>
      <c r="D125" s="214" t="s">
        <v>237</v>
      </c>
      <c r="E125" s="41"/>
      <c r="F125" s="215" t="s">
        <v>697</v>
      </c>
      <c r="G125" s="41"/>
      <c r="H125" s="41"/>
      <c r="I125" s="151"/>
      <c r="J125" s="151"/>
      <c r="K125" s="41"/>
      <c r="L125" s="41"/>
      <c r="M125" s="45"/>
      <c r="N125" s="216"/>
      <c r="O125" s="86"/>
      <c r="P125" s="86"/>
      <c r="Q125" s="86"/>
      <c r="R125" s="86"/>
      <c r="S125" s="86"/>
      <c r="T125" s="86"/>
      <c r="U125" s="86"/>
      <c r="V125" s="86"/>
      <c r="W125" s="86"/>
      <c r="X125" s="86"/>
      <c r="Y125" s="87"/>
      <c r="AT125" s="18" t="s">
        <v>237</v>
      </c>
      <c r="AU125" s="18" t="s">
        <v>82</v>
      </c>
    </row>
    <row r="126" s="1" customFormat="1">
      <c r="B126" s="40"/>
      <c r="C126" s="41"/>
      <c r="D126" s="214" t="s">
        <v>241</v>
      </c>
      <c r="E126" s="41"/>
      <c r="F126" s="217" t="s">
        <v>816</v>
      </c>
      <c r="G126" s="41"/>
      <c r="H126" s="41"/>
      <c r="I126" s="151"/>
      <c r="J126" s="151"/>
      <c r="K126" s="41"/>
      <c r="L126" s="41"/>
      <c r="M126" s="45"/>
      <c r="N126" s="216"/>
      <c r="O126" s="86"/>
      <c r="P126" s="86"/>
      <c r="Q126" s="86"/>
      <c r="R126" s="86"/>
      <c r="S126" s="86"/>
      <c r="T126" s="86"/>
      <c r="U126" s="86"/>
      <c r="V126" s="86"/>
      <c r="W126" s="86"/>
      <c r="X126" s="86"/>
      <c r="Y126" s="87"/>
      <c r="AT126" s="18" t="s">
        <v>241</v>
      </c>
      <c r="AU126" s="18" t="s">
        <v>82</v>
      </c>
    </row>
    <row r="127" s="1" customFormat="1" ht="16.5" customHeight="1">
      <c r="B127" s="40"/>
      <c r="C127" s="199" t="s">
        <v>285</v>
      </c>
      <c r="D127" s="199" t="s">
        <v>231</v>
      </c>
      <c r="E127" s="201" t="s">
        <v>699</v>
      </c>
      <c r="F127" s="202" t="s">
        <v>700</v>
      </c>
      <c r="G127" s="203" t="s">
        <v>257</v>
      </c>
      <c r="H127" s="204">
        <v>160</v>
      </c>
      <c r="I127" s="205"/>
      <c r="J127" s="205"/>
      <c r="K127" s="206">
        <f>ROUND(P127*H127,2)</f>
        <v>0</v>
      </c>
      <c r="L127" s="202" t="s">
        <v>40</v>
      </c>
      <c r="M127" s="45"/>
      <c r="N127" s="207"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235</v>
      </c>
      <c r="AT127" s="212" t="s">
        <v>231</v>
      </c>
      <c r="AU127" s="212" t="s">
        <v>82</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235</v>
      </c>
      <c r="BM127" s="212" t="s">
        <v>312</v>
      </c>
    </row>
    <row r="128" s="1" customFormat="1">
      <c r="B128" s="40"/>
      <c r="C128" s="41"/>
      <c r="D128" s="214" t="s">
        <v>237</v>
      </c>
      <c r="E128" s="41"/>
      <c r="F128" s="215" t="s">
        <v>700</v>
      </c>
      <c r="G128" s="41"/>
      <c r="H128" s="41"/>
      <c r="I128" s="151"/>
      <c r="J128" s="151"/>
      <c r="K128" s="41"/>
      <c r="L128" s="41"/>
      <c r="M128" s="45"/>
      <c r="N128" s="216"/>
      <c r="O128" s="86"/>
      <c r="P128" s="86"/>
      <c r="Q128" s="86"/>
      <c r="R128" s="86"/>
      <c r="S128" s="86"/>
      <c r="T128" s="86"/>
      <c r="U128" s="86"/>
      <c r="V128" s="86"/>
      <c r="W128" s="86"/>
      <c r="X128" s="86"/>
      <c r="Y128" s="87"/>
      <c r="AT128" s="18" t="s">
        <v>237</v>
      </c>
      <c r="AU128" s="18" t="s">
        <v>82</v>
      </c>
    </row>
    <row r="129" s="1" customFormat="1">
      <c r="B129" s="40"/>
      <c r="C129" s="41"/>
      <c r="D129" s="214" t="s">
        <v>241</v>
      </c>
      <c r="E129" s="41"/>
      <c r="F129" s="217" t="s">
        <v>817</v>
      </c>
      <c r="G129" s="41"/>
      <c r="H129" s="41"/>
      <c r="I129" s="151"/>
      <c r="J129" s="151"/>
      <c r="K129" s="41"/>
      <c r="L129" s="41"/>
      <c r="M129" s="45"/>
      <c r="N129" s="216"/>
      <c r="O129" s="86"/>
      <c r="P129" s="86"/>
      <c r="Q129" s="86"/>
      <c r="R129" s="86"/>
      <c r="S129" s="86"/>
      <c r="T129" s="86"/>
      <c r="U129" s="86"/>
      <c r="V129" s="86"/>
      <c r="W129" s="86"/>
      <c r="X129" s="86"/>
      <c r="Y129" s="87"/>
      <c r="AT129" s="18" t="s">
        <v>241</v>
      </c>
      <c r="AU129" s="18" t="s">
        <v>82</v>
      </c>
    </row>
    <row r="130" s="1" customFormat="1" ht="16.5" customHeight="1">
      <c r="B130" s="40"/>
      <c r="C130" s="199" t="s">
        <v>9</v>
      </c>
      <c r="D130" s="199" t="s">
        <v>231</v>
      </c>
      <c r="E130" s="201" t="s">
        <v>702</v>
      </c>
      <c r="F130" s="202" t="s">
        <v>703</v>
      </c>
      <c r="G130" s="203" t="s">
        <v>160</v>
      </c>
      <c r="H130" s="204">
        <v>60.799999999999997</v>
      </c>
      <c r="I130" s="205"/>
      <c r="J130" s="205"/>
      <c r="K130" s="206">
        <f>ROUND(P130*H130,2)</f>
        <v>0</v>
      </c>
      <c r="L130" s="202" t="s">
        <v>40</v>
      </c>
      <c r="M130" s="45"/>
      <c r="N130" s="207" t="s">
        <v>40</v>
      </c>
      <c r="O130" s="208" t="s">
        <v>53</v>
      </c>
      <c r="P130" s="209">
        <f>I130+J130</f>
        <v>0</v>
      </c>
      <c r="Q130" s="209">
        <f>ROUND(I130*H130,2)</f>
        <v>0</v>
      </c>
      <c r="R130" s="209">
        <f>ROUND(J130*H130,2)</f>
        <v>0</v>
      </c>
      <c r="S130" s="86"/>
      <c r="T130" s="210">
        <f>S130*H130</f>
        <v>0</v>
      </c>
      <c r="U130" s="210">
        <v>0</v>
      </c>
      <c r="V130" s="210">
        <f>U130*H130</f>
        <v>0</v>
      </c>
      <c r="W130" s="210">
        <v>0</v>
      </c>
      <c r="X130" s="210">
        <f>W130*H130</f>
        <v>0</v>
      </c>
      <c r="Y130" s="211" t="s">
        <v>40</v>
      </c>
      <c r="AR130" s="212" t="s">
        <v>235</v>
      </c>
      <c r="AT130" s="212" t="s">
        <v>231</v>
      </c>
      <c r="AU130" s="212" t="s">
        <v>82</v>
      </c>
      <c r="AY130" s="18" t="s">
        <v>236</v>
      </c>
      <c r="BE130" s="213">
        <f>IF(O130="základní",K130,0)</f>
        <v>0</v>
      </c>
      <c r="BF130" s="213">
        <f>IF(O130="snížená",K130,0)</f>
        <v>0</v>
      </c>
      <c r="BG130" s="213">
        <f>IF(O130="zákl. přenesená",K130,0)</f>
        <v>0</v>
      </c>
      <c r="BH130" s="213">
        <f>IF(O130="sníž. přenesená",K130,0)</f>
        <v>0</v>
      </c>
      <c r="BI130" s="213">
        <f>IF(O130="nulová",K130,0)</f>
        <v>0</v>
      </c>
      <c r="BJ130" s="18" t="s">
        <v>235</v>
      </c>
      <c r="BK130" s="213">
        <f>ROUND(P130*H130,2)</f>
        <v>0</v>
      </c>
      <c r="BL130" s="18" t="s">
        <v>235</v>
      </c>
      <c r="BM130" s="212" t="s">
        <v>432</v>
      </c>
    </row>
    <row r="131" s="1" customFormat="1">
      <c r="B131" s="40"/>
      <c r="C131" s="41"/>
      <c r="D131" s="214" t="s">
        <v>237</v>
      </c>
      <c r="E131" s="41"/>
      <c r="F131" s="215" t="s">
        <v>703</v>
      </c>
      <c r="G131" s="41"/>
      <c r="H131" s="41"/>
      <c r="I131" s="151"/>
      <c r="J131" s="151"/>
      <c r="K131" s="41"/>
      <c r="L131" s="41"/>
      <c r="M131" s="45"/>
      <c r="N131" s="216"/>
      <c r="O131" s="86"/>
      <c r="P131" s="86"/>
      <c r="Q131" s="86"/>
      <c r="R131" s="86"/>
      <c r="S131" s="86"/>
      <c r="T131" s="86"/>
      <c r="U131" s="86"/>
      <c r="V131" s="86"/>
      <c r="W131" s="86"/>
      <c r="X131" s="86"/>
      <c r="Y131" s="87"/>
      <c r="AT131" s="18" t="s">
        <v>237</v>
      </c>
      <c r="AU131" s="18" t="s">
        <v>82</v>
      </c>
    </row>
    <row r="132" s="1" customFormat="1">
      <c r="B132" s="40"/>
      <c r="C132" s="41"/>
      <c r="D132" s="214" t="s">
        <v>241</v>
      </c>
      <c r="E132" s="41"/>
      <c r="F132" s="217" t="s">
        <v>818</v>
      </c>
      <c r="G132" s="41"/>
      <c r="H132" s="41"/>
      <c r="I132" s="151"/>
      <c r="J132" s="151"/>
      <c r="K132" s="41"/>
      <c r="L132" s="41"/>
      <c r="M132" s="45"/>
      <c r="N132" s="216"/>
      <c r="O132" s="86"/>
      <c r="P132" s="86"/>
      <c r="Q132" s="86"/>
      <c r="R132" s="86"/>
      <c r="S132" s="86"/>
      <c r="T132" s="86"/>
      <c r="U132" s="86"/>
      <c r="V132" s="86"/>
      <c r="W132" s="86"/>
      <c r="X132" s="86"/>
      <c r="Y132" s="87"/>
      <c r="AT132" s="18" t="s">
        <v>241</v>
      </c>
      <c r="AU132" s="18" t="s">
        <v>82</v>
      </c>
    </row>
    <row r="133" s="1" customFormat="1" ht="16.5" customHeight="1">
      <c r="B133" s="40"/>
      <c r="C133" s="199" t="s">
        <v>292</v>
      </c>
      <c r="D133" s="199" t="s">
        <v>231</v>
      </c>
      <c r="E133" s="201" t="s">
        <v>705</v>
      </c>
      <c r="F133" s="202" t="s">
        <v>706</v>
      </c>
      <c r="G133" s="203" t="s">
        <v>257</v>
      </c>
      <c r="H133" s="204">
        <v>160</v>
      </c>
      <c r="I133" s="205"/>
      <c r="J133" s="205"/>
      <c r="K133" s="206">
        <f>ROUND(P133*H133,2)</f>
        <v>0</v>
      </c>
      <c r="L133" s="202" t="s">
        <v>40</v>
      </c>
      <c r="M133" s="45"/>
      <c r="N133" s="207"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235</v>
      </c>
      <c r="AT133" s="212" t="s">
        <v>231</v>
      </c>
      <c r="AU133" s="212" t="s">
        <v>82</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235</v>
      </c>
      <c r="BM133" s="212" t="s">
        <v>324</v>
      </c>
    </row>
    <row r="134" s="1" customFormat="1">
      <c r="B134" s="40"/>
      <c r="C134" s="41"/>
      <c r="D134" s="214" t="s">
        <v>237</v>
      </c>
      <c r="E134" s="41"/>
      <c r="F134" s="215" t="s">
        <v>706</v>
      </c>
      <c r="G134" s="41"/>
      <c r="H134" s="41"/>
      <c r="I134" s="151"/>
      <c r="J134" s="151"/>
      <c r="K134" s="41"/>
      <c r="L134" s="41"/>
      <c r="M134" s="45"/>
      <c r="N134" s="216"/>
      <c r="O134" s="86"/>
      <c r="P134" s="86"/>
      <c r="Q134" s="86"/>
      <c r="R134" s="86"/>
      <c r="S134" s="86"/>
      <c r="T134" s="86"/>
      <c r="U134" s="86"/>
      <c r="V134" s="86"/>
      <c r="W134" s="86"/>
      <c r="X134" s="86"/>
      <c r="Y134" s="87"/>
      <c r="AT134" s="18" t="s">
        <v>237</v>
      </c>
      <c r="AU134" s="18" t="s">
        <v>82</v>
      </c>
    </row>
    <row r="135" s="1" customFormat="1">
      <c r="B135" s="40"/>
      <c r="C135" s="41"/>
      <c r="D135" s="214" t="s">
        <v>241</v>
      </c>
      <c r="E135" s="41"/>
      <c r="F135" s="217" t="s">
        <v>819</v>
      </c>
      <c r="G135" s="41"/>
      <c r="H135" s="41"/>
      <c r="I135" s="151"/>
      <c r="J135" s="151"/>
      <c r="K135" s="41"/>
      <c r="L135" s="41"/>
      <c r="M135" s="45"/>
      <c r="N135" s="216"/>
      <c r="O135" s="86"/>
      <c r="P135" s="86"/>
      <c r="Q135" s="86"/>
      <c r="R135" s="86"/>
      <c r="S135" s="86"/>
      <c r="T135" s="86"/>
      <c r="U135" s="86"/>
      <c r="V135" s="86"/>
      <c r="W135" s="86"/>
      <c r="X135" s="86"/>
      <c r="Y135" s="87"/>
      <c r="AT135" s="18" t="s">
        <v>241</v>
      </c>
      <c r="AU135" s="18" t="s">
        <v>82</v>
      </c>
    </row>
    <row r="136" s="1" customFormat="1" ht="16.5" customHeight="1">
      <c r="B136" s="40"/>
      <c r="C136" s="261" t="s">
        <v>358</v>
      </c>
      <c r="D136" s="261" t="s">
        <v>373</v>
      </c>
      <c r="E136" s="263" t="s">
        <v>708</v>
      </c>
      <c r="F136" s="264" t="s">
        <v>709</v>
      </c>
      <c r="G136" s="265" t="s">
        <v>160</v>
      </c>
      <c r="H136" s="266">
        <v>23.239999999999998</v>
      </c>
      <c r="I136" s="267"/>
      <c r="J136" s="268"/>
      <c r="K136" s="269">
        <f>ROUND(P136*H136,2)</f>
        <v>0</v>
      </c>
      <c r="L136" s="264" t="s">
        <v>40</v>
      </c>
      <c r="M136" s="270"/>
      <c r="N136" s="271" t="s">
        <v>40</v>
      </c>
      <c r="O136" s="208" t="s">
        <v>53</v>
      </c>
      <c r="P136" s="209">
        <f>I136+J136</f>
        <v>0</v>
      </c>
      <c r="Q136" s="209">
        <f>ROUND(I136*H136,2)</f>
        <v>0</v>
      </c>
      <c r="R136" s="209">
        <f>ROUND(J136*H136,2)</f>
        <v>0</v>
      </c>
      <c r="S136" s="86"/>
      <c r="T136" s="210">
        <f>S136*H136</f>
        <v>0</v>
      </c>
      <c r="U136" s="210">
        <v>0</v>
      </c>
      <c r="V136" s="210">
        <f>U136*H136</f>
        <v>0</v>
      </c>
      <c r="W136" s="210">
        <v>0</v>
      </c>
      <c r="X136" s="210">
        <f>W136*H136</f>
        <v>0</v>
      </c>
      <c r="Y136" s="211" t="s">
        <v>40</v>
      </c>
      <c r="AR136" s="212" t="s">
        <v>265</v>
      </c>
      <c r="AT136" s="212" t="s">
        <v>373</v>
      </c>
      <c r="AU136" s="212" t="s">
        <v>82</v>
      </c>
      <c r="AY136" s="18" t="s">
        <v>236</v>
      </c>
      <c r="BE136" s="213">
        <f>IF(O136="základní",K136,0)</f>
        <v>0</v>
      </c>
      <c r="BF136" s="213">
        <f>IF(O136="snížená",K136,0)</f>
        <v>0</v>
      </c>
      <c r="BG136" s="213">
        <f>IF(O136="zákl. přenesená",K136,0)</f>
        <v>0</v>
      </c>
      <c r="BH136" s="213">
        <f>IF(O136="sníž. přenesená",K136,0)</f>
        <v>0</v>
      </c>
      <c r="BI136" s="213">
        <f>IF(O136="nulová",K136,0)</f>
        <v>0</v>
      </c>
      <c r="BJ136" s="18" t="s">
        <v>235</v>
      </c>
      <c r="BK136" s="213">
        <f>ROUND(P136*H136,2)</f>
        <v>0</v>
      </c>
      <c r="BL136" s="18" t="s">
        <v>235</v>
      </c>
      <c r="BM136" s="212" t="s">
        <v>335</v>
      </c>
    </row>
    <row r="137" s="1" customFormat="1">
      <c r="B137" s="40"/>
      <c r="C137" s="41"/>
      <c r="D137" s="214" t="s">
        <v>237</v>
      </c>
      <c r="E137" s="41"/>
      <c r="F137" s="215" t="s">
        <v>709</v>
      </c>
      <c r="G137" s="41"/>
      <c r="H137" s="41"/>
      <c r="I137" s="151"/>
      <c r="J137" s="151"/>
      <c r="K137" s="41"/>
      <c r="L137" s="41"/>
      <c r="M137" s="45"/>
      <c r="N137" s="216"/>
      <c r="O137" s="86"/>
      <c r="P137" s="86"/>
      <c r="Q137" s="86"/>
      <c r="R137" s="86"/>
      <c r="S137" s="86"/>
      <c r="T137" s="86"/>
      <c r="U137" s="86"/>
      <c r="V137" s="86"/>
      <c r="W137" s="86"/>
      <c r="X137" s="86"/>
      <c r="Y137" s="87"/>
      <c r="AT137" s="18" t="s">
        <v>237</v>
      </c>
      <c r="AU137" s="18" t="s">
        <v>82</v>
      </c>
    </row>
    <row r="138" s="1" customFormat="1">
      <c r="B138" s="40"/>
      <c r="C138" s="41"/>
      <c r="D138" s="214" t="s">
        <v>241</v>
      </c>
      <c r="E138" s="41"/>
      <c r="F138" s="217" t="s">
        <v>820</v>
      </c>
      <c r="G138" s="41"/>
      <c r="H138" s="41"/>
      <c r="I138" s="151"/>
      <c r="J138" s="151"/>
      <c r="K138" s="41"/>
      <c r="L138" s="41"/>
      <c r="M138" s="45"/>
      <c r="N138" s="216"/>
      <c r="O138" s="86"/>
      <c r="P138" s="86"/>
      <c r="Q138" s="86"/>
      <c r="R138" s="86"/>
      <c r="S138" s="86"/>
      <c r="T138" s="86"/>
      <c r="U138" s="86"/>
      <c r="V138" s="86"/>
      <c r="W138" s="86"/>
      <c r="X138" s="86"/>
      <c r="Y138" s="87"/>
      <c r="AT138" s="18" t="s">
        <v>241</v>
      </c>
      <c r="AU138" s="18" t="s">
        <v>82</v>
      </c>
    </row>
    <row r="139" s="1" customFormat="1" ht="16.5" customHeight="1">
      <c r="B139" s="40"/>
      <c r="C139" s="261" t="s">
        <v>365</v>
      </c>
      <c r="D139" s="261" t="s">
        <v>373</v>
      </c>
      <c r="E139" s="263" t="s">
        <v>711</v>
      </c>
      <c r="F139" s="264" t="s">
        <v>712</v>
      </c>
      <c r="G139" s="265" t="s">
        <v>160</v>
      </c>
      <c r="H139" s="266">
        <v>29.050000000000001</v>
      </c>
      <c r="I139" s="267"/>
      <c r="J139" s="268"/>
      <c r="K139" s="269">
        <f>ROUND(P139*H139,2)</f>
        <v>0</v>
      </c>
      <c r="L139" s="264" t="s">
        <v>40</v>
      </c>
      <c r="M139" s="270"/>
      <c r="N139" s="271" t="s">
        <v>40</v>
      </c>
      <c r="O139" s="208" t="s">
        <v>53</v>
      </c>
      <c r="P139" s="209">
        <f>I139+J139</f>
        <v>0</v>
      </c>
      <c r="Q139" s="209">
        <f>ROUND(I139*H139,2)</f>
        <v>0</v>
      </c>
      <c r="R139" s="209">
        <f>ROUND(J139*H139,2)</f>
        <v>0</v>
      </c>
      <c r="S139" s="86"/>
      <c r="T139" s="210">
        <f>S139*H139</f>
        <v>0</v>
      </c>
      <c r="U139" s="210">
        <v>0</v>
      </c>
      <c r="V139" s="210">
        <f>U139*H139</f>
        <v>0</v>
      </c>
      <c r="W139" s="210">
        <v>0</v>
      </c>
      <c r="X139" s="210">
        <f>W139*H139</f>
        <v>0</v>
      </c>
      <c r="Y139" s="211" t="s">
        <v>40</v>
      </c>
      <c r="AR139" s="212" t="s">
        <v>265</v>
      </c>
      <c r="AT139" s="212" t="s">
        <v>373</v>
      </c>
      <c r="AU139" s="212" t="s">
        <v>82</v>
      </c>
      <c r="AY139" s="18" t="s">
        <v>236</v>
      </c>
      <c r="BE139" s="213">
        <f>IF(O139="základní",K139,0)</f>
        <v>0</v>
      </c>
      <c r="BF139" s="213">
        <f>IF(O139="snížená",K139,0)</f>
        <v>0</v>
      </c>
      <c r="BG139" s="213">
        <f>IF(O139="zákl. přenesená",K139,0)</f>
        <v>0</v>
      </c>
      <c r="BH139" s="213">
        <f>IF(O139="sníž. přenesená",K139,0)</f>
        <v>0</v>
      </c>
      <c r="BI139" s="213">
        <f>IF(O139="nulová",K139,0)</f>
        <v>0</v>
      </c>
      <c r="BJ139" s="18" t="s">
        <v>235</v>
      </c>
      <c r="BK139" s="213">
        <f>ROUND(P139*H139,2)</f>
        <v>0</v>
      </c>
      <c r="BL139" s="18" t="s">
        <v>235</v>
      </c>
      <c r="BM139" s="212" t="s">
        <v>470</v>
      </c>
    </row>
    <row r="140" s="1" customFormat="1">
      <c r="B140" s="40"/>
      <c r="C140" s="41"/>
      <c r="D140" s="214" t="s">
        <v>237</v>
      </c>
      <c r="E140" s="41"/>
      <c r="F140" s="215" t="s">
        <v>712</v>
      </c>
      <c r="G140" s="41"/>
      <c r="H140" s="41"/>
      <c r="I140" s="151"/>
      <c r="J140" s="151"/>
      <c r="K140" s="41"/>
      <c r="L140" s="41"/>
      <c r="M140" s="45"/>
      <c r="N140" s="216"/>
      <c r="O140" s="86"/>
      <c r="P140" s="86"/>
      <c r="Q140" s="86"/>
      <c r="R140" s="86"/>
      <c r="S140" s="86"/>
      <c r="T140" s="86"/>
      <c r="U140" s="86"/>
      <c r="V140" s="86"/>
      <c r="W140" s="86"/>
      <c r="X140" s="86"/>
      <c r="Y140" s="87"/>
      <c r="AT140" s="18" t="s">
        <v>237</v>
      </c>
      <c r="AU140" s="18" t="s">
        <v>82</v>
      </c>
    </row>
    <row r="141" s="1" customFormat="1">
      <c r="B141" s="40"/>
      <c r="C141" s="41"/>
      <c r="D141" s="214" t="s">
        <v>241</v>
      </c>
      <c r="E141" s="41"/>
      <c r="F141" s="217" t="s">
        <v>821</v>
      </c>
      <c r="G141" s="41"/>
      <c r="H141" s="41"/>
      <c r="I141" s="151"/>
      <c r="J141" s="151"/>
      <c r="K141" s="41"/>
      <c r="L141" s="41"/>
      <c r="M141" s="45"/>
      <c r="N141" s="216"/>
      <c r="O141" s="86"/>
      <c r="P141" s="86"/>
      <c r="Q141" s="86"/>
      <c r="R141" s="86"/>
      <c r="S141" s="86"/>
      <c r="T141" s="86"/>
      <c r="U141" s="86"/>
      <c r="V141" s="86"/>
      <c r="W141" s="86"/>
      <c r="X141" s="86"/>
      <c r="Y141" s="87"/>
      <c r="AT141" s="18" t="s">
        <v>241</v>
      </c>
      <c r="AU141" s="18" t="s">
        <v>82</v>
      </c>
    </row>
    <row r="142" s="1" customFormat="1" ht="16.5" customHeight="1">
      <c r="B142" s="40"/>
      <c r="C142" s="261" t="s">
        <v>372</v>
      </c>
      <c r="D142" s="261" t="s">
        <v>373</v>
      </c>
      <c r="E142" s="263" t="s">
        <v>714</v>
      </c>
      <c r="F142" s="264" t="s">
        <v>715</v>
      </c>
      <c r="G142" s="265" t="s">
        <v>160</v>
      </c>
      <c r="H142" s="266">
        <v>46.479999999999997</v>
      </c>
      <c r="I142" s="267"/>
      <c r="J142" s="268"/>
      <c r="K142" s="269">
        <f>ROUND(P142*H142,2)</f>
        <v>0</v>
      </c>
      <c r="L142" s="264" t="s">
        <v>40</v>
      </c>
      <c r="M142" s="270"/>
      <c r="N142" s="271" t="s">
        <v>40</v>
      </c>
      <c r="O142" s="208" t="s">
        <v>53</v>
      </c>
      <c r="P142" s="209">
        <f>I142+J142</f>
        <v>0</v>
      </c>
      <c r="Q142" s="209">
        <f>ROUND(I142*H142,2)</f>
        <v>0</v>
      </c>
      <c r="R142" s="209">
        <f>ROUND(J142*H142,2)</f>
        <v>0</v>
      </c>
      <c r="S142" s="86"/>
      <c r="T142" s="210">
        <f>S142*H142</f>
        <v>0</v>
      </c>
      <c r="U142" s="210">
        <v>0</v>
      </c>
      <c r="V142" s="210">
        <f>U142*H142</f>
        <v>0</v>
      </c>
      <c r="W142" s="210">
        <v>0</v>
      </c>
      <c r="X142" s="210">
        <f>W142*H142</f>
        <v>0</v>
      </c>
      <c r="Y142" s="211" t="s">
        <v>40</v>
      </c>
      <c r="AR142" s="212" t="s">
        <v>265</v>
      </c>
      <c r="AT142" s="212" t="s">
        <v>373</v>
      </c>
      <c r="AU142" s="212" t="s">
        <v>82</v>
      </c>
      <c r="AY142" s="18" t="s">
        <v>236</v>
      </c>
      <c r="BE142" s="213">
        <f>IF(O142="základní",K142,0)</f>
        <v>0</v>
      </c>
      <c r="BF142" s="213">
        <f>IF(O142="snížená",K142,0)</f>
        <v>0</v>
      </c>
      <c r="BG142" s="213">
        <f>IF(O142="zákl. přenesená",K142,0)</f>
        <v>0</v>
      </c>
      <c r="BH142" s="213">
        <f>IF(O142="sníž. přenesená",K142,0)</f>
        <v>0</v>
      </c>
      <c r="BI142" s="213">
        <f>IF(O142="nulová",K142,0)</f>
        <v>0</v>
      </c>
      <c r="BJ142" s="18" t="s">
        <v>235</v>
      </c>
      <c r="BK142" s="213">
        <f>ROUND(P142*H142,2)</f>
        <v>0</v>
      </c>
      <c r="BL142" s="18" t="s">
        <v>235</v>
      </c>
      <c r="BM142" s="212" t="s">
        <v>478</v>
      </c>
    </row>
    <row r="143" s="1" customFormat="1">
      <c r="B143" s="40"/>
      <c r="C143" s="41"/>
      <c r="D143" s="214" t="s">
        <v>237</v>
      </c>
      <c r="E143" s="41"/>
      <c r="F143" s="215" t="s">
        <v>715</v>
      </c>
      <c r="G143" s="41"/>
      <c r="H143" s="41"/>
      <c r="I143" s="151"/>
      <c r="J143" s="151"/>
      <c r="K143" s="41"/>
      <c r="L143" s="41"/>
      <c r="M143" s="45"/>
      <c r="N143" s="216"/>
      <c r="O143" s="86"/>
      <c r="P143" s="86"/>
      <c r="Q143" s="86"/>
      <c r="R143" s="86"/>
      <c r="S143" s="86"/>
      <c r="T143" s="86"/>
      <c r="U143" s="86"/>
      <c r="V143" s="86"/>
      <c r="W143" s="86"/>
      <c r="X143" s="86"/>
      <c r="Y143" s="87"/>
      <c r="AT143" s="18" t="s">
        <v>237</v>
      </c>
      <c r="AU143" s="18" t="s">
        <v>82</v>
      </c>
    </row>
    <row r="144" s="1" customFormat="1">
      <c r="B144" s="40"/>
      <c r="C144" s="41"/>
      <c r="D144" s="214" t="s">
        <v>241</v>
      </c>
      <c r="E144" s="41"/>
      <c r="F144" s="217" t="s">
        <v>822</v>
      </c>
      <c r="G144" s="41"/>
      <c r="H144" s="41"/>
      <c r="I144" s="151"/>
      <c r="J144" s="151"/>
      <c r="K144" s="41"/>
      <c r="L144" s="41"/>
      <c r="M144" s="45"/>
      <c r="N144" s="216"/>
      <c r="O144" s="86"/>
      <c r="P144" s="86"/>
      <c r="Q144" s="86"/>
      <c r="R144" s="86"/>
      <c r="S144" s="86"/>
      <c r="T144" s="86"/>
      <c r="U144" s="86"/>
      <c r="V144" s="86"/>
      <c r="W144" s="86"/>
      <c r="X144" s="86"/>
      <c r="Y144" s="87"/>
      <c r="AT144" s="18" t="s">
        <v>241</v>
      </c>
      <c r="AU144" s="18" t="s">
        <v>82</v>
      </c>
    </row>
    <row r="145" s="1" customFormat="1" ht="16.5" customHeight="1">
      <c r="B145" s="40"/>
      <c r="C145" s="261" t="s">
        <v>298</v>
      </c>
      <c r="D145" s="261" t="s">
        <v>373</v>
      </c>
      <c r="E145" s="263" t="s">
        <v>717</v>
      </c>
      <c r="F145" s="264" t="s">
        <v>718</v>
      </c>
      <c r="G145" s="265" t="s">
        <v>719</v>
      </c>
      <c r="H145" s="266">
        <v>45</v>
      </c>
      <c r="I145" s="267"/>
      <c r="J145" s="268"/>
      <c r="K145" s="269">
        <f>ROUND(P145*H145,2)</f>
        <v>0</v>
      </c>
      <c r="L145" s="264" t="s">
        <v>40</v>
      </c>
      <c r="M145" s="270"/>
      <c r="N145" s="271" t="s">
        <v>40</v>
      </c>
      <c r="O145" s="208" t="s">
        <v>53</v>
      </c>
      <c r="P145" s="209">
        <f>I145+J145</f>
        <v>0</v>
      </c>
      <c r="Q145" s="209">
        <f>ROUND(I145*H145,2)</f>
        <v>0</v>
      </c>
      <c r="R145" s="209">
        <f>ROUND(J145*H145,2)</f>
        <v>0</v>
      </c>
      <c r="S145" s="86"/>
      <c r="T145" s="210">
        <f>S145*H145</f>
        <v>0</v>
      </c>
      <c r="U145" s="210">
        <v>0</v>
      </c>
      <c r="V145" s="210">
        <f>U145*H145</f>
        <v>0</v>
      </c>
      <c r="W145" s="210">
        <v>0</v>
      </c>
      <c r="X145" s="210">
        <f>W145*H145</f>
        <v>0</v>
      </c>
      <c r="Y145" s="211" t="s">
        <v>40</v>
      </c>
      <c r="AR145" s="212" t="s">
        <v>265</v>
      </c>
      <c r="AT145" s="212" t="s">
        <v>373</v>
      </c>
      <c r="AU145" s="212" t="s">
        <v>82</v>
      </c>
      <c r="AY145" s="18" t="s">
        <v>236</v>
      </c>
      <c r="BE145" s="213">
        <f>IF(O145="základní",K145,0)</f>
        <v>0</v>
      </c>
      <c r="BF145" s="213">
        <f>IF(O145="snížená",K145,0)</f>
        <v>0</v>
      </c>
      <c r="BG145" s="213">
        <f>IF(O145="zákl. přenesená",K145,0)</f>
        <v>0</v>
      </c>
      <c r="BH145" s="213">
        <f>IF(O145="sníž. přenesená",K145,0)</f>
        <v>0</v>
      </c>
      <c r="BI145" s="213">
        <f>IF(O145="nulová",K145,0)</f>
        <v>0</v>
      </c>
      <c r="BJ145" s="18" t="s">
        <v>235</v>
      </c>
      <c r="BK145" s="213">
        <f>ROUND(P145*H145,2)</f>
        <v>0</v>
      </c>
      <c r="BL145" s="18" t="s">
        <v>235</v>
      </c>
      <c r="BM145" s="212" t="s">
        <v>347</v>
      </c>
    </row>
    <row r="146" s="1" customFormat="1">
      <c r="B146" s="40"/>
      <c r="C146" s="41"/>
      <c r="D146" s="214" t="s">
        <v>237</v>
      </c>
      <c r="E146" s="41"/>
      <c r="F146" s="215" t="s">
        <v>718</v>
      </c>
      <c r="G146" s="41"/>
      <c r="H146" s="41"/>
      <c r="I146" s="151"/>
      <c r="J146" s="151"/>
      <c r="K146" s="41"/>
      <c r="L146" s="41"/>
      <c r="M146" s="45"/>
      <c r="N146" s="216"/>
      <c r="O146" s="86"/>
      <c r="P146" s="86"/>
      <c r="Q146" s="86"/>
      <c r="R146" s="86"/>
      <c r="S146" s="86"/>
      <c r="T146" s="86"/>
      <c r="U146" s="86"/>
      <c r="V146" s="86"/>
      <c r="W146" s="86"/>
      <c r="X146" s="86"/>
      <c r="Y146" s="87"/>
      <c r="AT146" s="18" t="s">
        <v>237</v>
      </c>
      <c r="AU146" s="18" t="s">
        <v>82</v>
      </c>
    </row>
    <row r="147" s="1" customFormat="1">
      <c r="B147" s="40"/>
      <c r="C147" s="41"/>
      <c r="D147" s="214" t="s">
        <v>241</v>
      </c>
      <c r="E147" s="41"/>
      <c r="F147" s="217" t="s">
        <v>823</v>
      </c>
      <c r="G147" s="41"/>
      <c r="H147" s="41"/>
      <c r="I147" s="151"/>
      <c r="J147" s="151"/>
      <c r="K147" s="41"/>
      <c r="L147" s="41"/>
      <c r="M147" s="45"/>
      <c r="N147" s="216"/>
      <c r="O147" s="86"/>
      <c r="P147" s="86"/>
      <c r="Q147" s="86"/>
      <c r="R147" s="86"/>
      <c r="S147" s="86"/>
      <c r="T147" s="86"/>
      <c r="U147" s="86"/>
      <c r="V147" s="86"/>
      <c r="W147" s="86"/>
      <c r="X147" s="86"/>
      <c r="Y147" s="87"/>
      <c r="AT147" s="18" t="s">
        <v>241</v>
      </c>
      <c r="AU147" s="18" t="s">
        <v>82</v>
      </c>
    </row>
    <row r="148" s="1" customFormat="1" ht="16.5" customHeight="1">
      <c r="B148" s="40"/>
      <c r="C148" s="199" t="s">
        <v>8</v>
      </c>
      <c r="D148" s="199" t="s">
        <v>231</v>
      </c>
      <c r="E148" s="201" t="s">
        <v>721</v>
      </c>
      <c r="F148" s="202" t="s">
        <v>722</v>
      </c>
      <c r="G148" s="203" t="s">
        <v>257</v>
      </c>
      <c r="H148" s="204">
        <v>332</v>
      </c>
      <c r="I148" s="205"/>
      <c r="J148" s="205"/>
      <c r="K148" s="206">
        <f>ROUND(P148*H148,2)</f>
        <v>0</v>
      </c>
      <c r="L148" s="202" t="s">
        <v>40</v>
      </c>
      <c r="M148" s="45"/>
      <c r="N148" s="207"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235</v>
      </c>
      <c r="AT148" s="212" t="s">
        <v>231</v>
      </c>
      <c r="AU148" s="212" t="s">
        <v>82</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235</v>
      </c>
      <c r="BM148" s="212" t="s">
        <v>504</v>
      </c>
    </row>
    <row r="149" s="1" customFormat="1">
      <c r="B149" s="40"/>
      <c r="C149" s="41"/>
      <c r="D149" s="214" t="s">
        <v>237</v>
      </c>
      <c r="E149" s="41"/>
      <c r="F149" s="215" t="s">
        <v>722</v>
      </c>
      <c r="G149" s="41"/>
      <c r="H149" s="41"/>
      <c r="I149" s="151"/>
      <c r="J149" s="151"/>
      <c r="K149" s="41"/>
      <c r="L149" s="41"/>
      <c r="M149" s="45"/>
      <c r="N149" s="216"/>
      <c r="O149" s="86"/>
      <c r="P149" s="86"/>
      <c r="Q149" s="86"/>
      <c r="R149" s="86"/>
      <c r="S149" s="86"/>
      <c r="T149" s="86"/>
      <c r="U149" s="86"/>
      <c r="V149" s="86"/>
      <c r="W149" s="86"/>
      <c r="X149" s="86"/>
      <c r="Y149" s="87"/>
      <c r="AT149" s="18" t="s">
        <v>237</v>
      </c>
      <c r="AU149" s="18" t="s">
        <v>82</v>
      </c>
    </row>
    <row r="150" s="1" customFormat="1">
      <c r="B150" s="40"/>
      <c r="C150" s="41"/>
      <c r="D150" s="214" t="s">
        <v>241</v>
      </c>
      <c r="E150" s="41"/>
      <c r="F150" s="217" t="s">
        <v>824</v>
      </c>
      <c r="G150" s="41"/>
      <c r="H150" s="41"/>
      <c r="I150" s="151"/>
      <c r="J150" s="151"/>
      <c r="K150" s="41"/>
      <c r="L150" s="41"/>
      <c r="M150" s="45"/>
      <c r="N150" s="216"/>
      <c r="O150" s="86"/>
      <c r="P150" s="86"/>
      <c r="Q150" s="86"/>
      <c r="R150" s="86"/>
      <c r="S150" s="86"/>
      <c r="T150" s="86"/>
      <c r="U150" s="86"/>
      <c r="V150" s="86"/>
      <c r="W150" s="86"/>
      <c r="X150" s="86"/>
      <c r="Y150" s="87"/>
      <c r="AT150" s="18" t="s">
        <v>241</v>
      </c>
      <c r="AU150" s="18" t="s">
        <v>82</v>
      </c>
    </row>
    <row r="151" s="1" customFormat="1" ht="36" customHeight="1">
      <c r="B151" s="40"/>
      <c r="C151" s="199" t="s">
        <v>383</v>
      </c>
      <c r="D151" s="199" t="s">
        <v>231</v>
      </c>
      <c r="E151" s="201" t="s">
        <v>485</v>
      </c>
      <c r="F151" s="202" t="s">
        <v>669</v>
      </c>
      <c r="G151" s="203" t="s">
        <v>160</v>
      </c>
      <c r="H151" s="204">
        <v>159.56999999999999</v>
      </c>
      <c r="I151" s="205"/>
      <c r="J151" s="205"/>
      <c r="K151" s="206">
        <f>ROUND(P151*H151,2)</f>
        <v>0</v>
      </c>
      <c r="L151" s="202" t="s">
        <v>40</v>
      </c>
      <c r="M151" s="45"/>
      <c r="N151" s="207" t="s">
        <v>40</v>
      </c>
      <c r="O151" s="208" t="s">
        <v>53</v>
      </c>
      <c r="P151" s="209">
        <f>I151+J151</f>
        <v>0</v>
      </c>
      <c r="Q151" s="209">
        <f>ROUND(I151*H151,2)</f>
        <v>0</v>
      </c>
      <c r="R151" s="209">
        <f>ROUND(J151*H151,2)</f>
        <v>0</v>
      </c>
      <c r="S151" s="86"/>
      <c r="T151" s="210">
        <f>S151*H151</f>
        <v>0</v>
      </c>
      <c r="U151" s="210">
        <v>0</v>
      </c>
      <c r="V151" s="210">
        <f>U151*H151</f>
        <v>0</v>
      </c>
      <c r="W151" s="210">
        <v>0</v>
      </c>
      <c r="X151" s="210">
        <f>W151*H151</f>
        <v>0</v>
      </c>
      <c r="Y151" s="211" t="s">
        <v>40</v>
      </c>
      <c r="AR151" s="212" t="s">
        <v>235</v>
      </c>
      <c r="AT151" s="212" t="s">
        <v>231</v>
      </c>
      <c r="AU151" s="212" t="s">
        <v>82</v>
      </c>
      <c r="AY151" s="18" t="s">
        <v>236</v>
      </c>
      <c r="BE151" s="213">
        <f>IF(O151="základní",K151,0)</f>
        <v>0</v>
      </c>
      <c r="BF151" s="213">
        <f>IF(O151="snížená",K151,0)</f>
        <v>0</v>
      </c>
      <c r="BG151" s="213">
        <f>IF(O151="zákl. přenesená",K151,0)</f>
        <v>0</v>
      </c>
      <c r="BH151" s="213">
        <f>IF(O151="sníž. přenesená",K151,0)</f>
        <v>0</v>
      </c>
      <c r="BI151" s="213">
        <f>IF(O151="nulová",K151,0)</f>
        <v>0</v>
      </c>
      <c r="BJ151" s="18" t="s">
        <v>235</v>
      </c>
      <c r="BK151" s="213">
        <f>ROUND(P151*H151,2)</f>
        <v>0</v>
      </c>
      <c r="BL151" s="18" t="s">
        <v>235</v>
      </c>
      <c r="BM151" s="212" t="s">
        <v>337</v>
      </c>
    </row>
    <row r="152" s="1" customFormat="1">
      <c r="B152" s="40"/>
      <c r="C152" s="41"/>
      <c r="D152" s="214" t="s">
        <v>237</v>
      </c>
      <c r="E152" s="41"/>
      <c r="F152" s="215" t="s">
        <v>670</v>
      </c>
      <c r="G152" s="41"/>
      <c r="H152" s="41"/>
      <c r="I152" s="151"/>
      <c r="J152" s="151"/>
      <c r="K152" s="41"/>
      <c r="L152" s="41"/>
      <c r="M152" s="45"/>
      <c r="N152" s="216"/>
      <c r="O152" s="86"/>
      <c r="P152" s="86"/>
      <c r="Q152" s="86"/>
      <c r="R152" s="86"/>
      <c r="S152" s="86"/>
      <c r="T152" s="86"/>
      <c r="U152" s="86"/>
      <c r="V152" s="86"/>
      <c r="W152" s="86"/>
      <c r="X152" s="86"/>
      <c r="Y152" s="87"/>
      <c r="AT152" s="18" t="s">
        <v>237</v>
      </c>
      <c r="AU152" s="18" t="s">
        <v>82</v>
      </c>
    </row>
    <row r="153" s="1" customFormat="1" ht="16.5" customHeight="1">
      <c r="B153" s="40"/>
      <c r="C153" s="199" t="s">
        <v>388</v>
      </c>
      <c r="D153" s="199" t="s">
        <v>231</v>
      </c>
      <c r="E153" s="201" t="s">
        <v>780</v>
      </c>
      <c r="F153" s="202" t="s">
        <v>781</v>
      </c>
      <c r="G153" s="203" t="s">
        <v>168</v>
      </c>
      <c r="H153" s="204">
        <v>3</v>
      </c>
      <c r="I153" s="205"/>
      <c r="J153" s="205"/>
      <c r="K153" s="206">
        <f>ROUND(P153*H153,2)</f>
        <v>0</v>
      </c>
      <c r="L153" s="202" t="s">
        <v>40</v>
      </c>
      <c r="M153" s="45"/>
      <c r="N153" s="207" t="s">
        <v>40</v>
      </c>
      <c r="O153" s="208" t="s">
        <v>53</v>
      </c>
      <c r="P153" s="209">
        <f>I153+J153</f>
        <v>0</v>
      </c>
      <c r="Q153" s="209">
        <f>ROUND(I153*H153,2)</f>
        <v>0</v>
      </c>
      <c r="R153" s="209">
        <f>ROUND(J153*H153,2)</f>
        <v>0</v>
      </c>
      <c r="S153" s="86"/>
      <c r="T153" s="210">
        <f>S153*H153</f>
        <v>0</v>
      </c>
      <c r="U153" s="210">
        <v>0</v>
      </c>
      <c r="V153" s="210">
        <f>U153*H153</f>
        <v>0</v>
      </c>
      <c r="W153" s="210">
        <v>0</v>
      </c>
      <c r="X153" s="210">
        <f>W153*H153</f>
        <v>0</v>
      </c>
      <c r="Y153" s="211" t="s">
        <v>40</v>
      </c>
      <c r="AR153" s="212" t="s">
        <v>235</v>
      </c>
      <c r="AT153" s="212" t="s">
        <v>231</v>
      </c>
      <c r="AU153" s="212" t="s">
        <v>82</v>
      </c>
      <c r="AY153" s="18" t="s">
        <v>236</v>
      </c>
      <c r="BE153" s="213">
        <f>IF(O153="základní",K153,0)</f>
        <v>0</v>
      </c>
      <c r="BF153" s="213">
        <f>IF(O153="snížená",K153,0)</f>
        <v>0</v>
      </c>
      <c r="BG153" s="213">
        <f>IF(O153="zákl. přenesená",K153,0)</f>
        <v>0</v>
      </c>
      <c r="BH153" s="213">
        <f>IF(O153="sníž. přenesená",K153,0)</f>
        <v>0</v>
      </c>
      <c r="BI153" s="213">
        <f>IF(O153="nulová",K153,0)</f>
        <v>0</v>
      </c>
      <c r="BJ153" s="18" t="s">
        <v>235</v>
      </c>
      <c r="BK153" s="213">
        <f>ROUND(P153*H153,2)</f>
        <v>0</v>
      </c>
      <c r="BL153" s="18" t="s">
        <v>235</v>
      </c>
      <c r="BM153" s="212" t="s">
        <v>533</v>
      </c>
    </row>
    <row r="154" s="1" customFormat="1">
      <c r="B154" s="40"/>
      <c r="C154" s="41"/>
      <c r="D154" s="214" t="s">
        <v>237</v>
      </c>
      <c r="E154" s="41"/>
      <c r="F154" s="215" t="s">
        <v>781</v>
      </c>
      <c r="G154" s="41"/>
      <c r="H154" s="41"/>
      <c r="I154" s="151"/>
      <c r="J154" s="151"/>
      <c r="K154" s="41"/>
      <c r="L154" s="41"/>
      <c r="M154" s="45"/>
      <c r="N154" s="216"/>
      <c r="O154" s="86"/>
      <c r="P154" s="86"/>
      <c r="Q154" s="86"/>
      <c r="R154" s="86"/>
      <c r="S154" s="86"/>
      <c r="T154" s="86"/>
      <c r="U154" s="86"/>
      <c r="V154" s="86"/>
      <c r="W154" s="86"/>
      <c r="X154" s="86"/>
      <c r="Y154" s="87"/>
      <c r="AT154" s="18" t="s">
        <v>237</v>
      </c>
      <c r="AU154" s="18" t="s">
        <v>82</v>
      </c>
    </row>
    <row r="155" s="1" customFormat="1" ht="36" customHeight="1">
      <c r="B155" s="40"/>
      <c r="C155" s="199" t="s">
        <v>305</v>
      </c>
      <c r="D155" s="199" t="s">
        <v>231</v>
      </c>
      <c r="E155" s="201" t="s">
        <v>782</v>
      </c>
      <c r="F155" s="202" t="s">
        <v>783</v>
      </c>
      <c r="G155" s="203" t="s">
        <v>172</v>
      </c>
      <c r="H155" s="204">
        <v>100</v>
      </c>
      <c r="I155" s="205"/>
      <c r="J155" s="205"/>
      <c r="K155" s="206">
        <f>ROUND(P155*H155,2)</f>
        <v>0</v>
      </c>
      <c r="L155" s="202" t="s">
        <v>40</v>
      </c>
      <c r="M155" s="45"/>
      <c r="N155" s="207" t="s">
        <v>40</v>
      </c>
      <c r="O155" s="208" t="s">
        <v>53</v>
      </c>
      <c r="P155" s="209">
        <f>I155+J155</f>
        <v>0</v>
      </c>
      <c r="Q155" s="209">
        <f>ROUND(I155*H155,2)</f>
        <v>0</v>
      </c>
      <c r="R155" s="209">
        <f>ROUND(J155*H155,2)</f>
        <v>0</v>
      </c>
      <c r="S155" s="86"/>
      <c r="T155" s="210">
        <f>S155*H155</f>
        <v>0</v>
      </c>
      <c r="U155" s="210">
        <v>0</v>
      </c>
      <c r="V155" s="210">
        <f>U155*H155</f>
        <v>0</v>
      </c>
      <c r="W155" s="210">
        <v>0</v>
      </c>
      <c r="X155" s="210">
        <f>W155*H155</f>
        <v>0</v>
      </c>
      <c r="Y155" s="211" t="s">
        <v>40</v>
      </c>
      <c r="AR155" s="212" t="s">
        <v>235</v>
      </c>
      <c r="AT155" s="212" t="s">
        <v>231</v>
      </c>
      <c r="AU155" s="212" t="s">
        <v>82</v>
      </c>
      <c r="AY155" s="18" t="s">
        <v>236</v>
      </c>
      <c r="BE155" s="213">
        <f>IF(O155="základní",K155,0)</f>
        <v>0</v>
      </c>
      <c r="BF155" s="213">
        <f>IF(O155="snížená",K155,0)</f>
        <v>0</v>
      </c>
      <c r="BG155" s="213">
        <f>IF(O155="zákl. přenesená",K155,0)</f>
        <v>0</v>
      </c>
      <c r="BH155" s="213">
        <f>IF(O155="sníž. přenesená",K155,0)</f>
        <v>0</v>
      </c>
      <c r="BI155" s="213">
        <f>IF(O155="nulová",K155,0)</f>
        <v>0</v>
      </c>
      <c r="BJ155" s="18" t="s">
        <v>235</v>
      </c>
      <c r="BK155" s="213">
        <f>ROUND(P155*H155,2)</f>
        <v>0</v>
      </c>
      <c r="BL155" s="18" t="s">
        <v>235</v>
      </c>
      <c r="BM155" s="212" t="s">
        <v>343</v>
      </c>
    </row>
    <row r="156" s="1" customFormat="1">
      <c r="B156" s="40"/>
      <c r="C156" s="41"/>
      <c r="D156" s="214" t="s">
        <v>237</v>
      </c>
      <c r="E156" s="41"/>
      <c r="F156" s="215" t="s">
        <v>784</v>
      </c>
      <c r="G156" s="41"/>
      <c r="H156" s="41"/>
      <c r="I156" s="151"/>
      <c r="J156" s="151"/>
      <c r="K156" s="41"/>
      <c r="L156" s="41"/>
      <c r="M156" s="45"/>
      <c r="N156" s="216"/>
      <c r="O156" s="86"/>
      <c r="P156" s="86"/>
      <c r="Q156" s="86"/>
      <c r="R156" s="86"/>
      <c r="S156" s="86"/>
      <c r="T156" s="86"/>
      <c r="U156" s="86"/>
      <c r="V156" s="86"/>
      <c r="W156" s="86"/>
      <c r="X156" s="86"/>
      <c r="Y156" s="87"/>
      <c r="AT156" s="18" t="s">
        <v>237</v>
      </c>
      <c r="AU156" s="18" t="s">
        <v>82</v>
      </c>
    </row>
    <row r="157" s="1" customFormat="1">
      <c r="B157" s="40"/>
      <c r="C157" s="41"/>
      <c r="D157" s="214" t="s">
        <v>241</v>
      </c>
      <c r="E157" s="41"/>
      <c r="F157" s="217" t="s">
        <v>825</v>
      </c>
      <c r="G157" s="41"/>
      <c r="H157" s="41"/>
      <c r="I157" s="151"/>
      <c r="J157" s="151"/>
      <c r="K157" s="41"/>
      <c r="L157" s="41"/>
      <c r="M157" s="45"/>
      <c r="N157" s="216"/>
      <c r="O157" s="86"/>
      <c r="P157" s="86"/>
      <c r="Q157" s="86"/>
      <c r="R157" s="86"/>
      <c r="S157" s="86"/>
      <c r="T157" s="86"/>
      <c r="U157" s="86"/>
      <c r="V157" s="86"/>
      <c r="W157" s="86"/>
      <c r="X157" s="86"/>
      <c r="Y157" s="87"/>
      <c r="AT157" s="18" t="s">
        <v>241</v>
      </c>
      <c r="AU157" s="18" t="s">
        <v>82</v>
      </c>
    </row>
    <row r="158" s="1" customFormat="1" ht="16.5" customHeight="1">
      <c r="B158" s="40"/>
      <c r="C158" s="261" t="s">
        <v>395</v>
      </c>
      <c r="D158" s="261" t="s">
        <v>373</v>
      </c>
      <c r="E158" s="263" t="s">
        <v>786</v>
      </c>
      <c r="F158" s="264" t="s">
        <v>787</v>
      </c>
      <c r="G158" s="265" t="s">
        <v>719</v>
      </c>
      <c r="H158" s="266">
        <v>10</v>
      </c>
      <c r="I158" s="267"/>
      <c r="J158" s="268"/>
      <c r="K158" s="269">
        <f>ROUND(P158*H158,2)</f>
        <v>0</v>
      </c>
      <c r="L158" s="264" t="s">
        <v>40</v>
      </c>
      <c r="M158" s="270"/>
      <c r="N158" s="271" t="s">
        <v>40</v>
      </c>
      <c r="O158" s="208" t="s">
        <v>53</v>
      </c>
      <c r="P158" s="209">
        <f>I158+J158</f>
        <v>0</v>
      </c>
      <c r="Q158" s="209">
        <f>ROUND(I158*H158,2)</f>
        <v>0</v>
      </c>
      <c r="R158" s="209">
        <f>ROUND(J158*H158,2)</f>
        <v>0</v>
      </c>
      <c r="S158" s="86"/>
      <c r="T158" s="210">
        <f>S158*H158</f>
        <v>0</v>
      </c>
      <c r="U158" s="210">
        <v>0</v>
      </c>
      <c r="V158" s="210">
        <f>U158*H158</f>
        <v>0</v>
      </c>
      <c r="W158" s="210">
        <v>0</v>
      </c>
      <c r="X158" s="210">
        <f>W158*H158</f>
        <v>0</v>
      </c>
      <c r="Y158" s="211" t="s">
        <v>40</v>
      </c>
      <c r="AR158" s="212" t="s">
        <v>265</v>
      </c>
      <c r="AT158" s="212" t="s">
        <v>373</v>
      </c>
      <c r="AU158" s="212" t="s">
        <v>82</v>
      </c>
      <c r="AY158" s="18" t="s">
        <v>236</v>
      </c>
      <c r="BE158" s="213">
        <f>IF(O158="základní",K158,0)</f>
        <v>0</v>
      </c>
      <c r="BF158" s="213">
        <f>IF(O158="snížená",K158,0)</f>
        <v>0</v>
      </c>
      <c r="BG158" s="213">
        <f>IF(O158="zákl. přenesená",K158,0)</f>
        <v>0</v>
      </c>
      <c r="BH158" s="213">
        <f>IF(O158="sníž. přenesená",K158,0)</f>
        <v>0</v>
      </c>
      <c r="BI158" s="213">
        <f>IF(O158="nulová",K158,0)</f>
        <v>0</v>
      </c>
      <c r="BJ158" s="18" t="s">
        <v>235</v>
      </c>
      <c r="BK158" s="213">
        <f>ROUND(P158*H158,2)</f>
        <v>0</v>
      </c>
      <c r="BL158" s="18" t="s">
        <v>235</v>
      </c>
      <c r="BM158" s="212" t="s">
        <v>353</v>
      </c>
    </row>
    <row r="159" s="1" customFormat="1">
      <c r="B159" s="40"/>
      <c r="C159" s="41"/>
      <c r="D159" s="214" t="s">
        <v>237</v>
      </c>
      <c r="E159" s="41"/>
      <c r="F159" s="215" t="s">
        <v>787</v>
      </c>
      <c r="G159" s="41"/>
      <c r="H159" s="41"/>
      <c r="I159" s="151"/>
      <c r="J159" s="151"/>
      <c r="K159" s="41"/>
      <c r="L159" s="41"/>
      <c r="M159" s="45"/>
      <c r="N159" s="216"/>
      <c r="O159" s="86"/>
      <c r="P159" s="86"/>
      <c r="Q159" s="86"/>
      <c r="R159" s="86"/>
      <c r="S159" s="86"/>
      <c r="T159" s="86"/>
      <c r="U159" s="86"/>
      <c r="V159" s="86"/>
      <c r="W159" s="86"/>
      <c r="X159" s="86"/>
      <c r="Y159" s="87"/>
      <c r="AT159" s="18" t="s">
        <v>237</v>
      </c>
      <c r="AU159" s="18" t="s">
        <v>82</v>
      </c>
    </row>
    <row r="160" s="1" customFormat="1" ht="16.5" customHeight="1">
      <c r="B160" s="40"/>
      <c r="C160" s="199" t="s">
        <v>319</v>
      </c>
      <c r="D160" s="199" t="s">
        <v>231</v>
      </c>
      <c r="E160" s="201" t="s">
        <v>647</v>
      </c>
      <c r="F160" s="202" t="s">
        <v>729</v>
      </c>
      <c r="G160" s="203" t="s">
        <v>172</v>
      </c>
      <c r="H160" s="204">
        <v>3</v>
      </c>
      <c r="I160" s="205"/>
      <c r="J160" s="205"/>
      <c r="K160" s="206">
        <f>ROUND(P160*H160,2)</f>
        <v>0</v>
      </c>
      <c r="L160" s="202" t="s">
        <v>40</v>
      </c>
      <c r="M160" s="45"/>
      <c r="N160" s="207" t="s">
        <v>40</v>
      </c>
      <c r="O160" s="208" t="s">
        <v>53</v>
      </c>
      <c r="P160" s="209">
        <f>I160+J160</f>
        <v>0</v>
      </c>
      <c r="Q160" s="209">
        <f>ROUND(I160*H160,2)</f>
        <v>0</v>
      </c>
      <c r="R160" s="209">
        <f>ROUND(J160*H160,2)</f>
        <v>0</v>
      </c>
      <c r="S160" s="86"/>
      <c r="T160" s="210">
        <f>S160*H160</f>
        <v>0</v>
      </c>
      <c r="U160" s="210">
        <v>0</v>
      </c>
      <c r="V160" s="210">
        <f>U160*H160</f>
        <v>0</v>
      </c>
      <c r="W160" s="210">
        <v>0</v>
      </c>
      <c r="X160" s="210">
        <f>W160*H160</f>
        <v>0</v>
      </c>
      <c r="Y160" s="211" t="s">
        <v>40</v>
      </c>
      <c r="AR160" s="212" t="s">
        <v>235</v>
      </c>
      <c r="AT160" s="212" t="s">
        <v>231</v>
      </c>
      <c r="AU160" s="212" t="s">
        <v>82</v>
      </c>
      <c r="AY160" s="18" t="s">
        <v>236</v>
      </c>
      <c r="BE160" s="213">
        <f>IF(O160="základní",K160,0)</f>
        <v>0</v>
      </c>
      <c r="BF160" s="213">
        <f>IF(O160="snížená",K160,0)</f>
        <v>0</v>
      </c>
      <c r="BG160" s="213">
        <f>IF(O160="zákl. přenesená",K160,0)</f>
        <v>0</v>
      </c>
      <c r="BH160" s="213">
        <f>IF(O160="sníž. přenesená",K160,0)</f>
        <v>0</v>
      </c>
      <c r="BI160" s="213">
        <f>IF(O160="nulová",K160,0)</f>
        <v>0</v>
      </c>
      <c r="BJ160" s="18" t="s">
        <v>235</v>
      </c>
      <c r="BK160" s="213">
        <f>ROUND(P160*H160,2)</f>
        <v>0</v>
      </c>
      <c r="BL160" s="18" t="s">
        <v>235</v>
      </c>
      <c r="BM160" s="212" t="s">
        <v>361</v>
      </c>
    </row>
    <row r="161" s="1" customFormat="1">
      <c r="B161" s="40"/>
      <c r="C161" s="41"/>
      <c r="D161" s="214" t="s">
        <v>237</v>
      </c>
      <c r="E161" s="41"/>
      <c r="F161" s="215" t="s">
        <v>729</v>
      </c>
      <c r="G161" s="41"/>
      <c r="H161" s="41"/>
      <c r="I161" s="151"/>
      <c r="J161" s="151"/>
      <c r="K161" s="41"/>
      <c r="L161" s="41"/>
      <c r="M161" s="45"/>
      <c r="N161" s="216"/>
      <c r="O161" s="86"/>
      <c r="P161" s="86"/>
      <c r="Q161" s="86"/>
      <c r="R161" s="86"/>
      <c r="S161" s="86"/>
      <c r="T161" s="86"/>
      <c r="U161" s="86"/>
      <c r="V161" s="86"/>
      <c r="W161" s="86"/>
      <c r="X161" s="86"/>
      <c r="Y161" s="87"/>
      <c r="AT161" s="18" t="s">
        <v>237</v>
      </c>
      <c r="AU161" s="18" t="s">
        <v>82</v>
      </c>
    </row>
    <row r="162" s="1" customFormat="1" ht="16.5" customHeight="1">
      <c r="B162" s="40"/>
      <c r="C162" s="261" t="s">
        <v>402</v>
      </c>
      <c r="D162" s="261" t="s">
        <v>373</v>
      </c>
      <c r="E162" s="263" t="s">
        <v>651</v>
      </c>
      <c r="F162" s="264" t="s">
        <v>652</v>
      </c>
      <c r="G162" s="265" t="s">
        <v>342</v>
      </c>
      <c r="H162" s="266">
        <v>10</v>
      </c>
      <c r="I162" s="267"/>
      <c r="J162" s="268"/>
      <c r="K162" s="269">
        <f>ROUND(P162*H162,2)</f>
        <v>0</v>
      </c>
      <c r="L162" s="264" t="s">
        <v>40</v>
      </c>
      <c r="M162" s="270"/>
      <c r="N162" s="271" t="s">
        <v>40</v>
      </c>
      <c r="O162" s="208" t="s">
        <v>53</v>
      </c>
      <c r="P162" s="209">
        <f>I162+J162</f>
        <v>0</v>
      </c>
      <c r="Q162" s="209">
        <f>ROUND(I162*H162,2)</f>
        <v>0</v>
      </c>
      <c r="R162" s="209">
        <f>ROUND(J162*H162,2)</f>
        <v>0</v>
      </c>
      <c r="S162" s="86"/>
      <c r="T162" s="210">
        <f>S162*H162</f>
        <v>0</v>
      </c>
      <c r="U162" s="210">
        <v>0</v>
      </c>
      <c r="V162" s="210">
        <f>U162*H162</f>
        <v>0</v>
      </c>
      <c r="W162" s="210">
        <v>0</v>
      </c>
      <c r="X162" s="210">
        <f>W162*H162</f>
        <v>0</v>
      </c>
      <c r="Y162" s="211" t="s">
        <v>40</v>
      </c>
      <c r="AR162" s="212" t="s">
        <v>265</v>
      </c>
      <c r="AT162" s="212" t="s">
        <v>373</v>
      </c>
      <c r="AU162" s="212" t="s">
        <v>82</v>
      </c>
      <c r="AY162" s="18" t="s">
        <v>236</v>
      </c>
      <c r="BE162" s="213">
        <f>IF(O162="základní",K162,0)</f>
        <v>0</v>
      </c>
      <c r="BF162" s="213">
        <f>IF(O162="snížená",K162,0)</f>
        <v>0</v>
      </c>
      <c r="BG162" s="213">
        <f>IF(O162="zákl. přenesená",K162,0)</f>
        <v>0</v>
      </c>
      <c r="BH162" s="213">
        <f>IF(O162="sníž. přenesená",K162,0)</f>
        <v>0</v>
      </c>
      <c r="BI162" s="213">
        <f>IF(O162="nulová",K162,0)</f>
        <v>0</v>
      </c>
      <c r="BJ162" s="18" t="s">
        <v>235</v>
      </c>
      <c r="BK162" s="213">
        <f>ROUND(P162*H162,2)</f>
        <v>0</v>
      </c>
      <c r="BL162" s="18" t="s">
        <v>235</v>
      </c>
      <c r="BM162" s="212" t="s">
        <v>368</v>
      </c>
    </row>
    <row r="163" s="1" customFormat="1">
      <c r="B163" s="40"/>
      <c r="C163" s="41"/>
      <c r="D163" s="214" t="s">
        <v>237</v>
      </c>
      <c r="E163" s="41"/>
      <c r="F163" s="215" t="s">
        <v>652</v>
      </c>
      <c r="G163" s="41"/>
      <c r="H163" s="41"/>
      <c r="I163" s="151"/>
      <c r="J163" s="151"/>
      <c r="K163" s="41"/>
      <c r="L163" s="41"/>
      <c r="M163" s="45"/>
      <c r="N163" s="216"/>
      <c r="O163" s="86"/>
      <c r="P163" s="86"/>
      <c r="Q163" s="86"/>
      <c r="R163" s="86"/>
      <c r="S163" s="86"/>
      <c r="T163" s="86"/>
      <c r="U163" s="86"/>
      <c r="V163" s="86"/>
      <c r="W163" s="86"/>
      <c r="X163" s="86"/>
      <c r="Y163" s="87"/>
      <c r="AT163" s="18" t="s">
        <v>237</v>
      </c>
      <c r="AU163" s="18" t="s">
        <v>82</v>
      </c>
    </row>
    <row r="164" s="1" customFormat="1">
      <c r="B164" s="40"/>
      <c r="C164" s="41"/>
      <c r="D164" s="214" t="s">
        <v>241</v>
      </c>
      <c r="E164" s="41"/>
      <c r="F164" s="217" t="s">
        <v>730</v>
      </c>
      <c r="G164" s="41"/>
      <c r="H164" s="41"/>
      <c r="I164" s="151"/>
      <c r="J164" s="151"/>
      <c r="K164" s="41"/>
      <c r="L164" s="41"/>
      <c r="M164" s="45"/>
      <c r="N164" s="216"/>
      <c r="O164" s="86"/>
      <c r="P164" s="86"/>
      <c r="Q164" s="86"/>
      <c r="R164" s="86"/>
      <c r="S164" s="86"/>
      <c r="T164" s="86"/>
      <c r="U164" s="86"/>
      <c r="V164" s="86"/>
      <c r="W164" s="86"/>
      <c r="X164" s="86"/>
      <c r="Y164" s="87"/>
      <c r="AT164" s="18" t="s">
        <v>241</v>
      </c>
      <c r="AU164" s="18" t="s">
        <v>82</v>
      </c>
    </row>
    <row r="165" s="1" customFormat="1" ht="16.5" customHeight="1">
      <c r="B165" s="40"/>
      <c r="C165" s="199" t="s">
        <v>312</v>
      </c>
      <c r="D165" s="199" t="s">
        <v>231</v>
      </c>
      <c r="E165" s="201" t="s">
        <v>731</v>
      </c>
      <c r="F165" s="202" t="s">
        <v>732</v>
      </c>
      <c r="G165" s="203" t="s">
        <v>172</v>
      </c>
      <c r="H165" s="204">
        <v>6</v>
      </c>
      <c r="I165" s="205"/>
      <c r="J165" s="205"/>
      <c r="K165" s="206">
        <f>ROUND(P165*H165,2)</f>
        <v>0</v>
      </c>
      <c r="L165" s="202" t="s">
        <v>40</v>
      </c>
      <c r="M165" s="45"/>
      <c r="N165" s="207" t="s">
        <v>40</v>
      </c>
      <c r="O165" s="208" t="s">
        <v>53</v>
      </c>
      <c r="P165" s="209">
        <f>I165+J165</f>
        <v>0</v>
      </c>
      <c r="Q165" s="209">
        <f>ROUND(I165*H165,2)</f>
        <v>0</v>
      </c>
      <c r="R165" s="209">
        <f>ROUND(J165*H165,2)</f>
        <v>0</v>
      </c>
      <c r="S165" s="86"/>
      <c r="T165" s="210">
        <f>S165*H165</f>
        <v>0</v>
      </c>
      <c r="U165" s="210">
        <v>0</v>
      </c>
      <c r="V165" s="210">
        <f>U165*H165</f>
        <v>0</v>
      </c>
      <c r="W165" s="210">
        <v>0</v>
      </c>
      <c r="X165" s="210">
        <f>W165*H165</f>
        <v>0</v>
      </c>
      <c r="Y165" s="211" t="s">
        <v>40</v>
      </c>
      <c r="AR165" s="212" t="s">
        <v>235</v>
      </c>
      <c r="AT165" s="212" t="s">
        <v>231</v>
      </c>
      <c r="AU165" s="212" t="s">
        <v>82</v>
      </c>
      <c r="AY165" s="18" t="s">
        <v>236</v>
      </c>
      <c r="BE165" s="213">
        <f>IF(O165="základní",K165,0)</f>
        <v>0</v>
      </c>
      <c r="BF165" s="213">
        <f>IF(O165="snížená",K165,0)</f>
        <v>0</v>
      </c>
      <c r="BG165" s="213">
        <f>IF(O165="zákl. přenesená",K165,0)</f>
        <v>0</v>
      </c>
      <c r="BH165" s="213">
        <f>IF(O165="sníž. přenesená",K165,0)</f>
        <v>0</v>
      </c>
      <c r="BI165" s="213">
        <f>IF(O165="nulová",K165,0)</f>
        <v>0</v>
      </c>
      <c r="BJ165" s="18" t="s">
        <v>235</v>
      </c>
      <c r="BK165" s="213">
        <f>ROUND(P165*H165,2)</f>
        <v>0</v>
      </c>
      <c r="BL165" s="18" t="s">
        <v>235</v>
      </c>
      <c r="BM165" s="212" t="s">
        <v>736</v>
      </c>
    </row>
    <row r="166" s="1" customFormat="1">
      <c r="B166" s="40"/>
      <c r="C166" s="41"/>
      <c r="D166" s="214" t="s">
        <v>237</v>
      </c>
      <c r="E166" s="41"/>
      <c r="F166" s="215" t="s">
        <v>732</v>
      </c>
      <c r="G166" s="41"/>
      <c r="H166" s="41"/>
      <c r="I166" s="151"/>
      <c r="J166" s="151"/>
      <c r="K166" s="41"/>
      <c r="L166" s="41"/>
      <c r="M166" s="45"/>
      <c r="N166" s="216"/>
      <c r="O166" s="86"/>
      <c r="P166" s="86"/>
      <c r="Q166" s="86"/>
      <c r="R166" s="86"/>
      <c r="S166" s="86"/>
      <c r="T166" s="86"/>
      <c r="U166" s="86"/>
      <c r="V166" s="86"/>
      <c r="W166" s="86"/>
      <c r="X166" s="86"/>
      <c r="Y166" s="87"/>
      <c r="AT166" s="18" t="s">
        <v>237</v>
      </c>
      <c r="AU166" s="18" t="s">
        <v>82</v>
      </c>
    </row>
    <row r="167" s="1" customFormat="1">
      <c r="B167" s="40"/>
      <c r="C167" s="41"/>
      <c r="D167" s="214" t="s">
        <v>241</v>
      </c>
      <c r="E167" s="41"/>
      <c r="F167" s="217" t="s">
        <v>826</v>
      </c>
      <c r="G167" s="41"/>
      <c r="H167" s="41"/>
      <c r="I167" s="151"/>
      <c r="J167" s="151"/>
      <c r="K167" s="41"/>
      <c r="L167" s="41"/>
      <c r="M167" s="45"/>
      <c r="N167" s="216"/>
      <c r="O167" s="86"/>
      <c r="P167" s="86"/>
      <c r="Q167" s="86"/>
      <c r="R167" s="86"/>
      <c r="S167" s="86"/>
      <c r="T167" s="86"/>
      <c r="U167" s="86"/>
      <c r="V167" s="86"/>
      <c r="W167" s="86"/>
      <c r="X167" s="86"/>
      <c r="Y167" s="87"/>
      <c r="AT167" s="18" t="s">
        <v>241</v>
      </c>
      <c r="AU167" s="18" t="s">
        <v>82</v>
      </c>
    </row>
    <row r="168" s="1" customFormat="1" ht="16.5" customHeight="1">
      <c r="B168" s="40"/>
      <c r="C168" s="261" t="s">
        <v>421</v>
      </c>
      <c r="D168" s="261" t="s">
        <v>373</v>
      </c>
      <c r="E168" s="263" t="s">
        <v>734</v>
      </c>
      <c r="F168" s="264" t="s">
        <v>735</v>
      </c>
      <c r="G168" s="265" t="s">
        <v>342</v>
      </c>
      <c r="H168" s="266">
        <v>3.5</v>
      </c>
      <c r="I168" s="267"/>
      <c r="J168" s="268"/>
      <c r="K168" s="269">
        <f>ROUND(P168*H168,2)</f>
        <v>0</v>
      </c>
      <c r="L168" s="264" t="s">
        <v>40</v>
      </c>
      <c r="M168" s="270"/>
      <c r="N168" s="271" t="s">
        <v>40</v>
      </c>
      <c r="O168" s="208" t="s">
        <v>53</v>
      </c>
      <c r="P168" s="209">
        <f>I168+J168</f>
        <v>0</v>
      </c>
      <c r="Q168" s="209">
        <f>ROUND(I168*H168,2)</f>
        <v>0</v>
      </c>
      <c r="R168" s="209">
        <f>ROUND(J168*H168,2)</f>
        <v>0</v>
      </c>
      <c r="S168" s="86"/>
      <c r="T168" s="210">
        <f>S168*H168</f>
        <v>0</v>
      </c>
      <c r="U168" s="210">
        <v>0</v>
      </c>
      <c r="V168" s="210">
        <f>U168*H168</f>
        <v>0</v>
      </c>
      <c r="W168" s="210">
        <v>0</v>
      </c>
      <c r="X168" s="210">
        <f>W168*H168</f>
        <v>0</v>
      </c>
      <c r="Y168" s="211" t="s">
        <v>40</v>
      </c>
      <c r="AR168" s="212" t="s">
        <v>265</v>
      </c>
      <c r="AT168" s="212" t="s">
        <v>373</v>
      </c>
      <c r="AU168" s="212" t="s">
        <v>82</v>
      </c>
      <c r="AY168" s="18" t="s">
        <v>236</v>
      </c>
      <c r="BE168" s="213">
        <f>IF(O168="základní",K168,0)</f>
        <v>0</v>
      </c>
      <c r="BF168" s="213">
        <f>IF(O168="snížená",K168,0)</f>
        <v>0</v>
      </c>
      <c r="BG168" s="213">
        <f>IF(O168="zákl. přenesená",K168,0)</f>
        <v>0</v>
      </c>
      <c r="BH168" s="213">
        <f>IF(O168="sníž. přenesená",K168,0)</f>
        <v>0</v>
      </c>
      <c r="BI168" s="213">
        <f>IF(O168="nulová",K168,0)</f>
        <v>0</v>
      </c>
      <c r="BJ168" s="18" t="s">
        <v>235</v>
      </c>
      <c r="BK168" s="213">
        <f>ROUND(P168*H168,2)</f>
        <v>0</v>
      </c>
      <c r="BL168" s="18" t="s">
        <v>235</v>
      </c>
      <c r="BM168" s="212" t="s">
        <v>740</v>
      </c>
    </row>
    <row r="169" s="1" customFormat="1">
      <c r="B169" s="40"/>
      <c r="C169" s="41"/>
      <c r="D169" s="214" t="s">
        <v>237</v>
      </c>
      <c r="E169" s="41"/>
      <c r="F169" s="215" t="s">
        <v>735</v>
      </c>
      <c r="G169" s="41"/>
      <c r="H169" s="41"/>
      <c r="I169" s="151"/>
      <c r="J169" s="151"/>
      <c r="K169" s="41"/>
      <c r="L169" s="41"/>
      <c r="M169" s="45"/>
      <c r="N169" s="216"/>
      <c r="O169" s="86"/>
      <c r="P169" s="86"/>
      <c r="Q169" s="86"/>
      <c r="R169" s="86"/>
      <c r="S169" s="86"/>
      <c r="T169" s="86"/>
      <c r="U169" s="86"/>
      <c r="V169" s="86"/>
      <c r="W169" s="86"/>
      <c r="X169" s="86"/>
      <c r="Y169" s="87"/>
      <c r="AT169" s="18" t="s">
        <v>237</v>
      </c>
      <c r="AU169" s="18" t="s">
        <v>82</v>
      </c>
    </row>
    <row r="170" s="1" customFormat="1">
      <c r="B170" s="40"/>
      <c r="C170" s="41"/>
      <c r="D170" s="214" t="s">
        <v>241</v>
      </c>
      <c r="E170" s="41"/>
      <c r="F170" s="217" t="s">
        <v>827</v>
      </c>
      <c r="G170" s="41"/>
      <c r="H170" s="41"/>
      <c r="I170" s="151"/>
      <c r="J170" s="151"/>
      <c r="K170" s="41"/>
      <c r="L170" s="41"/>
      <c r="M170" s="45"/>
      <c r="N170" s="216"/>
      <c r="O170" s="86"/>
      <c r="P170" s="86"/>
      <c r="Q170" s="86"/>
      <c r="R170" s="86"/>
      <c r="S170" s="86"/>
      <c r="T170" s="86"/>
      <c r="U170" s="86"/>
      <c r="V170" s="86"/>
      <c r="W170" s="86"/>
      <c r="X170" s="86"/>
      <c r="Y170" s="87"/>
      <c r="AT170" s="18" t="s">
        <v>241</v>
      </c>
      <c r="AU170" s="18" t="s">
        <v>82</v>
      </c>
    </row>
    <row r="171" s="1" customFormat="1" ht="16.5" customHeight="1">
      <c r="B171" s="40"/>
      <c r="C171" s="261" t="s">
        <v>432</v>
      </c>
      <c r="D171" s="261" t="s">
        <v>373</v>
      </c>
      <c r="E171" s="263" t="s">
        <v>738</v>
      </c>
      <c r="F171" s="264" t="s">
        <v>739</v>
      </c>
      <c r="G171" s="265" t="s">
        <v>168</v>
      </c>
      <c r="H171" s="266">
        <v>0.90000000000000002</v>
      </c>
      <c r="I171" s="267"/>
      <c r="J171" s="268"/>
      <c r="K171" s="269">
        <f>ROUND(P171*H171,2)</f>
        <v>0</v>
      </c>
      <c r="L171" s="264" t="s">
        <v>40</v>
      </c>
      <c r="M171" s="270"/>
      <c r="N171" s="271" t="s">
        <v>40</v>
      </c>
      <c r="O171" s="208" t="s">
        <v>53</v>
      </c>
      <c r="P171" s="209">
        <f>I171+J171</f>
        <v>0</v>
      </c>
      <c r="Q171" s="209">
        <f>ROUND(I171*H171,2)</f>
        <v>0</v>
      </c>
      <c r="R171" s="209">
        <f>ROUND(J171*H171,2)</f>
        <v>0</v>
      </c>
      <c r="S171" s="86"/>
      <c r="T171" s="210">
        <f>S171*H171</f>
        <v>0</v>
      </c>
      <c r="U171" s="210">
        <v>0</v>
      </c>
      <c r="V171" s="210">
        <f>U171*H171</f>
        <v>0</v>
      </c>
      <c r="W171" s="210">
        <v>0</v>
      </c>
      <c r="X171" s="210">
        <f>W171*H171</f>
        <v>0</v>
      </c>
      <c r="Y171" s="211" t="s">
        <v>40</v>
      </c>
      <c r="AR171" s="212" t="s">
        <v>265</v>
      </c>
      <c r="AT171" s="212" t="s">
        <v>373</v>
      </c>
      <c r="AU171" s="212" t="s">
        <v>82</v>
      </c>
      <c r="AY171" s="18" t="s">
        <v>236</v>
      </c>
      <c r="BE171" s="213">
        <f>IF(O171="základní",K171,0)</f>
        <v>0</v>
      </c>
      <c r="BF171" s="213">
        <f>IF(O171="snížená",K171,0)</f>
        <v>0</v>
      </c>
      <c r="BG171" s="213">
        <f>IF(O171="zákl. přenesená",K171,0)</f>
        <v>0</v>
      </c>
      <c r="BH171" s="213">
        <f>IF(O171="sníž. přenesená",K171,0)</f>
        <v>0</v>
      </c>
      <c r="BI171" s="213">
        <f>IF(O171="nulová",K171,0)</f>
        <v>0</v>
      </c>
      <c r="BJ171" s="18" t="s">
        <v>235</v>
      </c>
      <c r="BK171" s="213">
        <f>ROUND(P171*H171,2)</f>
        <v>0</v>
      </c>
      <c r="BL171" s="18" t="s">
        <v>235</v>
      </c>
      <c r="BM171" s="212" t="s">
        <v>381</v>
      </c>
    </row>
    <row r="172" s="1" customFormat="1">
      <c r="B172" s="40"/>
      <c r="C172" s="41"/>
      <c r="D172" s="214" t="s">
        <v>237</v>
      </c>
      <c r="E172" s="41"/>
      <c r="F172" s="215" t="s">
        <v>739</v>
      </c>
      <c r="G172" s="41"/>
      <c r="H172" s="41"/>
      <c r="I172" s="151"/>
      <c r="J172" s="151"/>
      <c r="K172" s="41"/>
      <c r="L172" s="41"/>
      <c r="M172" s="45"/>
      <c r="N172" s="216"/>
      <c r="O172" s="86"/>
      <c r="P172" s="86"/>
      <c r="Q172" s="86"/>
      <c r="R172" s="86"/>
      <c r="S172" s="86"/>
      <c r="T172" s="86"/>
      <c r="U172" s="86"/>
      <c r="V172" s="86"/>
      <c r="W172" s="86"/>
      <c r="X172" s="86"/>
      <c r="Y172" s="87"/>
      <c r="AT172" s="18" t="s">
        <v>237</v>
      </c>
      <c r="AU172" s="18" t="s">
        <v>82</v>
      </c>
    </row>
    <row r="173" s="1" customFormat="1">
      <c r="B173" s="40"/>
      <c r="C173" s="41"/>
      <c r="D173" s="214" t="s">
        <v>241</v>
      </c>
      <c r="E173" s="41"/>
      <c r="F173" s="217" t="s">
        <v>828</v>
      </c>
      <c r="G173" s="41"/>
      <c r="H173" s="41"/>
      <c r="I173" s="151"/>
      <c r="J173" s="151"/>
      <c r="K173" s="41"/>
      <c r="L173" s="41"/>
      <c r="M173" s="45"/>
      <c r="N173" s="216"/>
      <c r="O173" s="86"/>
      <c r="P173" s="86"/>
      <c r="Q173" s="86"/>
      <c r="R173" s="86"/>
      <c r="S173" s="86"/>
      <c r="T173" s="86"/>
      <c r="U173" s="86"/>
      <c r="V173" s="86"/>
      <c r="W173" s="86"/>
      <c r="X173" s="86"/>
      <c r="Y173" s="87"/>
      <c r="AT173" s="18" t="s">
        <v>241</v>
      </c>
      <c r="AU173" s="18" t="s">
        <v>82</v>
      </c>
    </row>
    <row r="174" s="1" customFormat="1" ht="36" customHeight="1">
      <c r="B174" s="40"/>
      <c r="C174" s="199" t="s">
        <v>440</v>
      </c>
      <c r="D174" s="199" t="s">
        <v>231</v>
      </c>
      <c r="E174" s="201" t="s">
        <v>275</v>
      </c>
      <c r="F174" s="202" t="s">
        <v>742</v>
      </c>
      <c r="G174" s="203" t="s">
        <v>160</v>
      </c>
      <c r="H174" s="204">
        <v>3.04</v>
      </c>
      <c r="I174" s="205"/>
      <c r="J174" s="205"/>
      <c r="K174" s="206">
        <f>ROUND(P174*H174,2)</f>
        <v>0</v>
      </c>
      <c r="L174" s="202" t="s">
        <v>40</v>
      </c>
      <c r="M174" s="45"/>
      <c r="N174" s="207" t="s">
        <v>40</v>
      </c>
      <c r="O174" s="208" t="s">
        <v>53</v>
      </c>
      <c r="P174" s="209">
        <f>I174+J174</f>
        <v>0</v>
      </c>
      <c r="Q174" s="209">
        <f>ROUND(I174*H174,2)</f>
        <v>0</v>
      </c>
      <c r="R174" s="209">
        <f>ROUND(J174*H174,2)</f>
        <v>0</v>
      </c>
      <c r="S174" s="86"/>
      <c r="T174" s="210">
        <f>S174*H174</f>
        <v>0</v>
      </c>
      <c r="U174" s="210">
        <v>0</v>
      </c>
      <c r="V174" s="210">
        <f>U174*H174</f>
        <v>0</v>
      </c>
      <c r="W174" s="210">
        <v>0</v>
      </c>
      <c r="X174" s="210">
        <f>W174*H174</f>
        <v>0</v>
      </c>
      <c r="Y174" s="211" t="s">
        <v>40</v>
      </c>
      <c r="AR174" s="212" t="s">
        <v>235</v>
      </c>
      <c r="AT174" s="212" t="s">
        <v>231</v>
      </c>
      <c r="AU174" s="212" t="s">
        <v>82</v>
      </c>
      <c r="AY174" s="18" t="s">
        <v>236</v>
      </c>
      <c r="BE174" s="213">
        <f>IF(O174="základní",K174,0)</f>
        <v>0</v>
      </c>
      <c r="BF174" s="213">
        <f>IF(O174="snížená",K174,0)</f>
        <v>0</v>
      </c>
      <c r="BG174" s="213">
        <f>IF(O174="zákl. přenesená",K174,0)</f>
        <v>0</v>
      </c>
      <c r="BH174" s="213">
        <f>IF(O174="sníž. přenesená",K174,0)</f>
        <v>0</v>
      </c>
      <c r="BI174" s="213">
        <f>IF(O174="nulová",K174,0)</f>
        <v>0</v>
      </c>
      <c r="BJ174" s="18" t="s">
        <v>235</v>
      </c>
      <c r="BK174" s="213">
        <f>ROUND(P174*H174,2)</f>
        <v>0</v>
      </c>
      <c r="BL174" s="18" t="s">
        <v>235</v>
      </c>
      <c r="BM174" s="212" t="s">
        <v>391</v>
      </c>
    </row>
    <row r="175" s="1" customFormat="1">
      <c r="B175" s="40"/>
      <c r="C175" s="41"/>
      <c r="D175" s="214" t="s">
        <v>237</v>
      </c>
      <c r="E175" s="41"/>
      <c r="F175" s="215" t="s">
        <v>743</v>
      </c>
      <c r="G175" s="41"/>
      <c r="H175" s="41"/>
      <c r="I175" s="151"/>
      <c r="J175" s="151"/>
      <c r="K175" s="41"/>
      <c r="L175" s="41"/>
      <c r="M175" s="45"/>
      <c r="N175" s="216"/>
      <c r="O175" s="86"/>
      <c r="P175" s="86"/>
      <c r="Q175" s="86"/>
      <c r="R175" s="86"/>
      <c r="S175" s="86"/>
      <c r="T175" s="86"/>
      <c r="U175" s="86"/>
      <c r="V175" s="86"/>
      <c r="W175" s="86"/>
      <c r="X175" s="86"/>
      <c r="Y175" s="87"/>
      <c r="AT175" s="18" t="s">
        <v>237</v>
      </c>
      <c r="AU175" s="18" t="s">
        <v>82</v>
      </c>
    </row>
    <row r="176" s="1" customFormat="1" ht="16.5" customHeight="1">
      <c r="B176" s="40"/>
      <c r="C176" s="199" t="s">
        <v>324</v>
      </c>
      <c r="D176" s="199" t="s">
        <v>231</v>
      </c>
      <c r="E176" s="201" t="s">
        <v>744</v>
      </c>
      <c r="F176" s="202" t="s">
        <v>745</v>
      </c>
      <c r="G176" s="203" t="s">
        <v>746</v>
      </c>
      <c r="H176" s="283"/>
      <c r="I176" s="205"/>
      <c r="J176" s="205"/>
      <c r="K176" s="206">
        <f>ROUND(P176*H176,2)</f>
        <v>0</v>
      </c>
      <c r="L176" s="202" t="s">
        <v>40</v>
      </c>
      <c r="M176" s="45"/>
      <c r="N176" s="207" t="s">
        <v>40</v>
      </c>
      <c r="O176" s="208" t="s">
        <v>53</v>
      </c>
      <c r="P176" s="209">
        <f>I176+J176</f>
        <v>0</v>
      </c>
      <c r="Q176" s="209">
        <f>ROUND(I176*H176,2)</f>
        <v>0</v>
      </c>
      <c r="R176" s="209">
        <f>ROUND(J176*H176,2)</f>
        <v>0</v>
      </c>
      <c r="S176" s="86"/>
      <c r="T176" s="210">
        <f>S176*H176</f>
        <v>0</v>
      </c>
      <c r="U176" s="210">
        <v>0</v>
      </c>
      <c r="V176" s="210">
        <f>U176*H176</f>
        <v>0</v>
      </c>
      <c r="W176" s="210">
        <v>0</v>
      </c>
      <c r="X176" s="210">
        <f>W176*H176</f>
        <v>0</v>
      </c>
      <c r="Y176" s="211" t="s">
        <v>40</v>
      </c>
      <c r="AR176" s="212" t="s">
        <v>235</v>
      </c>
      <c r="AT176" s="212" t="s">
        <v>231</v>
      </c>
      <c r="AU176" s="212" t="s">
        <v>82</v>
      </c>
      <c r="AY176" s="18" t="s">
        <v>236</v>
      </c>
      <c r="BE176" s="213">
        <f>IF(O176="základní",K176,0)</f>
        <v>0</v>
      </c>
      <c r="BF176" s="213">
        <f>IF(O176="snížená",K176,0)</f>
        <v>0</v>
      </c>
      <c r="BG176" s="213">
        <f>IF(O176="zákl. přenesená",K176,0)</f>
        <v>0</v>
      </c>
      <c r="BH176" s="213">
        <f>IF(O176="sníž. přenesená",K176,0)</f>
        <v>0</v>
      </c>
      <c r="BI176" s="213">
        <f>IF(O176="nulová",K176,0)</f>
        <v>0</v>
      </c>
      <c r="BJ176" s="18" t="s">
        <v>235</v>
      </c>
      <c r="BK176" s="213">
        <f>ROUND(P176*H176,2)</f>
        <v>0</v>
      </c>
      <c r="BL176" s="18" t="s">
        <v>235</v>
      </c>
      <c r="BM176" s="212" t="s">
        <v>405</v>
      </c>
    </row>
    <row r="177" s="1" customFormat="1">
      <c r="B177" s="40"/>
      <c r="C177" s="41"/>
      <c r="D177" s="214" t="s">
        <v>237</v>
      </c>
      <c r="E177" s="41"/>
      <c r="F177" s="215" t="s">
        <v>745</v>
      </c>
      <c r="G177" s="41"/>
      <c r="H177" s="41"/>
      <c r="I177" s="151"/>
      <c r="J177" s="151"/>
      <c r="K177" s="41"/>
      <c r="L177" s="41"/>
      <c r="M177" s="45"/>
      <c r="N177" s="216"/>
      <c r="O177" s="86"/>
      <c r="P177" s="86"/>
      <c r="Q177" s="86"/>
      <c r="R177" s="86"/>
      <c r="S177" s="86"/>
      <c r="T177" s="86"/>
      <c r="U177" s="86"/>
      <c r="V177" s="86"/>
      <c r="W177" s="86"/>
      <c r="X177" s="86"/>
      <c r="Y177" s="87"/>
      <c r="AT177" s="18" t="s">
        <v>237</v>
      </c>
      <c r="AU177" s="18" t="s">
        <v>82</v>
      </c>
    </row>
    <row r="178" s="1" customFormat="1" ht="16.5" customHeight="1">
      <c r="B178" s="40"/>
      <c r="C178" s="199" t="s">
        <v>452</v>
      </c>
      <c r="D178" s="284" t="s">
        <v>231</v>
      </c>
      <c r="E178" s="201" t="s">
        <v>542</v>
      </c>
      <c r="F178" s="202" t="s">
        <v>543</v>
      </c>
      <c r="G178" s="203" t="s">
        <v>160</v>
      </c>
      <c r="H178" s="204">
        <v>101.43000000000001</v>
      </c>
      <c r="I178" s="205"/>
      <c r="J178" s="205"/>
      <c r="K178" s="206">
        <f>ROUND(P178*H178,2)</f>
        <v>0</v>
      </c>
      <c r="L178" s="202" t="s">
        <v>40</v>
      </c>
      <c r="M178" s="45"/>
      <c r="N178" s="207" t="s">
        <v>40</v>
      </c>
      <c r="O178" s="208" t="s">
        <v>53</v>
      </c>
      <c r="P178" s="209">
        <f>I178+J178</f>
        <v>0</v>
      </c>
      <c r="Q178" s="209">
        <f>ROUND(I178*H178,2)</f>
        <v>0</v>
      </c>
      <c r="R178" s="209">
        <f>ROUND(J178*H178,2)</f>
        <v>0</v>
      </c>
      <c r="S178" s="86"/>
      <c r="T178" s="210">
        <f>S178*H178</f>
        <v>0</v>
      </c>
      <c r="U178" s="210">
        <v>0</v>
      </c>
      <c r="V178" s="210">
        <f>U178*H178</f>
        <v>0</v>
      </c>
      <c r="W178" s="210">
        <v>0</v>
      </c>
      <c r="X178" s="210">
        <f>W178*H178</f>
        <v>0</v>
      </c>
      <c r="Y178" s="211" t="s">
        <v>40</v>
      </c>
      <c r="AR178" s="212" t="s">
        <v>235</v>
      </c>
      <c r="AT178" s="212" t="s">
        <v>231</v>
      </c>
      <c r="AU178" s="212" t="s">
        <v>82</v>
      </c>
      <c r="AY178" s="18" t="s">
        <v>236</v>
      </c>
      <c r="BE178" s="213">
        <f>IF(O178="základní",K178,0)</f>
        <v>0</v>
      </c>
      <c r="BF178" s="213">
        <f>IF(O178="snížená",K178,0)</f>
        <v>0</v>
      </c>
      <c r="BG178" s="213">
        <f>IF(O178="zákl. přenesená",K178,0)</f>
        <v>0</v>
      </c>
      <c r="BH178" s="213">
        <f>IF(O178="sníž. přenesená",K178,0)</f>
        <v>0</v>
      </c>
      <c r="BI178" s="213">
        <f>IF(O178="nulová",K178,0)</f>
        <v>0</v>
      </c>
      <c r="BJ178" s="18" t="s">
        <v>235</v>
      </c>
      <c r="BK178" s="213">
        <f>ROUND(P178*H178,2)</f>
        <v>0</v>
      </c>
      <c r="BL178" s="18" t="s">
        <v>235</v>
      </c>
      <c r="BM178" s="212" t="s">
        <v>629</v>
      </c>
    </row>
    <row r="179" s="1" customFormat="1">
      <c r="B179" s="40"/>
      <c r="C179" s="41"/>
      <c r="D179" s="214" t="s">
        <v>237</v>
      </c>
      <c r="E179" s="41"/>
      <c r="F179" s="215" t="s">
        <v>543</v>
      </c>
      <c r="G179" s="41"/>
      <c r="H179" s="41"/>
      <c r="I179" s="151"/>
      <c r="J179" s="151"/>
      <c r="K179" s="41"/>
      <c r="L179" s="41"/>
      <c r="M179" s="45"/>
      <c r="N179" s="216"/>
      <c r="O179" s="86"/>
      <c r="P179" s="86"/>
      <c r="Q179" s="86"/>
      <c r="R179" s="86"/>
      <c r="S179" s="86"/>
      <c r="T179" s="86"/>
      <c r="U179" s="86"/>
      <c r="V179" s="86"/>
      <c r="W179" s="86"/>
      <c r="X179" s="86"/>
      <c r="Y179" s="87"/>
      <c r="AT179" s="18" t="s">
        <v>237</v>
      </c>
      <c r="AU179" s="18" t="s">
        <v>82</v>
      </c>
    </row>
    <row r="180" s="1" customFormat="1">
      <c r="B180" s="40"/>
      <c r="C180" s="41"/>
      <c r="D180" s="214" t="s">
        <v>241</v>
      </c>
      <c r="E180" s="41"/>
      <c r="F180" s="217" t="s">
        <v>788</v>
      </c>
      <c r="G180" s="41"/>
      <c r="H180" s="41"/>
      <c r="I180" s="151"/>
      <c r="J180" s="151"/>
      <c r="K180" s="41"/>
      <c r="L180" s="41"/>
      <c r="M180" s="45"/>
      <c r="N180" s="216"/>
      <c r="O180" s="86"/>
      <c r="P180" s="86"/>
      <c r="Q180" s="86"/>
      <c r="R180" s="86"/>
      <c r="S180" s="86"/>
      <c r="T180" s="86"/>
      <c r="U180" s="86"/>
      <c r="V180" s="86"/>
      <c r="W180" s="86"/>
      <c r="X180" s="86"/>
      <c r="Y180" s="87"/>
      <c r="AT180" s="18" t="s">
        <v>241</v>
      </c>
      <c r="AU180" s="18" t="s">
        <v>82</v>
      </c>
    </row>
    <row r="181" s="1" customFormat="1" ht="16.5" customHeight="1">
      <c r="B181" s="40"/>
      <c r="C181" s="199" t="s">
        <v>335</v>
      </c>
      <c r="D181" s="199" t="s">
        <v>231</v>
      </c>
      <c r="E181" s="201" t="s">
        <v>751</v>
      </c>
      <c r="F181" s="202" t="s">
        <v>752</v>
      </c>
      <c r="G181" s="203" t="s">
        <v>160</v>
      </c>
      <c r="H181" s="204">
        <v>8.0999999999999996</v>
      </c>
      <c r="I181" s="205"/>
      <c r="J181" s="205"/>
      <c r="K181" s="206">
        <f>ROUND(P181*H181,2)</f>
        <v>0</v>
      </c>
      <c r="L181" s="202" t="s">
        <v>40</v>
      </c>
      <c r="M181" s="45"/>
      <c r="N181" s="207" t="s">
        <v>40</v>
      </c>
      <c r="O181" s="208" t="s">
        <v>53</v>
      </c>
      <c r="P181" s="209">
        <f>I181+J181</f>
        <v>0</v>
      </c>
      <c r="Q181" s="209">
        <f>ROUND(I181*H181,2)</f>
        <v>0</v>
      </c>
      <c r="R181" s="209">
        <f>ROUND(J181*H181,2)</f>
        <v>0</v>
      </c>
      <c r="S181" s="86"/>
      <c r="T181" s="210">
        <f>S181*H181</f>
        <v>0</v>
      </c>
      <c r="U181" s="210">
        <v>0</v>
      </c>
      <c r="V181" s="210">
        <f>U181*H181</f>
        <v>0</v>
      </c>
      <c r="W181" s="210">
        <v>0</v>
      </c>
      <c r="X181" s="210">
        <f>W181*H181</f>
        <v>0</v>
      </c>
      <c r="Y181" s="211" t="s">
        <v>40</v>
      </c>
      <c r="AR181" s="212" t="s">
        <v>235</v>
      </c>
      <c r="AT181" s="212" t="s">
        <v>231</v>
      </c>
      <c r="AU181" s="212" t="s">
        <v>82</v>
      </c>
      <c r="AY181" s="18" t="s">
        <v>236</v>
      </c>
      <c r="BE181" s="213">
        <f>IF(O181="základní",K181,0)</f>
        <v>0</v>
      </c>
      <c r="BF181" s="213">
        <f>IF(O181="snížená",K181,0)</f>
        <v>0</v>
      </c>
      <c r="BG181" s="213">
        <f>IF(O181="zákl. přenesená",K181,0)</f>
        <v>0</v>
      </c>
      <c r="BH181" s="213">
        <f>IF(O181="sníž. přenesená",K181,0)</f>
        <v>0</v>
      </c>
      <c r="BI181" s="213">
        <f>IF(O181="nulová",K181,0)</f>
        <v>0</v>
      </c>
      <c r="BJ181" s="18" t="s">
        <v>235</v>
      </c>
      <c r="BK181" s="213">
        <f>ROUND(P181*H181,2)</f>
        <v>0</v>
      </c>
      <c r="BL181" s="18" t="s">
        <v>235</v>
      </c>
      <c r="BM181" s="212" t="s">
        <v>632</v>
      </c>
    </row>
    <row r="182" s="1" customFormat="1">
      <c r="B182" s="40"/>
      <c r="C182" s="41"/>
      <c r="D182" s="214" t="s">
        <v>237</v>
      </c>
      <c r="E182" s="41"/>
      <c r="F182" s="215" t="s">
        <v>752</v>
      </c>
      <c r="G182" s="41"/>
      <c r="H182" s="41"/>
      <c r="I182" s="151"/>
      <c r="J182" s="151"/>
      <c r="K182" s="41"/>
      <c r="L182" s="41"/>
      <c r="M182" s="45"/>
      <c r="N182" s="216"/>
      <c r="O182" s="86"/>
      <c r="P182" s="86"/>
      <c r="Q182" s="86"/>
      <c r="R182" s="86"/>
      <c r="S182" s="86"/>
      <c r="T182" s="86"/>
      <c r="U182" s="86"/>
      <c r="V182" s="86"/>
      <c r="W182" s="86"/>
      <c r="X182" s="86"/>
      <c r="Y182" s="87"/>
      <c r="AT182" s="18" t="s">
        <v>237</v>
      </c>
      <c r="AU182" s="18" t="s">
        <v>82</v>
      </c>
    </row>
    <row r="183" s="1" customFormat="1">
      <c r="B183" s="40"/>
      <c r="C183" s="41"/>
      <c r="D183" s="214" t="s">
        <v>241</v>
      </c>
      <c r="E183" s="41"/>
      <c r="F183" s="217" t="s">
        <v>789</v>
      </c>
      <c r="G183" s="41"/>
      <c r="H183" s="41"/>
      <c r="I183" s="151"/>
      <c r="J183" s="151"/>
      <c r="K183" s="41"/>
      <c r="L183" s="41"/>
      <c r="M183" s="45"/>
      <c r="N183" s="216"/>
      <c r="O183" s="86"/>
      <c r="P183" s="86"/>
      <c r="Q183" s="86"/>
      <c r="R183" s="86"/>
      <c r="S183" s="86"/>
      <c r="T183" s="86"/>
      <c r="U183" s="86"/>
      <c r="V183" s="86"/>
      <c r="W183" s="86"/>
      <c r="X183" s="86"/>
      <c r="Y183" s="87"/>
      <c r="AT183" s="18" t="s">
        <v>241</v>
      </c>
      <c r="AU183" s="18" t="s">
        <v>82</v>
      </c>
    </row>
    <row r="184" s="1" customFormat="1" ht="24" customHeight="1">
      <c r="B184" s="40"/>
      <c r="C184" s="199" t="s">
        <v>463</v>
      </c>
      <c r="D184" s="199" t="s">
        <v>231</v>
      </c>
      <c r="E184" s="201" t="s">
        <v>790</v>
      </c>
      <c r="F184" s="202" t="s">
        <v>791</v>
      </c>
      <c r="G184" s="203" t="s">
        <v>160</v>
      </c>
      <c r="H184" s="204">
        <v>68</v>
      </c>
      <c r="I184" s="205"/>
      <c r="J184" s="205"/>
      <c r="K184" s="206">
        <f>ROUND(P184*H184,2)</f>
        <v>0</v>
      </c>
      <c r="L184" s="202" t="s">
        <v>40</v>
      </c>
      <c r="M184" s="45"/>
      <c r="N184" s="207" t="s">
        <v>40</v>
      </c>
      <c r="O184" s="208" t="s">
        <v>53</v>
      </c>
      <c r="P184" s="209">
        <f>I184+J184</f>
        <v>0</v>
      </c>
      <c r="Q184" s="209">
        <f>ROUND(I184*H184,2)</f>
        <v>0</v>
      </c>
      <c r="R184" s="209">
        <f>ROUND(J184*H184,2)</f>
        <v>0</v>
      </c>
      <c r="S184" s="86"/>
      <c r="T184" s="210">
        <f>S184*H184</f>
        <v>0</v>
      </c>
      <c r="U184" s="210">
        <v>0</v>
      </c>
      <c r="V184" s="210">
        <f>U184*H184</f>
        <v>0</v>
      </c>
      <c r="W184" s="210">
        <v>0</v>
      </c>
      <c r="X184" s="210">
        <f>W184*H184</f>
        <v>0</v>
      </c>
      <c r="Y184" s="211" t="s">
        <v>40</v>
      </c>
      <c r="AR184" s="212" t="s">
        <v>235</v>
      </c>
      <c r="AT184" s="212" t="s">
        <v>231</v>
      </c>
      <c r="AU184" s="212" t="s">
        <v>82</v>
      </c>
      <c r="AY184" s="18" t="s">
        <v>236</v>
      </c>
      <c r="BE184" s="213">
        <f>IF(O184="základní",K184,0)</f>
        <v>0</v>
      </c>
      <c r="BF184" s="213">
        <f>IF(O184="snížená",K184,0)</f>
        <v>0</v>
      </c>
      <c r="BG184" s="213">
        <f>IF(O184="zákl. přenesená",K184,0)</f>
        <v>0</v>
      </c>
      <c r="BH184" s="213">
        <f>IF(O184="sníž. přenesená",K184,0)</f>
        <v>0</v>
      </c>
      <c r="BI184" s="213">
        <f>IF(O184="nulová",K184,0)</f>
        <v>0</v>
      </c>
      <c r="BJ184" s="18" t="s">
        <v>235</v>
      </c>
      <c r="BK184" s="213">
        <f>ROUND(P184*H184,2)</f>
        <v>0</v>
      </c>
      <c r="BL184" s="18" t="s">
        <v>235</v>
      </c>
      <c r="BM184" s="212" t="s">
        <v>416</v>
      </c>
    </row>
    <row r="185" s="1" customFormat="1">
      <c r="B185" s="40"/>
      <c r="C185" s="41"/>
      <c r="D185" s="214" t="s">
        <v>237</v>
      </c>
      <c r="E185" s="41"/>
      <c r="F185" s="215" t="s">
        <v>791</v>
      </c>
      <c r="G185" s="41"/>
      <c r="H185" s="41"/>
      <c r="I185" s="151"/>
      <c r="J185" s="151"/>
      <c r="K185" s="41"/>
      <c r="L185" s="41"/>
      <c r="M185" s="45"/>
      <c r="N185" s="216"/>
      <c r="O185" s="86"/>
      <c r="P185" s="86"/>
      <c r="Q185" s="86"/>
      <c r="R185" s="86"/>
      <c r="S185" s="86"/>
      <c r="T185" s="86"/>
      <c r="U185" s="86"/>
      <c r="V185" s="86"/>
      <c r="W185" s="86"/>
      <c r="X185" s="86"/>
      <c r="Y185" s="87"/>
      <c r="AT185" s="18" t="s">
        <v>237</v>
      </c>
      <c r="AU185" s="18" t="s">
        <v>82</v>
      </c>
    </row>
    <row r="186" s="1" customFormat="1">
      <c r="B186" s="40"/>
      <c r="C186" s="41"/>
      <c r="D186" s="214" t="s">
        <v>241</v>
      </c>
      <c r="E186" s="41"/>
      <c r="F186" s="217" t="s">
        <v>792</v>
      </c>
      <c r="G186" s="41"/>
      <c r="H186" s="41"/>
      <c r="I186" s="151"/>
      <c r="J186" s="151"/>
      <c r="K186" s="41"/>
      <c r="L186" s="41"/>
      <c r="M186" s="45"/>
      <c r="N186" s="280"/>
      <c r="O186" s="281"/>
      <c r="P186" s="281"/>
      <c r="Q186" s="281"/>
      <c r="R186" s="281"/>
      <c r="S186" s="281"/>
      <c r="T186" s="281"/>
      <c r="U186" s="281"/>
      <c r="V186" s="281"/>
      <c r="W186" s="281"/>
      <c r="X186" s="281"/>
      <c r="Y186" s="282"/>
      <c r="AT186" s="18" t="s">
        <v>241</v>
      </c>
      <c r="AU186" s="18" t="s">
        <v>82</v>
      </c>
    </row>
    <row r="187" s="1" customFormat="1" ht="6.96" customHeight="1">
      <c r="B187" s="61"/>
      <c r="C187" s="62"/>
      <c r="D187" s="62"/>
      <c r="E187" s="62"/>
      <c r="F187" s="62"/>
      <c r="G187" s="62"/>
      <c r="H187" s="62"/>
      <c r="I187" s="177"/>
      <c r="J187" s="177"/>
      <c r="K187" s="62"/>
      <c r="L187" s="62"/>
      <c r="M187" s="45"/>
    </row>
  </sheetData>
  <sheetProtection sheet="1" autoFilter="0" formatColumns="0" formatRows="0" objects="1" scenarios="1" spinCount="100000" saltValue="t+ltaGNRwE85c7dO0tDmyOOfFZ9atAXOIWApxN0aMJG9M7cSpFjgBhfkTEHADHgZfp8NsAQJ7A4lZP0URgl1Uw==" hashValue="nVkcvOy5CygCapFkYgXTREVZnT4AgXuGcPFeJ0TPOQJc5FKkL7htF+JZlQtoVgcxhLEdSSF4p1yvD8bCxOYasw==" algorithmName="SHA-512" password="CDD6"/>
  <autoFilter ref="C86:L186"/>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120</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664</v>
      </c>
      <c r="F9" s="1"/>
      <c r="G9" s="1"/>
      <c r="H9" s="1"/>
      <c r="I9" s="151"/>
      <c r="J9" s="151"/>
      <c r="M9" s="45"/>
    </row>
    <row r="10" s="1" customFormat="1" ht="12" customHeight="1">
      <c r="B10" s="45"/>
      <c r="D10" s="149" t="s">
        <v>187</v>
      </c>
      <c r="I10" s="151"/>
      <c r="J10" s="151"/>
      <c r="M10" s="45"/>
    </row>
    <row r="11" s="1" customFormat="1" ht="36.96" customHeight="1">
      <c r="B11" s="45"/>
      <c r="E11" s="152" t="s">
        <v>829</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ROUND((SUM(BE87:BE172)),  2)</f>
        <v>0</v>
      </c>
      <c r="I37" s="166">
        <v>0.20999999999999999</v>
      </c>
      <c r="J37" s="151"/>
      <c r="K37" s="160">
        <f>ROUND(((SUM(BE87:BE172))*I37),  2)</f>
        <v>0</v>
      </c>
      <c r="M37" s="45"/>
    </row>
    <row r="38" hidden="1" s="1" customFormat="1" ht="14.4" customHeight="1">
      <c r="B38" s="45"/>
      <c r="E38" s="149" t="s">
        <v>52</v>
      </c>
      <c r="F38" s="160">
        <f>ROUND((SUM(BF87:BF172)),  2)</f>
        <v>0</v>
      </c>
      <c r="I38" s="166">
        <v>0.14999999999999999</v>
      </c>
      <c r="J38" s="151"/>
      <c r="K38" s="160">
        <f>ROUND(((SUM(BF87:BF172))*I38),  2)</f>
        <v>0</v>
      </c>
      <c r="M38" s="45"/>
    </row>
    <row r="39" s="1" customFormat="1" ht="14.4" customHeight="1">
      <c r="B39" s="45"/>
      <c r="D39" s="149" t="s">
        <v>50</v>
      </c>
      <c r="E39" s="149" t="s">
        <v>53</v>
      </c>
      <c r="F39" s="160">
        <f>ROUND((SUM(BG87:BG172)),  2)</f>
        <v>0</v>
      </c>
      <c r="I39" s="166">
        <v>0.20999999999999999</v>
      </c>
      <c r="J39" s="151"/>
      <c r="K39" s="160">
        <f>0</f>
        <v>0</v>
      </c>
      <c r="M39" s="45"/>
    </row>
    <row r="40" s="1" customFormat="1" ht="14.4" customHeight="1">
      <c r="B40" s="45"/>
      <c r="E40" s="149" t="s">
        <v>54</v>
      </c>
      <c r="F40" s="160">
        <f>ROUND((SUM(BH87:BH172)),  2)</f>
        <v>0</v>
      </c>
      <c r="I40" s="166">
        <v>0.14999999999999999</v>
      </c>
      <c r="J40" s="151"/>
      <c r="K40" s="160">
        <f>0</f>
        <v>0</v>
      </c>
      <c r="M40" s="45"/>
    </row>
    <row r="41" hidden="1" s="1" customFormat="1" ht="14.4" customHeight="1">
      <c r="B41" s="45"/>
      <c r="E41" s="149" t="s">
        <v>55</v>
      </c>
      <c r="F41" s="160">
        <f>ROUND((SUM(BI87:BI172)),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664</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SO 01-13-05 - Železniční přejezd P2351 v km 34,357</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664</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SO 01-13-05 - Železniční přejezd P2351 v km 34,357</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SUM(Q88:Q172)</f>
        <v>0</v>
      </c>
      <c r="R87" s="196">
        <f>SUM(R88:R172)</f>
        <v>0</v>
      </c>
      <c r="S87" s="98"/>
      <c r="T87" s="197">
        <f>SUM(T88:T172)</f>
        <v>0</v>
      </c>
      <c r="U87" s="98"/>
      <c r="V87" s="197">
        <f>SUM(V88:V172)</f>
        <v>0</v>
      </c>
      <c r="W87" s="98"/>
      <c r="X87" s="197">
        <f>SUM(X88:X172)</f>
        <v>0</v>
      </c>
      <c r="Y87" s="99"/>
      <c r="AT87" s="18" t="s">
        <v>81</v>
      </c>
      <c r="AU87" s="18" t="s">
        <v>212</v>
      </c>
      <c r="BK87" s="198">
        <f>SUM(BK88:BK172)</f>
        <v>0</v>
      </c>
    </row>
    <row r="88" s="1" customFormat="1" ht="16.5" customHeight="1">
      <c r="B88" s="40"/>
      <c r="C88" s="199" t="s">
        <v>89</v>
      </c>
      <c r="D88" s="199" t="s">
        <v>231</v>
      </c>
      <c r="E88" s="201" t="s">
        <v>666</v>
      </c>
      <c r="F88" s="202" t="s">
        <v>667</v>
      </c>
      <c r="G88" s="203" t="s">
        <v>172</v>
      </c>
      <c r="H88" s="204">
        <v>4</v>
      </c>
      <c r="I88" s="205"/>
      <c r="J88" s="205"/>
      <c r="K88" s="206">
        <f>ROUND(P88*H88,2)</f>
        <v>0</v>
      </c>
      <c r="L88" s="202" t="s">
        <v>40</v>
      </c>
      <c r="M88" s="45"/>
      <c r="N88" s="207"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235</v>
      </c>
      <c r="AT88" s="212" t="s">
        <v>231</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667</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c r="B90" s="40"/>
      <c r="C90" s="41"/>
      <c r="D90" s="214" t="s">
        <v>241</v>
      </c>
      <c r="E90" s="41"/>
      <c r="F90" s="217" t="s">
        <v>830</v>
      </c>
      <c r="G90" s="41"/>
      <c r="H90" s="41"/>
      <c r="I90" s="151"/>
      <c r="J90" s="151"/>
      <c r="K90" s="41"/>
      <c r="L90" s="41"/>
      <c r="M90" s="45"/>
      <c r="N90" s="216"/>
      <c r="O90" s="86"/>
      <c r="P90" s="86"/>
      <c r="Q90" s="86"/>
      <c r="R90" s="86"/>
      <c r="S90" s="86"/>
      <c r="T90" s="86"/>
      <c r="U90" s="86"/>
      <c r="V90" s="86"/>
      <c r="W90" s="86"/>
      <c r="X90" s="86"/>
      <c r="Y90" s="87"/>
      <c r="AT90" s="18" t="s">
        <v>241</v>
      </c>
      <c r="AU90" s="18" t="s">
        <v>82</v>
      </c>
    </row>
    <row r="91" s="1" customFormat="1" ht="36" customHeight="1">
      <c r="B91" s="40"/>
      <c r="C91" s="199" t="s">
        <v>91</v>
      </c>
      <c r="D91" s="199" t="s">
        <v>231</v>
      </c>
      <c r="E91" s="201" t="s">
        <v>485</v>
      </c>
      <c r="F91" s="202" t="s">
        <v>669</v>
      </c>
      <c r="G91" s="203" t="s">
        <v>160</v>
      </c>
      <c r="H91" s="204">
        <v>5.8499999999999996</v>
      </c>
      <c r="I91" s="205"/>
      <c r="J91" s="205"/>
      <c r="K91" s="206">
        <f>ROUND(P91*H91,2)</f>
        <v>0</v>
      </c>
      <c r="L91" s="202" t="s">
        <v>40</v>
      </c>
      <c r="M91" s="45"/>
      <c r="N91" s="207" t="s">
        <v>40</v>
      </c>
      <c r="O91" s="208" t="s">
        <v>53</v>
      </c>
      <c r="P91" s="209">
        <f>I91+J91</f>
        <v>0</v>
      </c>
      <c r="Q91" s="209">
        <f>ROUND(I91*H91,2)</f>
        <v>0</v>
      </c>
      <c r="R91" s="209">
        <f>ROUND(J91*H91,2)</f>
        <v>0</v>
      </c>
      <c r="S91" s="86"/>
      <c r="T91" s="210">
        <f>S91*H91</f>
        <v>0</v>
      </c>
      <c r="U91" s="210">
        <v>0</v>
      </c>
      <c r="V91" s="210">
        <f>U91*H91</f>
        <v>0</v>
      </c>
      <c r="W91" s="210">
        <v>0</v>
      </c>
      <c r="X91" s="210">
        <f>W91*H91</f>
        <v>0</v>
      </c>
      <c r="Y91" s="211" t="s">
        <v>40</v>
      </c>
      <c r="AR91" s="212" t="s">
        <v>235</v>
      </c>
      <c r="AT91" s="212" t="s">
        <v>231</v>
      </c>
      <c r="AU91" s="212" t="s">
        <v>82</v>
      </c>
      <c r="AY91" s="18" t="s">
        <v>236</v>
      </c>
      <c r="BE91" s="213">
        <f>IF(O91="základní",K91,0)</f>
        <v>0</v>
      </c>
      <c r="BF91" s="213">
        <f>IF(O91="snížená",K91,0)</f>
        <v>0</v>
      </c>
      <c r="BG91" s="213">
        <f>IF(O91="zákl. přenesená",K91,0)</f>
        <v>0</v>
      </c>
      <c r="BH91" s="213">
        <f>IF(O91="sníž. přenesená",K91,0)</f>
        <v>0</v>
      </c>
      <c r="BI91" s="213">
        <f>IF(O91="nulová",K91,0)</f>
        <v>0</v>
      </c>
      <c r="BJ91" s="18" t="s">
        <v>235</v>
      </c>
      <c r="BK91" s="213">
        <f>ROUND(P91*H91,2)</f>
        <v>0</v>
      </c>
      <c r="BL91" s="18" t="s">
        <v>235</v>
      </c>
      <c r="BM91" s="212" t="s">
        <v>235</v>
      </c>
    </row>
    <row r="92" s="1" customFormat="1">
      <c r="B92" s="40"/>
      <c r="C92" s="41"/>
      <c r="D92" s="214" t="s">
        <v>237</v>
      </c>
      <c r="E92" s="41"/>
      <c r="F92" s="215" t="s">
        <v>670</v>
      </c>
      <c r="G92" s="41"/>
      <c r="H92" s="41"/>
      <c r="I92" s="151"/>
      <c r="J92" s="151"/>
      <c r="K92" s="41"/>
      <c r="L92" s="41"/>
      <c r="M92" s="45"/>
      <c r="N92" s="216"/>
      <c r="O92" s="86"/>
      <c r="P92" s="86"/>
      <c r="Q92" s="86"/>
      <c r="R92" s="86"/>
      <c r="S92" s="86"/>
      <c r="T92" s="86"/>
      <c r="U92" s="86"/>
      <c r="V92" s="86"/>
      <c r="W92" s="86"/>
      <c r="X92" s="86"/>
      <c r="Y92" s="87"/>
      <c r="AT92" s="18" t="s">
        <v>237</v>
      </c>
      <c r="AU92" s="18" t="s">
        <v>82</v>
      </c>
    </row>
    <row r="93" s="1" customFormat="1">
      <c r="B93" s="40"/>
      <c r="C93" s="41"/>
      <c r="D93" s="214" t="s">
        <v>241</v>
      </c>
      <c r="E93" s="41"/>
      <c r="F93" s="217" t="s">
        <v>671</v>
      </c>
      <c r="G93" s="41"/>
      <c r="H93" s="41"/>
      <c r="I93" s="151"/>
      <c r="J93" s="151"/>
      <c r="K93" s="41"/>
      <c r="L93" s="41"/>
      <c r="M93" s="45"/>
      <c r="N93" s="216"/>
      <c r="O93" s="86"/>
      <c r="P93" s="86"/>
      <c r="Q93" s="86"/>
      <c r="R93" s="86"/>
      <c r="S93" s="86"/>
      <c r="T93" s="86"/>
      <c r="U93" s="86"/>
      <c r="V93" s="86"/>
      <c r="W93" s="86"/>
      <c r="X93" s="86"/>
      <c r="Y93" s="87"/>
      <c r="AT93" s="18" t="s">
        <v>241</v>
      </c>
      <c r="AU93" s="18" t="s">
        <v>82</v>
      </c>
    </row>
    <row r="94" s="1" customFormat="1" ht="16.5" customHeight="1">
      <c r="B94" s="40"/>
      <c r="C94" s="199" t="s">
        <v>246</v>
      </c>
      <c r="D94" s="199" t="s">
        <v>231</v>
      </c>
      <c r="E94" s="201" t="s">
        <v>672</v>
      </c>
      <c r="F94" s="202" t="s">
        <v>673</v>
      </c>
      <c r="G94" s="203" t="s">
        <v>168</v>
      </c>
      <c r="H94" s="204">
        <v>13</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258</v>
      </c>
    </row>
    <row r="95" s="1" customFormat="1">
      <c r="B95" s="40"/>
      <c r="C95" s="41"/>
      <c r="D95" s="214" t="s">
        <v>237</v>
      </c>
      <c r="E95" s="41"/>
      <c r="F95" s="215" t="s">
        <v>673</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c r="B96" s="40"/>
      <c r="C96" s="41"/>
      <c r="D96" s="214" t="s">
        <v>241</v>
      </c>
      <c r="E96" s="41"/>
      <c r="F96" s="217" t="s">
        <v>766</v>
      </c>
      <c r="G96" s="41"/>
      <c r="H96" s="41"/>
      <c r="I96" s="151"/>
      <c r="J96" s="151"/>
      <c r="K96" s="41"/>
      <c r="L96" s="41"/>
      <c r="M96" s="45"/>
      <c r="N96" s="216"/>
      <c r="O96" s="86"/>
      <c r="P96" s="86"/>
      <c r="Q96" s="86"/>
      <c r="R96" s="86"/>
      <c r="S96" s="86"/>
      <c r="T96" s="86"/>
      <c r="U96" s="86"/>
      <c r="V96" s="86"/>
      <c r="W96" s="86"/>
      <c r="X96" s="86"/>
      <c r="Y96" s="87"/>
      <c r="AT96" s="18" t="s">
        <v>241</v>
      </c>
      <c r="AU96" s="18" t="s">
        <v>82</v>
      </c>
    </row>
    <row r="97" s="1" customFormat="1" ht="36" customHeight="1">
      <c r="B97" s="40"/>
      <c r="C97" s="199" t="s">
        <v>235</v>
      </c>
      <c r="D97" s="199" t="s">
        <v>231</v>
      </c>
      <c r="E97" s="201" t="s">
        <v>485</v>
      </c>
      <c r="F97" s="202" t="s">
        <v>669</v>
      </c>
      <c r="G97" s="203" t="s">
        <v>160</v>
      </c>
      <c r="H97" s="204">
        <v>23.504000000000001</v>
      </c>
      <c r="I97" s="205"/>
      <c r="J97" s="205"/>
      <c r="K97" s="206">
        <f>ROUND(P97*H97,2)</f>
        <v>0</v>
      </c>
      <c r="L97" s="202" t="s">
        <v>40</v>
      </c>
      <c r="M97" s="45"/>
      <c r="N97" s="207" t="s">
        <v>40</v>
      </c>
      <c r="O97" s="208" t="s">
        <v>53</v>
      </c>
      <c r="P97" s="209">
        <f>I97+J97</f>
        <v>0</v>
      </c>
      <c r="Q97" s="209">
        <f>ROUND(I97*H97,2)</f>
        <v>0</v>
      </c>
      <c r="R97" s="209">
        <f>ROUND(J97*H97,2)</f>
        <v>0</v>
      </c>
      <c r="S97" s="86"/>
      <c r="T97" s="210">
        <f>S97*H97</f>
        <v>0</v>
      </c>
      <c r="U97" s="210">
        <v>0</v>
      </c>
      <c r="V97" s="210">
        <f>U97*H97</f>
        <v>0</v>
      </c>
      <c r="W97" s="210">
        <v>0</v>
      </c>
      <c r="X97" s="210">
        <f>W97*H97</f>
        <v>0</v>
      </c>
      <c r="Y97" s="211" t="s">
        <v>40</v>
      </c>
      <c r="AR97" s="212" t="s">
        <v>235</v>
      </c>
      <c r="AT97" s="212" t="s">
        <v>231</v>
      </c>
      <c r="AU97" s="212" t="s">
        <v>82</v>
      </c>
      <c r="AY97" s="18" t="s">
        <v>236</v>
      </c>
      <c r="BE97" s="213">
        <f>IF(O97="základní",K97,0)</f>
        <v>0</v>
      </c>
      <c r="BF97" s="213">
        <f>IF(O97="snížená",K97,0)</f>
        <v>0</v>
      </c>
      <c r="BG97" s="213">
        <f>IF(O97="zákl. přenesená",K97,0)</f>
        <v>0</v>
      </c>
      <c r="BH97" s="213">
        <f>IF(O97="sníž. přenesená",K97,0)</f>
        <v>0</v>
      </c>
      <c r="BI97" s="213">
        <f>IF(O97="nulová",K97,0)</f>
        <v>0</v>
      </c>
      <c r="BJ97" s="18" t="s">
        <v>235</v>
      </c>
      <c r="BK97" s="213">
        <f>ROUND(P97*H97,2)</f>
        <v>0</v>
      </c>
      <c r="BL97" s="18" t="s">
        <v>235</v>
      </c>
      <c r="BM97" s="212" t="s">
        <v>265</v>
      </c>
    </row>
    <row r="98" s="1" customFormat="1">
      <c r="B98" s="40"/>
      <c r="C98" s="41"/>
      <c r="D98" s="214" t="s">
        <v>237</v>
      </c>
      <c r="E98" s="41"/>
      <c r="F98" s="215" t="s">
        <v>670</v>
      </c>
      <c r="G98" s="41"/>
      <c r="H98" s="41"/>
      <c r="I98" s="151"/>
      <c r="J98" s="151"/>
      <c r="K98" s="41"/>
      <c r="L98" s="41"/>
      <c r="M98" s="45"/>
      <c r="N98" s="216"/>
      <c r="O98" s="86"/>
      <c r="P98" s="86"/>
      <c r="Q98" s="86"/>
      <c r="R98" s="86"/>
      <c r="S98" s="86"/>
      <c r="T98" s="86"/>
      <c r="U98" s="86"/>
      <c r="V98" s="86"/>
      <c r="W98" s="86"/>
      <c r="X98" s="86"/>
      <c r="Y98" s="87"/>
      <c r="AT98" s="18" t="s">
        <v>237</v>
      </c>
      <c r="AU98" s="18" t="s">
        <v>82</v>
      </c>
    </row>
    <row r="99" s="1" customFormat="1">
      <c r="B99" s="40"/>
      <c r="C99" s="41"/>
      <c r="D99" s="214" t="s">
        <v>241</v>
      </c>
      <c r="E99" s="41"/>
      <c r="F99" s="217" t="s">
        <v>831</v>
      </c>
      <c r="G99" s="41"/>
      <c r="H99" s="41"/>
      <c r="I99" s="151"/>
      <c r="J99" s="151"/>
      <c r="K99" s="41"/>
      <c r="L99" s="41"/>
      <c r="M99" s="45"/>
      <c r="N99" s="216"/>
      <c r="O99" s="86"/>
      <c r="P99" s="86"/>
      <c r="Q99" s="86"/>
      <c r="R99" s="86"/>
      <c r="S99" s="86"/>
      <c r="T99" s="86"/>
      <c r="U99" s="86"/>
      <c r="V99" s="86"/>
      <c r="W99" s="86"/>
      <c r="X99" s="86"/>
      <c r="Y99" s="87"/>
      <c r="AT99" s="18" t="s">
        <v>241</v>
      </c>
      <c r="AU99" s="18" t="s">
        <v>82</v>
      </c>
    </row>
    <row r="100" s="1" customFormat="1" ht="24" customHeight="1">
      <c r="B100" s="40"/>
      <c r="C100" s="199" t="s">
        <v>274</v>
      </c>
      <c r="D100" s="199" t="s">
        <v>231</v>
      </c>
      <c r="E100" s="201" t="s">
        <v>680</v>
      </c>
      <c r="F100" s="202" t="s">
        <v>681</v>
      </c>
      <c r="G100" s="203" t="s">
        <v>172</v>
      </c>
      <c r="H100" s="204">
        <v>4.7999999999999998</v>
      </c>
      <c r="I100" s="205"/>
      <c r="J100" s="205"/>
      <c r="K100" s="206">
        <f>ROUND(P100*H100,2)</f>
        <v>0</v>
      </c>
      <c r="L100" s="202" t="s">
        <v>40</v>
      </c>
      <c r="M100" s="45"/>
      <c r="N100" s="207"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235</v>
      </c>
      <c r="AT100" s="212" t="s">
        <v>231</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309</v>
      </c>
    </row>
    <row r="101" s="1" customFormat="1">
      <c r="B101" s="40"/>
      <c r="C101" s="41"/>
      <c r="D101" s="214" t="s">
        <v>237</v>
      </c>
      <c r="E101" s="41"/>
      <c r="F101" s="215" t="s">
        <v>681</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c r="B102" s="40"/>
      <c r="C102" s="41"/>
      <c r="D102" s="214" t="s">
        <v>241</v>
      </c>
      <c r="E102" s="41"/>
      <c r="F102" s="217" t="s">
        <v>832</v>
      </c>
      <c r="G102" s="41"/>
      <c r="H102" s="41"/>
      <c r="I102" s="151"/>
      <c r="J102" s="151"/>
      <c r="K102" s="41"/>
      <c r="L102" s="41"/>
      <c r="M102" s="45"/>
      <c r="N102" s="216"/>
      <c r="O102" s="86"/>
      <c r="P102" s="86"/>
      <c r="Q102" s="86"/>
      <c r="R102" s="86"/>
      <c r="S102" s="86"/>
      <c r="T102" s="86"/>
      <c r="U102" s="86"/>
      <c r="V102" s="86"/>
      <c r="W102" s="86"/>
      <c r="X102" s="86"/>
      <c r="Y102" s="87"/>
      <c r="AT102" s="18" t="s">
        <v>241</v>
      </c>
      <c r="AU102" s="18" t="s">
        <v>82</v>
      </c>
    </row>
    <row r="103" s="1" customFormat="1" ht="16.5" customHeight="1">
      <c r="B103" s="40"/>
      <c r="C103" s="261" t="s">
        <v>258</v>
      </c>
      <c r="D103" s="261" t="s">
        <v>373</v>
      </c>
      <c r="E103" s="263" t="s">
        <v>683</v>
      </c>
      <c r="F103" s="264" t="s">
        <v>684</v>
      </c>
      <c r="G103" s="265" t="s">
        <v>172</v>
      </c>
      <c r="H103" s="266">
        <v>4.7999999999999998</v>
      </c>
      <c r="I103" s="267"/>
      <c r="J103" s="268"/>
      <c r="K103" s="269">
        <f>ROUND(P103*H103,2)</f>
        <v>0</v>
      </c>
      <c r="L103" s="264" t="s">
        <v>40</v>
      </c>
      <c r="M103" s="270"/>
      <c r="N103" s="271" t="s">
        <v>40</v>
      </c>
      <c r="O103" s="208" t="s">
        <v>53</v>
      </c>
      <c r="P103" s="209">
        <f>I103+J103</f>
        <v>0</v>
      </c>
      <c r="Q103" s="209">
        <f>ROUND(I103*H103,2)</f>
        <v>0</v>
      </c>
      <c r="R103" s="209">
        <f>ROUND(J103*H103,2)</f>
        <v>0</v>
      </c>
      <c r="S103" s="86"/>
      <c r="T103" s="210">
        <f>S103*H103</f>
        <v>0</v>
      </c>
      <c r="U103" s="210">
        <v>0</v>
      </c>
      <c r="V103" s="210">
        <f>U103*H103</f>
        <v>0</v>
      </c>
      <c r="W103" s="210">
        <v>0</v>
      </c>
      <c r="X103" s="210">
        <f>W103*H103</f>
        <v>0</v>
      </c>
      <c r="Y103" s="211" t="s">
        <v>40</v>
      </c>
      <c r="AR103" s="212" t="s">
        <v>265</v>
      </c>
      <c r="AT103" s="212" t="s">
        <v>373</v>
      </c>
      <c r="AU103" s="212" t="s">
        <v>82</v>
      </c>
      <c r="AY103" s="18" t="s">
        <v>236</v>
      </c>
      <c r="BE103" s="213">
        <f>IF(O103="základní",K103,0)</f>
        <v>0</v>
      </c>
      <c r="BF103" s="213">
        <f>IF(O103="snížená",K103,0)</f>
        <v>0</v>
      </c>
      <c r="BG103" s="213">
        <f>IF(O103="zákl. přenesená",K103,0)</f>
        <v>0</v>
      </c>
      <c r="BH103" s="213">
        <f>IF(O103="sníž. přenesená",K103,0)</f>
        <v>0</v>
      </c>
      <c r="BI103" s="213">
        <f>IF(O103="nulová",K103,0)</f>
        <v>0</v>
      </c>
      <c r="BJ103" s="18" t="s">
        <v>235</v>
      </c>
      <c r="BK103" s="213">
        <f>ROUND(P103*H103,2)</f>
        <v>0</v>
      </c>
      <c r="BL103" s="18" t="s">
        <v>235</v>
      </c>
      <c r="BM103" s="212" t="s">
        <v>277</v>
      </c>
    </row>
    <row r="104" s="1" customFormat="1">
      <c r="B104" s="40"/>
      <c r="C104" s="41"/>
      <c r="D104" s="214" t="s">
        <v>237</v>
      </c>
      <c r="E104" s="41"/>
      <c r="F104" s="215" t="s">
        <v>684</v>
      </c>
      <c r="G104" s="41"/>
      <c r="H104" s="41"/>
      <c r="I104" s="151"/>
      <c r="J104" s="151"/>
      <c r="K104" s="41"/>
      <c r="L104" s="41"/>
      <c r="M104" s="45"/>
      <c r="N104" s="216"/>
      <c r="O104" s="86"/>
      <c r="P104" s="86"/>
      <c r="Q104" s="86"/>
      <c r="R104" s="86"/>
      <c r="S104" s="86"/>
      <c r="T104" s="86"/>
      <c r="U104" s="86"/>
      <c r="V104" s="86"/>
      <c r="W104" s="86"/>
      <c r="X104" s="86"/>
      <c r="Y104" s="87"/>
      <c r="AT104" s="18" t="s">
        <v>237</v>
      </c>
      <c r="AU104" s="18" t="s">
        <v>82</v>
      </c>
    </row>
    <row r="105" s="1" customFormat="1">
      <c r="B105" s="40"/>
      <c r="C105" s="41"/>
      <c r="D105" s="214" t="s">
        <v>241</v>
      </c>
      <c r="E105" s="41"/>
      <c r="F105" s="217" t="s">
        <v>833</v>
      </c>
      <c r="G105" s="41"/>
      <c r="H105" s="41"/>
      <c r="I105" s="151"/>
      <c r="J105" s="151"/>
      <c r="K105" s="41"/>
      <c r="L105" s="41"/>
      <c r="M105" s="45"/>
      <c r="N105" s="216"/>
      <c r="O105" s="86"/>
      <c r="P105" s="86"/>
      <c r="Q105" s="86"/>
      <c r="R105" s="86"/>
      <c r="S105" s="86"/>
      <c r="T105" s="86"/>
      <c r="U105" s="86"/>
      <c r="V105" s="86"/>
      <c r="W105" s="86"/>
      <c r="X105" s="86"/>
      <c r="Y105" s="87"/>
      <c r="AT105" s="18" t="s">
        <v>241</v>
      </c>
      <c r="AU105" s="18" t="s">
        <v>82</v>
      </c>
    </row>
    <row r="106" s="1" customFormat="1" ht="16.5" customHeight="1">
      <c r="B106" s="40"/>
      <c r="C106" s="199" t="s">
        <v>289</v>
      </c>
      <c r="D106" s="199" t="s">
        <v>231</v>
      </c>
      <c r="E106" s="201" t="s">
        <v>685</v>
      </c>
      <c r="F106" s="202" t="s">
        <v>686</v>
      </c>
      <c r="G106" s="203" t="s">
        <v>160</v>
      </c>
      <c r="H106" s="204">
        <v>4.9720000000000004</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285</v>
      </c>
    </row>
    <row r="107" s="1" customFormat="1">
      <c r="B107" s="40"/>
      <c r="C107" s="41"/>
      <c r="D107" s="214" t="s">
        <v>237</v>
      </c>
      <c r="E107" s="41"/>
      <c r="F107" s="215" t="s">
        <v>687</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c r="B108" s="40"/>
      <c r="C108" s="41"/>
      <c r="D108" s="214" t="s">
        <v>241</v>
      </c>
      <c r="E108" s="41"/>
      <c r="F108" s="217" t="s">
        <v>688</v>
      </c>
      <c r="G108" s="41"/>
      <c r="H108" s="41"/>
      <c r="I108" s="151"/>
      <c r="J108" s="151"/>
      <c r="K108" s="41"/>
      <c r="L108" s="41"/>
      <c r="M108" s="45"/>
      <c r="N108" s="216"/>
      <c r="O108" s="86"/>
      <c r="P108" s="86"/>
      <c r="Q108" s="86"/>
      <c r="R108" s="86"/>
      <c r="S108" s="86"/>
      <c r="T108" s="86"/>
      <c r="U108" s="86"/>
      <c r="V108" s="86"/>
      <c r="W108" s="86"/>
      <c r="X108" s="86"/>
      <c r="Y108" s="87"/>
      <c r="AT108" s="18" t="s">
        <v>241</v>
      </c>
      <c r="AU108" s="18" t="s">
        <v>82</v>
      </c>
    </row>
    <row r="109" s="1" customFormat="1" ht="16.5" customHeight="1">
      <c r="B109" s="40"/>
      <c r="C109" s="261" t="s">
        <v>265</v>
      </c>
      <c r="D109" s="261" t="s">
        <v>373</v>
      </c>
      <c r="E109" s="263" t="s">
        <v>692</v>
      </c>
      <c r="F109" s="264" t="s">
        <v>693</v>
      </c>
      <c r="G109" s="265" t="s">
        <v>168</v>
      </c>
      <c r="H109" s="266">
        <v>4</v>
      </c>
      <c r="I109" s="267"/>
      <c r="J109" s="268"/>
      <c r="K109" s="269">
        <f>ROUND(P109*H109,2)</f>
        <v>0</v>
      </c>
      <c r="L109" s="264" t="s">
        <v>40</v>
      </c>
      <c r="M109" s="270"/>
      <c r="N109" s="271" t="s">
        <v>40</v>
      </c>
      <c r="O109" s="208" t="s">
        <v>53</v>
      </c>
      <c r="P109" s="209">
        <f>I109+J109</f>
        <v>0</v>
      </c>
      <c r="Q109" s="209">
        <f>ROUND(I109*H109,2)</f>
        <v>0</v>
      </c>
      <c r="R109" s="209">
        <f>ROUND(J109*H109,2)</f>
        <v>0</v>
      </c>
      <c r="S109" s="86"/>
      <c r="T109" s="210">
        <f>S109*H109</f>
        <v>0</v>
      </c>
      <c r="U109" s="210">
        <v>0</v>
      </c>
      <c r="V109" s="210">
        <f>U109*H109</f>
        <v>0</v>
      </c>
      <c r="W109" s="210">
        <v>0</v>
      </c>
      <c r="X109" s="210">
        <f>W109*H109</f>
        <v>0</v>
      </c>
      <c r="Y109" s="211" t="s">
        <v>40</v>
      </c>
      <c r="AR109" s="212" t="s">
        <v>265</v>
      </c>
      <c r="AT109" s="212" t="s">
        <v>373</v>
      </c>
      <c r="AU109" s="212" t="s">
        <v>82</v>
      </c>
      <c r="AY109" s="18" t="s">
        <v>236</v>
      </c>
      <c r="BE109" s="213">
        <f>IF(O109="základní",K109,0)</f>
        <v>0</v>
      </c>
      <c r="BF109" s="213">
        <f>IF(O109="snížená",K109,0)</f>
        <v>0</v>
      </c>
      <c r="BG109" s="213">
        <f>IF(O109="zákl. přenesená",K109,0)</f>
        <v>0</v>
      </c>
      <c r="BH109" s="213">
        <f>IF(O109="sníž. přenesená",K109,0)</f>
        <v>0</v>
      </c>
      <c r="BI109" s="213">
        <f>IF(O109="nulová",K109,0)</f>
        <v>0</v>
      </c>
      <c r="BJ109" s="18" t="s">
        <v>235</v>
      </c>
      <c r="BK109" s="213">
        <f>ROUND(P109*H109,2)</f>
        <v>0</v>
      </c>
      <c r="BL109" s="18" t="s">
        <v>235</v>
      </c>
      <c r="BM109" s="212" t="s">
        <v>292</v>
      </c>
    </row>
    <row r="110" s="1" customFormat="1">
      <c r="B110" s="40"/>
      <c r="C110" s="41"/>
      <c r="D110" s="214" t="s">
        <v>237</v>
      </c>
      <c r="E110" s="41"/>
      <c r="F110" s="215" t="s">
        <v>693</v>
      </c>
      <c r="G110" s="41"/>
      <c r="H110" s="41"/>
      <c r="I110" s="151"/>
      <c r="J110" s="151"/>
      <c r="K110" s="41"/>
      <c r="L110" s="41"/>
      <c r="M110" s="45"/>
      <c r="N110" s="216"/>
      <c r="O110" s="86"/>
      <c r="P110" s="86"/>
      <c r="Q110" s="86"/>
      <c r="R110" s="86"/>
      <c r="S110" s="86"/>
      <c r="T110" s="86"/>
      <c r="U110" s="86"/>
      <c r="V110" s="86"/>
      <c r="W110" s="86"/>
      <c r="X110" s="86"/>
      <c r="Y110" s="87"/>
      <c r="AT110" s="18" t="s">
        <v>237</v>
      </c>
      <c r="AU110" s="18" t="s">
        <v>82</v>
      </c>
    </row>
    <row r="111" s="1" customFormat="1">
      <c r="B111" s="40"/>
      <c r="C111" s="41"/>
      <c r="D111" s="214" t="s">
        <v>241</v>
      </c>
      <c r="E111" s="41"/>
      <c r="F111" s="217" t="s">
        <v>694</v>
      </c>
      <c r="G111" s="41"/>
      <c r="H111" s="41"/>
      <c r="I111" s="151"/>
      <c r="J111" s="151"/>
      <c r="K111" s="41"/>
      <c r="L111" s="41"/>
      <c r="M111" s="45"/>
      <c r="N111" s="216"/>
      <c r="O111" s="86"/>
      <c r="P111" s="86"/>
      <c r="Q111" s="86"/>
      <c r="R111" s="86"/>
      <c r="S111" s="86"/>
      <c r="T111" s="86"/>
      <c r="U111" s="86"/>
      <c r="V111" s="86"/>
      <c r="W111" s="86"/>
      <c r="X111" s="86"/>
      <c r="Y111" s="87"/>
      <c r="AT111" s="18" t="s">
        <v>241</v>
      </c>
      <c r="AU111" s="18" t="s">
        <v>82</v>
      </c>
    </row>
    <row r="112" s="1" customFormat="1" ht="36" customHeight="1">
      <c r="B112" s="40"/>
      <c r="C112" s="199" t="s">
        <v>302</v>
      </c>
      <c r="D112" s="199" t="s">
        <v>231</v>
      </c>
      <c r="E112" s="201" t="s">
        <v>485</v>
      </c>
      <c r="F112" s="202" t="s">
        <v>669</v>
      </c>
      <c r="G112" s="203" t="s">
        <v>160</v>
      </c>
      <c r="H112" s="204">
        <v>10</v>
      </c>
      <c r="I112" s="205"/>
      <c r="J112" s="205"/>
      <c r="K112" s="206">
        <f>ROUND(P112*H112,2)</f>
        <v>0</v>
      </c>
      <c r="L112" s="202" t="s">
        <v>40</v>
      </c>
      <c r="M112" s="45"/>
      <c r="N112" s="207" t="s">
        <v>40</v>
      </c>
      <c r="O112" s="208" t="s">
        <v>53</v>
      </c>
      <c r="P112" s="209">
        <f>I112+J112</f>
        <v>0</v>
      </c>
      <c r="Q112" s="209">
        <f>ROUND(I112*H112,2)</f>
        <v>0</v>
      </c>
      <c r="R112" s="209">
        <f>ROUND(J112*H112,2)</f>
        <v>0</v>
      </c>
      <c r="S112" s="86"/>
      <c r="T112" s="210">
        <f>S112*H112</f>
        <v>0</v>
      </c>
      <c r="U112" s="210">
        <v>0</v>
      </c>
      <c r="V112" s="210">
        <f>U112*H112</f>
        <v>0</v>
      </c>
      <c r="W112" s="210">
        <v>0</v>
      </c>
      <c r="X112" s="210">
        <f>W112*H112</f>
        <v>0</v>
      </c>
      <c r="Y112" s="211" t="s">
        <v>40</v>
      </c>
      <c r="AR112" s="212" t="s">
        <v>235</v>
      </c>
      <c r="AT112" s="212" t="s">
        <v>231</v>
      </c>
      <c r="AU112" s="212" t="s">
        <v>82</v>
      </c>
      <c r="AY112" s="18" t="s">
        <v>236</v>
      </c>
      <c r="BE112" s="213">
        <f>IF(O112="základní",K112,0)</f>
        <v>0</v>
      </c>
      <c r="BF112" s="213">
        <f>IF(O112="snížená",K112,0)</f>
        <v>0</v>
      </c>
      <c r="BG112" s="213">
        <f>IF(O112="zákl. přenesená",K112,0)</f>
        <v>0</v>
      </c>
      <c r="BH112" s="213">
        <f>IF(O112="sníž. přenesená",K112,0)</f>
        <v>0</v>
      </c>
      <c r="BI112" s="213">
        <f>IF(O112="nulová",K112,0)</f>
        <v>0</v>
      </c>
      <c r="BJ112" s="18" t="s">
        <v>235</v>
      </c>
      <c r="BK112" s="213">
        <f>ROUND(P112*H112,2)</f>
        <v>0</v>
      </c>
      <c r="BL112" s="18" t="s">
        <v>235</v>
      </c>
      <c r="BM112" s="212" t="s">
        <v>365</v>
      </c>
    </row>
    <row r="113" s="1" customFormat="1">
      <c r="B113" s="40"/>
      <c r="C113" s="41"/>
      <c r="D113" s="214" t="s">
        <v>237</v>
      </c>
      <c r="E113" s="41"/>
      <c r="F113" s="215" t="s">
        <v>670</v>
      </c>
      <c r="G113" s="41"/>
      <c r="H113" s="41"/>
      <c r="I113" s="151"/>
      <c r="J113" s="151"/>
      <c r="K113" s="41"/>
      <c r="L113" s="41"/>
      <c r="M113" s="45"/>
      <c r="N113" s="216"/>
      <c r="O113" s="86"/>
      <c r="P113" s="86"/>
      <c r="Q113" s="86"/>
      <c r="R113" s="86"/>
      <c r="S113" s="86"/>
      <c r="T113" s="86"/>
      <c r="U113" s="86"/>
      <c r="V113" s="86"/>
      <c r="W113" s="86"/>
      <c r="X113" s="86"/>
      <c r="Y113" s="87"/>
      <c r="AT113" s="18" t="s">
        <v>237</v>
      </c>
      <c r="AU113" s="18" t="s">
        <v>82</v>
      </c>
    </row>
    <row r="114" s="1" customFormat="1">
      <c r="B114" s="40"/>
      <c r="C114" s="41"/>
      <c r="D114" s="214" t="s">
        <v>241</v>
      </c>
      <c r="E114" s="41"/>
      <c r="F114" s="217" t="s">
        <v>695</v>
      </c>
      <c r="G114" s="41"/>
      <c r="H114" s="41"/>
      <c r="I114" s="151"/>
      <c r="J114" s="151"/>
      <c r="K114" s="41"/>
      <c r="L114" s="41"/>
      <c r="M114" s="45"/>
      <c r="N114" s="216"/>
      <c r="O114" s="86"/>
      <c r="P114" s="86"/>
      <c r="Q114" s="86"/>
      <c r="R114" s="86"/>
      <c r="S114" s="86"/>
      <c r="T114" s="86"/>
      <c r="U114" s="86"/>
      <c r="V114" s="86"/>
      <c r="W114" s="86"/>
      <c r="X114" s="86"/>
      <c r="Y114" s="87"/>
      <c r="AT114" s="18" t="s">
        <v>241</v>
      </c>
      <c r="AU114" s="18" t="s">
        <v>82</v>
      </c>
    </row>
    <row r="115" s="1" customFormat="1" ht="16.5" customHeight="1">
      <c r="B115" s="40"/>
      <c r="C115" s="199" t="s">
        <v>309</v>
      </c>
      <c r="D115" s="199" t="s">
        <v>231</v>
      </c>
      <c r="E115" s="201" t="s">
        <v>696</v>
      </c>
      <c r="F115" s="202" t="s">
        <v>697</v>
      </c>
      <c r="G115" s="203" t="s">
        <v>172</v>
      </c>
      <c r="H115" s="204">
        <v>1.2</v>
      </c>
      <c r="I115" s="205"/>
      <c r="J115" s="205"/>
      <c r="K115" s="206">
        <f>ROUND(P115*H115,2)</f>
        <v>0</v>
      </c>
      <c r="L115" s="202" t="s">
        <v>40</v>
      </c>
      <c r="M115" s="45"/>
      <c r="N115" s="207" t="s">
        <v>40</v>
      </c>
      <c r="O115" s="208" t="s">
        <v>53</v>
      </c>
      <c r="P115" s="209">
        <f>I115+J115</f>
        <v>0</v>
      </c>
      <c r="Q115" s="209">
        <f>ROUND(I115*H115,2)</f>
        <v>0</v>
      </c>
      <c r="R115" s="209">
        <f>ROUND(J115*H115,2)</f>
        <v>0</v>
      </c>
      <c r="S115" s="86"/>
      <c r="T115" s="210">
        <f>S115*H115</f>
        <v>0</v>
      </c>
      <c r="U115" s="210">
        <v>0</v>
      </c>
      <c r="V115" s="210">
        <f>U115*H115</f>
        <v>0</v>
      </c>
      <c r="W115" s="210">
        <v>0</v>
      </c>
      <c r="X115" s="210">
        <f>W115*H115</f>
        <v>0</v>
      </c>
      <c r="Y115" s="211" t="s">
        <v>40</v>
      </c>
      <c r="AR115" s="212" t="s">
        <v>235</v>
      </c>
      <c r="AT115" s="212" t="s">
        <v>231</v>
      </c>
      <c r="AU115" s="212" t="s">
        <v>82</v>
      </c>
      <c r="AY115" s="18" t="s">
        <v>236</v>
      </c>
      <c r="BE115" s="213">
        <f>IF(O115="základní",K115,0)</f>
        <v>0</v>
      </c>
      <c r="BF115" s="213">
        <f>IF(O115="snížená",K115,0)</f>
        <v>0</v>
      </c>
      <c r="BG115" s="213">
        <f>IF(O115="zákl. přenesená",K115,0)</f>
        <v>0</v>
      </c>
      <c r="BH115" s="213">
        <f>IF(O115="sníž. přenesená",K115,0)</f>
        <v>0</v>
      </c>
      <c r="BI115" s="213">
        <f>IF(O115="nulová",K115,0)</f>
        <v>0</v>
      </c>
      <c r="BJ115" s="18" t="s">
        <v>235</v>
      </c>
      <c r="BK115" s="213">
        <f>ROUND(P115*H115,2)</f>
        <v>0</v>
      </c>
      <c r="BL115" s="18" t="s">
        <v>235</v>
      </c>
      <c r="BM115" s="212" t="s">
        <v>298</v>
      </c>
    </row>
    <row r="116" s="1" customFormat="1">
      <c r="B116" s="40"/>
      <c r="C116" s="41"/>
      <c r="D116" s="214" t="s">
        <v>237</v>
      </c>
      <c r="E116" s="41"/>
      <c r="F116" s="215" t="s">
        <v>697</v>
      </c>
      <c r="G116" s="41"/>
      <c r="H116" s="41"/>
      <c r="I116" s="151"/>
      <c r="J116" s="151"/>
      <c r="K116" s="41"/>
      <c r="L116" s="41"/>
      <c r="M116" s="45"/>
      <c r="N116" s="216"/>
      <c r="O116" s="86"/>
      <c r="P116" s="86"/>
      <c r="Q116" s="86"/>
      <c r="R116" s="86"/>
      <c r="S116" s="86"/>
      <c r="T116" s="86"/>
      <c r="U116" s="86"/>
      <c r="V116" s="86"/>
      <c r="W116" s="86"/>
      <c r="X116" s="86"/>
      <c r="Y116" s="87"/>
      <c r="AT116" s="18" t="s">
        <v>237</v>
      </c>
      <c r="AU116" s="18" t="s">
        <v>82</v>
      </c>
    </row>
    <row r="117" s="1" customFormat="1">
      <c r="B117" s="40"/>
      <c r="C117" s="41"/>
      <c r="D117" s="214" t="s">
        <v>241</v>
      </c>
      <c r="E117" s="41"/>
      <c r="F117" s="217" t="s">
        <v>834</v>
      </c>
      <c r="G117" s="41"/>
      <c r="H117" s="41"/>
      <c r="I117" s="151"/>
      <c r="J117" s="151"/>
      <c r="K117" s="41"/>
      <c r="L117" s="41"/>
      <c r="M117" s="45"/>
      <c r="N117" s="216"/>
      <c r="O117" s="86"/>
      <c r="P117" s="86"/>
      <c r="Q117" s="86"/>
      <c r="R117" s="86"/>
      <c r="S117" s="86"/>
      <c r="T117" s="86"/>
      <c r="U117" s="86"/>
      <c r="V117" s="86"/>
      <c r="W117" s="86"/>
      <c r="X117" s="86"/>
      <c r="Y117" s="87"/>
      <c r="AT117" s="18" t="s">
        <v>241</v>
      </c>
      <c r="AU117" s="18" t="s">
        <v>82</v>
      </c>
    </row>
    <row r="118" s="1" customFormat="1" ht="16.5" customHeight="1">
      <c r="B118" s="40"/>
      <c r="C118" s="199" t="s">
        <v>316</v>
      </c>
      <c r="D118" s="199" t="s">
        <v>231</v>
      </c>
      <c r="E118" s="201" t="s">
        <v>699</v>
      </c>
      <c r="F118" s="202" t="s">
        <v>700</v>
      </c>
      <c r="G118" s="203" t="s">
        <v>257</v>
      </c>
      <c r="H118" s="204">
        <v>20</v>
      </c>
      <c r="I118" s="205"/>
      <c r="J118" s="205"/>
      <c r="K118" s="206">
        <f>ROUND(P118*H118,2)</f>
        <v>0</v>
      </c>
      <c r="L118" s="202" t="s">
        <v>40</v>
      </c>
      <c r="M118" s="45"/>
      <c r="N118" s="207" t="s">
        <v>40</v>
      </c>
      <c r="O118" s="208" t="s">
        <v>53</v>
      </c>
      <c r="P118" s="209">
        <f>I118+J118</f>
        <v>0</v>
      </c>
      <c r="Q118" s="209">
        <f>ROUND(I118*H118,2)</f>
        <v>0</v>
      </c>
      <c r="R118" s="209">
        <f>ROUND(J118*H118,2)</f>
        <v>0</v>
      </c>
      <c r="S118" s="86"/>
      <c r="T118" s="210">
        <f>S118*H118</f>
        <v>0</v>
      </c>
      <c r="U118" s="210">
        <v>0</v>
      </c>
      <c r="V118" s="210">
        <f>U118*H118</f>
        <v>0</v>
      </c>
      <c r="W118" s="210">
        <v>0</v>
      </c>
      <c r="X118" s="210">
        <f>W118*H118</f>
        <v>0</v>
      </c>
      <c r="Y118" s="211" t="s">
        <v>40</v>
      </c>
      <c r="AR118" s="212" t="s">
        <v>235</v>
      </c>
      <c r="AT118" s="212" t="s">
        <v>231</v>
      </c>
      <c r="AU118" s="212" t="s">
        <v>82</v>
      </c>
      <c r="AY118" s="18" t="s">
        <v>236</v>
      </c>
      <c r="BE118" s="213">
        <f>IF(O118="základní",K118,0)</f>
        <v>0</v>
      </c>
      <c r="BF118" s="213">
        <f>IF(O118="snížená",K118,0)</f>
        <v>0</v>
      </c>
      <c r="BG118" s="213">
        <f>IF(O118="zákl. přenesená",K118,0)</f>
        <v>0</v>
      </c>
      <c r="BH118" s="213">
        <f>IF(O118="sníž. přenesená",K118,0)</f>
        <v>0</v>
      </c>
      <c r="BI118" s="213">
        <f>IF(O118="nulová",K118,0)</f>
        <v>0</v>
      </c>
      <c r="BJ118" s="18" t="s">
        <v>235</v>
      </c>
      <c r="BK118" s="213">
        <f>ROUND(P118*H118,2)</f>
        <v>0</v>
      </c>
      <c r="BL118" s="18" t="s">
        <v>235</v>
      </c>
      <c r="BM118" s="212" t="s">
        <v>383</v>
      </c>
    </row>
    <row r="119" s="1" customFormat="1">
      <c r="B119" s="40"/>
      <c r="C119" s="41"/>
      <c r="D119" s="214" t="s">
        <v>237</v>
      </c>
      <c r="E119" s="41"/>
      <c r="F119" s="215" t="s">
        <v>700</v>
      </c>
      <c r="G119" s="41"/>
      <c r="H119" s="41"/>
      <c r="I119" s="151"/>
      <c r="J119" s="151"/>
      <c r="K119" s="41"/>
      <c r="L119" s="41"/>
      <c r="M119" s="45"/>
      <c r="N119" s="216"/>
      <c r="O119" s="86"/>
      <c r="P119" s="86"/>
      <c r="Q119" s="86"/>
      <c r="R119" s="86"/>
      <c r="S119" s="86"/>
      <c r="T119" s="86"/>
      <c r="U119" s="86"/>
      <c r="V119" s="86"/>
      <c r="W119" s="86"/>
      <c r="X119" s="86"/>
      <c r="Y119" s="87"/>
      <c r="AT119" s="18" t="s">
        <v>237</v>
      </c>
      <c r="AU119" s="18" t="s">
        <v>82</v>
      </c>
    </row>
    <row r="120" s="1" customFormat="1">
      <c r="B120" s="40"/>
      <c r="C120" s="41"/>
      <c r="D120" s="214" t="s">
        <v>241</v>
      </c>
      <c r="E120" s="41"/>
      <c r="F120" s="217" t="s">
        <v>835</v>
      </c>
      <c r="G120" s="41"/>
      <c r="H120" s="41"/>
      <c r="I120" s="151"/>
      <c r="J120" s="151"/>
      <c r="K120" s="41"/>
      <c r="L120" s="41"/>
      <c r="M120" s="45"/>
      <c r="N120" s="216"/>
      <c r="O120" s="86"/>
      <c r="P120" s="86"/>
      <c r="Q120" s="86"/>
      <c r="R120" s="86"/>
      <c r="S120" s="86"/>
      <c r="T120" s="86"/>
      <c r="U120" s="86"/>
      <c r="V120" s="86"/>
      <c r="W120" s="86"/>
      <c r="X120" s="86"/>
      <c r="Y120" s="87"/>
      <c r="AT120" s="18" t="s">
        <v>241</v>
      </c>
      <c r="AU120" s="18" t="s">
        <v>82</v>
      </c>
    </row>
    <row r="121" s="1" customFormat="1" ht="16.5" customHeight="1">
      <c r="B121" s="40"/>
      <c r="C121" s="261" t="s">
        <v>277</v>
      </c>
      <c r="D121" s="261" t="s">
        <v>373</v>
      </c>
      <c r="E121" s="263" t="s">
        <v>702</v>
      </c>
      <c r="F121" s="264" t="s">
        <v>703</v>
      </c>
      <c r="G121" s="265" t="s">
        <v>160</v>
      </c>
      <c r="H121" s="266">
        <v>60.799999999999997</v>
      </c>
      <c r="I121" s="267"/>
      <c r="J121" s="268"/>
      <c r="K121" s="269">
        <f>ROUND(P121*H121,2)</f>
        <v>0</v>
      </c>
      <c r="L121" s="264" t="s">
        <v>40</v>
      </c>
      <c r="M121" s="270"/>
      <c r="N121" s="271" t="s">
        <v>40</v>
      </c>
      <c r="O121" s="208" t="s">
        <v>53</v>
      </c>
      <c r="P121" s="209">
        <f>I121+J121</f>
        <v>0</v>
      </c>
      <c r="Q121" s="209">
        <f>ROUND(I121*H121,2)</f>
        <v>0</v>
      </c>
      <c r="R121" s="209">
        <f>ROUND(J121*H121,2)</f>
        <v>0</v>
      </c>
      <c r="S121" s="86"/>
      <c r="T121" s="210">
        <f>S121*H121</f>
        <v>0</v>
      </c>
      <c r="U121" s="210">
        <v>0</v>
      </c>
      <c r="V121" s="210">
        <f>U121*H121</f>
        <v>0</v>
      </c>
      <c r="W121" s="210">
        <v>0</v>
      </c>
      <c r="X121" s="210">
        <f>W121*H121</f>
        <v>0</v>
      </c>
      <c r="Y121" s="211" t="s">
        <v>40</v>
      </c>
      <c r="AR121" s="212" t="s">
        <v>265</v>
      </c>
      <c r="AT121" s="212" t="s">
        <v>373</v>
      </c>
      <c r="AU121" s="212" t="s">
        <v>82</v>
      </c>
      <c r="AY121" s="18" t="s">
        <v>236</v>
      </c>
      <c r="BE121" s="213">
        <f>IF(O121="základní",K121,0)</f>
        <v>0</v>
      </c>
      <c r="BF121" s="213">
        <f>IF(O121="snížená",K121,0)</f>
        <v>0</v>
      </c>
      <c r="BG121" s="213">
        <f>IF(O121="zákl. přenesená",K121,0)</f>
        <v>0</v>
      </c>
      <c r="BH121" s="213">
        <f>IF(O121="sníž. přenesená",K121,0)</f>
        <v>0</v>
      </c>
      <c r="BI121" s="213">
        <f>IF(O121="nulová",K121,0)</f>
        <v>0</v>
      </c>
      <c r="BJ121" s="18" t="s">
        <v>235</v>
      </c>
      <c r="BK121" s="213">
        <f>ROUND(P121*H121,2)</f>
        <v>0</v>
      </c>
      <c r="BL121" s="18" t="s">
        <v>235</v>
      </c>
      <c r="BM121" s="212" t="s">
        <v>305</v>
      </c>
    </row>
    <row r="122" s="1" customFormat="1">
      <c r="B122" s="40"/>
      <c r="C122" s="41"/>
      <c r="D122" s="214" t="s">
        <v>237</v>
      </c>
      <c r="E122" s="41"/>
      <c r="F122" s="215" t="s">
        <v>703</v>
      </c>
      <c r="G122" s="41"/>
      <c r="H122" s="41"/>
      <c r="I122" s="151"/>
      <c r="J122" s="151"/>
      <c r="K122" s="41"/>
      <c r="L122" s="41"/>
      <c r="M122" s="45"/>
      <c r="N122" s="216"/>
      <c r="O122" s="86"/>
      <c r="P122" s="86"/>
      <c r="Q122" s="86"/>
      <c r="R122" s="86"/>
      <c r="S122" s="86"/>
      <c r="T122" s="86"/>
      <c r="U122" s="86"/>
      <c r="V122" s="86"/>
      <c r="W122" s="86"/>
      <c r="X122" s="86"/>
      <c r="Y122" s="87"/>
      <c r="AT122" s="18" t="s">
        <v>237</v>
      </c>
      <c r="AU122" s="18" t="s">
        <v>82</v>
      </c>
    </row>
    <row r="123" s="1" customFormat="1">
      <c r="B123" s="40"/>
      <c r="C123" s="41"/>
      <c r="D123" s="214" t="s">
        <v>241</v>
      </c>
      <c r="E123" s="41"/>
      <c r="F123" s="217" t="s">
        <v>836</v>
      </c>
      <c r="G123" s="41"/>
      <c r="H123" s="41"/>
      <c r="I123" s="151"/>
      <c r="J123" s="151"/>
      <c r="K123" s="41"/>
      <c r="L123" s="41"/>
      <c r="M123" s="45"/>
      <c r="N123" s="216"/>
      <c r="O123" s="86"/>
      <c r="P123" s="86"/>
      <c r="Q123" s="86"/>
      <c r="R123" s="86"/>
      <c r="S123" s="86"/>
      <c r="T123" s="86"/>
      <c r="U123" s="86"/>
      <c r="V123" s="86"/>
      <c r="W123" s="86"/>
      <c r="X123" s="86"/>
      <c r="Y123" s="87"/>
      <c r="AT123" s="18" t="s">
        <v>241</v>
      </c>
      <c r="AU123" s="18" t="s">
        <v>82</v>
      </c>
    </row>
    <row r="124" s="1" customFormat="1" ht="16.5" customHeight="1">
      <c r="B124" s="40"/>
      <c r="C124" s="199" t="s">
        <v>334</v>
      </c>
      <c r="D124" s="199" t="s">
        <v>231</v>
      </c>
      <c r="E124" s="201" t="s">
        <v>705</v>
      </c>
      <c r="F124" s="202" t="s">
        <v>706</v>
      </c>
      <c r="G124" s="203" t="s">
        <v>257</v>
      </c>
      <c r="H124" s="204">
        <v>20</v>
      </c>
      <c r="I124" s="205"/>
      <c r="J124" s="205"/>
      <c r="K124" s="206">
        <f>ROUND(P124*H124,2)</f>
        <v>0</v>
      </c>
      <c r="L124" s="202" t="s">
        <v>40</v>
      </c>
      <c r="M124" s="45"/>
      <c r="N124" s="207" t="s">
        <v>40</v>
      </c>
      <c r="O124" s="208" t="s">
        <v>53</v>
      </c>
      <c r="P124" s="209">
        <f>I124+J124</f>
        <v>0</v>
      </c>
      <c r="Q124" s="209">
        <f>ROUND(I124*H124,2)</f>
        <v>0</v>
      </c>
      <c r="R124" s="209">
        <f>ROUND(J124*H124,2)</f>
        <v>0</v>
      </c>
      <c r="S124" s="86"/>
      <c r="T124" s="210">
        <f>S124*H124</f>
        <v>0</v>
      </c>
      <c r="U124" s="210">
        <v>0</v>
      </c>
      <c r="V124" s="210">
        <f>U124*H124</f>
        <v>0</v>
      </c>
      <c r="W124" s="210">
        <v>0</v>
      </c>
      <c r="X124" s="210">
        <f>W124*H124</f>
        <v>0</v>
      </c>
      <c r="Y124" s="211" t="s">
        <v>40</v>
      </c>
      <c r="AR124" s="212" t="s">
        <v>235</v>
      </c>
      <c r="AT124" s="212" t="s">
        <v>231</v>
      </c>
      <c r="AU124" s="212" t="s">
        <v>82</v>
      </c>
      <c r="AY124" s="18" t="s">
        <v>236</v>
      </c>
      <c r="BE124" s="213">
        <f>IF(O124="základní",K124,0)</f>
        <v>0</v>
      </c>
      <c r="BF124" s="213">
        <f>IF(O124="snížená",K124,0)</f>
        <v>0</v>
      </c>
      <c r="BG124" s="213">
        <f>IF(O124="zákl. přenesená",K124,0)</f>
        <v>0</v>
      </c>
      <c r="BH124" s="213">
        <f>IF(O124="sníž. přenesená",K124,0)</f>
        <v>0</v>
      </c>
      <c r="BI124" s="213">
        <f>IF(O124="nulová",K124,0)</f>
        <v>0</v>
      </c>
      <c r="BJ124" s="18" t="s">
        <v>235</v>
      </c>
      <c r="BK124" s="213">
        <f>ROUND(P124*H124,2)</f>
        <v>0</v>
      </c>
      <c r="BL124" s="18" t="s">
        <v>235</v>
      </c>
      <c r="BM124" s="212" t="s">
        <v>319</v>
      </c>
    </row>
    <row r="125" s="1" customFormat="1">
      <c r="B125" s="40"/>
      <c r="C125" s="41"/>
      <c r="D125" s="214" t="s">
        <v>237</v>
      </c>
      <c r="E125" s="41"/>
      <c r="F125" s="215" t="s">
        <v>706</v>
      </c>
      <c r="G125" s="41"/>
      <c r="H125" s="41"/>
      <c r="I125" s="151"/>
      <c r="J125" s="151"/>
      <c r="K125" s="41"/>
      <c r="L125" s="41"/>
      <c r="M125" s="45"/>
      <c r="N125" s="216"/>
      <c r="O125" s="86"/>
      <c r="P125" s="86"/>
      <c r="Q125" s="86"/>
      <c r="R125" s="86"/>
      <c r="S125" s="86"/>
      <c r="T125" s="86"/>
      <c r="U125" s="86"/>
      <c r="V125" s="86"/>
      <c r="W125" s="86"/>
      <c r="X125" s="86"/>
      <c r="Y125" s="87"/>
      <c r="AT125" s="18" t="s">
        <v>237</v>
      </c>
      <c r="AU125" s="18" t="s">
        <v>82</v>
      </c>
    </row>
    <row r="126" s="1" customFormat="1">
      <c r="B126" s="40"/>
      <c r="C126" s="41"/>
      <c r="D126" s="214" t="s">
        <v>241</v>
      </c>
      <c r="E126" s="41"/>
      <c r="F126" s="217" t="s">
        <v>835</v>
      </c>
      <c r="G126" s="41"/>
      <c r="H126" s="41"/>
      <c r="I126" s="151"/>
      <c r="J126" s="151"/>
      <c r="K126" s="41"/>
      <c r="L126" s="41"/>
      <c r="M126" s="45"/>
      <c r="N126" s="216"/>
      <c r="O126" s="86"/>
      <c r="P126" s="86"/>
      <c r="Q126" s="86"/>
      <c r="R126" s="86"/>
      <c r="S126" s="86"/>
      <c r="T126" s="86"/>
      <c r="U126" s="86"/>
      <c r="V126" s="86"/>
      <c r="W126" s="86"/>
      <c r="X126" s="86"/>
      <c r="Y126" s="87"/>
      <c r="AT126" s="18" t="s">
        <v>241</v>
      </c>
      <c r="AU126" s="18" t="s">
        <v>82</v>
      </c>
    </row>
    <row r="127" s="1" customFormat="1" ht="16.5" customHeight="1">
      <c r="B127" s="40"/>
      <c r="C127" s="261" t="s">
        <v>285</v>
      </c>
      <c r="D127" s="261" t="s">
        <v>373</v>
      </c>
      <c r="E127" s="263" t="s">
        <v>708</v>
      </c>
      <c r="F127" s="264" t="s">
        <v>709</v>
      </c>
      <c r="G127" s="265" t="s">
        <v>160</v>
      </c>
      <c r="H127" s="266">
        <v>2.7999999999999998</v>
      </c>
      <c r="I127" s="267"/>
      <c r="J127" s="268"/>
      <c r="K127" s="269">
        <f>ROUND(P127*H127,2)</f>
        <v>0</v>
      </c>
      <c r="L127" s="264" t="s">
        <v>40</v>
      </c>
      <c r="M127" s="270"/>
      <c r="N127" s="271"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265</v>
      </c>
      <c r="AT127" s="212" t="s">
        <v>373</v>
      </c>
      <c r="AU127" s="212" t="s">
        <v>82</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235</v>
      </c>
      <c r="BM127" s="212" t="s">
        <v>312</v>
      </c>
    </row>
    <row r="128" s="1" customFormat="1">
      <c r="B128" s="40"/>
      <c r="C128" s="41"/>
      <c r="D128" s="214" t="s">
        <v>237</v>
      </c>
      <c r="E128" s="41"/>
      <c r="F128" s="215" t="s">
        <v>709</v>
      </c>
      <c r="G128" s="41"/>
      <c r="H128" s="41"/>
      <c r="I128" s="151"/>
      <c r="J128" s="151"/>
      <c r="K128" s="41"/>
      <c r="L128" s="41"/>
      <c r="M128" s="45"/>
      <c r="N128" s="216"/>
      <c r="O128" s="86"/>
      <c r="P128" s="86"/>
      <c r="Q128" s="86"/>
      <c r="R128" s="86"/>
      <c r="S128" s="86"/>
      <c r="T128" s="86"/>
      <c r="U128" s="86"/>
      <c r="V128" s="86"/>
      <c r="W128" s="86"/>
      <c r="X128" s="86"/>
      <c r="Y128" s="87"/>
      <c r="AT128" s="18" t="s">
        <v>237</v>
      </c>
      <c r="AU128" s="18" t="s">
        <v>82</v>
      </c>
    </row>
    <row r="129" s="1" customFormat="1">
      <c r="B129" s="40"/>
      <c r="C129" s="41"/>
      <c r="D129" s="214" t="s">
        <v>241</v>
      </c>
      <c r="E129" s="41"/>
      <c r="F129" s="217" t="s">
        <v>837</v>
      </c>
      <c r="G129" s="41"/>
      <c r="H129" s="41"/>
      <c r="I129" s="151"/>
      <c r="J129" s="151"/>
      <c r="K129" s="41"/>
      <c r="L129" s="41"/>
      <c r="M129" s="45"/>
      <c r="N129" s="216"/>
      <c r="O129" s="86"/>
      <c r="P129" s="86"/>
      <c r="Q129" s="86"/>
      <c r="R129" s="86"/>
      <c r="S129" s="86"/>
      <c r="T129" s="86"/>
      <c r="U129" s="86"/>
      <c r="V129" s="86"/>
      <c r="W129" s="86"/>
      <c r="X129" s="86"/>
      <c r="Y129" s="87"/>
      <c r="AT129" s="18" t="s">
        <v>241</v>
      </c>
      <c r="AU129" s="18" t="s">
        <v>82</v>
      </c>
    </row>
    <row r="130" s="1" customFormat="1" ht="16.5" customHeight="1">
      <c r="B130" s="40"/>
      <c r="C130" s="261" t="s">
        <v>9</v>
      </c>
      <c r="D130" s="261" t="s">
        <v>373</v>
      </c>
      <c r="E130" s="263" t="s">
        <v>711</v>
      </c>
      <c r="F130" s="264" t="s">
        <v>712</v>
      </c>
      <c r="G130" s="265" t="s">
        <v>160</v>
      </c>
      <c r="H130" s="266">
        <v>3.5</v>
      </c>
      <c r="I130" s="267"/>
      <c r="J130" s="268"/>
      <c r="K130" s="269">
        <f>ROUND(P130*H130,2)</f>
        <v>0</v>
      </c>
      <c r="L130" s="264" t="s">
        <v>40</v>
      </c>
      <c r="M130" s="270"/>
      <c r="N130" s="271" t="s">
        <v>40</v>
      </c>
      <c r="O130" s="208" t="s">
        <v>53</v>
      </c>
      <c r="P130" s="209">
        <f>I130+J130</f>
        <v>0</v>
      </c>
      <c r="Q130" s="209">
        <f>ROUND(I130*H130,2)</f>
        <v>0</v>
      </c>
      <c r="R130" s="209">
        <f>ROUND(J130*H130,2)</f>
        <v>0</v>
      </c>
      <c r="S130" s="86"/>
      <c r="T130" s="210">
        <f>S130*H130</f>
        <v>0</v>
      </c>
      <c r="U130" s="210">
        <v>0</v>
      </c>
      <c r="V130" s="210">
        <f>U130*H130</f>
        <v>0</v>
      </c>
      <c r="W130" s="210">
        <v>0</v>
      </c>
      <c r="X130" s="210">
        <f>W130*H130</f>
        <v>0</v>
      </c>
      <c r="Y130" s="211" t="s">
        <v>40</v>
      </c>
      <c r="AR130" s="212" t="s">
        <v>265</v>
      </c>
      <c r="AT130" s="212" t="s">
        <v>373</v>
      </c>
      <c r="AU130" s="212" t="s">
        <v>82</v>
      </c>
      <c r="AY130" s="18" t="s">
        <v>236</v>
      </c>
      <c r="BE130" s="213">
        <f>IF(O130="základní",K130,0)</f>
        <v>0</v>
      </c>
      <c r="BF130" s="213">
        <f>IF(O130="snížená",K130,0)</f>
        <v>0</v>
      </c>
      <c r="BG130" s="213">
        <f>IF(O130="zákl. přenesená",K130,0)</f>
        <v>0</v>
      </c>
      <c r="BH130" s="213">
        <f>IF(O130="sníž. přenesená",K130,0)</f>
        <v>0</v>
      </c>
      <c r="BI130" s="213">
        <f>IF(O130="nulová",K130,0)</f>
        <v>0</v>
      </c>
      <c r="BJ130" s="18" t="s">
        <v>235</v>
      </c>
      <c r="BK130" s="213">
        <f>ROUND(P130*H130,2)</f>
        <v>0</v>
      </c>
      <c r="BL130" s="18" t="s">
        <v>235</v>
      </c>
      <c r="BM130" s="212" t="s">
        <v>432</v>
      </c>
    </row>
    <row r="131" s="1" customFormat="1">
      <c r="B131" s="40"/>
      <c r="C131" s="41"/>
      <c r="D131" s="214" t="s">
        <v>237</v>
      </c>
      <c r="E131" s="41"/>
      <c r="F131" s="215" t="s">
        <v>712</v>
      </c>
      <c r="G131" s="41"/>
      <c r="H131" s="41"/>
      <c r="I131" s="151"/>
      <c r="J131" s="151"/>
      <c r="K131" s="41"/>
      <c r="L131" s="41"/>
      <c r="M131" s="45"/>
      <c r="N131" s="216"/>
      <c r="O131" s="86"/>
      <c r="P131" s="86"/>
      <c r="Q131" s="86"/>
      <c r="R131" s="86"/>
      <c r="S131" s="86"/>
      <c r="T131" s="86"/>
      <c r="U131" s="86"/>
      <c r="V131" s="86"/>
      <c r="W131" s="86"/>
      <c r="X131" s="86"/>
      <c r="Y131" s="87"/>
      <c r="AT131" s="18" t="s">
        <v>237</v>
      </c>
      <c r="AU131" s="18" t="s">
        <v>82</v>
      </c>
    </row>
    <row r="132" s="1" customFormat="1">
      <c r="B132" s="40"/>
      <c r="C132" s="41"/>
      <c r="D132" s="214" t="s">
        <v>241</v>
      </c>
      <c r="E132" s="41"/>
      <c r="F132" s="217" t="s">
        <v>838</v>
      </c>
      <c r="G132" s="41"/>
      <c r="H132" s="41"/>
      <c r="I132" s="151"/>
      <c r="J132" s="151"/>
      <c r="K132" s="41"/>
      <c r="L132" s="41"/>
      <c r="M132" s="45"/>
      <c r="N132" s="216"/>
      <c r="O132" s="86"/>
      <c r="P132" s="86"/>
      <c r="Q132" s="86"/>
      <c r="R132" s="86"/>
      <c r="S132" s="86"/>
      <c r="T132" s="86"/>
      <c r="U132" s="86"/>
      <c r="V132" s="86"/>
      <c r="W132" s="86"/>
      <c r="X132" s="86"/>
      <c r="Y132" s="87"/>
      <c r="AT132" s="18" t="s">
        <v>241</v>
      </c>
      <c r="AU132" s="18" t="s">
        <v>82</v>
      </c>
    </row>
    <row r="133" s="1" customFormat="1" ht="16.5" customHeight="1">
      <c r="B133" s="40"/>
      <c r="C133" s="261" t="s">
        <v>292</v>
      </c>
      <c r="D133" s="261" t="s">
        <v>373</v>
      </c>
      <c r="E133" s="263" t="s">
        <v>714</v>
      </c>
      <c r="F133" s="264" t="s">
        <v>715</v>
      </c>
      <c r="G133" s="265" t="s">
        <v>160</v>
      </c>
      <c r="H133" s="266">
        <v>5.5999999999999996</v>
      </c>
      <c r="I133" s="267"/>
      <c r="J133" s="268"/>
      <c r="K133" s="269">
        <f>ROUND(P133*H133,2)</f>
        <v>0</v>
      </c>
      <c r="L133" s="264" t="s">
        <v>40</v>
      </c>
      <c r="M133" s="270"/>
      <c r="N133" s="271"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265</v>
      </c>
      <c r="AT133" s="212" t="s">
        <v>373</v>
      </c>
      <c r="AU133" s="212" t="s">
        <v>82</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235</v>
      </c>
      <c r="BM133" s="212" t="s">
        <v>324</v>
      </c>
    </row>
    <row r="134" s="1" customFormat="1">
      <c r="B134" s="40"/>
      <c r="C134" s="41"/>
      <c r="D134" s="214" t="s">
        <v>237</v>
      </c>
      <c r="E134" s="41"/>
      <c r="F134" s="215" t="s">
        <v>715</v>
      </c>
      <c r="G134" s="41"/>
      <c r="H134" s="41"/>
      <c r="I134" s="151"/>
      <c r="J134" s="151"/>
      <c r="K134" s="41"/>
      <c r="L134" s="41"/>
      <c r="M134" s="45"/>
      <c r="N134" s="216"/>
      <c r="O134" s="86"/>
      <c r="P134" s="86"/>
      <c r="Q134" s="86"/>
      <c r="R134" s="86"/>
      <c r="S134" s="86"/>
      <c r="T134" s="86"/>
      <c r="U134" s="86"/>
      <c r="V134" s="86"/>
      <c r="W134" s="86"/>
      <c r="X134" s="86"/>
      <c r="Y134" s="87"/>
      <c r="AT134" s="18" t="s">
        <v>237</v>
      </c>
      <c r="AU134" s="18" t="s">
        <v>82</v>
      </c>
    </row>
    <row r="135" s="1" customFormat="1">
      <c r="B135" s="40"/>
      <c r="C135" s="41"/>
      <c r="D135" s="214" t="s">
        <v>241</v>
      </c>
      <c r="E135" s="41"/>
      <c r="F135" s="217" t="s">
        <v>839</v>
      </c>
      <c r="G135" s="41"/>
      <c r="H135" s="41"/>
      <c r="I135" s="151"/>
      <c r="J135" s="151"/>
      <c r="K135" s="41"/>
      <c r="L135" s="41"/>
      <c r="M135" s="45"/>
      <c r="N135" s="216"/>
      <c r="O135" s="86"/>
      <c r="P135" s="86"/>
      <c r="Q135" s="86"/>
      <c r="R135" s="86"/>
      <c r="S135" s="86"/>
      <c r="T135" s="86"/>
      <c r="U135" s="86"/>
      <c r="V135" s="86"/>
      <c r="W135" s="86"/>
      <c r="X135" s="86"/>
      <c r="Y135" s="87"/>
      <c r="AT135" s="18" t="s">
        <v>241</v>
      </c>
      <c r="AU135" s="18" t="s">
        <v>82</v>
      </c>
    </row>
    <row r="136" s="1" customFormat="1" ht="16.5" customHeight="1">
      <c r="B136" s="40"/>
      <c r="C136" s="261" t="s">
        <v>358</v>
      </c>
      <c r="D136" s="261" t="s">
        <v>373</v>
      </c>
      <c r="E136" s="263" t="s">
        <v>717</v>
      </c>
      <c r="F136" s="264" t="s">
        <v>718</v>
      </c>
      <c r="G136" s="265" t="s">
        <v>719</v>
      </c>
      <c r="H136" s="266">
        <v>23</v>
      </c>
      <c r="I136" s="267"/>
      <c r="J136" s="268"/>
      <c r="K136" s="269">
        <f>ROUND(P136*H136,2)</f>
        <v>0</v>
      </c>
      <c r="L136" s="264" t="s">
        <v>40</v>
      </c>
      <c r="M136" s="270"/>
      <c r="N136" s="271" t="s">
        <v>40</v>
      </c>
      <c r="O136" s="208" t="s">
        <v>53</v>
      </c>
      <c r="P136" s="209">
        <f>I136+J136</f>
        <v>0</v>
      </c>
      <c r="Q136" s="209">
        <f>ROUND(I136*H136,2)</f>
        <v>0</v>
      </c>
      <c r="R136" s="209">
        <f>ROUND(J136*H136,2)</f>
        <v>0</v>
      </c>
      <c r="S136" s="86"/>
      <c r="T136" s="210">
        <f>S136*H136</f>
        <v>0</v>
      </c>
      <c r="U136" s="210">
        <v>0</v>
      </c>
      <c r="V136" s="210">
        <f>U136*H136</f>
        <v>0</v>
      </c>
      <c r="W136" s="210">
        <v>0</v>
      </c>
      <c r="X136" s="210">
        <f>W136*H136</f>
        <v>0</v>
      </c>
      <c r="Y136" s="211" t="s">
        <v>40</v>
      </c>
      <c r="AR136" s="212" t="s">
        <v>265</v>
      </c>
      <c r="AT136" s="212" t="s">
        <v>373</v>
      </c>
      <c r="AU136" s="212" t="s">
        <v>82</v>
      </c>
      <c r="AY136" s="18" t="s">
        <v>236</v>
      </c>
      <c r="BE136" s="213">
        <f>IF(O136="základní",K136,0)</f>
        <v>0</v>
      </c>
      <c r="BF136" s="213">
        <f>IF(O136="snížená",K136,0)</f>
        <v>0</v>
      </c>
      <c r="BG136" s="213">
        <f>IF(O136="zákl. přenesená",K136,0)</f>
        <v>0</v>
      </c>
      <c r="BH136" s="213">
        <f>IF(O136="sníž. přenesená",K136,0)</f>
        <v>0</v>
      </c>
      <c r="BI136" s="213">
        <f>IF(O136="nulová",K136,0)</f>
        <v>0</v>
      </c>
      <c r="BJ136" s="18" t="s">
        <v>235</v>
      </c>
      <c r="BK136" s="213">
        <f>ROUND(P136*H136,2)</f>
        <v>0</v>
      </c>
      <c r="BL136" s="18" t="s">
        <v>235</v>
      </c>
      <c r="BM136" s="212" t="s">
        <v>335</v>
      </c>
    </row>
    <row r="137" s="1" customFormat="1">
      <c r="B137" s="40"/>
      <c r="C137" s="41"/>
      <c r="D137" s="214" t="s">
        <v>237</v>
      </c>
      <c r="E137" s="41"/>
      <c r="F137" s="215" t="s">
        <v>718</v>
      </c>
      <c r="G137" s="41"/>
      <c r="H137" s="41"/>
      <c r="I137" s="151"/>
      <c r="J137" s="151"/>
      <c r="K137" s="41"/>
      <c r="L137" s="41"/>
      <c r="M137" s="45"/>
      <c r="N137" s="216"/>
      <c r="O137" s="86"/>
      <c r="P137" s="86"/>
      <c r="Q137" s="86"/>
      <c r="R137" s="86"/>
      <c r="S137" s="86"/>
      <c r="T137" s="86"/>
      <c r="U137" s="86"/>
      <c r="V137" s="86"/>
      <c r="W137" s="86"/>
      <c r="X137" s="86"/>
      <c r="Y137" s="87"/>
      <c r="AT137" s="18" t="s">
        <v>237</v>
      </c>
      <c r="AU137" s="18" t="s">
        <v>82</v>
      </c>
    </row>
    <row r="138" s="1" customFormat="1">
      <c r="B138" s="40"/>
      <c r="C138" s="41"/>
      <c r="D138" s="214" t="s">
        <v>241</v>
      </c>
      <c r="E138" s="41"/>
      <c r="F138" s="217" t="s">
        <v>840</v>
      </c>
      <c r="G138" s="41"/>
      <c r="H138" s="41"/>
      <c r="I138" s="151"/>
      <c r="J138" s="151"/>
      <c r="K138" s="41"/>
      <c r="L138" s="41"/>
      <c r="M138" s="45"/>
      <c r="N138" s="216"/>
      <c r="O138" s="86"/>
      <c r="P138" s="86"/>
      <c r="Q138" s="86"/>
      <c r="R138" s="86"/>
      <c r="S138" s="86"/>
      <c r="T138" s="86"/>
      <c r="U138" s="86"/>
      <c r="V138" s="86"/>
      <c r="W138" s="86"/>
      <c r="X138" s="86"/>
      <c r="Y138" s="87"/>
      <c r="AT138" s="18" t="s">
        <v>241</v>
      </c>
      <c r="AU138" s="18" t="s">
        <v>82</v>
      </c>
    </row>
    <row r="139" s="1" customFormat="1" ht="16.5" customHeight="1">
      <c r="B139" s="40"/>
      <c r="C139" s="199" t="s">
        <v>365</v>
      </c>
      <c r="D139" s="199" t="s">
        <v>231</v>
      </c>
      <c r="E139" s="201" t="s">
        <v>721</v>
      </c>
      <c r="F139" s="202" t="s">
        <v>722</v>
      </c>
      <c r="G139" s="203" t="s">
        <v>257</v>
      </c>
      <c r="H139" s="204">
        <v>40</v>
      </c>
      <c r="I139" s="205"/>
      <c r="J139" s="205"/>
      <c r="K139" s="206">
        <f>ROUND(P139*H139,2)</f>
        <v>0</v>
      </c>
      <c r="L139" s="202" t="s">
        <v>40</v>
      </c>
      <c r="M139" s="45"/>
      <c r="N139" s="207" t="s">
        <v>40</v>
      </c>
      <c r="O139" s="208" t="s">
        <v>53</v>
      </c>
      <c r="P139" s="209">
        <f>I139+J139</f>
        <v>0</v>
      </c>
      <c r="Q139" s="209">
        <f>ROUND(I139*H139,2)</f>
        <v>0</v>
      </c>
      <c r="R139" s="209">
        <f>ROUND(J139*H139,2)</f>
        <v>0</v>
      </c>
      <c r="S139" s="86"/>
      <c r="T139" s="210">
        <f>S139*H139</f>
        <v>0</v>
      </c>
      <c r="U139" s="210">
        <v>0</v>
      </c>
      <c r="V139" s="210">
        <f>U139*H139</f>
        <v>0</v>
      </c>
      <c r="W139" s="210">
        <v>0</v>
      </c>
      <c r="X139" s="210">
        <f>W139*H139</f>
        <v>0</v>
      </c>
      <c r="Y139" s="211" t="s">
        <v>40</v>
      </c>
      <c r="AR139" s="212" t="s">
        <v>235</v>
      </c>
      <c r="AT139" s="212" t="s">
        <v>231</v>
      </c>
      <c r="AU139" s="212" t="s">
        <v>82</v>
      </c>
      <c r="AY139" s="18" t="s">
        <v>236</v>
      </c>
      <c r="BE139" s="213">
        <f>IF(O139="základní",K139,0)</f>
        <v>0</v>
      </c>
      <c r="BF139" s="213">
        <f>IF(O139="snížená",K139,0)</f>
        <v>0</v>
      </c>
      <c r="BG139" s="213">
        <f>IF(O139="zákl. přenesená",K139,0)</f>
        <v>0</v>
      </c>
      <c r="BH139" s="213">
        <f>IF(O139="sníž. přenesená",K139,0)</f>
        <v>0</v>
      </c>
      <c r="BI139" s="213">
        <f>IF(O139="nulová",K139,0)</f>
        <v>0</v>
      </c>
      <c r="BJ139" s="18" t="s">
        <v>235</v>
      </c>
      <c r="BK139" s="213">
        <f>ROUND(P139*H139,2)</f>
        <v>0</v>
      </c>
      <c r="BL139" s="18" t="s">
        <v>235</v>
      </c>
      <c r="BM139" s="212" t="s">
        <v>470</v>
      </c>
    </row>
    <row r="140" s="1" customFormat="1">
      <c r="B140" s="40"/>
      <c r="C140" s="41"/>
      <c r="D140" s="214" t="s">
        <v>237</v>
      </c>
      <c r="E140" s="41"/>
      <c r="F140" s="215" t="s">
        <v>722</v>
      </c>
      <c r="G140" s="41"/>
      <c r="H140" s="41"/>
      <c r="I140" s="151"/>
      <c r="J140" s="151"/>
      <c r="K140" s="41"/>
      <c r="L140" s="41"/>
      <c r="M140" s="45"/>
      <c r="N140" s="216"/>
      <c r="O140" s="86"/>
      <c r="P140" s="86"/>
      <c r="Q140" s="86"/>
      <c r="R140" s="86"/>
      <c r="S140" s="86"/>
      <c r="T140" s="86"/>
      <c r="U140" s="86"/>
      <c r="V140" s="86"/>
      <c r="W140" s="86"/>
      <c r="X140" s="86"/>
      <c r="Y140" s="87"/>
      <c r="AT140" s="18" t="s">
        <v>237</v>
      </c>
      <c r="AU140" s="18" t="s">
        <v>82</v>
      </c>
    </row>
    <row r="141" s="1" customFormat="1">
      <c r="B141" s="40"/>
      <c r="C141" s="41"/>
      <c r="D141" s="214" t="s">
        <v>241</v>
      </c>
      <c r="E141" s="41"/>
      <c r="F141" s="217" t="s">
        <v>841</v>
      </c>
      <c r="G141" s="41"/>
      <c r="H141" s="41"/>
      <c r="I141" s="151"/>
      <c r="J141" s="151"/>
      <c r="K141" s="41"/>
      <c r="L141" s="41"/>
      <c r="M141" s="45"/>
      <c r="N141" s="216"/>
      <c r="O141" s="86"/>
      <c r="P141" s="86"/>
      <c r="Q141" s="86"/>
      <c r="R141" s="86"/>
      <c r="S141" s="86"/>
      <c r="T141" s="86"/>
      <c r="U141" s="86"/>
      <c r="V141" s="86"/>
      <c r="W141" s="86"/>
      <c r="X141" s="86"/>
      <c r="Y141" s="87"/>
      <c r="AT141" s="18" t="s">
        <v>241</v>
      </c>
      <c r="AU141" s="18" t="s">
        <v>82</v>
      </c>
    </row>
    <row r="142" s="1" customFormat="1" ht="36" customHeight="1">
      <c r="B142" s="40"/>
      <c r="C142" s="199" t="s">
        <v>372</v>
      </c>
      <c r="D142" s="199" t="s">
        <v>231</v>
      </c>
      <c r="E142" s="201" t="s">
        <v>485</v>
      </c>
      <c r="F142" s="202" t="s">
        <v>669</v>
      </c>
      <c r="G142" s="203" t="s">
        <v>160</v>
      </c>
      <c r="H142" s="204">
        <v>72.700000000000003</v>
      </c>
      <c r="I142" s="205"/>
      <c r="J142" s="205"/>
      <c r="K142" s="206">
        <f>ROUND(P142*H142,2)</f>
        <v>0</v>
      </c>
      <c r="L142" s="202" t="s">
        <v>40</v>
      </c>
      <c r="M142" s="45"/>
      <c r="N142" s="207" t="s">
        <v>40</v>
      </c>
      <c r="O142" s="208" t="s">
        <v>53</v>
      </c>
      <c r="P142" s="209">
        <f>I142+J142</f>
        <v>0</v>
      </c>
      <c r="Q142" s="209">
        <f>ROUND(I142*H142,2)</f>
        <v>0</v>
      </c>
      <c r="R142" s="209">
        <f>ROUND(J142*H142,2)</f>
        <v>0</v>
      </c>
      <c r="S142" s="86"/>
      <c r="T142" s="210">
        <f>S142*H142</f>
        <v>0</v>
      </c>
      <c r="U142" s="210">
        <v>0</v>
      </c>
      <c r="V142" s="210">
        <f>U142*H142</f>
        <v>0</v>
      </c>
      <c r="W142" s="210">
        <v>0</v>
      </c>
      <c r="X142" s="210">
        <f>W142*H142</f>
        <v>0</v>
      </c>
      <c r="Y142" s="211" t="s">
        <v>40</v>
      </c>
      <c r="AR142" s="212" t="s">
        <v>235</v>
      </c>
      <c r="AT142" s="212" t="s">
        <v>231</v>
      </c>
      <c r="AU142" s="212" t="s">
        <v>82</v>
      </c>
      <c r="AY142" s="18" t="s">
        <v>236</v>
      </c>
      <c r="BE142" s="213">
        <f>IF(O142="základní",K142,0)</f>
        <v>0</v>
      </c>
      <c r="BF142" s="213">
        <f>IF(O142="snížená",K142,0)</f>
        <v>0</v>
      </c>
      <c r="BG142" s="213">
        <f>IF(O142="zákl. přenesená",K142,0)</f>
        <v>0</v>
      </c>
      <c r="BH142" s="213">
        <f>IF(O142="sníž. přenesená",K142,0)</f>
        <v>0</v>
      </c>
      <c r="BI142" s="213">
        <f>IF(O142="nulová",K142,0)</f>
        <v>0</v>
      </c>
      <c r="BJ142" s="18" t="s">
        <v>235</v>
      </c>
      <c r="BK142" s="213">
        <f>ROUND(P142*H142,2)</f>
        <v>0</v>
      </c>
      <c r="BL142" s="18" t="s">
        <v>235</v>
      </c>
      <c r="BM142" s="212" t="s">
        <v>478</v>
      </c>
    </row>
    <row r="143" s="1" customFormat="1">
      <c r="B143" s="40"/>
      <c r="C143" s="41"/>
      <c r="D143" s="214" t="s">
        <v>237</v>
      </c>
      <c r="E143" s="41"/>
      <c r="F143" s="215" t="s">
        <v>670</v>
      </c>
      <c r="G143" s="41"/>
      <c r="H143" s="41"/>
      <c r="I143" s="151"/>
      <c r="J143" s="151"/>
      <c r="K143" s="41"/>
      <c r="L143" s="41"/>
      <c r="M143" s="45"/>
      <c r="N143" s="216"/>
      <c r="O143" s="86"/>
      <c r="P143" s="86"/>
      <c r="Q143" s="86"/>
      <c r="R143" s="86"/>
      <c r="S143" s="86"/>
      <c r="T143" s="86"/>
      <c r="U143" s="86"/>
      <c r="V143" s="86"/>
      <c r="W143" s="86"/>
      <c r="X143" s="86"/>
      <c r="Y143" s="87"/>
      <c r="AT143" s="18" t="s">
        <v>237</v>
      </c>
      <c r="AU143" s="18" t="s">
        <v>82</v>
      </c>
    </row>
    <row r="144" s="1" customFormat="1" ht="16.5" customHeight="1">
      <c r="B144" s="40"/>
      <c r="C144" s="199" t="s">
        <v>298</v>
      </c>
      <c r="D144" s="199" t="s">
        <v>231</v>
      </c>
      <c r="E144" s="201" t="s">
        <v>724</v>
      </c>
      <c r="F144" s="202" t="s">
        <v>725</v>
      </c>
      <c r="G144" s="203" t="s">
        <v>172</v>
      </c>
      <c r="H144" s="204">
        <v>3</v>
      </c>
      <c r="I144" s="205"/>
      <c r="J144" s="205"/>
      <c r="K144" s="206">
        <f>ROUND(P144*H144,2)</f>
        <v>0</v>
      </c>
      <c r="L144" s="202" t="s">
        <v>40</v>
      </c>
      <c r="M144" s="45"/>
      <c r="N144" s="207" t="s">
        <v>40</v>
      </c>
      <c r="O144" s="208" t="s">
        <v>53</v>
      </c>
      <c r="P144" s="209">
        <f>I144+J144</f>
        <v>0</v>
      </c>
      <c r="Q144" s="209">
        <f>ROUND(I144*H144,2)</f>
        <v>0</v>
      </c>
      <c r="R144" s="209">
        <f>ROUND(J144*H144,2)</f>
        <v>0</v>
      </c>
      <c r="S144" s="86"/>
      <c r="T144" s="210">
        <f>S144*H144</f>
        <v>0</v>
      </c>
      <c r="U144" s="210">
        <v>0</v>
      </c>
      <c r="V144" s="210">
        <f>U144*H144</f>
        <v>0</v>
      </c>
      <c r="W144" s="210">
        <v>0</v>
      </c>
      <c r="X144" s="210">
        <f>W144*H144</f>
        <v>0</v>
      </c>
      <c r="Y144" s="211" t="s">
        <v>40</v>
      </c>
      <c r="AR144" s="212" t="s">
        <v>235</v>
      </c>
      <c r="AT144" s="212" t="s">
        <v>231</v>
      </c>
      <c r="AU144" s="212" t="s">
        <v>82</v>
      </c>
      <c r="AY144" s="18" t="s">
        <v>236</v>
      </c>
      <c r="BE144" s="213">
        <f>IF(O144="základní",K144,0)</f>
        <v>0</v>
      </c>
      <c r="BF144" s="213">
        <f>IF(O144="snížená",K144,0)</f>
        <v>0</v>
      </c>
      <c r="BG144" s="213">
        <f>IF(O144="zákl. přenesená",K144,0)</f>
        <v>0</v>
      </c>
      <c r="BH144" s="213">
        <f>IF(O144="sníž. přenesená",K144,0)</f>
        <v>0</v>
      </c>
      <c r="BI144" s="213">
        <f>IF(O144="nulová",K144,0)</f>
        <v>0</v>
      </c>
      <c r="BJ144" s="18" t="s">
        <v>235</v>
      </c>
      <c r="BK144" s="213">
        <f>ROUND(P144*H144,2)</f>
        <v>0</v>
      </c>
      <c r="BL144" s="18" t="s">
        <v>235</v>
      </c>
      <c r="BM144" s="212" t="s">
        <v>347</v>
      </c>
    </row>
    <row r="145" s="1" customFormat="1">
      <c r="B145" s="40"/>
      <c r="C145" s="41"/>
      <c r="D145" s="214" t="s">
        <v>237</v>
      </c>
      <c r="E145" s="41"/>
      <c r="F145" s="215" t="s">
        <v>725</v>
      </c>
      <c r="G145" s="41"/>
      <c r="H145" s="41"/>
      <c r="I145" s="151"/>
      <c r="J145" s="151"/>
      <c r="K145" s="41"/>
      <c r="L145" s="41"/>
      <c r="M145" s="45"/>
      <c r="N145" s="216"/>
      <c r="O145" s="86"/>
      <c r="P145" s="86"/>
      <c r="Q145" s="86"/>
      <c r="R145" s="86"/>
      <c r="S145" s="86"/>
      <c r="T145" s="86"/>
      <c r="U145" s="86"/>
      <c r="V145" s="86"/>
      <c r="W145" s="86"/>
      <c r="X145" s="86"/>
      <c r="Y145" s="87"/>
      <c r="AT145" s="18" t="s">
        <v>237</v>
      </c>
      <c r="AU145" s="18" t="s">
        <v>82</v>
      </c>
    </row>
    <row r="146" s="1" customFormat="1" ht="16.5" customHeight="1">
      <c r="B146" s="40"/>
      <c r="C146" s="261" t="s">
        <v>8</v>
      </c>
      <c r="D146" s="261" t="s">
        <v>373</v>
      </c>
      <c r="E146" s="263" t="s">
        <v>726</v>
      </c>
      <c r="F146" s="264" t="s">
        <v>727</v>
      </c>
      <c r="G146" s="265" t="s">
        <v>342</v>
      </c>
      <c r="H146" s="266">
        <v>3</v>
      </c>
      <c r="I146" s="267"/>
      <c r="J146" s="268"/>
      <c r="K146" s="269">
        <f>ROUND(P146*H146,2)</f>
        <v>0</v>
      </c>
      <c r="L146" s="264" t="s">
        <v>40</v>
      </c>
      <c r="M146" s="270"/>
      <c r="N146" s="271" t="s">
        <v>40</v>
      </c>
      <c r="O146" s="208" t="s">
        <v>53</v>
      </c>
      <c r="P146" s="209">
        <f>I146+J146</f>
        <v>0</v>
      </c>
      <c r="Q146" s="209">
        <f>ROUND(I146*H146,2)</f>
        <v>0</v>
      </c>
      <c r="R146" s="209">
        <f>ROUND(J146*H146,2)</f>
        <v>0</v>
      </c>
      <c r="S146" s="86"/>
      <c r="T146" s="210">
        <f>S146*H146</f>
        <v>0</v>
      </c>
      <c r="U146" s="210">
        <v>0</v>
      </c>
      <c r="V146" s="210">
        <f>U146*H146</f>
        <v>0</v>
      </c>
      <c r="W146" s="210">
        <v>0</v>
      </c>
      <c r="X146" s="210">
        <f>W146*H146</f>
        <v>0</v>
      </c>
      <c r="Y146" s="211" t="s">
        <v>40</v>
      </c>
      <c r="AR146" s="212" t="s">
        <v>265</v>
      </c>
      <c r="AT146" s="212" t="s">
        <v>373</v>
      </c>
      <c r="AU146" s="212" t="s">
        <v>82</v>
      </c>
      <c r="AY146" s="18" t="s">
        <v>236</v>
      </c>
      <c r="BE146" s="213">
        <f>IF(O146="základní",K146,0)</f>
        <v>0</v>
      </c>
      <c r="BF146" s="213">
        <f>IF(O146="snížená",K146,0)</f>
        <v>0</v>
      </c>
      <c r="BG146" s="213">
        <f>IF(O146="zákl. přenesená",K146,0)</f>
        <v>0</v>
      </c>
      <c r="BH146" s="213">
        <f>IF(O146="sníž. přenesená",K146,0)</f>
        <v>0</v>
      </c>
      <c r="BI146" s="213">
        <f>IF(O146="nulová",K146,0)</f>
        <v>0</v>
      </c>
      <c r="BJ146" s="18" t="s">
        <v>235</v>
      </c>
      <c r="BK146" s="213">
        <f>ROUND(P146*H146,2)</f>
        <v>0</v>
      </c>
      <c r="BL146" s="18" t="s">
        <v>235</v>
      </c>
      <c r="BM146" s="212" t="s">
        <v>504</v>
      </c>
    </row>
    <row r="147" s="1" customFormat="1">
      <c r="B147" s="40"/>
      <c r="C147" s="41"/>
      <c r="D147" s="214" t="s">
        <v>237</v>
      </c>
      <c r="E147" s="41"/>
      <c r="F147" s="215" t="s">
        <v>727</v>
      </c>
      <c r="G147" s="41"/>
      <c r="H147" s="41"/>
      <c r="I147" s="151"/>
      <c r="J147" s="151"/>
      <c r="K147" s="41"/>
      <c r="L147" s="41"/>
      <c r="M147" s="45"/>
      <c r="N147" s="216"/>
      <c r="O147" s="86"/>
      <c r="P147" s="86"/>
      <c r="Q147" s="86"/>
      <c r="R147" s="86"/>
      <c r="S147" s="86"/>
      <c r="T147" s="86"/>
      <c r="U147" s="86"/>
      <c r="V147" s="86"/>
      <c r="W147" s="86"/>
      <c r="X147" s="86"/>
      <c r="Y147" s="87"/>
      <c r="AT147" s="18" t="s">
        <v>237</v>
      </c>
      <c r="AU147" s="18" t="s">
        <v>82</v>
      </c>
    </row>
    <row r="148" s="1" customFormat="1">
      <c r="B148" s="40"/>
      <c r="C148" s="41"/>
      <c r="D148" s="214" t="s">
        <v>241</v>
      </c>
      <c r="E148" s="41"/>
      <c r="F148" s="217" t="s">
        <v>842</v>
      </c>
      <c r="G148" s="41"/>
      <c r="H148" s="41"/>
      <c r="I148" s="151"/>
      <c r="J148" s="151"/>
      <c r="K148" s="41"/>
      <c r="L148" s="41"/>
      <c r="M148" s="45"/>
      <c r="N148" s="216"/>
      <c r="O148" s="86"/>
      <c r="P148" s="86"/>
      <c r="Q148" s="86"/>
      <c r="R148" s="86"/>
      <c r="S148" s="86"/>
      <c r="T148" s="86"/>
      <c r="U148" s="86"/>
      <c r="V148" s="86"/>
      <c r="W148" s="86"/>
      <c r="X148" s="86"/>
      <c r="Y148" s="87"/>
      <c r="AT148" s="18" t="s">
        <v>241</v>
      </c>
      <c r="AU148" s="18" t="s">
        <v>82</v>
      </c>
    </row>
    <row r="149" s="1" customFormat="1" ht="16.5" customHeight="1">
      <c r="B149" s="40"/>
      <c r="C149" s="199" t="s">
        <v>383</v>
      </c>
      <c r="D149" s="199" t="s">
        <v>231</v>
      </c>
      <c r="E149" s="201" t="s">
        <v>647</v>
      </c>
      <c r="F149" s="202" t="s">
        <v>729</v>
      </c>
      <c r="G149" s="203" t="s">
        <v>172</v>
      </c>
      <c r="H149" s="204">
        <v>3</v>
      </c>
      <c r="I149" s="205"/>
      <c r="J149" s="205"/>
      <c r="K149" s="206">
        <f>ROUND(P149*H149,2)</f>
        <v>0</v>
      </c>
      <c r="L149" s="202" t="s">
        <v>40</v>
      </c>
      <c r="M149" s="45"/>
      <c r="N149" s="207" t="s">
        <v>40</v>
      </c>
      <c r="O149" s="208" t="s">
        <v>53</v>
      </c>
      <c r="P149" s="209">
        <f>I149+J149</f>
        <v>0</v>
      </c>
      <c r="Q149" s="209">
        <f>ROUND(I149*H149,2)</f>
        <v>0</v>
      </c>
      <c r="R149" s="209">
        <f>ROUND(J149*H149,2)</f>
        <v>0</v>
      </c>
      <c r="S149" s="86"/>
      <c r="T149" s="210">
        <f>S149*H149</f>
        <v>0</v>
      </c>
      <c r="U149" s="210">
        <v>0</v>
      </c>
      <c r="V149" s="210">
        <f>U149*H149</f>
        <v>0</v>
      </c>
      <c r="W149" s="210">
        <v>0</v>
      </c>
      <c r="X149" s="210">
        <f>W149*H149</f>
        <v>0</v>
      </c>
      <c r="Y149" s="211" t="s">
        <v>40</v>
      </c>
      <c r="AR149" s="212" t="s">
        <v>235</v>
      </c>
      <c r="AT149" s="212" t="s">
        <v>231</v>
      </c>
      <c r="AU149" s="212" t="s">
        <v>82</v>
      </c>
      <c r="AY149" s="18" t="s">
        <v>236</v>
      </c>
      <c r="BE149" s="213">
        <f>IF(O149="základní",K149,0)</f>
        <v>0</v>
      </c>
      <c r="BF149" s="213">
        <f>IF(O149="snížená",K149,0)</f>
        <v>0</v>
      </c>
      <c r="BG149" s="213">
        <f>IF(O149="zákl. přenesená",K149,0)</f>
        <v>0</v>
      </c>
      <c r="BH149" s="213">
        <f>IF(O149="sníž. přenesená",K149,0)</f>
        <v>0</v>
      </c>
      <c r="BI149" s="213">
        <f>IF(O149="nulová",K149,0)</f>
        <v>0</v>
      </c>
      <c r="BJ149" s="18" t="s">
        <v>235</v>
      </c>
      <c r="BK149" s="213">
        <f>ROUND(P149*H149,2)</f>
        <v>0</v>
      </c>
      <c r="BL149" s="18" t="s">
        <v>235</v>
      </c>
      <c r="BM149" s="212" t="s">
        <v>337</v>
      </c>
    </row>
    <row r="150" s="1" customFormat="1">
      <c r="B150" s="40"/>
      <c r="C150" s="41"/>
      <c r="D150" s="214" t="s">
        <v>237</v>
      </c>
      <c r="E150" s="41"/>
      <c r="F150" s="215" t="s">
        <v>729</v>
      </c>
      <c r="G150" s="41"/>
      <c r="H150" s="41"/>
      <c r="I150" s="151"/>
      <c r="J150" s="151"/>
      <c r="K150" s="41"/>
      <c r="L150" s="41"/>
      <c r="M150" s="45"/>
      <c r="N150" s="216"/>
      <c r="O150" s="86"/>
      <c r="P150" s="86"/>
      <c r="Q150" s="86"/>
      <c r="R150" s="86"/>
      <c r="S150" s="86"/>
      <c r="T150" s="86"/>
      <c r="U150" s="86"/>
      <c r="V150" s="86"/>
      <c r="W150" s="86"/>
      <c r="X150" s="86"/>
      <c r="Y150" s="87"/>
      <c r="AT150" s="18" t="s">
        <v>237</v>
      </c>
      <c r="AU150" s="18" t="s">
        <v>82</v>
      </c>
    </row>
    <row r="151" s="1" customFormat="1" ht="16.5" customHeight="1">
      <c r="B151" s="40"/>
      <c r="C151" s="261" t="s">
        <v>388</v>
      </c>
      <c r="D151" s="261" t="s">
        <v>373</v>
      </c>
      <c r="E151" s="263" t="s">
        <v>651</v>
      </c>
      <c r="F151" s="264" t="s">
        <v>652</v>
      </c>
      <c r="G151" s="265" t="s">
        <v>342</v>
      </c>
      <c r="H151" s="266">
        <v>10</v>
      </c>
      <c r="I151" s="267"/>
      <c r="J151" s="268"/>
      <c r="K151" s="269">
        <f>ROUND(P151*H151,2)</f>
        <v>0</v>
      </c>
      <c r="L151" s="264" t="s">
        <v>40</v>
      </c>
      <c r="M151" s="270"/>
      <c r="N151" s="271" t="s">
        <v>40</v>
      </c>
      <c r="O151" s="208" t="s">
        <v>53</v>
      </c>
      <c r="P151" s="209">
        <f>I151+J151</f>
        <v>0</v>
      </c>
      <c r="Q151" s="209">
        <f>ROUND(I151*H151,2)</f>
        <v>0</v>
      </c>
      <c r="R151" s="209">
        <f>ROUND(J151*H151,2)</f>
        <v>0</v>
      </c>
      <c r="S151" s="86"/>
      <c r="T151" s="210">
        <f>S151*H151</f>
        <v>0</v>
      </c>
      <c r="U151" s="210">
        <v>0</v>
      </c>
      <c r="V151" s="210">
        <f>U151*H151</f>
        <v>0</v>
      </c>
      <c r="W151" s="210">
        <v>0</v>
      </c>
      <c r="X151" s="210">
        <f>W151*H151</f>
        <v>0</v>
      </c>
      <c r="Y151" s="211" t="s">
        <v>40</v>
      </c>
      <c r="AR151" s="212" t="s">
        <v>265</v>
      </c>
      <c r="AT151" s="212" t="s">
        <v>373</v>
      </c>
      <c r="AU151" s="212" t="s">
        <v>82</v>
      </c>
      <c r="AY151" s="18" t="s">
        <v>236</v>
      </c>
      <c r="BE151" s="213">
        <f>IF(O151="základní",K151,0)</f>
        <v>0</v>
      </c>
      <c r="BF151" s="213">
        <f>IF(O151="snížená",K151,0)</f>
        <v>0</v>
      </c>
      <c r="BG151" s="213">
        <f>IF(O151="zákl. přenesená",K151,0)</f>
        <v>0</v>
      </c>
      <c r="BH151" s="213">
        <f>IF(O151="sníž. přenesená",K151,0)</f>
        <v>0</v>
      </c>
      <c r="BI151" s="213">
        <f>IF(O151="nulová",K151,0)</f>
        <v>0</v>
      </c>
      <c r="BJ151" s="18" t="s">
        <v>235</v>
      </c>
      <c r="BK151" s="213">
        <f>ROUND(P151*H151,2)</f>
        <v>0</v>
      </c>
      <c r="BL151" s="18" t="s">
        <v>235</v>
      </c>
      <c r="BM151" s="212" t="s">
        <v>533</v>
      </c>
    </row>
    <row r="152" s="1" customFormat="1">
      <c r="B152" s="40"/>
      <c r="C152" s="41"/>
      <c r="D152" s="214" t="s">
        <v>237</v>
      </c>
      <c r="E152" s="41"/>
      <c r="F152" s="215" t="s">
        <v>652</v>
      </c>
      <c r="G152" s="41"/>
      <c r="H152" s="41"/>
      <c r="I152" s="151"/>
      <c r="J152" s="151"/>
      <c r="K152" s="41"/>
      <c r="L152" s="41"/>
      <c r="M152" s="45"/>
      <c r="N152" s="216"/>
      <c r="O152" s="86"/>
      <c r="P152" s="86"/>
      <c r="Q152" s="86"/>
      <c r="R152" s="86"/>
      <c r="S152" s="86"/>
      <c r="T152" s="86"/>
      <c r="U152" s="86"/>
      <c r="V152" s="86"/>
      <c r="W152" s="86"/>
      <c r="X152" s="86"/>
      <c r="Y152" s="87"/>
      <c r="AT152" s="18" t="s">
        <v>237</v>
      </c>
      <c r="AU152" s="18" t="s">
        <v>82</v>
      </c>
    </row>
    <row r="153" s="1" customFormat="1">
      <c r="B153" s="40"/>
      <c r="C153" s="41"/>
      <c r="D153" s="214" t="s">
        <v>241</v>
      </c>
      <c r="E153" s="41"/>
      <c r="F153" s="217" t="s">
        <v>730</v>
      </c>
      <c r="G153" s="41"/>
      <c r="H153" s="41"/>
      <c r="I153" s="151"/>
      <c r="J153" s="151"/>
      <c r="K153" s="41"/>
      <c r="L153" s="41"/>
      <c r="M153" s="45"/>
      <c r="N153" s="216"/>
      <c r="O153" s="86"/>
      <c r="P153" s="86"/>
      <c r="Q153" s="86"/>
      <c r="R153" s="86"/>
      <c r="S153" s="86"/>
      <c r="T153" s="86"/>
      <c r="U153" s="86"/>
      <c r="V153" s="86"/>
      <c r="W153" s="86"/>
      <c r="X153" s="86"/>
      <c r="Y153" s="87"/>
      <c r="AT153" s="18" t="s">
        <v>241</v>
      </c>
      <c r="AU153" s="18" t="s">
        <v>82</v>
      </c>
    </row>
    <row r="154" s="1" customFormat="1" ht="16.5" customHeight="1">
      <c r="B154" s="40"/>
      <c r="C154" s="199" t="s">
        <v>305</v>
      </c>
      <c r="D154" s="199" t="s">
        <v>231</v>
      </c>
      <c r="E154" s="201" t="s">
        <v>731</v>
      </c>
      <c r="F154" s="202" t="s">
        <v>732</v>
      </c>
      <c r="G154" s="203" t="s">
        <v>172</v>
      </c>
      <c r="H154" s="204">
        <v>4</v>
      </c>
      <c r="I154" s="205"/>
      <c r="J154" s="205"/>
      <c r="K154" s="206">
        <f>ROUND(P154*H154,2)</f>
        <v>0</v>
      </c>
      <c r="L154" s="202" t="s">
        <v>40</v>
      </c>
      <c r="M154" s="45"/>
      <c r="N154" s="207" t="s">
        <v>40</v>
      </c>
      <c r="O154" s="208" t="s">
        <v>53</v>
      </c>
      <c r="P154" s="209">
        <f>I154+J154</f>
        <v>0</v>
      </c>
      <c r="Q154" s="209">
        <f>ROUND(I154*H154,2)</f>
        <v>0</v>
      </c>
      <c r="R154" s="209">
        <f>ROUND(J154*H154,2)</f>
        <v>0</v>
      </c>
      <c r="S154" s="86"/>
      <c r="T154" s="210">
        <f>S154*H154</f>
        <v>0</v>
      </c>
      <c r="U154" s="210">
        <v>0</v>
      </c>
      <c r="V154" s="210">
        <f>U154*H154</f>
        <v>0</v>
      </c>
      <c r="W154" s="210">
        <v>0</v>
      </c>
      <c r="X154" s="210">
        <f>W154*H154</f>
        <v>0</v>
      </c>
      <c r="Y154" s="211" t="s">
        <v>40</v>
      </c>
      <c r="AR154" s="212" t="s">
        <v>235</v>
      </c>
      <c r="AT154" s="212" t="s">
        <v>231</v>
      </c>
      <c r="AU154" s="212" t="s">
        <v>82</v>
      </c>
      <c r="AY154" s="18" t="s">
        <v>236</v>
      </c>
      <c r="BE154" s="213">
        <f>IF(O154="základní",K154,0)</f>
        <v>0</v>
      </c>
      <c r="BF154" s="213">
        <f>IF(O154="snížená",K154,0)</f>
        <v>0</v>
      </c>
      <c r="BG154" s="213">
        <f>IF(O154="zákl. přenesená",K154,0)</f>
        <v>0</v>
      </c>
      <c r="BH154" s="213">
        <f>IF(O154="sníž. přenesená",K154,0)</f>
        <v>0</v>
      </c>
      <c r="BI154" s="213">
        <f>IF(O154="nulová",K154,0)</f>
        <v>0</v>
      </c>
      <c r="BJ154" s="18" t="s">
        <v>235</v>
      </c>
      <c r="BK154" s="213">
        <f>ROUND(P154*H154,2)</f>
        <v>0</v>
      </c>
      <c r="BL154" s="18" t="s">
        <v>235</v>
      </c>
      <c r="BM154" s="212" t="s">
        <v>343</v>
      </c>
    </row>
    <row r="155" s="1" customFormat="1">
      <c r="B155" s="40"/>
      <c r="C155" s="41"/>
      <c r="D155" s="214" t="s">
        <v>237</v>
      </c>
      <c r="E155" s="41"/>
      <c r="F155" s="215" t="s">
        <v>732</v>
      </c>
      <c r="G155" s="41"/>
      <c r="H155" s="41"/>
      <c r="I155" s="151"/>
      <c r="J155" s="151"/>
      <c r="K155" s="41"/>
      <c r="L155" s="41"/>
      <c r="M155" s="45"/>
      <c r="N155" s="216"/>
      <c r="O155" s="86"/>
      <c r="P155" s="86"/>
      <c r="Q155" s="86"/>
      <c r="R155" s="86"/>
      <c r="S155" s="86"/>
      <c r="T155" s="86"/>
      <c r="U155" s="86"/>
      <c r="V155" s="86"/>
      <c r="W155" s="86"/>
      <c r="X155" s="86"/>
      <c r="Y155" s="87"/>
      <c r="AT155" s="18" t="s">
        <v>237</v>
      </c>
      <c r="AU155" s="18" t="s">
        <v>82</v>
      </c>
    </row>
    <row r="156" s="1" customFormat="1">
      <c r="B156" s="40"/>
      <c r="C156" s="41"/>
      <c r="D156" s="214" t="s">
        <v>241</v>
      </c>
      <c r="E156" s="41"/>
      <c r="F156" s="217" t="s">
        <v>843</v>
      </c>
      <c r="G156" s="41"/>
      <c r="H156" s="41"/>
      <c r="I156" s="151"/>
      <c r="J156" s="151"/>
      <c r="K156" s="41"/>
      <c r="L156" s="41"/>
      <c r="M156" s="45"/>
      <c r="N156" s="216"/>
      <c r="O156" s="86"/>
      <c r="P156" s="86"/>
      <c r="Q156" s="86"/>
      <c r="R156" s="86"/>
      <c r="S156" s="86"/>
      <c r="T156" s="86"/>
      <c r="U156" s="86"/>
      <c r="V156" s="86"/>
      <c r="W156" s="86"/>
      <c r="X156" s="86"/>
      <c r="Y156" s="87"/>
      <c r="AT156" s="18" t="s">
        <v>241</v>
      </c>
      <c r="AU156" s="18" t="s">
        <v>82</v>
      </c>
    </row>
    <row r="157" s="1" customFormat="1" ht="16.5" customHeight="1">
      <c r="B157" s="40"/>
      <c r="C157" s="261" t="s">
        <v>395</v>
      </c>
      <c r="D157" s="261" t="s">
        <v>373</v>
      </c>
      <c r="E157" s="263" t="s">
        <v>734</v>
      </c>
      <c r="F157" s="264" t="s">
        <v>735</v>
      </c>
      <c r="G157" s="265" t="s">
        <v>342</v>
      </c>
      <c r="H157" s="266">
        <v>2.5</v>
      </c>
      <c r="I157" s="267"/>
      <c r="J157" s="268"/>
      <c r="K157" s="269">
        <f>ROUND(P157*H157,2)</f>
        <v>0</v>
      </c>
      <c r="L157" s="264" t="s">
        <v>40</v>
      </c>
      <c r="M157" s="270"/>
      <c r="N157" s="271" t="s">
        <v>40</v>
      </c>
      <c r="O157" s="208" t="s">
        <v>53</v>
      </c>
      <c r="P157" s="209">
        <f>I157+J157</f>
        <v>0</v>
      </c>
      <c r="Q157" s="209">
        <f>ROUND(I157*H157,2)</f>
        <v>0</v>
      </c>
      <c r="R157" s="209">
        <f>ROUND(J157*H157,2)</f>
        <v>0</v>
      </c>
      <c r="S157" s="86"/>
      <c r="T157" s="210">
        <f>S157*H157</f>
        <v>0</v>
      </c>
      <c r="U157" s="210">
        <v>0</v>
      </c>
      <c r="V157" s="210">
        <f>U157*H157</f>
        <v>0</v>
      </c>
      <c r="W157" s="210">
        <v>0</v>
      </c>
      <c r="X157" s="210">
        <f>W157*H157</f>
        <v>0</v>
      </c>
      <c r="Y157" s="211" t="s">
        <v>40</v>
      </c>
      <c r="AR157" s="212" t="s">
        <v>265</v>
      </c>
      <c r="AT157" s="212" t="s">
        <v>373</v>
      </c>
      <c r="AU157" s="212" t="s">
        <v>82</v>
      </c>
      <c r="AY157" s="18" t="s">
        <v>236</v>
      </c>
      <c r="BE157" s="213">
        <f>IF(O157="základní",K157,0)</f>
        <v>0</v>
      </c>
      <c r="BF157" s="213">
        <f>IF(O157="snížená",K157,0)</f>
        <v>0</v>
      </c>
      <c r="BG157" s="213">
        <f>IF(O157="zákl. přenesená",K157,0)</f>
        <v>0</v>
      </c>
      <c r="BH157" s="213">
        <f>IF(O157="sníž. přenesená",K157,0)</f>
        <v>0</v>
      </c>
      <c r="BI157" s="213">
        <f>IF(O157="nulová",K157,0)</f>
        <v>0</v>
      </c>
      <c r="BJ157" s="18" t="s">
        <v>235</v>
      </c>
      <c r="BK157" s="213">
        <f>ROUND(P157*H157,2)</f>
        <v>0</v>
      </c>
      <c r="BL157" s="18" t="s">
        <v>235</v>
      </c>
      <c r="BM157" s="212" t="s">
        <v>353</v>
      </c>
    </row>
    <row r="158" s="1" customFormat="1">
      <c r="B158" s="40"/>
      <c r="C158" s="41"/>
      <c r="D158" s="214" t="s">
        <v>237</v>
      </c>
      <c r="E158" s="41"/>
      <c r="F158" s="215" t="s">
        <v>735</v>
      </c>
      <c r="G158" s="41"/>
      <c r="H158" s="41"/>
      <c r="I158" s="151"/>
      <c r="J158" s="151"/>
      <c r="K158" s="41"/>
      <c r="L158" s="41"/>
      <c r="M158" s="45"/>
      <c r="N158" s="216"/>
      <c r="O158" s="86"/>
      <c r="P158" s="86"/>
      <c r="Q158" s="86"/>
      <c r="R158" s="86"/>
      <c r="S158" s="86"/>
      <c r="T158" s="86"/>
      <c r="U158" s="86"/>
      <c r="V158" s="86"/>
      <c r="W158" s="86"/>
      <c r="X158" s="86"/>
      <c r="Y158" s="87"/>
      <c r="AT158" s="18" t="s">
        <v>237</v>
      </c>
      <c r="AU158" s="18" t="s">
        <v>82</v>
      </c>
    </row>
    <row r="159" s="1" customFormat="1">
      <c r="B159" s="40"/>
      <c r="C159" s="41"/>
      <c r="D159" s="214" t="s">
        <v>241</v>
      </c>
      <c r="E159" s="41"/>
      <c r="F159" s="217" t="s">
        <v>844</v>
      </c>
      <c r="G159" s="41"/>
      <c r="H159" s="41"/>
      <c r="I159" s="151"/>
      <c r="J159" s="151"/>
      <c r="K159" s="41"/>
      <c r="L159" s="41"/>
      <c r="M159" s="45"/>
      <c r="N159" s="216"/>
      <c r="O159" s="86"/>
      <c r="P159" s="86"/>
      <c r="Q159" s="86"/>
      <c r="R159" s="86"/>
      <c r="S159" s="86"/>
      <c r="T159" s="86"/>
      <c r="U159" s="86"/>
      <c r="V159" s="86"/>
      <c r="W159" s="86"/>
      <c r="X159" s="86"/>
      <c r="Y159" s="87"/>
      <c r="AT159" s="18" t="s">
        <v>241</v>
      </c>
      <c r="AU159" s="18" t="s">
        <v>82</v>
      </c>
    </row>
    <row r="160" s="1" customFormat="1" ht="16.5" customHeight="1">
      <c r="B160" s="40"/>
      <c r="C160" s="261" t="s">
        <v>319</v>
      </c>
      <c r="D160" s="261" t="s">
        <v>373</v>
      </c>
      <c r="E160" s="263" t="s">
        <v>738</v>
      </c>
      <c r="F160" s="264" t="s">
        <v>739</v>
      </c>
      <c r="G160" s="265" t="s">
        <v>168</v>
      </c>
      <c r="H160" s="266">
        <v>0.59999999999999998</v>
      </c>
      <c r="I160" s="267"/>
      <c r="J160" s="268"/>
      <c r="K160" s="269">
        <f>ROUND(P160*H160,2)</f>
        <v>0</v>
      </c>
      <c r="L160" s="264" t="s">
        <v>40</v>
      </c>
      <c r="M160" s="270"/>
      <c r="N160" s="271" t="s">
        <v>40</v>
      </c>
      <c r="O160" s="208" t="s">
        <v>53</v>
      </c>
      <c r="P160" s="209">
        <f>I160+J160</f>
        <v>0</v>
      </c>
      <c r="Q160" s="209">
        <f>ROUND(I160*H160,2)</f>
        <v>0</v>
      </c>
      <c r="R160" s="209">
        <f>ROUND(J160*H160,2)</f>
        <v>0</v>
      </c>
      <c r="S160" s="86"/>
      <c r="T160" s="210">
        <f>S160*H160</f>
        <v>0</v>
      </c>
      <c r="U160" s="210">
        <v>0</v>
      </c>
      <c r="V160" s="210">
        <f>U160*H160</f>
        <v>0</v>
      </c>
      <c r="W160" s="210">
        <v>0</v>
      </c>
      <c r="X160" s="210">
        <f>W160*H160</f>
        <v>0</v>
      </c>
      <c r="Y160" s="211" t="s">
        <v>40</v>
      </c>
      <c r="AR160" s="212" t="s">
        <v>265</v>
      </c>
      <c r="AT160" s="212" t="s">
        <v>373</v>
      </c>
      <c r="AU160" s="212" t="s">
        <v>82</v>
      </c>
      <c r="AY160" s="18" t="s">
        <v>236</v>
      </c>
      <c r="BE160" s="213">
        <f>IF(O160="základní",K160,0)</f>
        <v>0</v>
      </c>
      <c r="BF160" s="213">
        <f>IF(O160="snížená",K160,0)</f>
        <v>0</v>
      </c>
      <c r="BG160" s="213">
        <f>IF(O160="zákl. přenesená",K160,0)</f>
        <v>0</v>
      </c>
      <c r="BH160" s="213">
        <f>IF(O160="sníž. přenesená",K160,0)</f>
        <v>0</v>
      </c>
      <c r="BI160" s="213">
        <f>IF(O160="nulová",K160,0)</f>
        <v>0</v>
      </c>
      <c r="BJ160" s="18" t="s">
        <v>235</v>
      </c>
      <c r="BK160" s="213">
        <f>ROUND(P160*H160,2)</f>
        <v>0</v>
      </c>
      <c r="BL160" s="18" t="s">
        <v>235</v>
      </c>
      <c r="BM160" s="212" t="s">
        <v>361</v>
      </c>
    </row>
    <row r="161" s="1" customFormat="1">
      <c r="B161" s="40"/>
      <c r="C161" s="41"/>
      <c r="D161" s="214" t="s">
        <v>237</v>
      </c>
      <c r="E161" s="41"/>
      <c r="F161" s="215" t="s">
        <v>739</v>
      </c>
      <c r="G161" s="41"/>
      <c r="H161" s="41"/>
      <c r="I161" s="151"/>
      <c r="J161" s="151"/>
      <c r="K161" s="41"/>
      <c r="L161" s="41"/>
      <c r="M161" s="45"/>
      <c r="N161" s="216"/>
      <c r="O161" s="86"/>
      <c r="P161" s="86"/>
      <c r="Q161" s="86"/>
      <c r="R161" s="86"/>
      <c r="S161" s="86"/>
      <c r="T161" s="86"/>
      <c r="U161" s="86"/>
      <c r="V161" s="86"/>
      <c r="W161" s="86"/>
      <c r="X161" s="86"/>
      <c r="Y161" s="87"/>
      <c r="AT161" s="18" t="s">
        <v>237</v>
      </c>
      <c r="AU161" s="18" t="s">
        <v>82</v>
      </c>
    </row>
    <row r="162" s="1" customFormat="1">
      <c r="B162" s="40"/>
      <c r="C162" s="41"/>
      <c r="D162" s="214" t="s">
        <v>241</v>
      </c>
      <c r="E162" s="41"/>
      <c r="F162" s="217" t="s">
        <v>845</v>
      </c>
      <c r="G162" s="41"/>
      <c r="H162" s="41"/>
      <c r="I162" s="151"/>
      <c r="J162" s="151"/>
      <c r="K162" s="41"/>
      <c r="L162" s="41"/>
      <c r="M162" s="45"/>
      <c r="N162" s="216"/>
      <c r="O162" s="86"/>
      <c r="P162" s="86"/>
      <c r="Q162" s="86"/>
      <c r="R162" s="86"/>
      <c r="S162" s="86"/>
      <c r="T162" s="86"/>
      <c r="U162" s="86"/>
      <c r="V162" s="86"/>
      <c r="W162" s="86"/>
      <c r="X162" s="86"/>
      <c r="Y162" s="87"/>
      <c r="AT162" s="18" t="s">
        <v>241</v>
      </c>
      <c r="AU162" s="18" t="s">
        <v>82</v>
      </c>
    </row>
    <row r="163" s="1" customFormat="1" ht="36" customHeight="1">
      <c r="B163" s="40"/>
      <c r="C163" s="199" t="s">
        <v>402</v>
      </c>
      <c r="D163" s="199" t="s">
        <v>231</v>
      </c>
      <c r="E163" s="201" t="s">
        <v>275</v>
      </c>
      <c r="F163" s="202" t="s">
        <v>742</v>
      </c>
      <c r="G163" s="203" t="s">
        <v>160</v>
      </c>
      <c r="H163" s="204">
        <v>2.1899999999999999</v>
      </c>
      <c r="I163" s="205"/>
      <c r="J163" s="205"/>
      <c r="K163" s="206">
        <f>ROUND(P163*H163,2)</f>
        <v>0</v>
      </c>
      <c r="L163" s="202" t="s">
        <v>40</v>
      </c>
      <c r="M163" s="45"/>
      <c r="N163" s="207" t="s">
        <v>40</v>
      </c>
      <c r="O163" s="208" t="s">
        <v>53</v>
      </c>
      <c r="P163" s="209">
        <f>I163+J163</f>
        <v>0</v>
      </c>
      <c r="Q163" s="209">
        <f>ROUND(I163*H163,2)</f>
        <v>0</v>
      </c>
      <c r="R163" s="209">
        <f>ROUND(J163*H163,2)</f>
        <v>0</v>
      </c>
      <c r="S163" s="86"/>
      <c r="T163" s="210">
        <f>S163*H163</f>
        <v>0</v>
      </c>
      <c r="U163" s="210">
        <v>0</v>
      </c>
      <c r="V163" s="210">
        <f>U163*H163</f>
        <v>0</v>
      </c>
      <c r="W163" s="210">
        <v>0</v>
      </c>
      <c r="X163" s="210">
        <f>W163*H163</f>
        <v>0</v>
      </c>
      <c r="Y163" s="211" t="s">
        <v>40</v>
      </c>
      <c r="AR163" s="212" t="s">
        <v>235</v>
      </c>
      <c r="AT163" s="212" t="s">
        <v>231</v>
      </c>
      <c r="AU163" s="212" t="s">
        <v>82</v>
      </c>
      <c r="AY163" s="18" t="s">
        <v>236</v>
      </c>
      <c r="BE163" s="213">
        <f>IF(O163="základní",K163,0)</f>
        <v>0</v>
      </c>
      <c r="BF163" s="213">
        <f>IF(O163="snížená",K163,0)</f>
        <v>0</v>
      </c>
      <c r="BG163" s="213">
        <f>IF(O163="zákl. přenesená",K163,0)</f>
        <v>0</v>
      </c>
      <c r="BH163" s="213">
        <f>IF(O163="sníž. přenesená",K163,0)</f>
        <v>0</v>
      </c>
      <c r="BI163" s="213">
        <f>IF(O163="nulová",K163,0)</f>
        <v>0</v>
      </c>
      <c r="BJ163" s="18" t="s">
        <v>235</v>
      </c>
      <c r="BK163" s="213">
        <f>ROUND(P163*H163,2)</f>
        <v>0</v>
      </c>
      <c r="BL163" s="18" t="s">
        <v>235</v>
      </c>
      <c r="BM163" s="212" t="s">
        <v>368</v>
      </c>
    </row>
    <row r="164" s="1" customFormat="1">
      <c r="B164" s="40"/>
      <c r="C164" s="41"/>
      <c r="D164" s="214" t="s">
        <v>237</v>
      </c>
      <c r="E164" s="41"/>
      <c r="F164" s="215" t="s">
        <v>743</v>
      </c>
      <c r="G164" s="41"/>
      <c r="H164" s="41"/>
      <c r="I164" s="151"/>
      <c r="J164" s="151"/>
      <c r="K164" s="41"/>
      <c r="L164" s="41"/>
      <c r="M164" s="45"/>
      <c r="N164" s="216"/>
      <c r="O164" s="86"/>
      <c r="P164" s="86"/>
      <c r="Q164" s="86"/>
      <c r="R164" s="86"/>
      <c r="S164" s="86"/>
      <c r="T164" s="86"/>
      <c r="U164" s="86"/>
      <c r="V164" s="86"/>
      <c r="W164" s="86"/>
      <c r="X164" s="86"/>
      <c r="Y164" s="87"/>
      <c r="AT164" s="18" t="s">
        <v>237</v>
      </c>
      <c r="AU164" s="18" t="s">
        <v>82</v>
      </c>
    </row>
    <row r="165" s="1" customFormat="1" ht="16.5" customHeight="1">
      <c r="B165" s="40"/>
      <c r="C165" s="199" t="s">
        <v>312</v>
      </c>
      <c r="D165" s="199" t="s">
        <v>231</v>
      </c>
      <c r="E165" s="201" t="s">
        <v>744</v>
      </c>
      <c r="F165" s="202" t="s">
        <v>745</v>
      </c>
      <c r="G165" s="203" t="s">
        <v>746</v>
      </c>
      <c r="H165" s="283"/>
      <c r="I165" s="205"/>
      <c r="J165" s="205"/>
      <c r="K165" s="206">
        <f>ROUND(P165*H165,2)</f>
        <v>0</v>
      </c>
      <c r="L165" s="202" t="s">
        <v>40</v>
      </c>
      <c r="M165" s="45"/>
      <c r="N165" s="207" t="s">
        <v>40</v>
      </c>
      <c r="O165" s="208" t="s">
        <v>53</v>
      </c>
      <c r="P165" s="209">
        <f>I165+J165</f>
        <v>0</v>
      </c>
      <c r="Q165" s="209">
        <f>ROUND(I165*H165,2)</f>
        <v>0</v>
      </c>
      <c r="R165" s="209">
        <f>ROUND(J165*H165,2)</f>
        <v>0</v>
      </c>
      <c r="S165" s="86"/>
      <c r="T165" s="210">
        <f>S165*H165</f>
        <v>0</v>
      </c>
      <c r="U165" s="210">
        <v>0</v>
      </c>
      <c r="V165" s="210">
        <f>U165*H165</f>
        <v>0</v>
      </c>
      <c r="W165" s="210">
        <v>0</v>
      </c>
      <c r="X165" s="210">
        <f>W165*H165</f>
        <v>0</v>
      </c>
      <c r="Y165" s="211" t="s">
        <v>40</v>
      </c>
      <c r="AR165" s="212" t="s">
        <v>235</v>
      </c>
      <c r="AT165" s="212" t="s">
        <v>231</v>
      </c>
      <c r="AU165" s="212" t="s">
        <v>82</v>
      </c>
      <c r="AY165" s="18" t="s">
        <v>236</v>
      </c>
      <c r="BE165" s="213">
        <f>IF(O165="základní",K165,0)</f>
        <v>0</v>
      </c>
      <c r="BF165" s="213">
        <f>IF(O165="snížená",K165,0)</f>
        <v>0</v>
      </c>
      <c r="BG165" s="213">
        <f>IF(O165="zákl. přenesená",K165,0)</f>
        <v>0</v>
      </c>
      <c r="BH165" s="213">
        <f>IF(O165="sníž. přenesená",K165,0)</f>
        <v>0</v>
      </c>
      <c r="BI165" s="213">
        <f>IF(O165="nulová",K165,0)</f>
        <v>0</v>
      </c>
      <c r="BJ165" s="18" t="s">
        <v>235</v>
      </c>
      <c r="BK165" s="213">
        <f>ROUND(P165*H165,2)</f>
        <v>0</v>
      </c>
      <c r="BL165" s="18" t="s">
        <v>235</v>
      </c>
      <c r="BM165" s="212" t="s">
        <v>736</v>
      </c>
    </row>
    <row r="166" s="1" customFormat="1">
      <c r="B166" s="40"/>
      <c r="C166" s="41"/>
      <c r="D166" s="214" t="s">
        <v>237</v>
      </c>
      <c r="E166" s="41"/>
      <c r="F166" s="215" t="s">
        <v>745</v>
      </c>
      <c r="G166" s="41"/>
      <c r="H166" s="41"/>
      <c r="I166" s="151"/>
      <c r="J166" s="151"/>
      <c r="K166" s="41"/>
      <c r="L166" s="41"/>
      <c r="M166" s="45"/>
      <c r="N166" s="216"/>
      <c r="O166" s="86"/>
      <c r="P166" s="86"/>
      <c r="Q166" s="86"/>
      <c r="R166" s="86"/>
      <c r="S166" s="86"/>
      <c r="T166" s="86"/>
      <c r="U166" s="86"/>
      <c r="V166" s="86"/>
      <c r="W166" s="86"/>
      <c r="X166" s="86"/>
      <c r="Y166" s="87"/>
      <c r="AT166" s="18" t="s">
        <v>237</v>
      </c>
      <c r="AU166" s="18" t="s">
        <v>82</v>
      </c>
    </row>
    <row r="167" s="1" customFormat="1" ht="16.5" customHeight="1">
      <c r="B167" s="40"/>
      <c r="C167" s="199" t="s">
        <v>421</v>
      </c>
      <c r="D167" s="284" t="s">
        <v>231</v>
      </c>
      <c r="E167" s="201" t="s">
        <v>542</v>
      </c>
      <c r="F167" s="202" t="s">
        <v>543</v>
      </c>
      <c r="G167" s="203" t="s">
        <v>160</v>
      </c>
      <c r="H167" s="204">
        <v>23.504000000000001</v>
      </c>
      <c r="I167" s="205"/>
      <c r="J167" s="205"/>
      <c r="K167" s="206">
        <f>ROUND(P167*H167,2)</f>
        <v>0</v>
      </c>
      <c r="L167" s="202" t="s">
        <v>40</v>
      </c>
      <c r="M167" s="45"/>
      <c r="N167" s="207" t="s">
        <v>40</v>
      </c>
      <c r="O167" s="208" t="s">
        <v>53</v>
      </c>
      <c r="P167" s="209">
        <f>I167+J167</f>
        <v>0</v>
      </c>
      <c r="Q167" s="209">
        <f>ROUND(I167*H167,2)</f>
        <v>0</v>
      </c>
      <c r="R167" s="209">
        <f>ROUND(J167*H167,2)</f>
        <v>0</v>
      </c>
      <c r="S167" s="86"/>
      <c r="T167" s="210">
        <f>S167*H167</f>
        <v>0</v>
      </c>
      <c r="U167" s="210">
        <v>0</v>
      </c>
      <c r="V167" s="210">
        <f>U167*H167</f>
        <v>0</v>
      </c>
      <c r="W167" s="210">
        <v>0</v>
      </c>
      <c r="X167" s="210">
        <f>W167*H167</f>
        <v>0</v>
      </c>
      <c r="Y167" s="211" t="s">
        <v>40</v>
      </c>
      <c r="AR167" s="212" t="s">
        <v>235</v>
      </c>
      <c r="AT167" s="212" t="s">
        <v>231</v>
      </c>
      <c r="AU167" s="212" t="s">
        <v>82</v>
      </c>
      <c r="AY167" s="18" t="s">
        <v>236</v>
      </c>
      <c r="BE167" s="213">
        <f>IF(O167="základní",K167,0)</f>
        <v>0</v>
      </c>
      <c r="BF167" s="213">
        <f>IF(O167="snížená",K167,0)</f>
        <v>0</v>
      </c>
      <c r="BG167" s="213">
        <f>IF(O167="zákl. přenesená",K167,0)</f>
        <v>0</v>
      </c>
      <c r="BH167" s="213">
        <f>IF(O167="sníž. přenesená",K167,0)</f>
        <v>0</v>
      </c>
      <c r="BI167" s="213">
        <f>IF(O167="nulová",K167,0)</f>
        <v>0</v>
      </c>
      <c r="BJ167" s="18" t="s">
        <v>235</v>
      </c>
      <c r="BK167" s="213">
        <f>ROUND(P167*H167,2)</f>
        <v>0</v>
      </c>
      <c r="BL167" s="18" t="s">
        <v>235</v>
      </c>
      <c r="BM167" s="212" t="s">
        <v>740</v>
      </c>
    </row>
    <row r="168" s="1" customFormat="1">
      <c r="B168" s="40"/>
      <c r="C168" s="41"/>
      <c r="D168" s="214" t="s">
        <v>237</v>
      </c>
      <c r="E168" s="41"/>
      <c r="F168" s="215" t="s">
        <v>543</v>
      </c>
      <c r="G168" s="41"/>
      <c r="H168" s="41"/>
      <c r="I168" s="151"/>
      <c r="J168" s="151"/>
      <c r="K168" s="41"/>
      <c r="L168" s="41"/>
      <c r="M168" s="45"/>
      <c r="N168" s="216"/>
      <c r="O168" s="86"/>
      <c r="P168" s="86"/>
      <c r="Q168" s="86"/>
      <c r="R168" s="86"/>
      <c r="S168" s="86"/>
      <c r="T168" s="86"/>
      <c r="U168" s="86"/>
      <c r="V168" s="86"/>
      <c r="W168" s="86"/>
      <c r="X168" s="86"/>
      <c r="Y168" s="87"/>
      <c r="AT168" s="18" t="s">
        <v>237</v>
      </c>
      <c r="AU168" s="18" t="s">
        <v>82</v>
      </c>
    </row>
    <row r="169" s="1" customFormat="1">
      <c r="B169" s="40"/>
      <c r="C169" s="41"/>
      <c r="D169" s="214" t="s">
        <v>241</v>
      </c>
      <c r="E169" s="41"/>
      <c r="F169" s="217" t="s">
        <v>788</v>
      </c>
      <c r="G169" s="41"/>
      <c r="H169" s="41"/>
      <c r="I169" s="151"/>
      <c r="J169" s="151"/>
      <c r="K169" s="41"/>
      <c r="L169" s="41"/>
      <c r="M169" s="45"/>
      <c r="N169" s="216"/>
      <c r="O169" s="86"/>
      <c r="P169" s="86"/>
      <c r="Q169" s="86"/>
      <c r="R169" s="86"/>
      <c r="S169" s="86"/>
      <c r="T169" s="86"/>
      <c r="U169" s="86"/>
      <c r="V169" s="86"/>
      <c r="W169" s="86"/>
      <c r="X169" s="86"/>
      <c r="Y169" s="87"/>
      <c r="AT169" s="18" t="s">
        <v>241</v>
      </c>
      <c r="AU169" s="18" t="s">
        <v>82</v>
      </c>
    </row>
    <row r="170" s="1" customFormat="1" ht="16.5" customHeight="1">
      <c r="B170" s="40"/>
      <c r="C170" s="199" t="s">
        <v>432</v>
      </c>
      <c r="D170" s="199" t="s">
        <v>231</v>
      </c>
      <c r="E170" s="201" t="s">
        <v>751</v>
      </c>
      <c r="F170" s="202" t="s">
        <v>752</v>
      </c>
      <c r="G170" s="203" t="s">
        <v>160</v>
      </c>
      <c r="H170" s="204">
        <v>5.8499999999999996</v>
      </c>
      <c r="I170" s="205"/>
      <c r="J170" s="205"/>
      <c r="K170" s="206">
        <f>ROUND(P170*H170,2)</f>
        <v>0</v>
      </c>
      <c r="L170" s="202" t="s">
        <v>40</v>
      </c>
      <c r="M170" s="45"/>
      <c r="N170" s="207" t="s">
        <v>40</v>
      </c>
      <c r="O170" s="208" t="s">
        <v>53</v>
      </c>
      <c r="P170" s="209">
        <f>I170+J170</f>
        <v>0</v>
      </c>
      <c r="Q170" s="209">
        <f>ROUND(I170*H170,2)</f>
        <v>0</v>
      </c>
      <c r="R170" s="209">
        <f>ROUND(J170*H170,2)</f>
        <v>0</v>
      </c>
      <c r="S170" s="86"/>
      <c r="T170" s="210">
        <f>S170*H170</f>
        <v>0</v>
      </c>
      <c r="U170" s="210">
        <v>0</v>
      </c>
      <c r="V170" s="210">
        <f>U170*H170</f>
        <v>0</v>
      </c>
      <c r="W170" s="210">
        <v>0</v>
      </c>
      <c r="X170" s="210">
        <f>W170*H170</f>
        <v>0</v>
      </c>
      <c r="Y170" s="211" t="s">
        <v>40</v>
      </c>
      <c r="AR170" s="212" t="s">
        <v>235</v>
      </c>
      <c r="AT170" s="212" t="s">
        <v>231</v>
      </c>
      <c r="AU170" s="212" t="s">
        <v>82</v>
      </c>
      <c r="AY170" s="18" t="s">
        <v>236</v>
      </c>
      <c r="BE170" s="213">
        <f>IF(O170="základní",K170,0)</f>
        <v>0</v>
      </c>
      <c r="BF170" s="213">
        <f>IF(O170="snížená",K170,0)</f>
        <v>0</v>
      </c>
      <c r="BG170" s="213">
        <f>IF(O170="zákl. přenesená",K170,0)</f>
        <v>0</v>
      </c>
      <c r="BH170" s="213">
        <f>IF(O170="sníž. přenesená",K170,0)</f>
        <v>0</v>
      </c>
      <c r="BI170" s="213">
        <f>IF(O170="nulová",K170,0)</f>
        <v>0</v>
      </c>
      <c r="BJ170" s="18" t="s">
        <v>235</v>
      </c>
      <c r="BK170" s="213">
        <f>ROUND(P170*H170,2)</f>
        <v>0</v>
      </c>
      <c r="BL170" s="18" t="s">
        <v>235</v>
      </c>
      <c r="BM170" s="212" t="s">
        <v>381</v>
      </c>
    </row>
    <row r="171" s="1" customFormat="1">
      <c r="B171" s="40"/>
      <c r="C171" s="41"/>
      <c r="D171" s="214" t="s">
        <v>237</v>
      </c>
      <c r="E171" s="41"/>
      <c r="F171" s="215" t="s">
        <v>752</v>
      </c>
      <c r="G171" s="41"/>
      <c r="H171" s="41"/>
      <c r="I171" s="151"/>
      <c r="J171" s="151"/>
      <c r="K171" s="41"/>
      <c r="L171" s="41"/>
      <c r="M171" s="45"/>
      <c r="N171" s="216"/>
      <c r="O171" s="86"/>
      <c r="P171" s="86"/>
      <c r="Q171" s="86"/>
      <c r="R171" s="86"/>
      <c r="S171" s="86"/>
      <c r="T171" s="86"/>
      <c r="U171" s="86"/>
      <c r="V171" s="86"/>
      <c r="W171" s="86"/>
      <c r="X171" s="86"/>
      <c r="Y171" s="87"/>
      <c r="AT171" s="18" t="s">
        <v>237</v>
      </c>
      <c r="AU171" s="18" t="s">
        <v>82</v>
      </c>
    </row>
    <row r="172" s="1" customFormat="1">
      <c r="B172" s="40"/>
      <c r="C172" s="41"/>
      <c r="D172" s="214" t="s">
        <v>241</v>
      </c>
      <c r="E172" s="41"/>
      <c r="F172" s="217" t="s">
        <v>789</v>
      </c>
      <c r="G172" s="41"/>
      <c r="H172" s="41"/>
      <c r="I172" s="151"/>
      <c r="J172" s="151"/>
      <c r="K172" s="41"/>
      <c r="L172" s="41"/>
      <c r="M172" s="45"/>
      <c r="N172" s="280"/>
      <c r="O172" s="281"/>
      <c r="P172" s="281"/>
      <c r="Q172" s="281"/>
      <c r="R172" s="281"/>
      <c r="S172" s="281"/>
      <c r="T172" s="281"/>
      <c r="U172" s="281"/>
      <c r="V172" s="281"/>
      <c r="W172" s="281"/>
      <c r="X172" s="281"/>
      <c r="Y172" s="282"/>
      <c r="AT172" s="18" t="s">
        <v>241</v>
      </c>
      <c r="AU172" s="18" t="s">
        <v>82</v>
      </c>
    </row>
    <row r="173" s="1" customFormat="1" ht="6.96" customHeight="1">
      <c r="B173" s="61"/>
      <c r="C173" s="62"/>
      <c r="D173" s="62"/>
      <c r="E173" s="62"/>
      <c r="F173" s="62"/>
      <c r="G173" s="62"/>
      <c r="H173" s="62"/>
      <c r="I173" s="177"/>
      <c r="J173" s="177"/>
      <c r="K173" s="62"/>
      <c r="L173" s="62"/>
      <c r="M173" s="45"/>
    </row>
  </sheetData>
  <sheetProtection sheet="1" autoFilter="0" formatColumns="0" formatRows="0" objects="1" scenarios="1" spinCount="100000" saltValue="ZUfxWMMuoAelqEJjiN9bHcR8ZJNAwTKInV9jsYpi1rgLs/njEksgeREiYK2AhyG5H71vh7mYXuFQJoQt6cNduQ==" hashValue="tIA7OKkUFaRp8rEW75q9IAieZu5ZfLt8HaJL5GnXh2rAeZgy6I/np5EQITd8LY0OsUJzpSUIxwFSulm0AjuzHQ==" algorithmName="SHA-512" password="CDD6"/>
  <autoFilter ref="C86:L172"/>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42" customWidth="1"/>
    <col min="10" max="10" width="20.17" style="142" customWidth="1"/>
    <col min="11" max="11" width="20.17" customWidth="1"/>
    <col min="12" max="12" width="15.5" customWidth="1"/>
    <col min="13" max="13" width="1.67" customWidth="1"/>
    <col min="14" max="14" width="10.83" customWidth="1"/>
    <col min="16" max="16" width="14.17" customWidth="1"/>
    <col min="17" max="17" width="14.17" customWidth="1"/>
    <col min="18" max="18" width="14.17" customWidth="1"/>
    <col min="19" max="19" width="14.17" customWidth="1"/>
    <col min="20" max="20" width="14.17" customWidth="1"/>
    <col min="21" max="21" width="14.17" customWidth="1"/>
    <col min="22" max="22" width="14.17" customWidth="1"/>
    <col min="23" max="23" width="14.17" customWidth="1"/>
    <col min="24" max="24" width="14.17" customWidth="1"/>
    <col min="25" max="25" width="14.17"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126</v>
      </c>
    </row>
    <row r="3" ht="6.96" customHeight="1">
      <c r="B3" s="144"/>
      <c r="C3" s="145"/>
      <c r="D3" s="145"/>
      <c r="E3" s="145"/>
      <c r="F3" s="145"/>
      <c r="G3" s="145"/>
      <c r="H3" s="145"/>
      <c r="I3" s="146"/>
      <c r="J3" s="146"/>
      <c r="K3" s="145"/>
      <c r="L3" s="145"/>
      <c r="M3" s="21"/>
      <c r="AT3" s="18" t="s">
        <v>91</v>
      </c>
    </row>
    <row r="4" ht="24.96" customHeight="1">
      <c r="B4" s="21"/>
      <c r="D4" s="147" t="s">
        <v>165</v>
      </c>
      <c r="M4" s="21"/>
      <c r="N4" s="148" t="s">
        <v>11</v>
      </c>
      <c r="AT4" s="18" t="s">
        <v>5</v>
      </c>
    </row>
    <row r="5" ht="6.96" customHeight="1">
      <c r="B5" s="21"/>
      <c r="M5" s="21"/>
    </row>
    <row r="6" ht="12" customHeight="1">
      <c r="B6" s="21"/>
      <c r="D6" s="149" t="s">
        <v>17</v>
      </c>
      <c r="M6" s="21"/>
    </row>
    <row r="7" ht="16.5" customHeight="1">
      <c r="B7" s="21"/>
      <c r="E7" s="150" t="str">
        <f>'Rekapitulace zakázky'!K6</f>
        <v>Oprava traťového úseku Domoušice - Hřivice</v>
      </c>
      <c r="F7" s="149"/>
      <c r="G7" s="149"/>
      <c r="H7" s="149"/>
      <c r="M7" s="21"/>
    </row>
    <row r="8" ht="12" customHeight="1">
      <c r="B8" s="21"/>
      <c r="D8" s="149" t="s">
        <v>179</v>
      </c>
      <c r="M8" s="21"/>
    </row>
    <row r="9" s="1" customFormat="1" ht="16.5" customHeight="1">
      <c r="B9" s="45"/>
      <c r="E9" s="150" t="s">
        <v>846</v>
      </c>
      <c r="F9" s="1"/>
      <c r="G9" s="1"/>
      <c r="H9" s="1"/>
      <c r="I9" s="151"/>
      <c r="J9" s="151"/>
      <c r="M9" s="45"/>
    </row>
    <row r="10" s="1" customFormat="1" ht="12" customHeight="1">
      <c r="B10" s="45"/>
      <c r="D10" s="149" t="s">
        <v>187</v>
      </c>
      <c r="I10" s="151"/>
      <c r="J10" s="151"/>
      <c r="M10" s="45"/>
    </row>
    <row r="11" s="1" customFormat="1" ht="36.96" customHeight="1">
      <c r="B11" s="45"/>
      <c r="E11" s="152" t="s">
        <v>847</v>
      </c>
      <c r="F11" s="1"/>
      <c r="G11" s="1"/>
      <c r="H11" s="1"/>
      <c r="I11" s="151"/>
      <c r="J11" s="151"/>
      <c r="M11" s="45"/>
    </row>
    <row r="12" s="1" customFormat="1">
      <c r="B12" s="45"/>
      <c r="I12" s="151"/>
      <c r="J12" s="151"/>
      <c r="M12" s="45"/>
    </row>
    <row r="13" s="1" customFormat="1" ht="12" customHeight="1">
      <c r="B13" s="45"/>
      <c r="D13" s="149" t="s">
        <v>19</v>
      </c>
      <c r="F13" s="137" t="s">
        <v>40</v>
      </c>
      <c r="I13" s="153" t="s">
        <v>21</v>
      </c>
      <c r="J13" s="154" t="s">
        <v>40</v>
      </c>
      <c r="M13" s="45"/>
    </row>
    <row r="14" s="1" customFormat="1" ht="12" customHeight="1">
      <c r="B14" s="45"/>
      <c r="D14" s="149" t="s">
        <v>23</v>
      </c>
      <c r="F14" s="137" t="s">
        <v>24</v>
      </c>
      <c r="I14" s="153" t="s">
        <v>25</v>
      </c>
      <c r="J14" s="155" t="str">
        <f>'Rekapitulace zakázky'!AN8</f>
        <v>17. 6. 2019</v>
      </c>
      <c r="M14" s="45"/>
    </row>
    <row r="15" s="1" customFormat="1" ht="10.8" customHeight="1">
      <c r="B15" s="45"/>
      <c r="I15" s="151"/>
      <c r="J15" s="151"/>
      <c r="M15" s="45"/>
    </row>
    <row r="16" s="1" customFormat="1" ht="12" customHeight="1">
      <c r="B16" s="45"/>
      <c r="D16" s="149" t="s">
        <v>31</v>
      </c>
      <c r="I16" s="153" t="s">
        <v>32</v>
      </c>
      <c r="J16" s="154" t="s">
        <v>33</v>
      </c>
      <c r="M16" s="45"/>
    </row>
    <row r="17" s="1" customFormat="1" ht="18" customHeight="1">
      <c r="B17" s="45"/>
      <c r="E17" s="137" t="s">
        <v>34</v>
      </c>
      <c r="I17" s="153" t="s">
        <v>35</v>
      </c>
      <c r="J17" s="154" t="s">
        <v>36</v>
      </c>
      <c r="M17" s="45"/>
    </row>
    <row r="18" s="1" customFormat="1" ht="6.96" customHeight="1">
      <c r="B18" s="45"/>
      <c r="I18" s="151"/>
      <c r="J18" s="151"/>
      <c r="M18" s="45"/>
    </row>
    <row r="19" s="1" customFormat="1" ht="12" customHeight="1">
      <c r="B19" s="45"/>
      <c r="D19" s="149" t="s">
        <v>37</v>
      </c>
      <c r="I19" s="153" t="s">
        <v>32</v>
      </c>
      <c r="J19" s="34" t="str">
        <f>'Rekapitulace zakázky'!AN13</f>
        <v>Vyplň údaj</v>
      </c>
      <c r="M19" s="45"/>
    </row>
    <row r="20" s="1" customFormat="1" ht="18" customHeight="1">
      <c r="B20" s="45"/>
      <c r="E20" s="34" t="str">
        <f>'Rekapitulace zakázky'!E14</f>
        <v>Vyplň údaj</v>
      </c>
      <c r="F20" s="137"/>
      <c r="G20" s="137"/>
      <c r="H20" s="137"/>
      <c r="I20" s="153" t="s">
        <v>35</v>
      </c>
      <c r="J20" s="34" t="str">
        <f>'Rekapitulace zakázky'!AN14</f>
        <v>Vyplň údaj</v>
      </c>
      <c r="M20" s="45"/>
    </row>
    <row r="21" s="1" customFormat="1" ht="6.96" customHeight="1">
      <c r="B21" s="45"/>
      <c r="I21" s="151"/>
      <c r="J21" s="151"/>
      <c r="M21" s="45"/>
    </row>
    <row r="22" s="1" customFormat="1" ht="12" customHeight="1">
      <c r="B22" s="45"/>
      <c r="D22" s="149" t="s">
        <v>39</v>
      </c>
      <c r="I22" s="153" t="s">
        <v>32</v>
      </c>
      <c r="J22" s="154" t="str">
        <f>IF('Rekapitulace zakázky'!AN16="","",'Rekapitulace zakázky'!AN16)</f>
        <v/>
      </c>
      <c r="M22" s="45"/>
    </row>
    <row r="23" s="1" customFormat="1" ht="18" customHeight="1">
      <c r="B23" s="45"/>
      <c r="E23" s="137" t="str">
        <f>IF('Rekapitulace zakázky'!E17="","",'Rekapitulace zakázky'!E17)</f>
        <v xml:space="preserve"> </v>
      </c>
      <c r="I23" s="153" t="s">
        <v>35</v>
      </c>
      <c r="J23" s="154" t="str">
        <f>IF('Rekapitulace zakázky'!AN17="","",'Rekapitulace zakázky'!AN17)</f>
        <v/>
      </c>
      <c r="M23" s="45"/>
    </row>
    <row r="24" s="1" customFormat="1" ht="6.96" customHeight="1">
      <c r="B24" s="45"/>
      <c r="I24" s="151"/>
      <c r="J24" s="151"/>
      <c r="M24" s="45"/>
    </row>
    <row r="25" s="1" customFormat="1" ht="12" customHeight="1">
      <c r="B25" s="45"/>
      <c r="D25" s="149" t="s">
        <v>42</v>
      </c>
      <c r="I25" s="153" t="s">
        <v>32</v>
      </c>
      <c r="J25" s="154" t="str">
        <f>IF('Rekapitulace zakázky'!AN19="","",'Rekapitulace zakázky'!AN19)</f>
        <v/>
      </c>
      <c r="M25" s="45"/>
    </row>
    <row r="26" s="1" customFormat="1" ht="18" customHeight="1">
      <c r="B26" s="45"/>
      <c r="E26" s="137" t="str">
        <f>IF('Rekapitulace zakázky'!E20="","",'Rekapitulace zakázky'!E20)</f>
        <v>Ing. Horák Jiří, horak@szdc.cz, 602155923</v>
      </c>
      <c r="I26" s="153" t="s">
        <v>35</v>
      </c>
      <c r="J26" s="154" t="str">
        <f>IF('Rekapitulace zakázky'!AN20="","",'Rekapitulace zakázky'!AN20)</f>
        <v/>
      </c>
      <c r="M26" s="45"/>
    </row>
    <row r="27" s="1" customFormat="1" ht="6.96" customHeight="1">
      <c r="B27" s="45"/>
      <c r="I27" s="151"/>
      <c r="J27" s="151"/>
      <c r="M27" s="45"/>
    </row>
    <row r="28" s="1" customFormat="1" ht="12" customHeight="1">
      <c r="B28" s="45"/>
      <c r="D28" s="149" t="s">
        <v>44</v>
      </c>
      <c r="I28" s="151"/>
      <c r="J28" s="151"/>
      <c r="M28" s="45"/>
    </row>
    <row r="29" s="7" customFormat="1" ht="51" customHeight="1">
      <c r="B29" s="156"/>
      <c r="E29" s="157" t="s">
        <v>45</v>
      </c>
      <c r="F29" s="157"/>
      <c r="G29" s="157"/>
      <c r="H29" s="157"/>
      <c r="I29" s="158"/>
      <c r="J29" s="158"/>
      <c r="M29" s="156"/>
    </row>
    <row r="30" s="1" customFormat="1" ht="6.96" customHeight="1">
      <c r="B30" s="45"/>
      <c r="I30" s="151"/>
      <c r="J30" s="151"/>
      <c r="M30" s="45"/>
    </row>
    <row r="31" s="1" customFormat="1" ht="6.96" customHeight="1">
      <c r="B31" s="45"/>
      <c r="D31" s="78"/>
      <c r="E31" s="78"/>
      <c r="F31" s="78"/>
      <c r="G31" s="78"/>
      <c r="H31" s="78"/>
      <c r="I31" s="159"/>
      <c r="J31" s="159"/>
      <c r="K31" s="78"/>
      <c r="L31" s="78"/>
      <c r="M31" s="45"/>
    </row>
    <row r="32" s="1" customFormat="1">
      <c r="B32" s="45"/>
      <c r="E32" s="149" t="s">
        <v>205</v>
      </c>
      <c r="I32" s="151"/>
      <c r="J32" s="151"/>
      <c r="K32" s="160">
        <f>I65</f>
        <v>0</v>
      </c>
      <c r="M32" s="45"/>
    </row>
    <row r="33" s="1" customFormat="1">
      <c r="B33" s="45"/>
      <c r="E33" s="149" t="s">
        <v>206</v>
      </c>
      <c r="I33" s="151"/>
      <c r="J33" s="151"/>
      <c r="K33" s="160">
        <f>J65</f>
        <v>0</v>
      </c>
      <c r="M33" s="45"/>
    </row>
    <row r="34" s="1" customFormat="1" ht="25.44" customHeight="1">
      <c r="B34" s="45"/>
      <c r="D34" s="161" t="s">
        <v>46</v>
      </c>
      <c r="I34" s="151"/>
      <c r="J34" s="151"/>
      <c r="K34" s="162">
        <f>ROUND(K87, 2)</f>
        <v>0</v>
      </c>
      <c r="M34" s="45"/>
    </row>
    <row r="35" s="1" customFormat="1" ht="6.96" customHeight="1">
      <c r="B35" s="45"/>
      <c r="D35" s="78"/>
      <c r="E35" s="78"/>
      <c r="F35" s="78"/>
      <c r="G35" s="78"/>
      <c r="H35" s="78"/>
      <c r="I35" s="159"/>
      <c r="J35" s="159"/>
      <c r="K35" s="78"/>
      <c r="L35" s="78"/>
      <c r="M35" s="45"/>
    </row>
    <row r="36" s="1" customFormat="1" ht="14.4" customHeight="1">
      <c r="B36" s="45"/>
      <c r="F36" s="163" t="s">
        <v>48</v>
      </c>
      <c r="I36" s="164" t="s">
        <v>47</v>
      </c>
      <c r="J36" s="151"/>
      <c r="K36" s="163" t="s">
        <v>49</v>
      </c>
      <c r="M36" s="45"/>
    </row>
    <row r="37" hidden="1" s="1" customFormat="1" ht="14.4" customHeight="1">
      <c r="B37" s="45"/>
      <c r="D37" s="165" t="s">
        <v>50</v>
      </c>
      <c r="E37" s="149" t="s">
        <v>51</v>
      </c>
      <c r="F37" s="160">
        <f>ROUND((SUM(BE87:BE157)),  2)</f>
        <v>0</v>
      </c>
      <c r="I37" s="166">
        <v>0.20999999999999999</v>
      </c>
      <c r="J37" s="151"/>
      <c r="K37" s="160">
        <f>ROUND(((SUM(BE87:BE157))*I37),  2)</f>
        <v>0</v>
      </c>
      <c r="M37" s="45"/>
    </row>
    <row r="38" hidden="1" s="1" customFormat="1" ht="14.4" customHeight="1">
      <c r="B38" s="45"/>
      <c r="E38" s="149" t="s">
        <v>52</v>
      </c>
      <c r="F38" s="160">
        <f>ROUND((SUM(BF87:BF157)),  2)</f>
        <v>0</v>
      </c>
      <c r="I38" s="166">
        <v>0.14999999999999999</v>
      </c>
      <c r="J38" s="151"/>
      <c r="K38" s="160">
        <f>ROUND(((SUM(BF87:BF157))*I38),  2)</f>
        <v>0</v>
      </c>
      <c r="M38" s="45"/>
    </row>
    <row r="39" s="1" customFormat="1" ht="14.4" customHeight="1">
      <c r="B39" s="45"/>
      <c r="D39" s="149" t="s">
        <v>50</v>
      </c>
      <c r="E39" s="149" t="s">
        <v>53</v>
      </c>
      <c r="F39" s="160">
        <f>ROUND((SUM(BG87:BG157)),  2)</f>
        <v>0</v>
      </c>
      <c r="I39" s="166">
        <v>0.20999999999999999</v>
      </c>
      <c r="J39" s="151"/>
      <c r="K39" s="160">
        <f>0</f>
        <v>0</v>
      </c>
      <c r="M39" s="45"/>
    </row>
    <row r="40" s="1" customFormat="1" ht="14.4" customHeight="1">
      <c r="B40" s="45"/>
      <c r="E40" s="149" t="s">
        <v>54</v>
      </c>
      <c r="F40" s="160">
        <f>ROUND((SUM(BH87:BH157)),  2)</f>
        <v>0</v>
      </c>
      <c r="I40" s="166">
        <v>0.14999999999999999</v>
      </c>
      <c r="J40" s="151"/>
      <c r="K40" s="160">
        <f>0</f>
        <v>0</v>
      </c>
      <c r="M40" s="45"/>
    </row>
    <row r="41" hidden="1" s="1" customFormat="1" ht="14.4" customHeight="1">
      <c r="B41" s="45"/>
      <c r="E41" s="149" t="s">
        <v>55</v>
      </c>
      <c r="F41" s="160">
        <f>ROUND((SUM(BI87:BI157)),  2)</f>
        <v>0</v>
      </c>
      <c r="I41" s="166">
        <v>0</v>
      </c>
      <c r="J41" s="151"/>
      <c r="K41" s="160">
        <f>0</f>
        <v>0</v>
      </c>
      <c r="M41" s="45"/>
    </row>
    <row r="42" s="1" customFormat="1" ht="6.96" customHeight="1">
      <c r="B42" s="45"/>
      <c r="I42" s="151"/>
      <c r="J42" s="151"/>
      <c r="M42" s="45"/>
    </row>
    <row r="43" s="1" customFormat="1" ht="25.44" customHeight="1">
      <c r="B43" s="45"/>
      <c r="C43" s="167"/>
      <c r="D43" s="168" t="s">
        <v>56</v>
      </c>
      <c r="E43" s="169"/>
      <c r="F43" s="169"/>
      <c r="G43" s="170" t="s">
        <v>57</v>
      </c>
      <c r="H43" s="171" t="s">
        <v>58</v>
      </c>
      <c r="I43" s="172"/>
      <c r="J43" s="172"/>
      <c r="K43" s="173">
        <f>SUM(K34:K41)</f>
        <v>0</v>
      </c>
      <c r="L43" s="174"/>
      <c r="M43" s="45"/>
    </row>
    <row r="44" s="1" customFormat="1" ht="14.4" customHeight="1">
      <c r="B44" s="175"/>
      <c r="C44" s="176"/>
      <c r="D44" s="176"/>
      <c r="E44" s="176"/>
      <c r="F44" s="176"/>
      <c r="G44" s="176"/>
      <c r="H44" s="176"/>
      <c r="I44" s="177"/>
      <c r="J44" s="177"/>
      <c r="K44" s="176"/>
      <c r="L44" s="176"/>
      <c r="M44" s="45"/>
    </row>
    <row r="48" s="1" customFormat="1" ht="6.96" customHeight="1">
      <c r="B48" s="178"/>
      <c r="C48" s="179"/>
      <c r="D48" s="179"/>
      <c r="E48" s="179"/>
      <c r="F48" s="179"/>
      <c r="G48" s="179"/>
      <c r="H48" s="179"/>
      <c r="I48" s="180"/>
      <c r="J48" s="180"/>
      <c r="K48" s="179"/>
      <c r="L48" s="179"/>
      <c r="M48" s="45"/>
    </row>
    <row r="49" s="1" customFormat="1" ht="24.96" customHeight="1">
      <c r="B49" s="40"/>
      <c r="C49" s="24" t="s">
        <v>207</v>
      </c>
      <c r="D49" s="41"/>
      <c r="E49" s="41"/>
      <c r="F49" s="41"/>
      <c r="G49" s="41"/>
      <c r="H49" s="41"/>
      <c r="I49" s="151"/>
      <c r="J49" s="151"/>
      <c r="K49" s="41"/>
      <c r="L49" s="41"/>
      <c r="M49" s="45"/>
    </row>
    <row r="50" s="1" customFormat="1" ht="6.96" customHeight="1">
      <c r="B50" s="40"/>
      <c r="C50" s="41"/>
      <c r="D50" s="41"/>
      <c r="E50" s="41"/>
      <c r="F50" s="41"/>
      <c r="G50" s="41"/>
      <c r="H50" s="41"/>
      <c r="I50" s="151"/>
      <c r="J50" s="151"/>
      <c r="K50" s="41"/>
      <c r="L50" s="41"/>
      <c r="M50" s="45"/>
    </row>
    <row r="51" s="1" customFormat="1" ht="12" customHeight="1">
      <c r="B51" s="40"/>
      <c r="C51" s="33" t="s">
        <v>17</v>
      </c>
      <c r="D51" s="41"/>
      <c r="E51" s="41"/>
      <c r="F51" s="41"/>
      <c r="G51" s="41"/>
      <c r="H51" s="41"/>
      <c r="I51" s="151"/>
      <c r="J51" s="151"/>
      <c r="K51" s="41"/>
      <c r="L51" s="41"/>
      <c r="M51" s="45"/>
    </row>
    <row r="52" s="1" customFormat="1" ht="16.5" customHeight="1">
      <c r="B52" s="40"/>
      <c r="C52" s="41"/>
      <c r="D52" s="41"/>
      <c r="E52" s="181" t="str">
        <f>E7</f>
        <v>Oprava traťového úseku Domoušice - Hřivice</v>
      </c>
      <c r="F52" s="33"/>
      <c r="G52" s="33"/>
      <c r="H52" s="33"/>
      <c r="I52" s="151"/>
      <c r="J52" s="151"/>
      <c r="K52" s="41"/>
      <c r="L52" s="41"/>
      <c r="M52" s="45"/>
    </row>
    <row r="53" ht="12" customHeight="1">
      <c r="B53" s="22"/>
      <c r="C53" s="33" t="s">
        <v>179</v>
      </c>
      <c r="D53" s="23"/>
      <c r="E53" s="23"/>
      <c r="F53" s="23"/>
      <c r="G53" s="23"/>
      <c r="H53" s="23"/>
      <c r="I53" s="142"/>
      <c r="J53" s="142"/>
      <c r="K53" s="23"/>
      <c r="L53" s="23"/>
      <c r="M53" s="21"/>
    </row>
    <row r="54" s="1" customFormat="1" ht="16.5" customHeight="1">
      <c r="B54" s="40"/>
      <c r="C54" s="41"/>
      <c r="D54" s="41"/>
      <c r="E54" s="181" t="s">
        <v>846</v>
      </c>
      <c r="F54" s="41"/>
      <c r="G54" s="41"/>
      <c r="H54" s="41"/>
      <c r="I54" s="151"/>
      <c r="J54" s="151"/>
      <c r="K54" s="41"/>
      <c r="L54" s="41"/>
      <c r="M54" s="45"/>
    </row>
    <row r="55" s="1" customFormat="1" ht="12" customHeight="1">
      <c r="B55" s="40"/>
      <c r="C55" s="33" t="s">
        <v>187</v>
      </c>
      <c r="D55" s="41"/>
      <c r="E55" s="41"/>
      <c r="F55" s="41"/>
      <c r="G55" s="41"/>
      <c r="H55" s="41"/>
      <c r="I55" s="151"/>
      <c r="J55" s="151"/>
      <c r="K55" s="41"/>
      <c r="L55" s="41"/>
      <c r="M55" s="45"/>
    </row>
    <row r="56" s="1" customFormat="1" ht="16.5" customHeight="1">
      <c r="B56" s="40"/>
      <c r="C56" s="41"/>
      <c r="D56" s="41"/>
      <c r="E56" s="71" t="str">
        <f>E11</f>
        <v xml:space="preserve">SO 01-14-01 - Domoušice - Hřivice, výstroj trati </v>
      </c>
      <c r="F56" s="41"/>
      <c r="G56" s="41"/>
      <c r="H56" s="41"/>
      <c r="I56" s="151"/>
      <c r="J56" s="151"/>
      <c r="K56" s="41"/>
      <c r="L56" s="41"/>
      <c r="M56" s="45"/>
    </row>
    <row r="57" s="1" customFormat="1" ht="6.96" customHeight="1">
      <c r="B57" s="40"/>
      <c r="C57" s="41"/>
      <c r="D57" s="41"/>
      <c r="E57" s="41"/>
      <c r="F57" s="41"/>
      <c r="G57" s="41"/>
      <c r="H57" s="41"/>
      <c r="I57" s="151"/>
      <c r="J57" s="151"/>
      <c r="K57" s="41"/>
      <c r="L57" s="41"/>
      <c r="M57" s="45"/>
    </row>
    <row r="58" s="1" customFormat="1" ht="12" customHeight="1">
      <c r="B58" s="40"/>
      <c r="C58" s="33" t="s">
        <v>23</v>
      </c>
      <c r="D58" s="41"/>
      <c r="E58" s="41"/>
      <c r="F58" s="28" t="str">
        <f>F14</f>
        <v>Domoušice - Hřivice</v>
      </c>
      <c r="G58" s="41"/>
      <c r="H58" s="41"/>
      <c r="I58" s="153" t="s">
        <v>25</v>
      </c>
      <c r="J58" s="155" t="str">
        <f>IF(J14="","",J14)</f>
        <v>17. 6. 2019</v>
      </c>
      <c r="K58" s="41"/>
      <c r="L58" s="41"/>
      <c r="M58" s="45"/>
    </row>
    <row r="59" s="1" customFormat="1" ht="6.96" customHeight="1">
      <c r="B59" s="40"/>
      <c r="C59" s="41"/>
      <c r="D59" s="41"/>
      <c r="E59" s="41"/>
      <c r="F59" s="41"/>
      <c r="G59" s="41"/>
      <c r="H59" s="41"/>
      <c r="I59" s="151"/>
      <c r="J59" s="151"/>
      <c r="K59" s="41"/>
      <c r="L59" s="41"/>
      <c r="M59" s="45"/>
    </row>
    <row r="60" s="1" customFormat="1" ht="15.15" customHeight="1">
      <c r="B60" s="40"/>
      <c r="C60" s="33" t="s">
        <v>31</v>
      </c>
      <c r="D60" s="41"/>
      <c r="E60" s="41"/>
      <c r="F60" s="28" t="str">
        <f>E17</f>
        <v>SŽDC s.o., OŘ Ústí nad Labem</v>
      </c>
      <c r="G60" s="41"/>
      <c r="H60" s="41"/>
      <c r="I60" s="153" t="s">
        <v>39</v>
      </c>
      <c r="J60" s="182" t="str">
        <f>E23</f>
        <v xml:space="preserve"> </v>
      </c>
      <c r="K60" s="41"/>
      <c r="L60" s="41"/>
      <c r="M60" s="45"/>
    </row>
    <row r="61" s="1" customFormat="1" ht="43.05" customHeight="1">
      <c r="B61" s="40"/>
      <c r="C61" s="33" t="s">
        <v>37</v>
      </c>
      <c r="D61" s="41"/>
      <c r="E61" s="41"/>
      <c r="F61" s="28" t="str">
        <f>IF(E20="","",E20)</f>
        <v>Vyplň údaj</v>
      </c>
      <c r="G61" s="41"/>
      <c r="H61" s="41"/>
      <c r="I61" s="153" t="s">
        <v>42</v>
      </c>
      <c r="J61" s="182" t="str">
        <f>E26</f>
        <v>Ing. Horák Jiří, horak@szdc.cz, 602155923</v>
      </c>
      <c r="K61" s="41"/>
      <c r="L61" s="41"/>
      <c r="M61" s="45"/>
    </row>
    <row r="62" s="1" customFormat="1" ht="10.32" customHeight="1">
      <c r="B62" s="40"/>
      <c r="C62" s="41"/>
      <c r="D62" s="41"/>
      <c r="E62" s="41"/>
      <c r="F62" s="41"/>
      <c r="G62" s="41"/>
      <c r="H62" s="41"/>
      <c r="I62" s="151"/>
      <c r="J62" s="151"/>
      <c r="K62" s="41"/>
      <c r="L62" s="41"/>
      <c r="M62" s="45"/>
    </row>
    <row r="63" s="1" customFormat="1" ht="29.28" customHeight="1">
      <c r="B63" s="40"/>
      <c r="C63" s="183" t="s">
        <v>208</v>
      </c>
      <c r="D63" s="184"/>
      <c r="E63" s="184"/>
      <c r="F63" s="184"/>
      <c r="G63" s="184"/>
      <c r="H63" s="184"/>
      <c r="I63" s="185" t="s">
        <v>209</v>
      </c>
      <c r="J63" s="185" t="s">
        <v>210</v>
      </c>
      <c r="K63" s="186" t="s">
        <v>211</v>
      </c>
      <c r="L63" s="184"/>
      <c r="M63" s="45"/>
    </row>
    <row r="64" s="1" customFormat="1" ht="10.32" customHeight="1">
      <c r="B64" s="40"/>
      <c r="C64" s="41"/>
      <c r="D64" s="41"/>
      <c r="E64" s="41"/>
      <c r="F64" s="41"/>
      <c r="G64" s="41"/>
      <c r="H64" s="41"/>
      <c r="I64" s="151"/>
      <c r="J64" s="151"/>
      <c r="K64" s="41"/>
      <c r="L64" s="41"/>
      <c r="M64" s="45"/>
    </row>
    <row r="65" s="1" customFormat="1" ht="22.8" customHeight="1">
      <c r="B65" s="40"/>
      <c r="C65" s="187" t="s">
        <v>80</v>
      </c>
      <c r="D65" s="41"/>
      <c r="E65" s="41"/>
      <c r="F65" s="41"/>
      <c r="G65" s="41"/>
      <c r="H65" s="41"/>
      <c r="I65" s="188">
        <f>Q87</f>
        <v>0</v>
      </c>
      <c r="J65" s="188">
        <f>R87</f>
        <v>0</v>
      </c>
      <c r="K65" s="104">
        <f>K87</f>
        <v>0</v>
      </c>
      <c r="L65" s="41"/>
      <c r="M65" s="45"/>
      <c r="AU65" s="18" t="s">
        <v>212</v>
      </c>
    </row>
    <row r="66" s="1" customFormat="1" ht="21.84" customHeight="1">
      <c r="B66" s="40"/>
      <c r="C66" s="41"/>
      <c r="D66" s="41"/>
      <c r="E66" s="41"/>
      <c r="F66" s="41"/>
      <c r="G66" s="41"/>
      <c r="H66" s="41"/>
      <c r="I66" s="151"/>
      <c r="J66" s="151"/>
      <c r="K66" s="41"/>
      <c r="L66" s="41"/>
      <c r="M66" s="45"/>
    </row>
    <row r="67" s="1" customFormat="1" ht="6.96" customHeight="1">
      <c r="B67" s="61"/>
      <c r="C67" s="62"/>
      <c r="D67" s="62"/>
      <c r="E67" s="62"/>
      <c r="F67" s="62"/>
      <c r="G67" s="62"/>
      <c r="H67" s="62"/>
      <c r="I67" s="177"/>
      <c r="J67" s="177"/>
      <c r="K67" s="62"/>
      <c r="L67" s="62"/>
      <c r="M67" s="45"/>
    </row>
    <row r="71" s="1" customFormat="1" ht="6.96" customHeight="1">
      <c r="B71" s="63"/>
      <c r="C71" s="64"/>
      <c r="D71" s="64"/>
      <c r="E71" s="64"/>
      <c r="F71" s="64"/>
      <c r="G71" s="64"/>
      <c r="H71" s="64"/>
      <c r="I71" s="180"/>
      <c r="J71" s="180"/>
      <c r="K71" s="64"/>
      <c r="L71" s="64"/>
      <c r="M71" s="45"/>
    </row>
    <row r="72" s="1" customFormat="1" ht="24.96" customHeight="1">
      <c r="B72" s="40"/>
      <c r="C72" s="24" t="s">
        <v>213</v>
      </c>
      <c r="D72" s="41"/>
      <c r="E72" s="41"/>
      <c r="F72" s="41"/>
      <c r="G72" s="41"/>
      <c r="H72" s="41"/>
      <c r="I72" s="151"/>
      <c r="J72" s="151"/>
      <c r="K72" s="41"/>
      <c r="L72" s="41"/>
      <c r="M72" s="45"/>
    </row>
    <row r="73" s="1" customFormat="1" ht="6.96" customHeight="1">
      <c r="B73" s="40"/>
      <c r="C73" s="41"/>
      <c r="D73" s="41"/>
      <c r="E73" s="41"/>
      <c r="F73" s="41"/>
      <c r="G73" s="41"/>
      <c r="H73" s="41"/>
      <c r="I73" s="151"/>
      <c r="J73" s="151"/>
      <c r="K73" s="41"/>
      <c r="L73" s="41"/>
      <c r="M73" s="45"/>
    </row>
    <row r="74" s="1" customFormat="1" ht="12" customHeight="1">
      <c r="B74" s="40"/>
      <c r="C74" s="33" t="s">
        <v>17</v>
      </c>
      <c r="D74" s="41"/>
      <c r="E74" s="41"/>
      <c r="F74" s="41"/>
      <c r="G74" s="41"/>
      <c r="H74" s="41"/>
      <c r="I74" s="151"/>
      <c r="J74" s="151"/>
      <c r="K74" s="41"/>
      <c r="L74" s="41"/>
      <c r="M74" s="45"/>
    </row>
    <row r="75" s="1" customFormat="1" ht="16.5" customHeight="1">
      <c r="B75" s="40"/>
      <c r="C75" s="41"/>
      <c r="D75" s="41"/>
      <c r="E75" s="181" t="str">
        <f>E7</f>
        <v>Oprava traťového úseku Domoušice - Hřivice</v>
      </c>
      <c r="F75" s="33"/>
      <c r="G75" s="33"/>
      <c r="H75" s="33"/>
      <c r="I75" s="151"/>
      <c r="J75" s="151"/>
      <c r="K75" s="41"/>
      <c r="L75" s="41"/>
      <c r="M75" s="45"/>
    </row>
    <row r="76" ht="12" customHeight="1">
      <c r="B76" s="22"/>
      <c r="C76" s="33" t="s">
        <v>179</v>
      </c>
      <c r="D76" s="23"/>
      <c r="E76" s="23"/>
      <c r="F76" s="23"/>
      <c r="G76" s="23"/>
      <c r="H76" s="23"/>
      <c r="I76" s="142"/>
      <c r="J76" s="142"/>
      <c r="K76" s="23"/>
      <c r="L76" s="23"/>
      <c r="M76" s="21"/>
    </row>
    <row r="77" s="1" customFormat="1" ht="16.5" customHeight="1">
      <c r="B77" s="40"/>
      <c r="C77" s="41"/>
      <c r="D77" s="41"/>
      <c r="E77" s="181" t="s">
        <v>846</v>
      </c>
      <c r="F77" s="41"/>
      <c r="G77" s="41"/>
      <c r="H77" s="41"/>
      <c r="I77" s="151"/>
      <c r="J77" s="151"/>
      <c r="K77" s="41"/>
      <c r="L77" s="41"/>
      <c r="M77" s="45"/>
    </row>
    <row r="78" s="1" customFormat="1" ht="12" customHeight="1">
      <c r="B78" s="40"/>
      <c r="C78" s="33" t="s">
        <v>187</v>
      </c>
      <c r="D78" s="41"/>
      <c r="E78" s="41"/>
      <c r="F78" s="41"/>
      <c r="G78" s="41"/>
      <c r="H78" s="41"/>
      <c r="I78" s="151"/>
      <c r="J78" s="151"/>
      <c r="K78" s="41"/>
      <c r="L78" s="41"/>
      <c r="M78" s="45"/>
    </row>
    <row r="79" s="1" customFormat="1" ht="16.5" customHeight="1">
      <c r="B79" s="40"/>
      <c r="C79" s="41"/>
      <c r="D79" s="41"/>
      <c r="E79" s="71" t="str">
        <f>E11</f>
        <v xml:space="preserve">SO 01-14-01 - Domoušice - Hřivice, výstroj trati </v>
      </c>
      <c r="F79" s="41"/>
      <c r="G79" s="41"/>
      <c r="H79" s="41"/>
      <c r="I79" s="151"/>
      <c r="J79" s="151"/>
      <c r="K79" s="41"/>
      <c r="L79" s="41"/>
      <c r="M79" s="45"/>
    </row>
    <row r="80" s="1" customFormat="1" ht="6.96" customHeight="1">
      <c r="B80" s="40"/>
      <c r="C80" s="41"/>
      <c r="D80" s="41"/>
      <c r="E80" s="41"/>
      <c r="F80" s="41"/>
      <c r="G80" s="41"/>
      <c r="H80" s="41"/>
      <c r="I80" s="151"/>
      <c r="J80" s="151"/>
      <c r="K80" s="41"/>
      <c r="L80" s="41"/>
      <c r="M80" s="45"/>
    </row>
    <row r="81" s="1" customFormat="1" ht="12" customHeight="1">
      <c r="B81" s="40"/>
      <c r="C81" s="33" t="s">
        <v>23</v>
      </c>
      <c r="D81" s="41"/>
      <c r="E81" s="41"/>
      <c r="F81" s="28" t="str">
        <f>F14</f>
        <v>Domoušice - Hřivice</v>
      </c>
      <c r="G81" s="41"/>
      <c r="H81" s="41"/>
      <c r="I81" s="153" t="s">
        <v>25</v>
      </c>
      <c r="J81" s="155" t="str">
        <f>IF(J14="","",J14)</f>
        <v>17. 6. 2019</v>
      </c>
      <c r="K81" s="41"/>
      <c r="L81" s="41"/>
      <c r="M81" s="45"/>
    </row>
    <row r="82" s="1" customFormat="1" ht="6.96" customHeight="1">
      <c r="B82" s="40"/>
      <c r="C82" s="41"/>
      <c r="D82" s="41"/>
      <c r="E82" s="41"/>
      <c r="F82" s="41"/>
      <c r="G82" s="41"/>
      <c r="H82" s="41"/>
      <c r="I82" s="151"/>
      <c r="J82" s="151"/>
      <c r="K82" s="41"/>
      <c r="L82" s="41"/>
      <c r="M82" s="45"/>
    </row>
    <row r="83" s="1" customFormat="1" ht="15.15" customHeight="1">
      <c r="B83" s="40"/>
      <c r="C83" s="33" t="s">
        <v>31</v>
      </c>
      <c r="D83" s="41"/>
      <c r="E83" s="41"/>
      <c r="F83" s="28" t="str">
        <f>E17</f>
        <v>SŽDC s.o., OŘ Ústí nad Labem</v>
      </c>
      <c r="G83" s="41"/>
      <c r="H83" s="41"/>
      <c r="I83" s="153" t="s">
        <v>39</v>
      </c>
      <c r="J83" s="182" t="str">
        <f>E23</f>
        <v xml:space="preserve"> </v>
      </c>
      <c r="K83" s="41"/>
      <c r="L83" s="41"/>
      <c r="M83" s="45"/>
    </row>
    <row r="84" s="1" customFormat="1" ht="43.05" customHeight="1">
      <c r="B84" s="40"/>
      <c r="C84" s="33" t="s">
        <v>37</v>
      </c>
      <c r="D84" s="41"/>
      <c r="E84" s="41"/>
      <c r="F84" s="28" t="str">
        <f>IF(E20="","",E20)</f>
        <v>Vyplň údaj</v>
      </c>
      <c r="G84" s="41"/>
      <c r="H84" s="41"/>
      <c r="I84" s="153" t="s">
        <v>42</v>
      </c>
      <c r="J84" s="182" t="str">
        <f>E26</f>
        <v>Ing. Horák Jiří, horak@szdc.cz, 602155923</v>
      </c>
      <c r="K84" s="41"/>
      <c r="L84" s="41"/>
      <c r="M84" s="45"/>
    </row>
    <row r="85" s="1" customFormat="1" ht="10.32" customHeight="1">
      <c r="B85" s="40"/>
      <c r="C85" s="41"/>
      <c r="D85" s="41"/>
      <c r="E85" s="41"/>
      <c r="F85" s="41"/>
      <c r="G85" s="41"/>
      <c r="H85" s="41"/>
      <c r="I85" s="151"/>
      <c r="J85" s="151"/>
      <c r="K85" s="41"/>
      <c r="L85" s="41"/>
      <c r="M85" s="45"/>
    </row>
    <row r="86" s="8" customFormat="1" ht="29.28" customHeight="1">
      <c r="B86" s="189"/>
      <c r="C86" s="190" t="s">
        <v>214</v>
      </c>
      <c r="D86" s="191" t="s">
        <v>65</v>
      </c>
      <c r="E86" s="191" t="s">
        <v>61</v>
      </c>
      <c r="F86" s="191" t="s">
        <v>62</v>
      </c>
      <c r="G86" s="191" t="s">
        <v>215</v>
      </c>
      <c r="H86" s="191" t="s">
        <v>216</v>
      </c>
      <c r="I86" s="192" t="s">
        <v>217</v>
      </c>
      <c r="J86" s="192" t="s">
        <v>218</v>
      </c>
      <c r="K86" s="191" t="s">
        <v>211</v>
      </c>
      <c r="L86" s="193" t="s">
        <v>219</v>
      </c>
      <c r="M86" s="194"/>
      <c r="N86" s="94" t="s">
        <v>40</v>
      </c>
      <c r="O86" s="95" t="s">
        <v>50</v>
      </c>
      <c r="P86" s="95" t="s">
        <v>220</v>
      </c>
      <c r="Q86" s="95" t="s">
        <v>221</v>
      </c>
      <c r="R86" s="95" t="s">
        <v>222</v>
      </c>
      <c r="S86" s="95" t="s">
        <v>223</v>
      </c>
      <c r="T86" s="95" t="s">
        <v>224</v>
      </c>
      <c r="U86" s="95" t="s">
        <v>225</v>
      </c>
      <c r="V86" s="95" t="s">
        <v>226</v>
      </c>
      <c r="W86" s="95" t="s">
        <v>227</v>
      </c>
      <c r="X86" s="95" t="s">
        <v>228</v>
      </c>
      <c r="Y86" s="96" t="s">
        <v>229</v>
      </c>
    </row>
    <row r="87" s="1" customFormat="1" ht="22.8" customHeight="1">
      <c r="B87" s="40"/>
      <c r="C87" s="101" t="s">
        <v>230</v>
      </c>
      <c r="D87" s="41"/>
      <c r="E87" s="41"/>
      <c r="F87" s="41"/>
      <c r="G87" s="41"/>
      <c r="H87" s="41"/>
      <c r="I87" s="151"/>
      <c r="J87" s="151"/>
      <c r="K87" s="195">
        <f>BK87</f>
        <v>0</v>
      </c>
      <c r="L87" s="41"/>
      <c r="M87" s="45"/>
      <c r="N87" s="97"/>
      <c r="O87" s="98"/>
      <c r="P87" s="98"/>
      <c r="Q87" s="196">
        <f>SUM(Q88:Q157)</f>
        <v>0</v>
      </c>
      <c r="R87" s="196">
        <f>SUM(R88:R157)</f>
        <v>0</v>
      </c>
      <c r="S87" s="98"/>
      <c r="T87" s="197">
        <f>SUM(T88:T157)</f>
        <v>0</v>
      </c>
      <c r="U87" s="98"/>
      <c r="V87" s="197">
        <f>SUM(V88:V157)</f>
        <v>0</v>
      </c>
      <c r="W87" s="98"/>
      <c r="X87" s="197">
        <f>SUM(X88:X157)</f>
        <v>0</v>
      </c>
      <c r="Y87" s="99"/>
      <c r="AT87" s="18" t="s">
        <v>81</v>
      </c>
      <c r="AU87" s="18" t="s">
        <v>212</v>
      </c>
      <c r="BK87" s="198">
        <f>SUM(BK88:BK157)</f>
        <v>0</v>
      </c>
    </row>
    <row r="88" s="1" customFormat="1" ht="16.5" customHeight="1">
      <c r="B88" s="40"/>
      <c r="C88" s="261" t="s">
        <v>89</v>
      </c>
      <c r="D88" s="261" t="s">
        <v>373</v>
      </c>
      <c r="E88" s="263" t="s">
        <v>848</v>
      </c>
      <c r="F88" s="264" t="s">
        <v>849</v>
      </c>
      <c r="G88" s="265" t="s">
        <v>342</v>
      </c>
      <c r="H88" s="266">
        <v>17</v>
      </c>
      <c r="I88" s="267"/>
      <c r="J88" s="268"/>
      <c r="K88" s="269">
        <f>ROUND(P88*H88,2)</f>
        <v>0</v>
      </c>
      <c r="L88" s="264" t="s">
        <v>40</v>
      </c>
      <c r="M88" s="270"/>
      <c r="N88" s="271" t="s">
        <v>40</v>
      </c>
      <c r="O88" s="208" t="s">
        <v>53</v>
      </c>
      <c r="P88" s="209">
        <f>I88+J88</f>
        <v>0</v>
      </c>
      <c r="Q88" s="209">
        <f>ROUND(I88*H88,2)</f>
        <v>0</v>
      </c>
      <c r="R88" s="209">
        <f>ROUND(J88*H88,2)</f>
        <v>0</v>
      </c>
      <c r="S88" s="86"/>
      <c r="T88" s="210">
        <f>S88*H88</f>
        <v>0</v>
      </c>
      <c r="U88" s="210">
        <v>0</v>
      </c>
      <c r="V88" s="210">
        <f>U88*H88</f>
        <v>0</v>
      </c>
      <c r="W88" s="210">
        <v>0</v>
      </c>
      <c r="X88" s="210">
        <f>W88*H88</f>
        <v>0</v>
      </c>
      <c r="Y88" s="211" t="s">
        <v>40</v>
      </c>
      <c r="AR88" s="212" t="s">
        <v>265</v>
      </c>
      <c r="AT88" s="212" t="s">
        <v>373</v>
      </c>
      <c r="AU88" s="212" t="s">
        <v>82</v>
      </c>
      <c r="AY88" s="18" t="s">
        <v>236</v>
      </c>
      <c r="BE88" s="213">
        <f>IF(O88="základní",K88,0)</f>
        <v>0</v>
      </c>
      <c r="BF88" s="213">
        <f>IF(O88="snížená",K88,0)</f>
        <v>0</v>
      </c>
      <c r="BG88" s="213">
        <f>IF(O88="zákl. přenesená",K88,0)</f>
        <v>0</v>
      </c>
      <c r="BH88" s="213">
        <f>IF(O88="sníž. přenesená",K88,0)</f>
        <v>0</v>
      </c>
      <c r="BI88" s="213">
        <f>IF(O88="nulová",K88,0)</f>
        <v>0</v>
      </c>
      <c r="BJ88" s="18" t="s">
        <v>235</v>
      </c>
      <c r="BK88" s="213">
        <f>ROUND(P88*H88,2)</f>
        <v>0</v>
      </c>
      <c r="BL88" s="18" t="s">
        <v>235</v>
      </c>
      <c r="BM88" s="212" t="s">
        <v>91</v>
      </c>
    </row>
    <row r="89" s="1" customFormat="1">
      <c r="B89" s="40"/>
      <c r="C89" s="41"/>
      <c r="D89" s="214" t="s">
        <v>237</v>
      </c>
      <c r="E89" s="41"/>
      <c r="F89" s="215" t="s">
        <v>849</v>
      </c>
      <c r="G89" s="41"/>
      <c r="H89" s="41"/>
      <c r="I89" s="151"/>
      <c r="J89" s="151"/>
      <c r="K89" s="41"/>
      <c r="L89" s="41"/>
      <c r="M89" s="45"/>
      <c r="N89" s="216"/>
      <c r="O89" s="86"/>
      <c r="P89" s="86"/>
      <c r="Q89" s="86"/>
      <c r="R89" s="86"/>
      <c r="S89" s="86"/>
      <c r="T89" s="86"/>
      <c r="U89" s="86"/>
      <c r="V89" s="86"/>
      <c r="W89" s="86"/>
      <c r="X89" s="86"/>
      <c r="Y89" s="87"/>
      <c r="AT89" s="18" t="s">
        <v>237</v>
      </c>
      <c r="AU89" s="18" t="s">
        <v>82</v>
      </c>
    </row>
    <row r="90" s="1" customFormat="1" ht="36" customHeight="1">
      <c r="B90" s="40"/>
      <c r="C90" s="199" t="s">
        <v>91</v>
      </c>
      <c r="D90" s="199" t="s">
        <v>231</v>
      </c>
      <c r="E90" s="201" t="s">
        <v>850</v>
      </c>
      <c r="F90" s="202" t="s">
        <v>851</v>
      </c>
      <c r="G90" s="203" t="s">
        <v>342</v>
      </c>
      <c r="H90" s="204">
        <v>17</v>
      </c>
      <c r="I90" s="205"/>
      <c r="J90" s="205"/>
      <c r="K90" s="206">
        <f>ROUND(P90*H90,2)</f>
        <v>0</v>
      </c>
      <c r="L90" s="202" t="s">
        <v>40</v>
      </c>
      <c r="M90" s="45"/>
      <c r="N90" s="207" t="s">
        <v>40</v>
      </c>
      <c r="O90" s="208" t="s">
        <v>53</v>
      </c>
      <c r="P90" s="209">
        <f>I90+J90</f>
        <v>0</v>
      </c>
      <c r="Q90" s="209">
        <f>ROUND(I90*H90,2)</f>
        <v>0</v>
      </c>
      <c r="R90" s="209">
        <f>ROUND(J90*H90,2)</f>
        <v>0</v>
      </c>
      <c r="S90" s="86"/>
      <c r="T90" s="210">
        <f>S90*H90</f>
        <v>0</v>
      </c>
      <c r="U90" s="210">
        <v>0</v>
      </c>
      <c r="V90" s="210">
        <f>U90*H90</f>
        <v>0</v>
      </c>
      <c r="W90" s="210">
        <v>0</v>
      </c>
      <c r="X90" s="210">
        <f>W90*H90</f>
        <v>0</v>
      </c>
      <c r="Y90" s="211" t="s">
        <v>40</v>
      </c>
      <c r="AR90" s="212" t="s">
        <v>235</v>
      </c>
      <c r="AT90" s="212" t="s">
        <v>231</v>
      </c>
      <c r="AU90" s="212" t="s">
        <v>82</v>
      </c>
      <c r="AY90" s="18" t="s">
        <v>236</v>
      </c>
      <c r="BE90" s="213">
        <f>IF(O90="základní",K90,0)</f>
        <v>0</v>
      </c>
      <c r="BF90" s="213">
        <f>IF(O90="snížená",K90,0)</f>
        <v>0</v>
      </c>
      <c r="BG90" s="213">
        <f>IF(O90="zákl. přenesená",K90,0)</f>
        <v>0</v>
      </c>
      <c r="BH90" s="213">
        <f>IF(O90="sníž. přenesená",K90,0)</f>
        <v>0</v>
      </c>
      <c r="BI90" s="213">
        <f>IF(O90="nulová",K90,0)</f>
        <v>0</v>
      </c>
      <c r="BJ90" s="18" t="s">
        <v>235</v>
      </c>
      <c r="BK90" s="213">
        <f>ROUND(P90*H90,2)</f>
        <v>0</v>
      </c>
      <c r="BL90" s="18" t="s">
        <v>235</v>
      </c>
      <c r="BM90" s="212" t="s">
        <v>235</v>
      </c>
    </row>
    <row r="91" s="1" customFormat="1">
      <c r="B91" s="40"/>
      <c r="C91" s="41"/>
      <c r="D91" s="214" t="s">
        <v>237</v>
      </c>
      <c r="E91" s="41"/>
      <c r="F91" s="215" t="s">
        <v>852</v>
      </c>
      <c r="G91" s="41"/>
      <c r="H91" s="41"/>
      <c r="I91" s="151"/>
      <c r="J91" s="151"/>
      <c r="K91" s="41"/>
      <c r="L91" s="41"/>
      <c r="M91" s="45"/>
      <c r="N91" s="216"/>
      <c r="O91" s="86"/>
      <c r="P91" s="86"/>
      <c r="Q91" s="86"/>
      <c r="R91" s="86"/>
      <c r="S91" s="86"/>
      <c r="T91" s="86"/>
      <c r="U91" s="86"/>
      <c r="V91" s="86"/>
      <c r="W91" s="86"/>
      <c r="X91" s="86"/>
      <c r="Y91" s="87"/>
      <c r="AT91" s="18" t="s">
        <v>237</v>
      </c>
      <c r="AU91" s="18" t="s">
        <v>82</v>
      </c>
    </row>
    <row r="92" s="1" customFormat="1" ht="16.5" customHeight="1">
      <c r="B92" s="40"/>
      <c r="C92" s="261" t="s">
        <v>246</v>
      </c>
      <c r="D92" s="261" t="s">
        <v>373</v>
      </c>
      <c r="E92" s="263" t="s">
        <v>853</v>
      </c>
      <c r="F92" s="264" t="s">
        <v>854</v>
      </c>
      <c r="G92" s="265" t="s">
        <v>342</v>
      </c>
      <c r="H92" s="266">
        <v>1</v>
      </c>
      <c r="I92" s="267"/>
      <c r="J92" s="268"/>
      <c r="K92" s="269">
        <f>ROUND(P92*H92,2)</f>
        <v>0</v>
      </c>
      <c r="L92" s="264" t="s">
        <v>40</v>
      </c>
      <c r="M92" s="270"/>
      <c r="N92" s="271" t="s">
        <v>40</v>
      </c>
      <c r="O92" s="208" t="s">
        <v>53</v>
      </c>
      <c r="P92" s="209">
        <f>I92+J92</f>
        <v>0</v>
      </c>
      <c r="Q92" s="209">
        <f>ROUND(I92*H92,2)</f>
        <v>0</v>
      </c>
      <c r="R92" s="209">
        <f>ROUND(J92*H92,2)</f>
        <v>0</v>
      </c>
      <c r="S92" s="86"/>
      <c r="T92" s="210">
        <f>S92*H92</f>
        <v>0</v>
      </c>
      <c r="U92" s="210">
        <v>0</v>
      </c>
      <c r="V92" s="210">
        <f>U92*H92</f>
        <v>0</v>
      </c>
      <c r="W92" s="210">
        <v>0</v>
      </c>
      <c r="X92" s="210">
        <f>W92*H92</f>
        <v>0</v>
      </c>
      <c r="Y92" s="211" t="s">
        <v>40</v>
      </c>
      <c r="AR92" s="212" t="s">
        <v>265</v>
      </c>
      <c r="AT92" s="212" t="s">
        <v>373</v>
      </c>
      <c r="AU92" s="212" t="s">
        <v>82</v>
      </c>
      <c r="AY92" s="18" t="s">
        <v>236</v>
      </c>
      <c r="BE92" s="213">
        <f>IF(O92="základní",K92,0)</f>
        <v>0</v>
      </c>
      <c r="BF92" s="213">
        <f>IF(O92="snížená",K92,0)</f>
        <v>0</v>
      </c>
      <c r="BG92" s="213">
        <f>IF(O92="zákl. přenesená",K92,0)</f>
        <v>0</v>
      </c>
      <c r="BH92" s="213">
        <f>IF(O92="sníž. přenesená",K92,0)</f>
        <v>0</v>
      </c>
      <c r="BI92" s="213">
        <f>IF(O92="nulová",K92,0)</f>
        <v>0</v>
      </c>
      <c r="BJ92" s="18" t="s">
        <v>235</v>
      </c>
      <c r="BK92" s="213">
        <f>ROUND(P92*H92,2)</f>
        <v>0</v>
      </c>
      <c r="BL92" s="18" t="s">
        <v>235</v>
      </c>
      <c r="BM92" s="212" t="s">
        <v>258</v>
      </c>
    </row>
    <row r="93" s="1" customFormat="1">
      <c r="B93" s="40"/>
      <c r="C93" s="41"/>
      <c r="D93" s="214" t="s">
        <v>237</v>
      </c>
      <c r="E93" s="41"/>
      <c r="F93" s="215" t="s">
        <v>854</v>
      </c>
      <c r="G93" s="41"/>
      <c r="H93" s="41"/>
      <c r="I93" s="151"/>
      <c r="J93" s="151"/>
      <c r="K93" s="41"/>
      <c r="L93" s="41"/>
      <c r="M93" s="45"/>
      <c r="N93" s="216"/>
      <c r="O93" s="86"/>
      <c r="P93" s="86"/>
      <c r="Q93" s="86"/>
      <c r="R93" s="86"/>
      <c r="S93" s="86"/>
      <c r="T93" s="86"/>
      <c r="U93" s="86"/>
      <c r="V93" s="86"/>
      <c r="W93" s="86"/>
      <c r="X93" s="86"/>
      <c r="Y93" s="87"/>
      <c r="AT93" s="18" t="s">
        <v>237</v>
      </c>
      <c r="AU93" s="18" t="s">
        <v>82</v>
      </c>
    </row>
    <row r="94" s="1" customFormat="1" ht="36" customHeight="1">
      <c r="B94" s="40"/>
      <c r="C94" s="199" t="s">
        <v>235</v>
      </c>
      <c r="D94" s="199" t="s">
        <v>231</v>
      </c>
      <c r="E94" s="201" t="s">
        <v>855</v>
      </c>
      <c r="F94" s="202" t="s">
        <v>856</v>
      </c>
      <c r="G94" s="203" t="s">
        <v>342</v>
      </c>
      <c r="H94" s="204">
        <v>1</v>
      </c>
      <c r="I94" s="205"/>
      <c r="J94" s="205"/>
      <c r="K94" s="206">
        <f>ROUND(P94*H94,2)</f>
        <v>0</v>
      </c>
      <c r="L94" s="202" t="s">
        <v>40</v>
      </c>
      <c r="M94" s="45"/>
      <c r="N94" s="207" t="s">
        <v>40</v>
      </c>
      <c r="O94" s="208" t="s">
        <v>53</v>
      </c>
      <c r="P94" s="209">
        <f>I94+J94</f>
        <v>0</v>
      </c>
      <c r="Q94" s="209">
        <f>ROUND(I94*H94,2)</f>
        <v>0</v>
      </c>
      <c r="R94" s="209">
        <f>ROUND(J94*H94,2)</f>
        <v>0</v>
      </c>
      <c r="S94" s="86"/>
      <c r="T94" s="210">
        <f>S94*H94</f>
        <v>0</v>
      </c>
      <c r="U94" s="210">
        <v>0</v>
      </c>
      <c r="V94" s="210">
        <f>U94*H94</f>
        <v>0</v>
      </c>
      <c r="W94" s="210">
        <v>0</v>
      </c>
      <c r="X94" s="210">
        <f>W94*H94</f>
        <v>0</v>
      </c>
      <c r="Y94" s="211" t="s">
        <v>40</v>
      </c>
      <c r="AR94" s="212" t="s">
        <v>235</v>
      </c>
      <c r="AT94" s="212" t="s">
        <v>231</v>
      </c>
      <c r="AU94" s="212" t="s">
        <v>82</v>
      </c>
      <c r="AY94" s="18" t="s">
        <v>236</v>
      </c>
      <c r="BE94" s="213">
        <f>IF(O94="základní",K94,0)</f>
        <v>0</v>
      </c>
      <c r="BF94" s="213">
        <f>IF(O94="snížená",K94,0)</f>
        <v>0</v>
      </c>
      <c r="BG94" s="213">
        <f>IF(O94="zákl. přenesená",K94,0)</f>
        <v>0</v>
      </c>
      <c r="BH94" s="213">
        <f>IF(O94="sníž. přenesená",K94,0)</f>
        <v>0</v>
      </c>
      <c r="BI94" s="213">
        <f>IF(O94="nulová",K94,0)</f>
        <v>0</v>
      </c>
      <c r="BJ94" s="18" t="s">
        <v>235</v>
      </c>
      <c r="BK94" s="213">
        <f>ROUND(P94*H94,2)</f>
        <v>0</v>
      </c>
      <c r="BL94" s="18" t="s">
        <v>235</v>
      </c>
      <c r="BM94" s="212" t="s">
        <v>265</v>
      </c>
    </row>
    <row r="95" s="1" customFormat="1">
      <c r="B95" s="40"/>
      <c r="C95" s="41"/>
      <c r="D95" s="214" t="s">
        <v>237</v>
      </c>
      <c r="E95" s="41"/>
      <c r="F95" s="215" t="s">
        <v>857</v>
      </c>
      <c r="G95" s="41"/>
      <c r="H95" s="41"/>
      <c r="I95" s="151"/>
      <c r="J95" s="151"/>
      <c r="K95" s="41"/>
      <c r="L95" s="41"/>
      <c r="M95" s="45"/>
      <c r="N95" s="216"/>
      <c r="O95" s="86"/>
      <c r="P95" s="86"/>
      <c r="Q95" s="86"/>
      <c r="R95" s="86"/>
      <c r="S95" s="86"/>
      <c r="T95" s="86"/>
      <c r="U95" s="86"/>
      <c r="V95" s="86"/>
      <c r="W95" s="86"/>
      <c r="X95" s="86"/>
      <c r="Y95" s="87"/>
      <c r="AT95" s="18" t="s">
        <v>237</v>
      </c>
      <c r="AU95" s="18" t="s">
        <v>82</v>
      </c>
    </row>
    <row r="96" s="1" customFormat="1" ht="16.5" customHeight="1">
      <c r="B96" s="40"/>
      <c r="C96" s="261" t="s">
        <v>274</v>
      </c>
      <c r="D96" s="261" t="s">
        <v>373</v>
      </c>
      <c r="E96" s="263" t="s">
        <v>858</v>
      </c>
      <c r="F96" s="264" t="s">
        <v>859</v>
      </c>
      <c r="G96" s="265" t="s">
        <v>342</v>
      </c>
      <c r="H96" s="266">
        <v>24</v>
      </c>
      <c r="I96" s="267"/>
      <c r="J96" s="268"/>
      <c r="K96" s="269">
        <f>ROUND(P96*H96,2)</f>
        <v>0</v>
      </c>
      <c r="L96" s="264" t="s">
        <v>40</v>
      </c>
      <c r="M96" s="270"/>
      <c r="N96" s="271" t="s">
        <v>40</v>
      </c>
      <c r="O96" s="208" t="s">
        <v>53</v>
      </c>
      <c r="P96" s="209">
        <f>I96+J96</f>
        <v>0</v>
      </c>
      <c r="Q96" s="209">
        <f>ROUND(I96*H96,2)</f>
        <v>0</v>
      </c>
      <c r="R96" s="209">
        <f>ROUND(J96*H96,2)</f>
        <v>0</v>
      </c>
      <c r="S96" s="86"/>
      <c r="T96" s="210">
        <f>S96*H96</f>
        <v>0</v>
      </c>
      <c r="U96" s="210">
        <v>0</v>
      </c>
      <c r="V96" s="210">
        <f>U96*H96</f>
        <v>0</v>
      </c>
      <c r="W96" s="210">
        <v>0</v>
      </c>
      <c r="X96" s="210">
        <f>W96*H96</f>
        <v>0</v>
      </c>
      <c r="Y96" s="211" t="s">
        <v>40</v>
      </c>
      <c r="AR96" s="212" t="s">
        <v>265</v>
      </c>
      <c r="AT96" s="212" t="s">
        <v>373</v>
      </c>
      <c r="AU96" s="212" t="s">
        <v>82</v>
      </c>
      <c r="AY96" s="18" t="s">
        <v>236</v>
      </c>
      <c r="BE96" s="213">
        <f>IF(O96="základní",K96,0)</f>
        <v>0</v>
      </c>
      <c r="BF96" s="213">
        <f>IF(O96="snížená",K96,0)</f>
        <v>0</v>
      </c>
      <c r="BG96" s="213">
        <f>IF(O96="zákl. přenesená",K96,0)</f>
        <v>0</v>
      </c>
      <c r="BH96" s="213">
        <f>IF(O96="sníž. přenesená",K96,0)</f>
        <v>0</v>
      </c>
      <c r="BI96" s="213">
        <f>IF(O96="nulová",K96,0)</f>
        <v>0</v>
      </c>
      <c r="BJ96" s="18" t="s">
        <v>235</v>
      </c>
      <c r="BK96" s="213">
        <f>ROUND(P96*H96,2)</f>
        <v>0</v>
      </c>
      <c r="BL96" s="18" t="s">
        <v>235</v>
      </c>
      <c r="BM96" s="212" t="s">
        <v>309</v>
      </c>
    </row>
    <row r="97" s="1" customFormat="1">
      <c r="B97" s="40"/>
      <c r="C97" s="41"/>
      <c r="D97" s="214" t="s">
        <v>237</v>
      </c>
      <c r="E97" s="41"/>
      <c r="F97" s="215" t="s">
        <v>859</v>
      </c>
      <c r="G97" s="41"/>
      <c r="H97" s="41"/>
      <c r="I97" s="151"/>
      <c r="J97" s="151"/>
      <c r="K97" s="41"/>
      <c r="L97" s="41"/>
      <c r="M97" s="45"/>
      <c r="N97" s="216"/>
      <c r="O97" s="86"/>
      <c r="P97" s="86"/>
      <c r="Q97" s="86"/>
      <c r="R97" s="86"/>
      <c r="S97" s="86"/>
      <c r="T97" s="86"/>
      <c r="U97" s="86"/>
      <c r="V97" s="86"/>
      <c r="W97" s="86"/>
      <c r="X97" s="86"/>
      <c r="Y97" s="87"/>
      <c r="AT97" s="18" t="s">
        <v>237</v>
      </c>
      <c r="AU97" s="18" t="s">
        <v>82</v>
      </c>
    </row>
    <row r="98" s="1" customFormat="1" ht="36" customHeight="1">
      <c r="B98" s="40"/>
      <c r="C98" s="199" t="s">
        <v>258</v>
      </c>
      <c r="D98" s="199" t="s">
        <v>231</v>
      </c>
      <c r="E98" s="201" t="s">
        <v>860</v>
      </c>
      <c r="F98" s="202" t="s">
        <v>861</v>
      </c>
      <c r="G98" s="203" t="s">
        <v>342</v>
      </c>
      <c r="H98" s="204">
        <v>24</v>
      </c>
      <c r="I98" s="205"/>
      <c r="J98" s="205"/>
      <c r="K98" s="206">
        <f>ROUND(P98*H98,2)</f>
        <v>0</v>
      </c>
      <c r="L98" s="202" t="s">
        <v>40</v>
      </c>
      <c r="M98" s="45"/>
      <c r="N98" s="207" t="s">
        <v>40</v>
      </c>
      <c r="O98" s="208" t="s">
        <v>53</v>
      </c>
      <c r="P98" s="209">
        <f>I98+J98</f>
        <v>0</v>
      </c>
      <c r="Q98" s="209">
        <f>ROUND(I98*H98,2)</f>
        <v>0</v>
      </c>
      <c r="R98" s="209">
        <f>ROUND(J98*H98,2)</f>
        <v>0</v>
      </c>
      <c r="S98" s="86"/>
      <c r="T98" s="210">
        <f>S98*H98</f>
        <v>0</v>
      </c>
      <c r="U98" s="210">
        <v>0</v>
      </c>
      <c r="V98" s="210">
        <f>U98*H98</f>
        <v>0</v>
      </c>
      <c r="W98" s="210">
        <v>0</v>
      </c>
      <c r="X98" s="210">
        <f>W98*H98</f>
        <v>0</v>
      </c>
      <c r="Y98" s="211" t="s">
        <v>40</v>
      </c>
      <c r="AR98" s="212" t="s">
        <v>235</v>
      </c>
      <c r="AT98" s="212" t="s">
        <v>231</v>
      </c>
      <c r="AU98" s="212" t="s">
        <v>82</v>
      </c>
      <c r="AY98" s="18" t="s">
        <v>236</v>
      </c>
      <c r="BE98" s="213">
        <f>IF(O98="základní",K98,0)</f>
        <v>0</v>
      </c>
      <c r="BF98" s="213">
        <f>IF(O98="snížená",K98,0)</f>
        <v>0</v>
      </c>
      <c r="BG98" s="213">
        <f>IF(O98="zákl. přenesená",K98,0)</f>
        <v>0</v>
      </c>
      <c r="BH98" s="213">
        <f>IF(O98="sníž. přenesená",K98,0)</f>
        <v>0</v>
      </c>
      <c r="BI98" s="213">
        <f>IF(O98="nulová",K98,0)</f>
        <v>0</v>
      </c>
      <c r="BJ98" s="18" t="s">
        <v>235</v>
      </c>
      <c r="BK98" s="213">
        <f>ROUND(P98*H98,2)</f>
        <v>0</v>
      </c>
      <c r="BL98" s="18" t="s">
        <v>235</v>
      </c>
      <c r="BM98" s="212" t="s">
        <v>277</v>
      </c>
    </row>
    <row r="99" s="1" customFormat="1">
      <c r="B99" s="40"/>
      <c r="C99" s="41"/>
      <c r="D99" s="214" t="s">
        <v>237</v>
      </c>
      <c r="E99" s="41"/>
      <c r="F99" s="215" t="s">
        <v>861</v>
      </c>
      <c r="G99" s="41"/>
      <c r="H99" s="41"/>
      <c r="I99" s="151"/>
      <c r="J99" s="151"/>
      <c r="K99" s="41"/>
      <c r="L99" s="41"/>
      <c r="M99" s="45"/>
      <c r="N99" s="216"/>
      <c r="O99" s="86"/>
      <c r="P99" s="86"/>
      <c r="Q99" s="86"/>
      <c r="R99" s="86"/>
      <c r="S99" s="86"/>
      <c r="T99" s="86"/>
      <c r="U99" s="86"/>
      <c r="V99" s="86"/>
      <c r="W99" s="86"/>
      <c r="X99" s="86"/>
      <c r="Y99" s="87"/>
      <c r="AT99" s="18" t="s">
        <v>237</v>
      </c>
      <c r="AU99" s="18" t="s">
        <v>82</v>
      </c>
    </row>
    <row r="100" s="1" customFormat="1" ht="16.5" customHeight="1">
      <c r="B100" s="40"/>
      <c r="C100" s="261" t="s">
        <v>289</v>
      </c>
      <c r="D100" s="261" t="s">
        <v>373</v>
      </c>
      <c r="E100" s="263" t="s">
        <v>862</v>
      </c>
      <c r="F100" s="264" t="s">
        <v>863</v>
      </c>
      <c r="G100" s="265" t="s">
        <v>342</v>
      </c>
      <c r="H100" s="266">
        <v>90</v>
      </c>
      <c r="I100" s="267"/>
      <c r="J100" s="268"/>
      <c r="K100" s="269">
        <f>ROUND(P100*H100,2)</f>
        <v>0</v>
      </c>
      <c r="L100" s="264" t="s">
        <v>40</v>
      </c>
      <c r="M100" s="270"/>
      <c r="N100" s="271" t="s">
        <v>40</v>
      </c>
      <c r="O100" s="208" t="s">
        <v>53</v>
      </c>
      <c r="P100" s="209">
        <f>I100+J100</f>
        <v>0</v>
      </c>
      <c r="Q100" s="209">
        <f>ROUND(I100*H100,2)</f>
        <v>0</v>
      </c>
      <c r="R100" s="209">
        <f>ROUND(J100*H100,2)</f>
        <v>0</v>
      </c>
      <c r="S100" s="86"/>
      <c r="T100" s="210">
        <f>S100*H100</f>
        <v>0</v>
      </c>
      <c r="U100" s="210">
        <v>0</v>
      </c>
      <c r="V100" s="210">
        <f>U100*H100</f>
        <v>0</v>
      </c>
      <c r="W100" s="210">
        <v>0</v>
      </c>
      <c r="X100" s="210">
        <f>W100*H100</f>
        <v>0</v>
      </c>
      <c r="Y100" s="211" t="s">
        <v>40</v>
      </c>
      <c r="AR100" s="212" t="s">
        <v>265</v>
      </c>
      <c r="AT100" s="212" t="s">
        <v>373</v>
      </c>
      <c r="AU100" s="212" t="s">
        <v>82</v>
      </c>
      <c r="AY100" s="18" t="s">
        <v>236</v>
      </c>
      <c r="BE100" s="213">
        <f>IF(O100="základní",K100,0)</f>
        <v>0</v>
      </c>
      <c r="BF100" s="213">
        <f>IF(O100="snížená",K100,0)</f>
        <v>0</v>
      </c>
      <c r="BG100" s="213">
        <f>IF(O100="zákl. přenesená",K100,0)</f>
        <v>0</v>
      </c>
      <c r="BH100" s="213">
        <f>IF(O100="sníž. přenesená",K100,0)</f>
        <v>0</v>
      </c>
      <c r="BI100" s="213">
        <f>IF(O100="nulová",K100,0)</f>
        <v>0</v>
      </c>
      <c r="BJ100" s="18" t="s">
        <v>235</v>
      </c>
      <c r="BK100" s="213">
        <f>ROUND(P100*H100,2)</f>
        <v>0</v>
      </c>
      <c r="BL100" s="18" t="s">
        <v>235</v>
      </c>
      <c r="BM100" s="212" t="s">
        <v>285</v>
      </c>
    </row>
    <row r="101" s="1" customFormat="1">
      <c r="B101" s="40"/>
      <c r="C101" s="41"/>
      <c r="D101" s="214" t="s">
        <v>237</v>
      </c>
      <c r="E101" s="41"/>
      <c r="F101" s="215" t="s">
        <v>863</v>
      </c>
      <c r="G101" s="41"/>
      <c r="H101" s="41"/>
      <c r="I101" s="151"/>
      <c r="J101" s="151"/>
      <c r="K101" s="41"/>
      <c r="L101" s="41"/>
      <c r="M101" s="45"/>
      <c r="N101" s="216"/>
      <c r="O101" s="86"/>
      <c r="P101" s="86"/>
      <c r="Q101" s="86"/>
      <c r="R101" s="86"/>
      <c r="S101" s="86"/>
      <c r="T101" s="86"/>
      <c r="U101" s="86"/>
      <c r="V101" s="86"/>
      <c r="W101" s="86"/>
      <c r="X101" s="86"/>
      <c r="Y101" s="87"/>
      <c r="AT101" s="18" t="s">
        <v>237</v>
      </c>
      <c r="AU101" s="18" t="s">
        <v>82</v>
      </c>
    </row>
    <row r="102" s="1" customFormat="1" ht="24" customHeight="1">
      <c r="B102" s="40"/>
      <c r="C102" s="199" t="s">
        <v>265</v>
      </c>
      <c r="D102" s="199" t="s">
        <v>231</v>
      </c>
      <c r="E102" s="201" t="s">
        <v>864</v>
      </c>
      <c r="F102" s="202" t="s">
        <v>865</v>
      </c>
      <c r="G102" s="203" t="s">
        <v>342</v>
      </c>
      <c r="H102" s="204">
        <v>90</v>
      </c>
      <c r="I102" s="205"/>
      <c r="J102" s="205"/>
      <c r="K102" s="206">
        <f>ROUND(P102*H102,2)</f>
        <v>0</v>
      </c>
      <c r="L102" s="202" t="s">
        <v>40</v>
      </c>
      <c r="M102" s="45"/>
      <c r="N102" s="207" t="s">
        <v>40</v>
      </c>
      <c r="O102" s="208" t="s">
        <v>53</v>
      </c>
      <c r="P102" s="209">
        <f>I102+J102</f>
        <v>0</v>
      </c>
      <c r="Q102" s="209">
        <f>ROUND(I102*H102,2)</f>
        <v>0</v>
      </c>
      <c r="R102" s="209">
        <f>ROUND(J102*H102,2)</f>
        <v>0</v>
      </c>
      <c r="S102" s="86"/>
      <c r="T102" s="210">
        <f>S102*H102</f>
        <v>0</v>
      </c>
      <c r="U102" s="210">
        <v>0</v>
      </c>
      <c r="V102" s="210">
        <f>U102*H102</f>
        <v>0</v>
      </c>
      <c r="W102" s="210">
        <v>0</v>
      </c>
      <c r="X102" s="210">
        <f>W102*H102</f>
        <v>0</v>
      </c>
      <c r="Y102" s="211" t="s">
        <v>40</v>
      </c>
      <c r="AR102" s="212" t="s">
        <v>235</v>
      </c>
      <c r="AT102" s="212" t="s">
        <v>231</v>
      </c>
      <c r="AU102" s="212" t="s">
        <v>82</v>
      </c>
      <c r="AY102" s="18" t="s">
        <v>236</v>
      </c>
      <c r="BE102" s="213">
        <f>IF(O102="základní",K102,0)</f>
        <v>0</v>
      </c>
      <c r="BF102" s="213">
        <f>IF(O102="snížená",K102,0)</f>
        <v>0</v>
      </c>
      <c r="BG102" s="213">
        <f>IF(O102="zákl. přenesená",K102,0)</f>
        <v>0</v>
      </c>
      <c r="BH102" s="213">
        <f>IF(O102="sníž. přenesená",K102,0)</f>
        <v>0</v>
      </c>
      <c r="BI102" s="213">
        <f>IF(O102="nulová",K102,0)</f>
        <v>0</v>
      </c>
      <c r="BJ102" s="18" t="s">
        <v>235</v>
      </c>
      <c r="BK102" s="213">
        <f>ROUND(P102*H102,2)</f>
        <v>0</v>
      </c>
      <c r="BL102" s="18" t="s">
        <v>235</v>
      </c>
      <c r="BM102" s="212" t="s">
        <v>292</v>
      </c>
    </row>
    <row r="103" s="1" customFormat="1">
      <c r="B103" s="40"/>
      <c r="C103" s="41"/>
      <c r="D103" s="214" t="s">
        <v>237</v>
      </c>
      <c r="E103" s="41"/>
      <c r="F103" s="215" t="s">
        <v>865</v>
      </c>
      <c r="G103" s="41"/>
      <c r="H103" s="41"/>
      <c r="I103" s="151"/>
      <c r="J103" s="151"/>
      <c r="K103" s="41"/>
      <c r="L103" s="41"/>
      <c r="M103" s="45"/>
      <c r="N103" s="216"/>
      <c r="O103" s="86"/>
      <c r="P103" s="86"/>
      <c r="Q103" s="86"/>
      <c r="R103" s="86"/>
      <c r="S103" s="86"/>
      <c r="T103" s="86"/>
      <c r="U103" s="86"/>
      <c r="V103" s="86"/>
      <c r="W103" s="86"/>
      <c r="X103" s="86"/>
      <c r="Y103" s="87"/>
      <c r="AT103" s="18" t="s">
        <v>237</v>
      </c>
      <c r="AU103" s="18" t="s">
        <v>82</v>
      </c>
    </row>
    <row r="104" s="1" customFormat="1" ht="16.5" customHeight="1">
      <c r="B104" s="40"/>
      <c r="C104" s="261" t="s">
        <v>302</v>
      </c>
      <c r="D104" s="261" t="s">
        <v>373</v>
      </c>
      <c r="E104" s="263" t="s">
        <v>866</v>
      </c>
      <c r="F104" s="264" t="s">
        <v>867</v>
      </c>
      <c r="G104" s="265" t="s">
        <v>342</v>
      </c>
      <c r="H104" s="266">
        <v>9</v>
      </c>
      <c r="I104" s="267"/>
      <c r="J104" s="268"/>
      <c r="K104" s="269">
        <f>ROUND(P104*H104,2)</f>
        <v>0</v>
      </c>
      <c r="L104" s="264" t="s">
        <v>40</v>
      </c>
      <c r="M104" s="270"/>
      <c r="N104" s="271" t="s">
        <v>40</v>
      </c>
      <c r="O104" s="208" t="s">
        <v>53</v>
      </c>
      <c r="P104" s="209">
        <f>I104+J104</f>
        <v>0</v>
      </c>
      <c r="Q104" s="209">
        <f>ROUND(I104*H104,2)</f>
        <v>0</v>
      </c>
      <c r="R104" s="209">
        <f>ROUND(J104*H104,2)</f>
        <v>0</v>
      </c>
      <c r="S104" s="86"/>
      <c r="T104" s="210">
        <f>S104*H104</f>
        <v>0</v>
      </c>
      <c r="U104" s="210">
        <v>0</v>
      </c>
      <c r="V104" s="210">
        <f>U104*H104</f>
        <v>0</v>
      </c>
      <c r="W104" s="210">
        <v>0</v>
      </c>
      <c r="X104" s="210">
        <f>W104*H104</f>
        <v>0</v>
      </c>
      <c r="Y104" s="211" t="s">
        <v>40</v>
      </c>
      <c r="AR104" s="212" t="s">
        <v>265</v>
      </c>
      <c r="AT104" s="212" t="s">
        <v>373</v>
      </c>
      <c r="AU104" s="212" t="s">
        <v>82</v>
      </c>
      <c r="AY104" s="18" t="s">
        <v>236</v>
      </c>
      <c r="BE104" s="213">
        <f>IF(O104="základní",K104,0)</f>
        <v>0</v>
      </c>
      <c r="BF104" s="213">
        <f>IF(O104="snížená",K104,0)</f>
        <v>0</v>
      </c>
      <c r="BG104" s="213">
        <f>IF(O104="zákl. přenesená",K104,0)</f>
        <v>0</v>
      </c>
      <c r="BH104" s="213">
        <f>IF(O104="sníž. přenesená",K104,0)</f>
        <v>0</v>
      </c>
      <c r="BI104" s="213">
        <f>IF(O104="nulová",K104,0)</f>
        <v>0</v>
      </c>
      <c r="BJ104" s="18" t="s">
        <v>235</v>
      </c>
      <c r="BK104" s="213">
        <f>ROUND(P104*H104,2)</f>
        <v>0</v>
      </c>
      <c r="BL104" s="18" t="s">
        <v>235</v>
      </c>
      <c r="BM104" s="212" t="s">
        <v>365</v>
      </c>
    </row>
    <row r="105" s="1" customFormat="1">
      <c r="B105" s="40"/>
      <c r="C105" s="41"/>
      <c r="D105" s="214" t="s">
        <v>237</v>
      </c>
      <c r="E105" s="41"/>
      <c r="F105" s="215" t="s">
        <v>867</v>
      </c>
      <c r="G105" s="41"/>
      <c r="H105" s="41"/>
      <c r="I105" s="151"/>
      <c r="J105" s="151"/>
      <c r="K105" s="41"/>
      <c r="L105" s="41"/>
      <c r="M105" s="45"/>
      <c r="N105" s="216"/>
      <c r="O105" s="86"/>
      <c r="P105" s="86"/>
      <c r="Q105" s="86"/>
      <c r="R105" s="86"/>
      <c r="S105" s="86"/>
      <c r="T105" s="86"/>
      <c r="U105" s="86"/>
      <c r="V105" s="86"/>
      <c r="W105" s="86"/>
      <c r="X105" s="86"/>
      <c r="Y105" s="87"/>
      <c r="AT105" s="18" t="s">
        <v>237</v>
      </c>
      <c r="AU105" s="18" t="s">
        <v>82</v>
      </c>
    </row>
    <row r="106" s="1" customFormat="1" ht="24" customHeight="1">
      <c r="B106" s="40"/>
      <c r="C106" s="199" t="s">
        <v>309</v>
      </c>
      <c r="D106" s="199" t="s">
        <v>231</v>
      </c>
      <c r="E106" s="201" t="s">
        <v>864</v>
      </c>
      <c r="F106" s="202" t="s">
        <v>865</v>
      </c>
      <c r="G106" s="203" t="s">
        <v>342</v>
      </c>
      <c r="H106" s="204">
        <v>9</v>
      </c>
      <c r="I106" s="205"/>
      <c r="J106" s="205"/>
      <c r="K106" s="206">
        <f>ROUND(P106*H106,2)</f>
        <v>0</v>
      </c>
      <c r="L106" s="202" t="s">
        <v>40</v>
      </c>
      <c r="M106" s="45"/>
      <c r="N106" s="207" t="s">
        <v>40</v>
      </c>
      <c r="O106" s="208" t="s">
        <v>53</v>
      </c>
      <c r="P106" s="209">
        <f>I106+J106</f>
        <v>0</v>
      </c>
      <c r="Q106" s="209">
        <f>ROUND(I106*H106,2)</f>
        <v>0</v>
      </c>
      <c r="R106" s="209">
        <f>ROUND(J106*H106,2)</f>
        <v>0</v>
      </c>
      <c r="S106" s="86"/>
      <c r="T106" s="210">
        <f>S106*H106</f>
        <v>0</v>
      </c>
      <c r="U106" s="210">
        <v>0</v>
      </c>
      <c r="V106" s="210">
        <f>U106*H106</f>
        <v>0</v>
      </c>
      <c r="W106" s="210">
        <v>0</v>
      </c>
      <c r="X106" s="210">
        <f>W106*H106</f>
        <v>0</v>
      </c>
      <c r="Y106" s="211" t="s">
        <v>40</v>
      </c>
      <c r="AR106" s="212" t="s">
        <v>235</v>
      </c>
      <c r="AT106" s="212" t="s">
        <v>231</v>
      </c>
      <c r="AU106" s="212" t="s">
        <v>82</v>
      </c>
      <c r="AY106" s="18" t="s">
        <v>236</v>
      </c>
      <c r="BE106" s="213">
        <f>IF(O106="základní",K106,0)</f>
        <v>0</v>
      </c>
      <c r="BF106" s="213">
        <f>IF(O106="snížená",K106,0)</f>
        <v>0</v>
      </c>
      <c r="BG106" s="213">
        <f>IF(O106="zákl. přenesená",K106,0)</f>
        <v>0</v>
      </c>
      <c r="BH106" s="213">
        <f>IF(O106="sníž. přenesená",K106,0)</f>
        <v>0</v>
      </c>
      <c r="BI106" s="213">
        <f>IF(O106="nulová",K106,0)</f>
        <v>0</v>
      </c>
      <c r="BJ106" s="18" t="s">
        <v>235</v>
      </c>
      <c r="BK106" s="213">
        <f>ROUND(P106*H106,2)</f>
        <v>0</v>
      </c>
      <c r="BL106" s="18" t="s">
        <v>235</v>
      </c>
      <c r="BM106" s="212" t="s">
        <v>298</v>
      </c>
    </row>
    <row r="107" s="1" customFormat="1">
      <c r="B107" s="40"/>
      <c r="C107" s="41"/>
      <c r="D107" s="214" t="s">
        <v>237</v>
      </c>
      <c r="E107" s="41"/>
      <c r="F107" s="215" t="s">
        <v>865</v>
      </c>
      <c r="G107" s="41"/>
      <c r="H107" s="41"/>
      <c r="I107" s="151"/>
      <c r="J107" s="151"/>
      <c r="K107" s="41"/>
      <c r="L107" s="41"/>
      <c r="M107" s="45"/>
      <c r="N107" s="216"/>
      <c r="O107" s="86"/>
      <c r="P107" s="86"/>
      <c r="Q107" s="86"/>
      <c r="R107" s="86"/>
      <c r="S107" s="86"/>
      <c r="T107" s="86"/>
      <c r="U107" s="86"/>
      <c r="V107" s="86"/>
      <c r="W107" s="86"/>
      <c r="X107" s="86"/>
      <c r="Y107" s="87"/>
      <c r="AT107" s="18" t="s">
        <v>237</v>
      </c>
      <c r="AU107" s="18" t="s">
        <v>82</v>
      </c>
    </row>
    <row r="108" s="1" customFormat="1" ht="16.5" customHeight="1">
      <c r="B108" s="40"/>
      <c r="C108" s="261" t="s">
        <v>316</v>
      </c>
      <c r="D108" s="261" t="s">
        <v>373</v>
      </c>
      <c r="E108" s="263" t="s">
        <v>868</v>
      </c>
      <c r="F108" s="264" t="s">
        <v>869</v>
      </c>
      <c r="G108" s="265" t="s">
        <v>342</v>
      </c>
      <c r="H108" s="266">
        <v>7</v>
      </c>
      <c r="I108" s="267"/>
      <c r="J108" s="268"/>
      <c r="K108" s="269">
        <f>ROUND(P108*H108,2)</f>
        <v>0</v>
      </c>
      <c r="L108" s="264" t="s">
        <v>40</v>
      </c>
      <c r="M108" s="270"/>
      <c r="N108" s="271" t="s">
        <v>40</v>
      </c>
      <c r="O108" s="208" t="s">
        <v>53</v>
      </c>
      <c r="P108" s="209">
        <f>I108+J108</f>
        <v>0</v>
      </c>
      <c r="Q108" s="209">
        <f>ROUND(I108*H108,2)</f>
        <v>0</v>
      </c>
      <c r="R108" s="209">
        <f>ROUND(J108*H108,2)</f>
        <v>0</v>
      </c>
      <c r="S108" s="86"/>
      <c r="T108" s="210">
        <f>S108*H108</f>
        <v>0</v>
      </c>
      <c r="U108" s="210">
        <v>0</v>
      </c>
      <c r="V108" s="210">
        <f>U108*H108</f>
        <v>0</v>
      </c>
      <c r="W108" s="210">
        <v>0</v>
      </c>
      <c r="X108" s="210">
        <f>W108*H108</f>
        <v>0</v>
      </c>
      <c r="Y108" s="211" t="s">
        <v>40</v>
      </c>
      <c r="AR108" s="212" t="s">
        <v>265</v>
      </c>
      <c r="AT108" s="212" t="s">
        <v>373</v>
      </c>
      <c r="AU108" s="212" t="s">
        <v>82</v>
      </c>
      <c r="AY108" s="18" t="s">
        <v>236</v>
      </c>
      <c r="BE108" s="213">
        <f>IF(O108="základní",K108,0)</f>
        <v>0</v>
      </c>
      <c r="BF108" s="213">
        <f>IF(O108="snížená",K108,0)</f>
        <v>0</v>
      </c>
      <c r="BG108" s="213">
        <f>IF(O108="zákl. přenesená",K108,0)</f>
        <v>0</v>
      </c>
      <c r="BH108" s="213">
        <f>IF(O108="sníž. přenesená",K108,0)</f>
        <v>0</v>
      </c>
      <c r="BI108" s="213">
        <f>IF(O108="nulová",K108,0)</f>
        <v>0</v>
      </c>
      <c r="BJ108" s="18" t="s">
        <v>235</v>
      </c>
      <c r="BK108" s="213">
        <f>ROUND(P108*H108,2)</f>
        <v>0</v>
      </c>
      <c r="BL108" s="18" t="s">
        <v>235</v>
      </c>
      <c r="BM108" s="212" t="s">
        <v>383</v>
      </c>
    </row>
    <row r="109" s="1" customFormat="1">
      <c r="B109" s="40"/>
      <c r="C109" s="41"/>
      <c r="D109" s="214" t="s">
        <v>237</v>
      </c>
      <c r="E109" s="41"/>
      <c r="F109" s="215" t="s">
        <v>869</v>
      </c>
      <c r="G109" s="41"/>
      <c r="H109" s="41"/>
      <c r="I109" s="151"/>
      <c r="J109" s="151"/>
      <c r="K109" s="41"/>
      <c r="L109" s="41"/>
      <c r="M109" s="45"/>
      <c r="N109" s="216"/>
      <c r="O109" s="86"/>
      <c r="P109" s="86"/>
      <c r="Q109" s="86"/>
      <c r="R109" s="86"/>
      <c r="S109" s="86"/>
      <c r="T109" s="86"/>
      <c r="U109" s="86"/>
      <c r="V109" s="86"/>
      <c r="W109" s="86"/>
      <c r="X109" s="86"/>
      <c r="Y109" s="87"/>
      <c r="AT109" s="18" t="s">
        <v>237</v>
      </c>
      <c r="AU109" s="18" t="s">
        <v>82</v>
      </c>
    </row>
    <row r="110" s="1" customFormat="1" ht="36" customHeight="1">
      <c r="B110" s="40"/>
      <c r="C110" s="199" t="s">
        <v>277</v>
      </c>
      <c r="D110" s="199" t="s">
        <v>231</v>
      </c>
      <c r="E110" s="201" t="s">
        <v>870</v>
      </c>
      <c r="F110" s="202" t="s">
        <v>871</v>
      </c>
      <c r="G110" s="203" t="s">
        <v>342</v>
      </c>
      <c r="H110" s="204">
        <v>7</v>
      </c>
      <c r="I110" s="205"/>
      <c r="J110" s="205"/>
      <c r="K110" s="206">
        <f>ROUND(P110*H110,2)</f>
        <v>0</v>
      </c>
      <c r="L110" s="202" t="s">
        <v>40</v>
      </c>
      <c r="M110" s="45"/>
      <c r="N110" s="207" t="s">
        <v>40</v>
      </c>
      <c r="O110" s="208" t="s">
        <v>53</v>
      </c>
      <c r="P110" s="209">
        <f>I110+J110</f>
        <v>0</v>
      </c>
      <c r="Q110" s="209">
        <f>ROUND(I110*H110,2)</f>
        <v>0</v>
      </c>
      <c r="R110" s="209">
        <f>ROUND(J110*H110,2)</f>
        <v>0</v>
      </c>
      <c r="S110" s="86"/>
      <c r="T110" s="210">
        <f>S110*H110</f>
        <v>0</v>
      </c>
      <c r="U110" s="210">
        <v>0</v>
      </c>
      <c r="V110" s="210">
        <f>U110*H110</f>
        <v>0</v>
      </c>
      <c r="W110" s="210">
        <v>0</v>
      </c>
      <c r="X110" s="210">
        <f>W110*H110</f>
        <v>0</v>
      </c>
      <c r="Y110" s="211" t="s">
        <v>40</v>
      </c>
      <c r="AR110" s="212" t="s">
        <v>235</v>
      </c>
      <c r="AT110" s="212" t="s">
        <v>231</v>
      </c>
      <c r="AU110" s="212" t="s">
        <v>82</v>
      </c>
      <c r="AY110" s="18" t="s">
        <v>236</v>
      </c>
      <c r="BE110" s="213">
        <f>IF(O110="základní",K110,0)</f>
        <v>0</v>
      </c>
      <c r="BF110" s="213">
        <f>IF(O110="snížená",K110,0)</f>
        <v>0</v>
      </c>
      <c r="BG110" s="213">
        <f>IF(O110="zákl. přenesená",K110,0)</f>
        <v>0</v>
      </c>
      <c r="BH110" s="213">
        <f>IF(O110="sníž. přenesená",K110,0)</f>
        <v>0</v>
      </c>
      <c r="BI110" s="213">
        <f>IF(O110="nulová",K110,0)</f>
        <v>0</v>
      </c>
      <c r="BJ110" s="18" t="s">
        <v>235</v>
      </c>
      <c r="BK110" s="213">
        <f>ROUND(P110*H110,2)</f>
        <v>0</v>
      </c>
      <c r="BL110" s="18" t="s">
        <v>235</v>
      </c>
      <c r="BM110" s="212" t="s">
        <v>305</v>
      </c>
    </row>
    <row r="111" s="1" customFormat="1">
      <c r="B111" s="40"/>
      <c r="C111" s="41"/>
      <c r="D111" s="214" t="s">
        <v>237</v>
      </c>
      <c r="E111" s="41"/>
      <c r="F111" s="215" t="s">
        <v>871</v>
      </c>
      <c r="G111" s="41"/>
      <c r="H111" s="41"/>
      <c r="I111" s="151"/>
      <c r="J111" s="151"/>
      <c r="K111" s="41"/>
      <c r="L111" s="41"/>
      <c r="M111" s="45"/>
      <c r="N111" s="216"/>
      <c r="O111" s="86"/>
      <c r="P111" s="86"/>
      <c r="Q111" s="86"/>
      <c r="R111" s="86"/>
      <c r="S111" s="86"/>
      <c r="T111" s="86"/>
      <c r="U111" s="86"/>
      <c r="V111" s="86"/>
      <c r="W111" s="86"/>
      <c r="X111" s="86"/>
      <c r="Y111" s="87"/>
      <c r="AT111" s="18" t="s">
        <v>237</v>
      </c>
      <c r="AU111" s="18" t="s">
        <v>82</v>
      </c>
    </row>
    <row r="112" s="1" customFormat="1" ht="16.5" customHeight="1">
      <c r="B112" s="40"/>
      <c r="C112" s="261" t="s">
        <v>334</v>
      </c>
      <c r="D112" s="261" t="s">
        <v>373</v>
      </c>
      <c r="E112" s="263" t="s">
        <v>872</v>
      </c>
      <c r="F112" s="264" t="s">
        <v>873</v>
      </c>
      <c r="G112" s="265" t="s">
        <v>257</v>
      </c>
      <c r="H112" s="266">
        <v>6.5</v>
      </c>
      <c r="I112" s="267"/>
      <c r="J112" s="268"/>
      <c r="K112" s="269">
        <f>ROUND(P112*H112,2)</f>
        <v>0</v>
      </c>
      <c r="L112" s="264" t="s">
        <v>40</v>
      </c>
      <c r="M112" s="270"/>
      <c r="N112" s="271" t="s">
        <v>40</v>
      </c>
      <c r="O112" s="208" t="s">
        <v>53</v>
      </c>
      <c r="P112" s="209">
        <f>I112+J112</f>
        <v>0</v>
      </c>
      <c r="Q112" s="209">
        <f>ROUND(I112*H112,2)</f>
        <v>0</v>
      </c>
      <c r="R112" s="209">
        <f>ROUND(J112*H112,2)</f>
        <v>0</v>
      </c>
      <c r="S112" s="86"/>
      <c r="T112" s="210">
        <f>S112*H112</f>
        <v>0</v>
      </c>
      <c r="U112" s="210">
        <v>0</v>
      </c>
      <c r="V112" s="210">
        <f>U112*H112</f>
        <v>0</v>
      </c>
      <c r="W112" s="210">
        <v>0</v>
      </c>
      <c r="X112" s="210">
        <f>W112*H112</f>
        <v>0</v>
      </c>
      <c r="Y112" s="211" t="s">
        <v>40</v>
      </c>
      <c r="AR112" s="212" t="s">
        <v>265</v>
      </c>
      <c r="AT112" s="212" t="s">
        <v>373</v>
      </c>
      <c r="AU112" s="212" t="s">
        <v>82</v>
      </c>
      <c r="AY112" s="18" t="s">
        <v>236</v>
      </c>
      <c r="BE112" s="213">
        <f>IF(O112="základní",K112,0)</f>
        <v>0</v>
      </c>
      <c r="BF112" s="213">
        <f>IF(O112="snížená",K112,0)</f>
        <v>0</v>
      </c>
      <c r="BG112" s="213">
        <f>IF(O112="zákl. přenesená",K112,0)</f>
        <v>0</v>
      </c>
      <c r="BH112" s="213">
        <f>IF(O112="sníž. přenesená",K112,0)</f>
        <v>0</v>
      </c>
      <c r="BI112" s="213">
        <f>IF(O112="nulová",K112,0)</f>
        <v>0</v>
      </c>
      <c r="BJ112" s="18" t="s">
        <v>235</v>
      </c>
      <c r="BK112" s="213">
        <f>ROUND(P112*H112,2)</f>
        <v>0</v>
      </c>
      <c r="BL112" s="18" t="s">
        <v>235</v>
      </c>
      <c r="BM112" s="212" t="s">
        <v>319</v>
      </c>
    </row>
    <row r="113" s="1" customFormat="1">
      <c r="B113" s="40"/>
      <c r="C113" s="41"/>
      <c r="D113" s="214" t="s">
        <v>237</v>
      </c>
      <c r="E113" s="41"/>
      <c r="F113" s="215" t="s">
        <v>873</v>
      </c>
      <c r="G113" s="41"/>
      <c r="H113" s="41"/>
      <c r="I113" s="151"/>
      <c r="J113" s="151"/>
      <c r="K113" s="41"/>
      <c r="L113" s="41"/>
      <c r="M113" s="45"/>
      <c r="N113" s="216"/>
      <c r="O113" s="86"/>
      <c r="P113" s="86"/>
      <c r="Q113" s="86"/>
      <c r="R113" s="86"/>
      <c r="S113" s="86"/>
      <c r="T113" s="86"/>
      <c r="U113" s="86"/>
      <c r="V113" s="86"/>
      <c r="W113" s="86"/>
      <c r="X113" s="86"/>
      <c r="Y113" s="87"/>
      <c r="AT113" s="18" t="s">
        <v>237</v>
      </c>
      <c r="AU113" s="18" t="s">
        <v>82</v>
      </c>
    </row>
    <row r="114" s="1" customFormat="1" ht="16.5" customHeight="1">
      <c r="B114" s="40"/>
      <c r="C114" s="261" t="s">
        <v>285</v>
      </c>
      <c r="D114" s="261" t="s">
        <v>373</v>
      </c>
      <c r="E114" s="263" t="s">
        <v>874</v>
      </c>
      <c r="F114" s="264" t="s">
        <v>875</v>
      </c>
      <c r="G114" s="265" t="s">
        <v>172</v>
      </c>
      <c r="H114" s="266">
        <v>291.10000000000002</v>
      </c>
      <c r="I114" s="267"/>
      <c r="J114" s="268"/>
      <c r="K114" s="269">
        <f>ROUND(P114*H114,2)</f>
        <v>0</v>
      </c>
      <c r="L114" s="264" t="s">
        <v>40</v>
      </c>
      <c r="M114" s="270"/>
      <c r="N114" s="271" t="s">
        <v>40</v>
      </c>
      <c r="O114" s="208" t="s">
        <v>53</v>
      </c>
      <c r="P114" s="209">
        <f>I114+J114</f>
        <v>0</v>
      </c>
      <c r="Q114" s="209">
        <f>ROUND(I114*H114,2)</f>
        <v>0</v>
      </c>
      <c r="R114" s="209">
        <f>ROUND(J114*H114,2)</f>
        <v>0</v>
      </c>
      <c r="S114" s="86"/>
      <c r="T114" s="210">
        <f>S114*H114</f>
        <v>0</v>
      </c>
      <c r="U114" s="210">
        <v>0</v>
      </c>
      <c r="V114" s="210">
        <f>U114*H114</f>
        <v>0</v>
      </c>
      <c r="W114" s="210">
        <v>0</v>
      </c>
      <c r="X114" s="210">
        <f>W114*H114</f>
        <v>0</v>
      </c>
      <c r="Y114" s="211" t="s">
        <v>40</v>
      </c>
      <c r="AR114" s="212" t="s">
        <v>265</v>
      </c>
      <c r="AT114" s="212" t="s">
        <v>373</v>
      </c>
      <c r="AU114" s="212" t="s">
        <v>82</v>
      </c>
      <c r="AY114" s="18" t="s">
        <v>236</v>
      </c>
      <c r="BE114" s="213">
        <f>IF(O114="základní",K114,0)</f>
        <v>0</v>
      </c>
      <c r="BF114" s="213">
        <f>IF(O114="snížená",K114,0)</f>
        <v>0</v>
      </c>
      <c r="BG114" s="213">
        <f>IF(O114="zákl. přenesená",K114,0)</f>
        <v>0</v>
      </c>
      <c r="BH114" s="213">
        <f>IF(O114="sníž. přenesená",K114,0)</f>
        <v>0</v>
      </c>
      <c r="BI114" s="213">
        <f>IF(O114="nulová",K114,0)</f>
        <v>0</v>
      </c>
      <c r="BJ114" s="18" t="s">
        <v>235</v>
      </c>
      <c r="BK114" s="213">
        <f>ROUND(P114*H114,2)</f>
        <v>0</v>
      </c>
      <c r="BL114" s="18" t="s">
        <v>235</v>
      </c>
      <c r="BM114" s="212" t="s">
        <v>312</v>
      </c>
    </row>
    <row r="115" s="1" customFormat="1">
      <c r="B115" s="40"/>
      <c r="C115" s="41"/>
      <c r="D115" s="214" t="s">
        <v>237</v>
      </c>
      <c r="E115" s="41"/>
      <c r="F115" s="215" t="s">
        <v>875</v>
      </c>
      <c r="G115" s="41"/>
      <c r="H115" s="41"/>
      <c r="I115" s="151"/>
      <c r="J115" s="151"/>
      <c r="K115" s="41"/>
      <c r="L115" s="41"/>
      <c r="M115" s="45"/>
      <c r="N115" s="216"/>
      <c r="O115" s="86"/>
      <c r="P115" s="86"/>
      <c r="Q115" s="86"/>
      <c r="R115" s="86"/>
      <c r="S115" s="86"/>
      <c r="T115" s="86"/>
      <c r="U115" s="86"/>
      <c r="V115" s="86"/>
      <c r="W115" s="86"/>
      <c r="X115" s="86"/>
      <c r="Y115" s="87"/>
      <c r="AT115" s="18" t="s">
        <v>237</v>
      </c>
      <c r="AU115" s="18" t="s">
        <v>82</v>
      </c>
    </row>
    <row r="116" s="1" customFormat="1">
      <c r="B116" s="40"/>
      <c r="C116" s="41"/>
      <c r="D116" s="214" t="s">
        <v>241</v>
      </c>
      <c r="E116" s="41"/>
      <c r="F116" s="217" t="s">
        <v>876</v>
      </c>
      <c r="G116" s="41"/>
      <c r="H116" s="41"/>
      <c r="I116" s="151"/>
      <c r="J116" s="151"/>
      <c r="K116" s="41"/>
      <c r="L116" s="41"/>
      <c r="M116" s="45"/>
      <c r="N116" s="216"/>
      <c r="O116" s="86"/>
      <c r="P116" s="86"/>
      <c r="Q116" s="86"/>
      <c r="R116" s="86"/>
      <c r="S116" s="86"/>
      <c r="T116" s="86"/>
      <c r="U116" s="86"/>
      <c r="V116" s="86"/>
      <c r="W116" s="86"/>
      <c r="X116" s="86"/>
      <c r="Y116" s="87"/>
      <c r="AT116" s="18" t="s">
        <v>241</v>
      </c>
      <c r="AU116" s="18" t="s">
        <v>82</v>
      </c>
    </row>
    <row r="117" s="1" customFormat="1" ht="16.5" customHeight="1">
      <c r="B117" s="40"/>
      <c r="C117" s="261" t="s">
        <v>9</v>
      </c>
      <c r="D117" s="261" t="s">
        <v>373</v>
      </c>
      <c r="E117" s="263" t="s">
        <v>877</v>
      </c>
      <c r="F117" s="264" t="s">
        <v>878</v>
      </c>
      <c r="G117" s="265" t="s">
        <v>342</v>
      </c>
      <c r="H117" s="266">
        <v>71</v>
      </c>
      <c r="I117" s="267"/>
      <c r="J117" s="268"/>
      <c r="K117" s="269">
        <f>ROUND(P117*H117,2)</f>
        <v>0</v>
      </c>
      <c r="L117" s="264" t="s">
        <v>40</v>
      </c>
      <c r="M117" s="270"/>
      <c r="N117" s="271" t="s">
        <v>40</v>
      </c>
      <c r="O117" s="208" t="s">
        <v>53</v>
      </c>
      <c r="P117" s="209">
        <f>I117+J117</f>
        <v>0</v>
      </c>
      <c r="Q117" s="209">
        <f>ROUND(I117*H117,2)</f>
        <v>0</v>
      </c>
      <c r="R117" s="209">
        <f>ROUND(J117*H117,2)</f>
        <v>0</v>
      </c>
      <c r="S117" s="86"/>
      <c r="T117" s="210">
        <f>S117*H117</f>
        <v>0</v>
      </c>
      <c r="U117" s="210">
        <v>0</v>
      </c>
      <c r="V117" s="210">
        <f>U117*H117</f>
        <v>0</v>
      </c>
      <c r="W117" s="210">
        <v>0</v>
      </c>
      <c r="X117" s="210">
        <f>W117*H117</f>
        <v>0</v>
      </c>
      <c r="Y117" s="211" t="s">
        <v>40</v>
      </c>
      <c r="AR117" s="212" t="s">
        <v>265</v>
      </c>
      <c r="AT117" s="212" t="s">
        <v>373</v>
      </c>
      <c r="AU117" s="212" t="s">
        <v>82</v>
      </c>
      <c r="AY117" s="18" t="s">
        <v>236</v>
      </c>
      <c r="BE117" s="213">
        <f>IF(O117="základní",K117,0)</f>
        <v>0</v>
      </c>
      <c r="BF117" s="213">
        <f>IF(O117="snížená",K117,0)</f>
        <v>0</v>
      </c>
      <c r="BG117" s="213">
        <f>IF(O117="zákl. přenesená",K117,0)</f>
        <v>0</v>
      </c>
      <c r="BH117" s="213">
        <f>IF(O117="sníž. přenesená",K117,0)</f>
        <v>0</v>
      </c>
      <c r="BI117" s="213">
        <f>IF(O117="nulová",K117,0)</f>
        <v>0</v>
      </c>
      <c r="BJ117" s="18" t="s">
        <v>235</v>
      </c>
      <c r="BK117" s="213">
        <f>ROUND(P117*H117,2)</f>
        <v>0</v>
      </c>
      <c r="BL117" s="18" t="s">
        <v>235</v>
      </c>
      <c r="BM117" s="212" t="s">
        <v>432</v>
      </c>
    </row>
    <row r="118" s="1" customFormat="1">
      <c r="B118" s="40"/>
      <c r="C118" s="41"/>
      <c r="D118" s="214" t="s">
        <v>237</v>
      </c>
      <c r="E118" s="41"/>
      <c r="F118" s="215" t="s">
        <v>878</v>
      </c>
      <c r="G118" s="41"/>
      <c r="H118" s="41"/>
      <c r="I118" s="151"/>
      <c r="J118" s="151"/>
      <c r="K118" s="41"/>
      <c r="L118" s="41"/>
      <c r="M118" s="45"/>
      <c r="N118" s="216"/>
      <c r="O118" s="86"/>
      <c r="P118" s="86"/>
      <c r="Q118" s="86"/>
      <c r="R118" s="86"/>
      <c r="S118" s="86"/>
      <c r="T118" s="86"/>
      <c r="U118" s="86"/>
      <c r="V118" s="86"/>
      <c r="W118" s="86"/>
      <c r="X118" s="86"/>
      <c r="Y118" s="87"/>
      <c r="AT118" s="18" t="s">
        <v>237</v>
      </c>
      <c r="AU118" s="18" t="s">
        <v>82</v>
      </c>
    </row>
    <row r="119" s="1" customFormat="1">
      <c r="B119" s="40"/>
      <c r="C119" s="41"/>
      <c r="D119" s="214" t="s">
        <v>241</v>
      </c>
      <c r="E119" s="41"/>
      <c r="F119" s="217" t="s">
        <v>879</v>
      </c>
      <c r="G119" s="41"/>
      <c r="H119" s="41"/>
      <c r="I119" s="151"/>
      <c r="J119" s="151"/>
      <c r="K119" s="41"/>
      <c r="L119" s="41"/>
      <c r="M119" s="45"/>
      <c r="N119" s="216"/>
      <c r="O119" s="86"/>
      <c r="P119" s="86"/>
      <c r="Q119" s="86"/>
      <c r="R119" s="86"/>
      <c r="S119" s="86"/>
      <c r="T119" s="86"/>
      <c r="U119" s="86"/>
      <c r="V119" s="86"/>
      <c r="W119" s="86"/>
      <c r="X119" s="86"/>
      <c r="Y119" s="87"/>
      <c r="AT119" s="18" t="s">
        <v>241</v>
      </c>
      <c r="AU119" s="18" t="s">
        <v>82</v>
      </c>
    </row>
    <row r="120" s="1" customFormat="1" ht="16.5" customHeight="1">
      <c r="B120" s="40"/>
      <c r="C120" s="261" t="s">
        <v>292</v>
      </c>
      <c r="D120" s="261" t="s">
        <v>373</v>
      </c>
      <c r="E120" s="263" t="s">
        <v>880</v>
      </c>
      <c r="F120" s="264" t="s">
        <v>881</v>
      </c>
      <c r="G120" s="265" t="s">
        <v>342</v>
      </c>
      <c r="H120" s="266">
        <v>71</v>
      </c>
      <c r="I120" s="267"/>
      <c r="J120" s="268"/>
      <c r="K120" s="269">
        <f>ROUND(P120*H120,2)</f>
        <v>0</v>
      </c>
      <c r="L120" s="264" t="s">
        <v>40</v>
      </c>
      <c r="M120" s="270"/>
      <c r="N120" s="271" t="s">
        <v>40</v>
      </c>
      <c r="O120" s="208" t="s">
        <v>53</v>
      </c>
      <c r="P120" s="209">
        <f>I120+J120</f>
        <v>0</v>
      </c>
      <c r="Q120" s="209">
        <f>ROUND(I120*H120,2)</f>
        <v>0</v>
      </c>
      <c r="R120" s="209">
        <f>ROUND(J120*H120,2)</f>
        <v>0</v>
      </c>
      <c r="S120" s="86"/>
      <c r="T120" s="210">
        <f>S120*H120</f>
        <v>0</v>
      </c>
      <c r="U120" s="210">
        <v>0</v>
      </c>
      <c r="V120" s="210">
        <f>U120*H120</f>
        <v>0</v>
      </c>
      <c r="W120" s="210">
        <v>0</v>
      </c>
      <c r="X120" s="210">
        <f>W120*H120</f>
        <v>0</v>
      </c>
      <c r="Y120" s="211" t="s">
        <v>40</v>
      </c>
      <c r="AR120" s="212" t="s">
        <v>265</v>
      </c>
      <c r="AT120" s="212" t="s">
        <v>373</v>
      </c>
      <c r="AU120" s="212" t="s">
        <v>82</v>
      </c>
      <c r="AY120" s="18" t="s">
        <v>236</v>
      </c>
      <c r="BE120" s="213">
        <f>IF(O120="základní",K120,0)</f>
        <v>0</v>
      </c>
      <c r="BF120" s="213">
        <f>IF(O120="snížená",K120,0)</f>
        <v>0</v>
      </c>
      <c r="BG120" s="213">
        <f>IF(O120="zákl. přenesená",K120,0)</f>
        <v>0</v>
      </c>
      <c r="BH120" s="213">
        <f>IF(O120="sníž. přenesená",K120,0)</f>
        <v>0</v>
      </c>
      <c r="BI120" s="213">
        <f>IF(O120="nulová",K120,0)</f>
        <v>0</v>
      </c>
      <c r="BJ120" s="18" t="s">
        <v>235</v>
      </c>
      <c r="BK120" s="213">
        <f>ROUND(P120*H120,2)</f>
        <v>0</v>
      </c>
      <c r="BL120" s="18" t="s">
        <v>235</v>
      </c>
      <c r="BM120" s="212" t="s">
        <v>324</v>
      </c>
    </row>
    <row r="121" s="1" customFormat="1">
      <c r="B121" s="40"/>
      <c r="C121" s="41"/>
      <c r="D121" s="214" t="s">
        <v>237</v>
      </c>
      <c r="E121" s="41"/>
      <c r="F121" s="215" t="s">
        <v>881</v>
      </c>
      <c r="G121" s="41"/>
      <c r="H121" s="41"/>
      <c r="I121" s="151"/>
      <c r="J121" s="151"/>
      <c r="K121" s="41"/>
      <c r="L121" s="41"/>
      <c r="M121" s="45"/>
      <c r="N121" s="216"/>
      <c r="O121" s="86"/>
      <c r="P121" s="86"/>
      <c r="Q121" s="86"/>
      <c r="R121" s="86"/>
      <c r="S121" s="86"/>
      <c r="T121" s="86"/>
      <c r="U121" s="86"/>
      <c r="V121" s="86"/>
      <c r="W121" s="86"/>
      <c r="X121" s="86"/>
      <c r="Y121" s="87"/>
      <c r="AT121" s="18" t="s">
        <v>237</v>
      </c>
      <c r="AU121" s="18" t="s">
        <v>82</v>
      </c>
    </row>
    <row r="122" s="1" customFormat="1" ht="16.5" customHeight="1">
      <c r="B122" s="40"/>
      <c r="C122" s="261" t="s">
        <v>358</v>
      </c>
      <c r="D122" s="261" t="s">
        <v>373</v>
      </c>
      <c r="E122" s="263" t="s">
        <v>738</v>
      </c>
      <c r="F122" s="264" t="s">
        <v>739</v>
      </c>
      <c r="G122" s="265" t="s">
        <v>168</v>
      </c>
      <c r="H122" s="266">
        <v>10.224</v>
      </c>
      <c r="I122" s="267"/>
      <c r="J122" s="268"/>
      <c r="K122" s="269">
        <f>ROUND(P122*H122,2)</f>
        <v>0</v>
      </c>
      <c r="L122" s="264" t="s">
        <v>40</v>
      </c>
      <c r="M122" s="270"/>
      <c r="N122" s="271" t="s">
        <v>40</v>
      </c>
      <c r="O122" s="208" t="s">
        <v>53</v>
      </c>
      <c r="P122" s="209">
        <f>I122+J122</f>
        <v>0</v>
      </c>
      <c r="Q122" s="209">
        <f>ROUND(I122*H122,2)</f>
        <v>0</v>
      </c>
      <c r="R122" s="209">
        <f>ROUND(J122*H122,2)</f>
        <v>0</v>
      </c>
      <c r="S122" s="86"/>
      <c r="T122" s="210">
        <f>S122*H122</f>
        <v>0</v>
      </c>
      <c r="U122" s="210">
        <v>0</v>
      </c>
      <c r="V122" s="210">
        <f>U122*H122</f>
        <v>0</v>
      </c>
      <c r="W122" s="210">
        <v>0</v>
      </c>
      <c r="X122" s="210">
        <f>W122*H122</f>
        <v>0</v>
      </c>
      <c r="Y122" s="211" t="s">
        <v>40</v>
      </c>
      <c r="AR122" s="212" t="s">
        <v>265</v>
      </c>
      <c r="AT122" s="212" t="s">
        <v>373</v>
      </c>
      <c r="AU122" s="212" t="s">
        <v>82</v>
      </c>
      <c r="AY122" s="18" t="s">
        <v>236</v>
      </c>
      <c r="BE122" s="213">
        <f>IF(O122="základní",K122,0)</f>
        <v>0</v>
      </c>
      <c r="BF122" s="213">
        <f>IF(O122="snížená",K122,0)</f>
        <v>0</v>
      </c>
      <c r="BG122" s="213">
        <f>IF(O122="zákl. přenesená",K122,0)</f>
        <v>0</v>
      </c>
      <c r="BH122" s="213">
        <f>IF(O122="sníž. přenesená",K122,0)</f>
        <v>0</v>
      </c>
      <c r="BI122" s="213">
        <f>IF(O122="nulová",K122,0)</f>
        <v>0</v>
      </c>
      <c r="BJ122" s="18" t="s">
        <v>235</v>
      </c>
      <c r="BK122" s="213">
        <f>ROUND(P122*H122,2)</f>
        <v>0</v>
      </c>
      <c r="BL122" s="18" t="s">
        <v>235</v>
      </c>
      <c r="BM122" s="212" t="s">
        <v>335</v>
      </c>
    </row>
    <row r="123" s="1" customFormat="1">
      <c r="B123" s="40"/>
      <c r="C123" s="41"/>
      <c r="D123" s="214" t="s">
        <v>237</v>
      </c>
      <c r="E123" s="41"/>
      <c r="F123" s="215" t="s">
        <v>739</v>
      </c>
      <c r="G123" s="41"/>
      <c r="H123" s="41"/>
      <c r="I123" s="151"/>
      <c r="J123" s="151"/>
      <c r="K123" s="41"/>
      <c r="L123" s="41"/>
      <c r="M123" s="45"/>
      <c r="N123" s="216"/>
      <c r="O123" s="86"/>
      <c r="P123" s="86"/>
      <c r="Q123" s="86"/>
      <c r="R123" s="86"/>
      <c r="S123" s="86"/>
      <c r="T123" s="86"/>
      <c r="U123" s="86"/>
      <c r="V123" s="86"/>
      <c r="W123" s="86"/>
      <c r="X123" s="86"/>
      <c r="Y123" s="87"/>
      <c r="AT123" s="18" t="s">
        <v>237</v>
      </c>
      <c r="AU123" s="18" t="s">
        <v>82</v>
      </c>
    </row>
    <row r="124" s="1" customFormat="1">
      <c r="B124" s="40"/>
      <c r="C124" s="41"/>
      <c r="D124" s="214" t="s">
        <v>241</v>
      </c>
      <c r="E124" s="41"/>
      <c r="F124" s="217" t="s">
        <v>882</v>
      </c>
      <c r="G124" s="41"/>
      <c r="H124" s="41"/>
      <c r="I124" s="151"/>
      <c r="J124" s="151"/>
      <c r="K124" s="41"/>
      <c r="L124" s="41"/>
      <c r="M124" s="45"/>
      <c r="N124" s="216"/>
      <c r="O124" s="86"/>
      <c r="P124" s="86"/>
      <c r="Q124" s="86"/>
      <c r="R124" s="86"/>
      <c r="S124" s="86"/>
      <c r="T124" s="86"/>
      <c r="U124" s="86"/>
      <c r="V124" s="86"/>
      <c r="W124" s="86"/>
      <c r="X124" s="86"/>
      <c r="Y124" s="87"/>
      <c r="AT124" s="18" t="s">
        <v>241</v>
      </c>
      <c r="AU124" s="18" t="s">
        <v>82</v>
      </c>
    </row>
    <row r="125" s="1" customFormat="1" ht="36" customHeight="1">
      <c r="B125" s="40"/>
      <c r="C125" s="199" t="s">
        <v>365</v>
      </c>
      <c r="D125" s="199" t="s">
        <v>231</v>
      </c>
      <c r="E125" s="201" t="s">
        <v>883</v>
      </c>
      <c r="F125" s="202" t="s">
        <v>884</v>
      </c>
      <c r="G125" s="203" t="s">
        <v>342</v>
      </c>
      <c r="H125" s="204">
        <v>220</v>
      </c>
      <c r="I125" s="205"/>
      <c r="J125" s="205"/>
      <c r="K125" s="206">
        <f>ROUND(P125*H125,2)</f>
        <v>0</v>
      </c>
      <c r="L125" s="202" t="s">
        <v>40</v>
      </c>
      <c r="M125" s="45"/>
      <c r="N125" s="207" t="s">
        <v>40</v>
      </c>
      <c r="O125" s="208" t="s">
        <v>53</v>
      </c>
      <c r="P125" s="209">
        <f>I125+J125</f>
        <v>0</v>
      </c>
      <c r="Q125" s="209">
        <f>ROUND(I125*H125,2)</f>
        <v>0</v>
      </c>
      <c r="R125" s="209">
        <f>ROUND(J125*H125,2)</f>
        <v>0</v>
      </c>
      <c r="S125" s="86"/>
      <c r="T125" s="210">
        <f>S125*H125</f>
        <v>0</v>
      </c>
      <c r="U125" s="210">
        <v>0</v>
      </c>
      <c r="V125" s="210">
        <f>U125*H125</f>
        <v>0</v>
      </c>
      <c r="W125" s="210">
        <v>0</v>
      </c>
      <c r="X125" s="210">
        <f>W125*H125</f>
        <v>0</v>
      </c>
      <c r="Y125" s="211" t="s">
        <v>40</v>
      </c>
      <c r="AR125" s="212" t="s">
        <v>235</v>
      </c>
      <c r="AT125" s="212" t="s">
        <v>231</v>
      </c>
      <c r="AU125" s="212" t="s">
        <v>82</v>
      </c>
      <c r="AY125" s="18" t="s">
        <v>236</v>
      </c>
      <c r="BE125" s="213">
        <f>IF(O125="základní",K125,0)</f>
        <v>0</v>
      </c>
      <c r="BF125" s="213">
        <f>IF(O125="snížená",K125,0)</f>
        <v>0</v>
      </c>
      <c r="BG125" s="213">
        <f>IF(O125="zákl. přenesená",K125,0)</f>
        <v>0</v>
      </c>
      <c r="BH125" s="213">
        <f>IF(O125="sníž. přenesená",K125,0)</f>
        <v>0</v>
      </c>
      <c r="BI125" s="213">
        <f>IF(O125="nulová",K125,0)</f>
        <v>0</v>
      </c>
      <c r="BJ125" s="18" t="s">
        <v>235</v>
      </c>
      <c r="BK125" s="213">
        <f>ROUND(P125*H125,2)</f>
        <v>0</v>
      </c>
      <c r="BL125" s="18" t="s">
        <v>235</v>
      </c>
      <c r="BM125" s="212" t="s">
        <v>470</v>
      </c>
    </row>
    <row r="126" s="1" customFormat="1">
      <c r="B126" s="40"/>
      <c r="C126" s="41"/>
      <c r="D126" s="214" t="s">
        <v>237</v>
      </c>
      <c r="E126" s="41"/>
      <c r="F126" s="215" t="s">
        <v>884</v>
      </c>
      <c r="G126" s="41"/>
      <c r="H126" s="41"/>
      <c r="I126" s="151"/>
      <c r="J126" s="151"/>
      <c r="K126" s="41"/>
      <c r="L126" s="41"/>
      <c r="M126" s="45"/>
      <c r="N126" s="216"/>
      <c r="O126" s="86"/>
      <c r="P126" s="86"/>
      <c r="Q126" s="86"/>
      <c r="R126" s="86"/>
      <c r="S126" s="86"/>
      <c r="T126" s="86"/>
      <c r="U126" s="86"/>
      <c r="V126" s="86"/>
      <c r="W126" s="86"/>
      <c r="X126" s="86"/>
      <c r="Y126" s="87"/>
      <c r="AT126" s="18" t="s">
        <v>237</v>
      </c>
      <c r="AU126" s="18" t="s">
        <v>82</v>
      </c>
    </row>
    <row r="127" s="1" customFormat="1" ht="16.5" customHeight="1">
      <c r="B127" s="40"/>
      <c r="C127" s="261" t="s">
        <v>372</v>
      </c>
      <c r="D127" s="261" t="s">
        <v>373</v>
      </c>
      <c r="E127" s="263" t="s">
        <v>885</v>
      </c>
      <c r="F127" s="264" t="s">
        <v>886</v>
      </c>
      <c r="G127" s="265" t="s">
        <v>342</v>
      </c>
      <c r="H127" s="266">
        <v>4</v>
      </c>
      <c r="I127" s="267"/>
      <c r="J127" s="268"/>
      <c r="K127" s="269">
        <f>ROUND(P127*H127,2)</f>
        <v>0</v>
      </c>
      <c r="L127" s="264" t="s">
        <v>40</v>
      </c>
      <c r="M127" s="270"/>
      <c r="N127" s="271" t="s">
        <v>40</v>
      </c>
      <c r="O127" s="208" t="s">
        <v>53</v>
      </c>
      <c r="P127" s="209">
        <f>I127+J127</f>
        <v>0</v>
      </c>
      <c r="Q127" s="209">
        <f>ROUND(I127*H127,2)</f>
        <v>0</v>
      </c>
      <c r="R127" s="209">
        <f>ROUND(J127*H127,2)</f>
        <v>0</v>
      </c>
      <c r="S127" s="86"/>
      <c r="T127" s="210">
        <f>S127*H127</f>
        <v>0</v>
      </c>
      <c r="U127" s="210">
        <v>0</v>
      </c>
      <c r="V127" s="210">
        <f>U127*H127</f>
        <v>0</v>
      </c>
      <c r="W127" s="210">
        <v>0</v>
      </c>
      <c r="X127" s="210">
        <f>W127*H127</f>
        <v>0</v>
      </c>
      <c r="Y127" s="211" t="s">
        <v>40</v>
      </c>
      <c r="AR127" s="212" t="s">
        <v>265</v>
      </c>
      <c r="AT127" s="212" t="s">
        <v>373</v>
      </c>
      <c r="AU127" s="212" t="s">
        <v>82</v>
      </c>
      <c r="AY127" s="18" t="s">
        <v>236</v>
      </c>
      <c r="BE127" s="213">
        <f>IF(O127="základní",K127,0)</f>
        <v>0</v>
      </c>
      <c r="BF127" s="213">
        <f>IF(O127="snížená",K127,0)</f>
        <v>0</v>
      </c>
      <c r="BG127" s="213">
        <f>IF(O127="zákl. přenesená",K127,0)</f>
        <v>0</v>
      </c>
      <c r="BH127" s="213">
        <f>IF(O127="sníž. přenesená",K127,0)</f>
        <v>0</v>
      </c>
      <c r="BI127" s="213">
        <f>IF(O127="nulová",K127,0)</f>
        <v>0</v>
      </c>
      <c r="BJ127" s="18" t="s">
        <v>235</v>
      </c>
      <c r="BK127" s="213">
        <f>ROUND(P127*H127,2)</f>
        <v>0</v>
      </c>
      <c r="BL127" s="18" t="s">
        <v>235</v>
      </c>
      <c r="BM127" s="212" t="s">
        <v>347</v>
      </c>
    </row>
    <row r="128" s="1" customFormat="1">
      <c r="B128" s="40"/>
      <c r="C128" s="41"/>
      <c r="D128" s="214" t="s">
        <v>237</v>
      </c>
      <c r="E128" s="41"/>
      <c r="F128" s="215" t="s">
        <v>886</v>
      </c>
      <c r="G128" s="41"/>
      <c r="H128" s="41"/>
      <c r="I128" s="151"/>
      <c r="J128" s="151"/>
      <c r="K128" s="41"/>
      <c r="L128" s="41"/>
      <c r="M128" s="45"/>
      <c r="N128" s="216"/>
      <c r="O128" s="86"/>
      <c r="P128" s="86"/>
      <c r="Q128" s="86"/>
      <c r="R128" s="86"/>
      <c r="S128" s="86"/>
      <c r="T128" s="86"/>
      <c r="U128" s="86"/>
      <c r="V128" s="86"/>
      <c r="W128" s="86"/>
      <c r="X128" s="86"/>
      <c r="Y128" s="87"/>
      <c r="AT128" s="18" t="s">
        <v>237</v>
      </c>
      <c r="AU128" s="18" t="s">
        <v>82</v>
      </c>
    </row>
    <row r="129" s="1" customFormat="1" ht="36" customHeight="1">
      <c r="B129" s="40"/>
      <c r="C129" s="199" t="s">
        <v>298</v>
      </c>
      <c r="D129" s="199" t="s">
        <v>231</v>
      </c>
      <c r="E129" s="201" t="s">
        <v>850</v>
      </c>
      <c r="F129" s="202" t="s">
        <v>851</v>
      </c>
      <c r="G129" s="203" t="s">
        <v>342</v>
      </c>
      <c r="H129" s="204">
        <v>4</v>
      </c>
      <c r="I129" s="205"/>
      <c r="J129" s="205"/>
      <c r="K129" s="206">
        <f>ROUND(P129*H129,2)</f>
        <v>0</v>
      </c>
      <c r="L129" s="202" t="s">
        <v>40</v>
      </c>
      <c r="M129" s="45"/>
      <c r="N129" s="207" t="s">
        <v>40</v>
      </c>
      <c r="O129" s="208" t="s">
        <v>53</v>
      </c>
      <c r="P129" s="209">
        <f>I129+J129</f>
        <v>0</v>
      </c>
      <c r="Q129" s="209">
        <f>ROUND(I129*H129,2)</f>
        <v>0</v>
      </c>
      <c r="R129" s="209">
        <f>ROUND(J129*H129,2)</f>
        <v>0</v>
      </c>
      <c r="S129" s="86"/>
      <c r="T129" s="210">
        <f>S129*H129</f>
        <v>0</v>
      </c>
      <c r="U129" s="210">
        <v>0</v>
      </c>
      <c r="V129" s="210">
        <f>U129*H129</f>
        <v>0</v>
      </c>
      <c r="W129" s="210">
        <v>0</v>
      </c>
      <c r="X129" s="210">
        <f>W129*H129</f>
        <v>0</v>
      </c>
      <c r="Y129" s="211" t="s">
        <v>40</v>
      </c>
      <c r="AR129" s="212" t="s">
        <v>235</v>
      </c>
      <c r="AT129" s="212" t="s">
        <v>231</v>
      </c>
      <c r="AU129" s="212" t="s">
        <v>82</v>
      </c>
      <c r="AY129" s="18" t="s">
        <v>236</v>
      </c>
      <c r="BE129" s="213">
        <f>IF(O129="základní",K129,0)</f>
        <v>0</v>
      </c>
      <c r="BF129" s="213">
        <f>IF(O129="snížená",K129,0)</f>
        <v>0</v>
      </c>
      <c r="BG129" s="213">
        <f>IF(O129="zákl. přenesená",K129,0)</f>
        <v>0</v>
      </c>
      <c r="BH129" s="213">
        <f>IF(O129="sníž. přenesená",K129,0)</f>
        <v>0</v>
      </c>
      <c r="BI129" s="213">
        <f>IF(O129="nulová",K129,0)</f>
        <v>0</v>
      </c>
      <c r="BJ129" s="18" t="s">
        <v>235</v>
      </c>
      <c r="BK129" s="213">
        <f>ROUND(P129*H129,2)</f>
        <v>0</v>
      </c>
      <c r="BL129" s="18" t="s">
        <v>235</v>
      </c>
      <c r="BM129" s="212" t="s">
        <v>504</v>
      </c>
    </row>
    <row r="130" s="1" customFormat="1">
      <c r="B130" s="40"/>
      <c r="C130" s="41"/>
      <c r="D130" s="214" t="s">
        <v>237</v>
      </c>
      <c r="E130" s="41"/>
      <c r="F130" s="215" t="s">
        <v>852</v>
      </c>
      <c r="G130" s="41"/>
      <c r="H130" s="41"/>
      <c r="I130" s="151"/>
      <c r="J130" s="151"/>
      <c r="K130" s="41"/>
      <c r="L130" s="41"/>
      <c r="M130" s="45"/>
      <c r="N130" s="216"/>
      <c r="O130" s="86"/>
      <c r="P130" s="86"/>
      <c r="Q130" s="86"/>
      <c r="R130" s="86"/>
      <c r="S130" s="86"/>
      <c r="T130" s="86"/>
      <c r="U130" s="86"/>
      <c r="V130" s="86"/>
      <c r="W130" s="86"/>
      <c r="X130" s="86"/>
      <c r="Y130" s="87"/>
      <c r="AT130" s="18" t="s">
        <v>237</v>
      </c>
      <c r="AU130" s="18" t="s">
        <v>82</v>
      </c>
    </row>
    <row r="131" s="1" customFormat="1" ht="16.5" customHeight="1">
      <c r="B131" s="40"/>
      <c r="C131" s="261" t="s">
        <v>8</v>
      </c>
      <c r="D131" s="261" t="s">
        <v>373</v>
      </c>
      <c r="E131" s="263" t="s">
        <v>887</v>
      </c>
      <c r="F131" s="264" t="s">
        <v>888</v>
      </c>
      <c r="G131" s="265" t="s">
        <v>342</v>
      </c>
      <c r="H131" s="266">
        <v>4</v>
      </c>
      <c r="I131" s="267"/>
      <c r="J131" s="268"/>
      <c r="K131" s="269">
        <f>ROUND(P131*H131,2)</f>
        <v>0</v>
      </c>
      <c r="L131" s="264" t="s">
        <v>40</v>
      </c>
      <c r="M131" s="270"/>
      <c r="N131" s="271" t="s">
        <v>40</v>
      </c>
      <c r="O131" s="208" t="s">
        <v>53</v>
      </c>
      <c r="P131" s="209">
        <f>I131+J131</f>
        <v>0</v>
      </c>
      <c r="Q131" s="209">
        <f>ROUND(I131*H131,2)</f>
        <v>0</v>
      </c>
      <c r="R131" s="209">
        <f>ROUND(J131*H131,2)</f>
        <v>0</v>
      </c>
      <c r="S131" s="86"/>
      <c r="T131" s="210">
        <f>S131*H131</f>
        <v>0</v>
      </c>
      <c r="U131" s="210">
        <v>0</v>
      </c>
      <c r="V131" s="210">
        <f>U131*H131</f>
        <v>0</v>
      </c>
      <c r="W131" s="210">
        <v>0</v>
      </c>
      <c r="X131" s="210">
        <f>W131*H131</f>
        <v>0</v>
      </c>
      <c r="Y131" s="211" t="s">
        <v>40</v>
      </c>
      <c r="AR131" s="212" t="s">
        <v>265</v>
      </c>
      <c r="AT131" s="212" t="s">
        <v>373</v>
      </c>
      <c r="AU131" s="212" t="s">
        <v>82</v>
      </c>
      <c r="AY131" s="18" t="s">
        <v>236</v>
      </c>
      <c r="BE131" s="213">
        <f>IF(O131="základní",K131,0)</f>
        <v>0</v>
      </c>
      <c r="BF131" s="213">
        <f>IF(O131="snížená",K131,0)</f>
        <v>0</v>
      </c>
      <c r="BG131" s="213">
        <f>IF(O131="zákl. přenesená",K131,0)</f>
        <v>0</v>
      </c>
      <c r="BH131" s="213">
        <f>IF(O131="sníž. přenesená",K131,0)</f>
        <v>0</v>
      </c>
      <c r="BI131" s="213">
        <f>IF(O131="nulová",K131,0)</f>
        <v>0</v>
      </c>
      <c r="BJ131" s="18" t="s">
        <v>235</v>
      </c>
      <c r="BK131" s="213">
        <f>ROUND(P131*H131,2)</f>
        <v>0</v>
      </c>
      <c r="BL131" s="18" t="s">
        <v>235</v>
      </c>
      <c r="BM131" s="212" t="s">
        <v>337</v>
      </c>
    </row>
    <row r="132" s="1" customFormat="1">
      <c r="B132" s="40"/>
      <c r="C132" s="41"/>
      <c r="D132" s="214" t="s">
        <v>237</v>
      </c>
      <c r="E132" s="41"/>
      <c r="F132" s="215" t="s">
        <v>888</v>
      </c>
      <c r="G132" s="41"/>
      <c r="H132" s="41"/>
      <c r="I132" s="151"/>
      <c r="J132" s="151"/>
      <c r="K132" s="41"/>
      <c r="L132" s="41"/>
      <c r="M132" s="45"/>
      <c r="N132" s="216"/>
      <c r="O132" s="86"/>
      <c r="P132" s="86"/>
      <c r="Q132" s="86"/>
      <c r="R132" s="86"/>
      <c r="S132" s="86"/>
      <c r="T132" s="86"/>
      <c r="U132" s="86"/>
      <c r="V132" s="86"/>
      <c r="W132" s="86"/>
      <c r="X132" s="86"/>
      <c r="Y132" s="87"/>
      <c r="AT132" s="18" t="s">
        <v>237</v>
      </c>
      <c r="AU132" s="18" t="s">
        <v>82</v>
      </c>
    </row>
    <row r="133" s="1" customFormat="1" ht="36" customHeight="1">
      <c r="B133" s="40"/>
      <c r="C133" s="199" t="s">
        <v>383</v>
      </c>
      <c r="D133" s="199" t="s">
        <v>231</v>
      </c>
      <c r="E133" s="201" t="s">
        <v>850</v>
      </c>
      <c r="F133" s="202" t="s">
        <v>851</v>
      </c>
      <c r="G133" s="203" t="s">
        <v>342</v>
      </c>
      <c r="H133" s="204">
        <v>4</v>
      </c>
      <c r="I133" s="205"/>
      <c r="J133" s="205"/>
      <c r="K133" s="206">
        <f>ROUND(P133*H133,2)</f>
        <v>0</v>
      </c>
      <c r="L133" s="202" t="s">
        <v>40</v>
      </c>
      <c r="M133" s="45"/>
      <c r="N133" s="207" t="s">
        <v>40</v>
      </c>
      <c r="O133" s="208" t="s">
        <v>53</v>
      </c>
      <c r="P133" s="209">
        <f>I133+J133</f>
        <v>0</v>
      </c>
      <c r="Q133" s="209">
        <f>ROUND(I133*H133,2)</f>
        <v>0</v>
      </c>
      <c r="R133" s="209">
        <f>ROUND(J133*H133,2)</f>
        <v>0</v>
      </c>
      <c r="S133" s="86"/>
      <c r="T133" s="210">
        <f>S133*H133</f>
        <v>0</v>
      </c>
      <c r="U133" s="210">
        <v>0</v>
      </c>
      <c r="V133" s="210">
        <f>U133*H133</f>
        <v>0</v>
      </c>
      <c r="W133" s="210">
        <v>0</v>
      </c>
      <c r="X133" s="210">
        <f>W133*H133</f>
        <v>0</v>
      </c>
      <c r="Y133" s="211" t="s">
        <v>40</v>
      </c>
      <c r="AR133" s="212" t="s">
        <v>235</v>
      </c>
      <c r="AT133" s="212" t="s">
        <v>231</v>
      </c>
      <c r="AU133" s="212" t="s">
        <v>82</v>
      </c>
      <c r="AY133" s="18" t="s">
        <v>236</v>
      </c>
      <c r="BE133" s="213">
        <f>IF(O133="základní",K133,0)</f>
        <v>0</v>
      </c>
      <c r="BF133" s="213">
        <f>IF(O133="snížená",K133,0)</f>
        <v>0</v>
      </c>
      <c r="BG133" s="213">
        <f>IF(O133="zákl. přenesená",K133,0)</f>
        <v>0</v>
      </c>
      <c r="BH133" s="213">
        <f>IF(O133="sníž. přenesená",K133,0)</f>
        <v>0</v>
      </c>
      <c r="BI133" s="213">
        <f>IF(O133="nulová",K133,0)</f>
        <v>0</v>
      </c>
      <c r="BJ133" s="18" t="s">
        <v>235</v>
      </c>
      <c r="BK133" s="213">
        <f>ROUND(P133*H133,2)</f>
        <v>0</v>
      </c>
      <c r="BL133" s="18" t="s">
        <v>235</v>
      </c>
      <c r="BM133" s="212" t="s">
        <v>533</v>
      </c>
    </row>
    <row r="134" s="1" customFormat="1">
      <c r="B134" s="40"/>
      <c r="C134" s="41"/>
      <c r="D134" s="214" t="s">
        <v>237</v>
      </c>
      <c r="E134" s="41"/>
      <c r="F134" s="215" t="s">
        <v>852</v>
      </c>
      <c r="G134" s="41"/>
      <c r="H134" s="41"/>
      <c r="I134" s="151"/>
      <c r="J134" s="151"/>
      <c r="K134" s="41"/>
      <c r="L134" s="41"/>
      <c r="M134" s="45"/>
      <c r="N134" s="216"/>
      <c r="O134" s="86"/>
      <c r="P134" s="86"/>
      <c r="Q134" s="86"/>
      <c r="R134" s="86"/>
      <c r="S134" s="86"/>
      <c r="T134" s="86"/>
      <c r="U134" s="86"/>
      <c r="V134" s="86"/>
      <c r="W134" s="86"/>
      <c r="X134" s="86"/>
      <c r="Y134" s="87"/>
      <c r="AT134" s="18" t="s">
        <v>237</v>
      </c>
      <c r="AU134" s="18" t="s">
        <v>82</v>
      </c>
    </row>
    <row r="135" s="1" customFormat="1" ht="24" customHeight="1">
      <c r="B135" s="40"/>
      <c r="C135" s="199" t="s">
        <v>388</v>
      </c>
      <c r="D135" s="199" t="s">
        <v>231</v>
      </c>
      <c r="E135" s="201" t="s">
        <v>296</v>
      </c>
      <c r="F135" s="202" t="s">
        <v>889</v>
      </c>
      <c r="G135" s="203" t="s">
        <v>160</v>
      </c>
      <c r="H135" s="204">
        <v>16.260000000000002</v>
      </c>
      <c r="I135" s="205"/>
      <c r="J135" s="205"/>
      <c r="K135" s="206">
        <f>ROUND(P135*H135,2)</f>
        <v>0</v>
      </c>
      <c r="L135" s="202" t="s">
        <v>40</v>
      </c>
      <c r="M135" s="45"/>
      <c r="N135" s="207" t="s">
        <v>40</v>
      </c>
      <c r="O135" s="208" t="s">
        <v>53</v>
      </c>
      <c r="P135" s="209">
        <f>I135+J135</f>
        <v>0</v>
      </c>
      <c r="Q135" s="209">
        <f>ROUND(I135*H135,2)</f>
        <v>0</v>
      </c>
      <c r="R135" s="209">
        <f>ROUND(J135*H135,2)</f>
        <v>0</v>
      </c>
      <c r="S135" s="86"/>
      <c r="T135" s="210">
        <f>S135*H135</f>
        <v>0</v>
      </c>
      <c r="U135" s="210">
        <v>0</v>
      </c>
      <c r="V135" s="210">
        <f>U135*H135</f>
        <v>0</v>
      </c>
      <c r="W135" s="210">
        <v>0</v>
      </c>
      <c r="X135" s="210">
        <f>W135*H135</f>
        <v>0</v>
      </c>
      <c r="Y135" s="211" t="s">
        <v>40</v>
      </c>
      <c r="AR135" s="212" t="s">
        <v>235</v>
      </c>
      <c r="AT135" s="212" t="s">
        <v>231</v>
      </c>
      <c r="AU135" s="212" t="s">
        <v>82</v>
      </c>
      <c r="AY135" s="18" t="s">
        <v>236</v>
      </c>
      <c r="BE135" s="213">
        <f>IF(O135="základní",K135,0)</f>
        <v>0</v>
      </c>
      <c r="BF135" s="213">
        <f>IF(O135="snížená",K135,0)</f>
        <v>0</v>
      </c>
      <c r="BG135" s="213">
        <f>IF(O135="zákl. přenesená",K135,0)</f>
        <v>0</v>
      </c>
      <c r="BH135" s="213">
        <f>IF(O135="sníž. přenesená",K135,0)</f>
        <v>0</v>
      </c>
      <c r="BI135" s="213">
        <f>IF(O135="nulová",K135,0)</f>
        <v>0</v>
      </c>
      <c r="BJ135" s="18" t="s">
        <v>235</v>
      </c>
      <c r="BK135" s="213">
        <f>ROUND(P135*H135,2)</f>
        <v>0</v>
      </c>
      <c r="BL135" s="18" t="s">
        <v>235</v>
      </c>
      <c r="BM135" s="212" t="s">
        <v>343</v>
      </c>
    </row>
    <row r="136" s="1" customFormat="1">
      <c r="B136" s="40"/>
      <c r="C136" s="41"/>
      <c r="D136" s="214" t="s">
        <v>237</v>
      </c>
      <c r="E136" s="41"/>
      <c r="F136" s="215" t="s">
        <v>889</v>
      </c>
      <c r="G136" s="41"/>
      <c r="H136" s="41"/>
      <c r="I136" s="151"/>
      <c r="J136" s="151"/>
      <c r="K136" s="41"/>
      <c r="L136" s="41"/>
      <c r="M136" s="45"/>
      <c r="N136" s="216"/>
      <c r="O136" s="86"/>
      <c r="P136" s="86"/>
      <c r="Q136" s="86"/>
      <c r="R136" s="86"/>
      <c r="S136" s="86"/>
      <c r="T136" s="86"/>
      <c r="U136" s="86"/>
      <c r="V136" s="86"/>
      <c r="W136" s="86"/>
      <c r="X136" s="86"/>
      <c r="Y136" s="87"/>
      <c r="AT136" s="18" t="s">
        <v>237</v>
      </c>
      <c r="AU136" s="18" t="s">
        <v>82</v>
      </c>
    </row>
    <row r="137" s="1" customFormat="1">
      <c r="B137" s="40"/>
      <c r="C137" s="41"/>
      <c r="D137" s="214" t="s">
        <v>241</v>
      </c>
      <c r="E137" s="41"/>
      <c r="F137" s="217" t="s">
        <v>890</v>
      </c>
      <c r="G137" s="41"/>
      <c r="H137" s="41"/>
      <c r="I137" s="151"/>
      <c r="J137" s="151"/>
      <c r="K137" s="41"/>
      <c r="L137" s="41"/>
      <c r="M137" s="45"/>
      <c r="N137" s="216"/>
      <c r="O137" s="86"/>
      <c r="P137" s="86"/>
      <c r="Q137" s="86"/>
      <c r="R137" s="86"/>
      <c r="S137" s="86"/>
      <c r="T137" s="86"/>
      <c r="U137" s="86"/>
      <c r="V137" s="86"/>
      <c r="W137" s="86"/>
      <c r="X137" s="86"/>
      <c r="Y137" s="87"/>
      <c r="AT137" s="18" t="s">
        <v>241</v>
      </c>
      <c r="AU137" s="18" t="s">
        <v>82</v>
      </c>
    </row>
    <row r="138" s="1" customFormat="1" ht="24" customHeight="1">
      <c r="B138" s="40"/>
      <c r="C138" s="199" t="s">
        <v>305</v>
      </c>
      <c r="D138" s="199" t="s">
        <v>231</v>
      </c>
      <c r="E138" s="201" t="s">
        <v>891</v>
      </c>
      <c r="F138" s="202" t="s">
        <v>892</v>
      </c>
      <c r="G138" s="203" t="s">
        <v>342</v>
      </c>
      <c r="H138" s="204">
        <v>90</v>
      </c>
      <c r="I138" s="205"/>
      <c r="J138" s="205"/>
      <c r="K138" s="206">
        <f>ROUND(P138*H138,2)</f>
        <v>0</v>
      </c>
      <c r="L138" s="202" t="s">
        <v>40</v>
      </c>
      <c r="M138" s="45"/>
      <c r="N138" s="207" t="s">
        <v>40</v>
      </c>
      <c r="O138" s="208" t="s">
        <v>53</v>
      </c>
      <c r="P138" s="209">
        <f>I138+J138</f>
        <v>0</v>
      </c>
      <c r="Q138" s="209">
        <f>ROUND(I138*H138,2)</f>
        <v>0</v>
      </c>
      <c r="R138" s="209">
        <f>ROUND(J138*H138,2)</f>
        <v>0</v>
      </c>
      <c r="S138" s="86"/>
      <c r="T138" s="210">
        <f>S138*H138</f>
        <v>0</v>
      </c>
      <c r="U138" s="210">
        <v>0</v>
      </c>
      <c r="V138" s="210">
        <f>U138*H138</f>
        <v>0</v>
      </c>
      <c r="W138" s="210">
        <v>0</v>
      </c>
      <c r="X138" s="210">
        <f>W138*H138</f>
        <v>0</v>
      </c>
      <c r="Y138" s="211" t="s">
        <v>40</v>
      </c>
      <c r="AR138" s="212" t="s">
        <v>235</v>
      </c>
      <c r="AT138" s="212" t="s">
        <v>231</v>
      </c>
      <c r="AU138" s="212" t="s">
        <v>82</v>
      </c>
      <c r="AY138" s="18" t="s">
        <v>236</v>
      </c>
      <c r="BE138" s="213">
        <f>IF(O138="základní",K138,0)</f>
        <v>0</v>
      </c>
      <c r="BF138" s="213">
        <f>IF(O138="snížená",K138,0)</f>
        <v>0</v>
      </c>
      <c r="BG138" s="213">
        <f>IF(O138="zákl. přenesená",K138,0)</f>
        <v>0</v>
      </c>
      <c r="BH138" s="213">
        <f>IF(O138="sníž. přenesená",K138,0)</f>
        <v>0</v>
      </c>
      <c r="BI138" s="213">
        <f>IF(O138="nulová",K138,0)</f>
        <v>0</v>
      </c>
      <c r="BJ138" s="18" t="s">
        <v>235</v>
      </c>
      <c r="BK138" s="213">
        <f>ROUND(P138*H138,2)</f>
        <v>0</v>
      </c>
      <c r="BL138" s="18" t="s">
        <v>235</v>
      </c>
      <c r="BM138" s="212" t="s">
        <v>353</v>
      </c>
    </row>
    <row r="139" s="1" customFormat="1">
      <c r="B139" s="40"/>
      <c r="C139" s="41"/>
      <c r="D139" s="214" t="s">
        <v>237</v>
      </c>
      <c r="E139" s="41"/>
      <c r="F139" s="215" t="s">
        <v>892</v>
      </c>
      <c r="G139" s="41"/>
      <c r="H139" s="41"/>
      <c r="I139" s="151"/>
      <c r="J139" s="151"/>
      <c r="K139" s="41"/>
      <c r="L139" s="41"/>
      <c r="M139" s="45"/>
      <c r="N139" s="216"/>
      <c r="O139" s="86"/>
      <c r="P139" s="86"/>
      <c r="Q139" s="86"/>
      <c r="R139" s="86"/>
      <c r="S139" s="86"/>
      <c r="T139" s="86"/>
      <c r="U139" s="86"/>
      <c r="V139" s="86"/>
      <c r="W139" s="86"/>
      <c r="X139" s="86"/>
      <c r="Y139" s="87"/>
      <c r="AT139" s="18" t="s">
        <v>237</v>
      </c>
      <c r="AU139" s="18" t="s">
        <v>82</v>
      </c>
    </row>
    <row r="140" s="1" customFormat="1" ht="24" customHeight="1">
      <c r="B140" s="40"/>
      <c r="C140" s="199" t="s">
        <v>395</v>
      </c>
      <c r="D140" s="199" t="s">
        <v>231</v>
      </c>
      <c r="E140" s="201" t="s">
        <v>351</v>
      </c>
      <c r="F140" s="202" t="s">
        <v>352</v>
      </c>
      <c r="G140" s="203" t="s">
        <v>160</v>
      </c>
      <c r="H140" s="204">
        <v>24.300000000000001</v>
      </c>
      <c r="I140" s="205"/>
      <c r="J140" s="205"/>
      <c r="K140" s="206">
        <f>ROUND(P140*H140,2)</f>
        <v>0</v>
      </c>
      <c r="L140" s="202" t="s">
        <v>40</v>
      </c>
      <c r="M140" s="45"/>
      <c r="N140" s="207" t="s">
        <v>40</v>
      </c>
      <c r="O140" s="208" t="s">
        <v>53</v>
      </c>
      <c r="P140" s="209">
        <f>I140+J140</f>
        <v>0</v>
      </c>
      <c r="Q140" s="209">
        <f>ROUND(I140*H140,2)</f>
        <v>0</v>
      </c>
      <c r="R140" s="209">
        <f>ROUND(J140*H140,2)</f>
        <v>0</v>
      </c>
      <c r="S140" s="86"/>
      <c r="T140" s="210">
        <f>S140*H140</f>
        <v>0</v>
      </c>
      <c r="U140" s="210">
        <v>0</v>
      </c>
      <c r="V140" s="210">
        <f>U140*H140</f>
        <v>0</v>
      </c>
      <c r="W140" s="210">
        <v>0</v>
      </c>
      <c r="X140" s="210">
        <f>W140*H140</f>
        <v>0</v>
      </c>
      <c r="Y140" s="211" t="s">
        <v>40</v>
      </c>
      <c r="AR140" s="212" t="s">
        <v>235</v>
      </c>
      <c r="AT140" s="212" t="s">
        <v>231</v>
      </c>
      <c r="AU140" s="212" t="s">
        <v>82</v>
      </c>
      <c r="AY140" s="18" t="s">
        <v>236</v>
      </c>
      <c r="BE140" s="213">
        <f>IF(O140="základní",K140,0)</f>
        <v>0</v>
      </c>
      <c r="BF140" s="213">
        <f>IF(O140="snížená",K140,0)</f>
        <v>0</v>
      </c>
      <c r="BG140" s="213">
        <f>IF(O140="zákl. přenesená",K140,0)</f>
        <v>0</v>
      </c>
      <c r="BH140" s="213">
        <f>IF(O140="sníž. přenesená",K140,0)</f>
        <v>0</v>
      </c>
      <c r="BI140" s="213">
        <f>IF(O140="nulová",K140,0)</f>
        <v>0</v>
      </c>
      <c r="BJ140" s="18" t="s">
        <v>235</v>
      </c>
      <c r="BK140" s="213">
        <f>ROUND(P140*H140,2)</f>
        <v>0</v>
      </c>
      <c r="BL140" s="18" t="s">
        <v>235</v>
      </c>
      <c r="BM140" s="212" t="s">
        <v>361</v>
      </c>
    </row>
    <row r="141" s="1" customFormat="1">
      <c r="B141" s="40"/>
      <c r="C141" s="41"/>
      <c r="D141" s="214" t="s">
        <v>237</v>
      </c>
      <c r="E141" s="41"/>
      <c r="F141" s="215" t="s">
        <v>352</v>
      </c>
      <c r="G141" s="41"/>
      <c r="H141" s="41"/>
      <c r="I141" s="151"/>
      <c r="J141" s="151"/>
      <c r="K141" s="41"/>
      <c r="L141" s="41"/>
      <c r="M141" s="45"/>
      <c r="N141" s="216"/>
      <c r="O141" s="86"/>
      <c r="P141" s="86"/>
      <c r="Q141" s="86"/>
      <c r="R141" s="86"/>
      <c r="S141" s="86"/>
      <c r="T141" s="86"/>
      <c r="U141" s="86"/>
      <c r="V141" s="86"/>
      <c r="W141" s="86"/>
      <c r="X141" s="86"/>
      <c r="Y141" s="87"/>
      <c r="AT141" s="18" t="s">
        <v>237</v>
      </c>
      <c r="AU141" s="18" t="s">
        <v>82</v>
      </c>
    </row>
    <row r="142" s="1" customFormat="1">
      <c r="B142" s="40"/>
      <c r="C142" s="41"/>
      <c r="D142" s="214" t="s">
        <v>241</v>
      </c>
      <c r="E142" s="41"/>
      <c r="F142" s="217" t="s">
        <v>893</v>
      </c>
      <c r="G142" s="41"/>
      <c r="H142" s="41"/>
      <c r="I142" s="151"/>
      <c r="J142" s="151"/>
      <c r="K142" s="41"/>
      <c r="L142" s="41"/>
      <c r="M142" s="45"/>
      <c r="N142" s="216"/>
      <c r="O142" s="86"/>
      <c r="P142" s="86"/>
      <c r="Q142" s="86"/>
      <c r="R142" s="86"/>
      <c r="S142" s="86"/>
      <c r="T142" s="86"/>
      <c r="U142" s="86"/>
      <c r="V142" s="86"/>
      <c r="W142" s="86"/>
      <c r="X142" s="86"/>
      <c r="Y142" s="87"/>
      <c r="AT142" s="18" t="s">
        <v>241</v>
      </c>
      <c r="AU142" s="18" t="s">
        <v>82</v>
      </c>
    </row>
    <row r="143" s="1" customFormat="1" ht="16.5" customHeight="1">
      <c r="B143" s="40"/>
      <c r="C143" s="199" t="s">
        <v>319</v>
      </c>
      <c r="D143" s="199" t="s">
        <v>231</v>
      </c>
      <c r="E143" s="201" t="s">
        <v>894</v>
      </c>
      <c r="F143" s="202" t="s">
        <v>895</v>
      </c>
      <c r="G143" s="203" t="s">
        <v>342</v>
      </c>
      <c r="H143" s="204">
        <v>24</v>
      </c>
      <c r="I143" s="205"/>
      <c r="J143" s="205"/>
      <c r="K143" s="206">
        <f>ROUND(P143*H143,2)</f>
        <v>0</v>
      </c>
      <c r="L143" s="202" t="s">
        <v>40</v>
      </c>
      <c r="M143" s="45"/>
      <c r="N143" s="207" t="s">
        <v>40</v>
      </c>
      <c r="O143" s="208" t="s">
        <v>53</v>
      </c>
      <c r="P143" s="209">
        <f>I143+J143</f>
        <v>0</v>
      </c>
      <c r="Q143" s="209">
        <f>ROUND(I143*H143,2)</f>
        <v>0</v>
      </c>
      <c r="R143" s="209">
        <f>ROUND(J143*H143,2)</f>
        <v>0</v>
      </c>
      <c r="S143" s="86"/>
      <c r="T143" s="210">
        <f>S143*H143</f>
        <v>0</v>
      </c>
      <c r="U143" s="210">
        <v>0</v>
      </c>
      <c r="V143" s="210">
        <f>U143*H143</f>
        <v>0</v>
      </c>
      <c r="W143" s="210">
        <v>0</v>
      </c>
      <c r="X143" s="210">
        <f>W143*H143</f>
        <v>0</v>
      </c>
      <c r="Y143" s="211" t="s">
        <v>40</v>
      </c>
      <c r="AR143" s="212" t="s">
        <v>235</v>
      </c>
      <c r="AT143" s="212" t="s">
        <v>231</v>
      </c>
      <c r="AU143" s="212" t="s">
        <v>82</v>
      </c>
      <c r="AY143" s="18" t="s">
        <v>236</v>
      </c>
      <c r="BE143" s="213">
        <f>IF(O143="základní",K143,0)</f>
        <v>0</v>
      </c>
      <c r="BF143" s="213">
        <f>IF(O143="snížená",K143,0)</f>
        <v>0</v>
      </c>
      <c r="BG143" s="213">
        <f>IF(O143="zákl. přenesená",K143,0)</f>
        <v>0</v>
      </c>
      <c r="BH143" s="213">
        <f>IF(O143="sníž. přenesená",K143,0)</f>
        <v>0</v>
      </c>
      <c r="BI143" s="213">
        <f>IF(O143="nulová",K143,0)</f>
        <v>0</v>
      </c>
      <c r="BJ143" s="18" t="s">
        <v>235</v>
      </c>
      <c r="BK143" s="213">
        <f>ROUND(P143*H143,2)</f>
        <v>0</v>
      </c>
      <c r="BL143" s="18" t="s">
        <v>235</v>
      </c>
      <c r="BM143" s="212" t="s">
        <v>368</v>
      </c>
    </row>
    <row r="144" s="1" customFormat="1">
      <c r="B144" s="40"/>
      <c r="C144" s="41"/>
      <c r="D144" s="214" t="s">
        <v>237</v>
      </c>
      <c r="E144" s="41"/>
      <c r="F144" s="215" t="s">
        <v>895</v>
      </c>
      <c r="G144" s="41"/>
      <c r="H144" s="41"/>
      <c r="I144" s="151"/>
      <c r="J144" s="151"/>
      <c r="K144" s="41"/>
      <c r="L144" s="41"/>
      <c r="M144" s="45"/>
      <c r="N144" s="216"/>
      <c r="O144" s="86"/>
      <c r="P144" s="86"/>
      <c r="Q144" s="86"/>
      <c r="R144" s="86"/>
      <c r="S144" s="86"/>
      <c r="T144" s="86"/>
      <c r="U144" s="86"/>
      <c r="V144" s="86"/>
      <c r="W144" s="86"/>
      <c r="X144" s="86"/>
      <c r="Y144" s="87"/>
      <c r="AT144" s="18" t="s">
        <v>237</v>
      </c>
      <c r="AU144" s="18" t="s">
        <v>82</v>
      </c>
    </row>
    <row r="145" s="1" customFormat="1" ht="24" customHeight="1">
      <c r="B145" s="40"/>
      <c r="C145" s="199" t="s">
        <v>402</v>
      </c>
      <c r="D145" s="199" t="s">
        <v>231</v>
      </c>
      <c r="E145" s="201" t="s">
        <v>896</v>
      </c>
      <c r="F145" s="202" t="s">
        <v>897</v>
      </c>
      <c r="G145" s="203" t="s">
        <v>160</v>
      </c>
      <c r="H145" s="204">
        <v>0.25</v>
      </c>
      <c r="I145" s="205"/>
      <c r="J145" s="205"/>
      <c r="K145" s="206">
        <f>ROUND(P145*H145,2)</f>
        <v>0</v>
      </c>
      <c r="L145" s="202" t="s">
        <v>40</v>
      </c>
      <c r="M145" s="45"/>
      <c r="N145" s="207" t="s">
        <v>40</v>
      </c>
      <c r="O145" s="208" t="s">
        <v>53</v>
      </c>
      <c r="P145" s="209">
        <f>I145+J145</f>
        <v>0</v>
      </c>
      <c r="Q145" s="209">
        <f>ROUND(I145*H145,2)</f>
        <v>0</v>
      </c>
      <c r="R145" s="209">
        <f>ROUND(J145*H145,2)</f>
        <v>0</v>
      </c>
      <c r="S145" s="86"/>
      <c r="T145" s="210">
        <f>S145*H145</f>
        <v>0</v>
      </c>
      <c r="U145" s="210">
        <v>0</v>
      </c>
      <c r="V145" s="210">
        <f>U145*H145</f>
        <v>0</v>
      </c>
      <c r="W145" s="210">
        <v>0</v>
      </c>
      <c r="X145" s="210">
        <f>W145*H145</f>
        <v>0</v>
      </c>
      <c r="Y145" s="211" t="s">
        <v>40</v>
      </c>
      <c r="AR145" s="212" t="s">
        <v>235</v>
      </c>
      <c r="AT145" s="212" t="s">
        <v>231</v>
      </c>
      <c r="AU145" s="212" t="s">
        <v>82</v>
      </c>
      <c r="AY145" s="18" t="s">
        <v>236</v>
      </c>
      <c r="BE145" s="213">
        <f>IF(O145="základní",K145,0)</f>
        <v>0</v>
      </c>
      <c r="BF145" s="213">
        <f>IF(O145="snížená",K145,0)</f>
        <v>0</v>
      </c>
      <c r="BG145" s="213">
        <f>IF(O145="zákl. přenesená",K145,0)</f>
        <v>0</v>
      </c>
      <c r="BH145" s="213">
        <f>IF(O145="sníž. přenesená",K145,0)</f>
        <v>0</v>
      </c>
      <c r="BI145" s="213">
        <f>IF(O145="nulová",K145,0)</f>
        <v>0</v>
      </c>
      <c r="BJ145" s="18" t="s">
        <v>235</v>
      </c>
      <c r="BK145" s="213">
        <f>ROUND(P145*H145,2)</f>
        <v>0</v>
      </c>
      <c r="BL145" s="18" t="s">
        <v>235</v>
      </c>
      <c r="BM145" s="212" t="s">
        <v>736</v>
      </c>
    </row>
    <row r="146" s="1" customFormat="1">
      <c r="B146" s="40"/>
      <c r="C146" s="41"/>
      <c r="D146" s="214" t="s">
        <v>237</v>
      </c>
      <c r="E146" s="41"/>
      <c r="F146" s="215" t="s">
        <v>897</v>
      </c>
      <c r="G146" s="41"/>
      <c r="H146" s="41"/>
      <c r="I146" s="151"/>
      <c r="J146" s="151"/>
      <c r="K146" s="41"/>
      <c r="L146" s="41"/>
      <c r="M146" s="45"/>
      <c r="N146" s="216"/>
      <c r="O146" s="86"/>
      <c r="P146" s="86"/>
      <c r="Q146" s="86"/>
      <c r="R146" s="86"/>
      <c r="S146" s="86"/>
      <c r="T146" s="86"/>
      <c r="U146" s="86"/>
      <c r="V146" s="86"/>
      <c r="W146" s="86"/>
      <c r="X146" s="86"/>
      <c r="Y146" s="87"/>
      <c r="AT146" s="18" t="s">
        <v>237</v>
      </c>
      <c r="AU146" s="18" t="s">
        <v>82</v>
      </c>
    </row>
    <row r="147" s="1" customFormat="1">
      <c r="B147" s="40"/>
      <c r="C147" s="41"/>
      <c r="D147" s="214" t="s">
        <v>241</v>
      </c>
      <c r="E147" s="41"/>
      <c r="F147" s="217" t="s">
        <v>898</v>
      </c>
      <c r="G147" s="41"/>
      <c r="H147" s="41"/>
      <c r="I147" s="151"/>
      <c r="J147" s="151"/>
      <c r="K147" s="41"/>
      <c r="L147" s="41"/>
      <c r="M147" s="45"/>
      <c r="N147" s="216"/>
      <c r="O147" s="86"/>
      <c r="P147" s="86"/>
      <c r="Q147" s="86"/>
      <c r="R147" s="86"/>
      <c r="S147" s="86"/>
      <c r="T147" s="86"/>
      <c r="U147" s="86"/>
      <c r="V147" s="86"/>
      <c r="W147" s="86"/>
      <c r="X147" s="86"/>
      <c r="Y147" s="87"/>
      <c r="AT147" s="18" t="s">
        <v>241</v>
      </c>
      <c r="AU147" s="18" t="s">
        <v>82</v>
      </c>
    </row>
    <row r="148" s="1" customFormat="1" ht="16.5" customHeight="1">
      <c r="B148" s="40"/>
      <c r="C148" s="199" t="s">
        <v>312</v>
      </c>
      <c r="D148" s="199" t="s">
        <v>231</v>
      </c>
      <c r="E148" s="201" t="s">
        <v>672</v>
      </c>
      <c r="F148" s="202" t="s">
        <v>673</v>
      </c>
      <c r="G148" s="203" t="s">
        <v>168</v>
      </c>
      <c r="H148" s="204">
        <v>5</v>
      </c>
      <c r="I148" s="205"/>
      <c r="J148" s="205"/>
      <c r="K148" s="206">
        <f>ROUND(P148*H148,2)</f>
        <v>0</v>
      </c>
      <c r="L148" s="202" t="s">
        <v>40</v>
      </c>
      <c r="M148" s="45"/>
      <c r="N148" s="207" t="s">
        <v>40</v>
      </c>
      <c r="O148" s="208" t="s">
        <v>53</v>
      </c>
      <c r="P148" s="209">
        <f>I148+J148</f>
        <v>0</v>
      </c>
      <c r="Q148" s="209">
        <f>ROUND(I148*H148,2)</f>
        <v>0</v>
      </c>
      <c r="R148" s="209">
        <f>ROUND(J148*H148,2)</f>
        <v>0</v>
      </c>
      <c r="S148" s="86"/>
      <c r="T148" s="210">
        <f>S148*H148</f>
        <v>0</v>
      </c>
      <c r="U148" s="210">
        <v>0</v>
      </c>
      <c r="V148" s="210">
        <f>U148*H148</f>
        <v>0</v>
      </c>
      <c r="W148" s="210">
        <v>0</v>
      </c>
      <c r="X148" s="210">
        <f>W148*H148</f>
        <v>0</v>
      </c>
      <c r="Y148" s="211" t="s">
        <v>40</v>
      </c>
      <c r="AR148" s="212" t="s">
        <v>235</v>
      </c>
      <c r="AT148" s="212" t="s">
        <v>231</v>
      </c>
      <c r="AU148" s="212" t="s">
        <v>82</v>
      </c>
      <c r="AY148" s="18" t="s">
        <v>236</v>
      </c>
      <c r="BE148" s="213">
        <f>IF(O148="základní",K148,0)</f>
        <v>0</v>
      </c>
      <c r="BF148" s="213">
        <f>IF(O148="snížená",K148,0)</f>
        <v>0</v>
      </c>
      <c r="BG148" s="213">
        <f>IF(O148="zákl. přenesená",K148,0)</f>
        <v>0</v>
      </c>
      <c r="BH148" s="213">
        <f>IF(O148="sníž. přenesená",K148,0)</f>
        <v>0</v>
      </c>
      <c r="BI148" s="213">
        <f>IF(O148="nulová",K148,0)</f>
        <v>0</v>
      </c>
      <c r="BJ148" s="18" t="s">
        <v>235</v>
      </c>
      <c r="BK148" s="213">
        <f>ROUND(P148*H148,2)</f>
        <v>0</v>
      </c>
      <c r="BL148" s="18" t="s">
        <v>235</v>
      </c>
      <c r="BM148" s="212" t="s">
        <v>740</v>
      </c>
    </row>
    <row r="149" s="1" customFormat="1">
      <c r="B149" s="40"/>
      <c r="C149" s="41"/>
      <c r="D149" s="214" t="s">
        <v>237</v>
      </c>
      <c r="E149" s="41"/>
      <c r="F149" s="215" t="s">
        <v>673</v>
      </c>
      <c r="G149" s="41"/>
      <c r="H149" s="41"/>
      <c r="I149" s="151"/>
      <c r="J149" s="151"/>
      <c r="K149" s="41"/>
      <c r="L149" s="41"/>
      <c r="M149" s="45"/>
      <c r="N149" s="216"/>
      <c r="O149" s="86"/>
      <c r="P149" s="86"/>
      <c r="Q149" s="86"/>
      <c r="R149" s="86"/>
      <c r="S149" s="86"/>
      <c r="T149" s="86"/>
      <c r="U149" s="86"/>
      <c r="V149" s="86"/>
      <c r="W149" s="86"/>
      <c r="X149" s="86"/>
      <c r="Y149" s="87"/>
      <c r="AT149" s="18" t="s">
        <v>237</v>
      </c>
      <c r="AU149" s="18" t="s">
        <v>82</v>
      </c>
    </row>
    <row r="150" s="1" customFormat="1">
      <c r="B150" s="40"/>
      <c r="C150" s="41"/>
      <c r="D150" s="214" t="s">
        <v>241</v>
      </c>
      <c r="E150" s="41"/>
      <c r="F150" s="217" t="s">
        <v>899</v>
      </c>
      <c r="G150" s="41"/>
      <c r="H150" s="41"/>
      <c r="I150" s="151"/>
      <c r="J150" s="151"/>
      <c r="K150" s="41"/>
      <c r="L150" s="41"/>
      <c r="M150" s="45"/>
      <c r="N150" s="216"/>
      <c r="O150" s="86"/>
      <c r="P150" s="86"/>
      <c r="Q150" s="86"/>
      <c r="R150" s="86"/>
      <c r="S150" s="86"/>
      <c r="T150" s="86"/>
      <c r="U150" s="86"/>
      <c r="V150" s="86"/>
      <c r="W150" s="86"/>
      <c r="X150" s="86"/>
      <c r="Y150" s="87"/>
      <c r="AT150" s="18" t="s">
        <v>241</v>
      </c>
      <c r="AU150" s="18" t="s">
        <v>82</v>
      </c>
    </row>
    <row r="151" s="1" customFormat="1" ht="24" customHeight="1">
      <c r="B151" s="40"/>
      <c r="C151" s="199" t="s">
        <v>421</v>
      </c>
      <c r="D151" s="199" t="s">
        <v>231</v>
      </c>
      <c r="E151" s="201" t="s">
        <v>896</v>
      </c>
      <c r="F151" s="202" t="s">
        <v>897</v>
      </c>
      <c r="G151" s="203" t="s">
        <v>160</v>
      </c>
      <c r="H151" s="204">
        <v>9.5</v>
      </c>
      <c r="I151" s="205"/>
      <c r="J151" s="205"/>
      <c r="K151" s="206">
        <f>ROUND(P151*H151,2)</f>
        <v>0</v>
      </c>
      <c r="L151" s="202" t="s">
        <v>40</v>
      </c>
      <c r="M151" s="45"/>
      <c r="N151" s="207" t="s">
        <v>40</v>
      </c>
      <c r="O151" s="208" t="s">
        <v>53</v>
      </c>
      <c r="P151" s="209">
        <f>I151+J151</f>
        <v>0</v>
      </c>
      <c r="Q151" s="209">
        <f>ROUND(I151*H151,2)</f>
        <v>0</v>
      </c>
      <c r="R151" s="209">
        <f>ROUND(J151*H151,2)</f>
        <v>0</v>
      </c>
      <c r="S151" s="86"/>
      <c r="T151" s="210">
        <f>S151*H151</f>
        <v>0</v>
      </c>
      <c r="U151" s="210">
        <v>0</v>
      </c>
      <c r="V151" s="210">
        <f>U151*H151</f>
        <v>0</v>
      </c>
      <c r="W151" s="210">
        <v>0</v>
      </c>
      <c r="X151" s="210">
        <f>W151*H151</f>
        <v>0</v>
      </c>
      <c r="Y151" s="211" t="s">
        <v>40</v>
      </c>
      <c r="AR151" s="212" t="s">
        <v>235</v>
      </c>
      <c r="AT151" s="212" t="s">
        <v>231</v>
      </c>
      <c r="AU151" s="212" t="s">
        <v>82</v>
      </c>
      <c r="AY151" s="18" t="s">
        <v>236</v>
      </c>
      <c r="BE151" s="213">
        <f>IF(O151="základní",K151,0)</f>
        <v>0</v>
      </c>
      <c r="BF151" s="213">
        <f>IF(O151="snížená",K151,0)</f>
        <v>0</v>
      </c>
      <c r="BG151" s="213">
        <f>IF(O151="zákl. přenesená",K151,0)</f>
        <v>0</v>
      </c>
      <c r="BH151" s="213">
        <f>IF(O151="sníž. přenesená",K151,0)</f>
        <v>0</v>
      </c>
      <c r="BI151" s="213">
        <f>IF(O151="nulová",K151,0)</f>
        <v>0</v>
      </c>
      <c r="BJ151" s="18" t="s">
        <v>235</v>
      </c>
      <c r="BK151" s="213">
        <f>ROUND(P151*H151,2)</f>
        <v>0</v>
      </c>
      <c r="BL151" s="18" t="s">
        <v>235</v>
      </c>
      <c r="BM151" s="212" t="s">
        <v>381</v>
      </c>
    </row>
    <row r="152" s="1" customFormat="1">
      <c r="B152" s="40"/>
      <c r="C152" s="41"/>
      <c r="D152" s="214" t="s">
        <v>237</v>
      </c>
      <c r="E152" s="41"/>
      <c r="F152" s="215" t="s">
        <v>897</v>
      </c>
      <c r="G152" s="41"/>
      <c r="H152" s="41"/>
      <c r="I152" s="151"/>
      <c r="J152" s="151"/>
      <c r="K152" s="41"/>
      <c r="L152" s="41"/>
      <c r="M152" s="45"/>
      <c r="N152" s="216"/>
      <c r="O152" s="86"/>
      <c r="P152" s="86"/>
      <c r="Q152" s="86"/>
      <c r="R152" s="86"/>
      <c r="S152" s="86"/>
      <c r="T152" s="86"/>
      <c r="U152" s="86"/>
      <c r="V152" s="86"/>
      <c r="W152" s="86"/>
      <c r="X152" s="86"/>
      <c r="Y152" s="87"/>
      <c r="AT152" s="18" t="s">
        <v>237</v>
      </c>
      <c r="AU152" s="18" t="s">
        <v>82</v>
      </c>
    </row>
    <row r="153" s="1" customFormat="1" ht="16.5" customHeight="1">
      <c r="B153" s="40"/>
      <c r="C153" s="199" t="s">
        <v>432</v>
      </c>
      <c r="D153" s="199" t="s">
        <v>231</v>
      </c>
      <c r="E153" s="201" t="s">
        <v>751</v>
      </c>
      <c r="F153" s="202" t="s">
        <v>752</v>
      </c>
      <c r="G153" s="203" t="s">
        <v>160</v>
      </c>
      <c r="H153" s="204">
        <v>2.4300000000000002</v>
      </c>
      <c r="I153" s="205"/>
      <c r="J153" s="205"/>
      <c r="K153" s="206">
        <f>ROUND(P153*H153,2)</f>
        <v>0</v>
      </c>
      <c r="L153" s="202" t="s">
        <v>40</v>
      </c>
      <c r="M153" s="45"/>
      <c r="N153" s="207" t="s">
        <v>40</v>
      </c>
      <c r="O153" s="208" t="s">
        <v>53</v>
      </c>
      <c r="P153" s="209">
        <f>I153+J153</f>
        <v>0</v>
      </c>
      <c r="Q153" s="209">
        <f>ROUND(I153*H153,2)</f>
        <v>0</v>
      </c>
      <c r="R153" s="209">
        <f>ROUND(J153*H153,2)</f>
        <v>0</v>
      </c>
      <c r="S153" s="86"/>
      <c r="T153" s="210">
        <f>S153*H153</f>
        <v>0</v>
      </c>
      <c r="U153" s="210">
        <v>0</v>
      </c>
      <c r="V153" s="210">
        <f>U153*H153</f>
        <v>0</v>
      </c>
      <c r="W153" s="210">
        <v>0</v>
      </c>
      <c r="X153" s="210">
        <f>W153*H153</f>
        <v>0</v>
      </c>
      <c r="Y153" s="211" t="s">
        <v>40</v>
      </c>
      <c r="AR153" s="212" t="s">
        <v>235</v>
      </c>
      <c r="AT153" s="212" t="s">
        <v>231</v>
      </c>
      <c r="AU153" s="212" t="s">
        <v>82</v>
      </c>
      <c r="AY153" s="18" t="s">
        <v>236</v>
      </c>
      <c r="BE153" s="213">
        <f>IF(O153="základní",K153,0)</f>
        <v>0</v>
      </c>
      <c r="BF153" s="213">
        <f>IF(O153="snížená",K153,0)</f>
        <v>0</v>
      </c>
      <c r="BG153" s="213">
        <f>IF(O153="zákl. přenesená",K153,0)</f>
        <v>0</v>
      </c>
      <c r="BH153" s="213">
        <f>IF(O153="sníž. přenesená",K153,0)</f>
        <v>0</v>
      </c>
      <c r="BI153" s="213">
        <f>IF(O153="nulová",K153,0)</f>
        <v>0</v>
      </c>
      <c r="BJ153" s="18" t="s">
        <v>235</v>
      </c>
      <c r="BK153" s="213">
        <f>ROUND(P153*H153,2)</f>
        <v>0</v>
      </c>
      <c r="BL153" s="18" t="s">
        <v>235</v>
      </c>
      <c r="BM153" s="212" t="s">
        <v>391</v>
      </c>
    </row>
    <row r="154" s="1" customFormat="1">
      <c r="B154" s="40"/>
      <c r="C154" s="41"/>
      <c r="D154" s="214" t="s">
        <v>237</v>
      </c>
      <c r="E154" s="41"/>
      <c r="F154" s="215" t="s">
        <v>752</v>
      </c>
      <c r="G154" s="41"/>
      <c r="H154" s="41"/>
      <c r="I154" s="151"/>
      <c r="J154" s="151"/>
      <c r="K154" s="41"/>
      <c r="L154" s="41"/>
      <c r="M154" s="45"/>
      <c r="N154" s="216"/>
      <c r="O154" s="86"/>
      <c r="P154" s="86"/>
      <c r="Q154" s="86"/>
      <c r="R154" s="86"/>
      <c r="S154" s="86"/>
      <c r="T154" s="86"/>
      <c r="U154" s="86"/>
      <c r="V154" s="86"/>
      <c r="W154" s="86"/>
      <c r="X154" s="86"/>
      <c r="Y154" s="87"/>
      <c r="AT154" s="18" t="s">
        <v>237</v>
      </c>
      <c r="AU154" s="18" t="s">
        <v>82</v>
      </c>
    </row>
    <row r="155" s="1" customFormat="1" ht="16.5" customHeight="1">
      <c r="B155" s="40"/>
      <c r="C155" s="199" t="s">
        <v>440</v>
      </c>
      <c r="D155" s="199" t="s">
        <v>231</v>
      </c>
      <c r="E155" s="201" t="s">
        <v>542</v>
      </c>
      <c r="F155" s="202" t="s">
        <v>543</v>
      </c>
      <c r="G155" s="203" t="s">
        <v>160</v>
      </c>
      <c r="H155" s="204">
        <v>9.5</v>
      </c>
      <c r="I155" s="205"/>
      <c r="J155" s="205"/>
      <c r="K155" s="206">
        <f>ROUND(P155*H155,2)</f>
        <v>0</v>
      </c>
      <c r="L155" s="202" t="s">
        <v>40</v>
      </c>
      <c r="M155" s="45"/>
      <c r="N155" s="207" t="s">
        <v>40</v>
      </c>
      <c r="O155" s="208" t="s">
        <v>53</v>
      </c>
      <c r="P155" s="209">
        <f>I155+J155</f>
        <v>0</v>
      </c>
      <c r="Q155" s="209">
        <f>ROUND(I155*H155,2)</f>
        <v>0</v>
      </c>
      <c r="R155" s="209">
        <f>ROUND(J155*H155,2)</f>
        <v>0</v>
      </c>
      <c r="S155" s="86"/>
      <c r="T155" s="210">
        <f>S155*H155</f>
        <v>0</v>
      </c>
      <c r="U155" s="210">
        <v>0</v>
      </c>
      <c r="V155" s="210">
        <f>U155*H155</f>
        <v>0</v>
      </c>
      <c r="W155" s="210">
        <v>0</v>
      </c>
      <c r="X155" s="210">
        <f>W155*H155</f>
        <v>0</v>
      </c>
      <c r="Y155" s="211" t="s">
        <v>40</v>
      </c>
      <c r="AR155" s="212" t="s">
        <v>235</v>
      </c>
      <c r="AT155" s="212" t="s">
        <v>231</v>
      </c>
      <c r="AU155" s="212" t="s">
        <v>82</v>
      </c>
      <c r="AY155" s="18" t="s">
        <v>236</v>
      </c>
      <c r="BE155" s="213">
        <f>IF(O155="základní",K155,0)</f>
        <v>0</v>
      </c>
      <c r="BF155" s="213">
        <f>IF(O155="snížená",K155,0)</f>
        <v>0</v>
      </c>
      <c r="BG155" s="213">
        <f>IF(O155="zákl. přenesená",K155,0)</f>
        <v>0</v>
      </c>
      <c r="BH155" s="213">
        <f>IF(O155="sníž. přenesená",K155,0)</f>
        <v>0</v>
      </c>
      <c r="BI155" s="213">
        <f>IF(O155="nulová",K155,0)</f>
        <v>0</v>
      </c>
      <c r="BJ155" s="18" t="s">
        <v>235</v>
      </c>
      <c r="BK155" s="213">
        <f>ROUND(P155*H155,2)</f>
        <v>0</v>
      </c>
      <c r="BL155" s="18" t="s">
        <v>235</v>
      </c>
      <c r="BM155" s="212" t="s">
        <v>405</v>
      </c>
    </row>
    <row r="156" s="1" customFormat="1">
      <c r="B156" s="40"/>
      <c r="C156" s="41"/>
      <c r="D156" s="214" t="s">
        <v>237</v>
      </c>
      <c r="E156" s="41"/>
      <c r="F156" s="215" t="s">
        <v>543</v>
      </c>
      <c r="G156" s="41"/>
      <c r="H156" s="41"/>
      <c r="I156" s="151"/>
      <c r="J156" s="151"/>
      <c r="K156" s="41"/>
      <c r="L156" s="41"/>
      <c r="M156" s="45"/>
      <c r="N156" s="216"/>
      <c r="O156" s="86"/>
      <c r="P156" s="86"/>
      <c r="Q156" s="86"/>
      <c r="R156" s="86"/>
      <c r="S156" s="86"/>
      <c r="T156" s="86"/>
      <c r="U156" s="86"/>
      <c r="V156" s="86"/>
      <c r="W156" s="86"/>
      <c r="X156" s="86"/>
      <c r="Y156" s="87"/>
      <c r="AT156" s="18" t="s">
        <v>237</v>
      </c>
      <c r="AU156" s="18" t="s">
        <v>82</v>
      </c>
    </row>
    <row r="157" s="1" customFormat="1">
      <c r="B157" s="40"/>
      <c r="C157" s="41"/>
      <c r="D157" s="214" t="s">
        <v>241</v>
      </c>
      <c r="E157" s="41"/>
      <c r="F157" s="217" t="s">
        <v>900</v>
      </c>
      <c r="G157" s="41"/>
      <c r="H157" s="41"/>
      <c r="I157" s="151"/>
      <c r="J157" s="151"/>
      <c r="K157" s="41"/>
      <c r="L157" s="41"/>
      <c r="M157" s="45"/>
      <c r="N157" s="280"/>
      <c r="O157" s="281"/>
      <c r="P157" s="281"/>
      <c r="Q157" s="281"/>
      <c r="R157" s="281"/>
      <c r="S157" s="281"/>
      <c r="T157" s="281"/>
      <c r="U157" s="281"/>
      <c r="V157" s="281"/>
      <c r="W157" s="281"/>
      <c r="X157" s="281"/>
      <c r="Y157" s="282"/>
      <c r="AT157" s="18" t="s">
        <v>241</v>
      </c>
      <c r="AU157" s="18" t="s">
        <v>82</v>
      </c>
    </row>
    <row r="158" s="1" customFormat="1" ht="6.96" customHeight="1">
      <c r="B158" s="61"/>
      <c r="C158" s="62"/>
      <c r="D158" s="62"/>
      <c r="E158" s="62"/>
      <c r="F158" s="62"/>
      <c r="G158" s="62"/>
      <c r="H158" s="62"/>
      <c r="I158" s="177"/>
      <c r="J158" s="177"/>
      <c r="K158" s="62"/>
      <c r="L158" s="62"/>
      <c r="M158" s="45"/>
    </row>
  </sheetData>
  <sheetProtection sheet="1" autoFilter="0" formatColumns="0" formatRows="0" objects="1" scenarios="1" spinCount="100000" saltValue="1DdSxRj+P9FmNOLCXR91K5al1cGjQ8VPkY9rEWBo+eFlpLvNG5L+nJQfuEtnCZL9I8MLRO0L9hXYpizXAU4FHg==" hashValue="eEhRHzPjuduaYVkGl/1oIOfg3IsSGXCEeEGOsfagZYBPuXQzBfBcN6DeTOBGIBYXYqXkXUe0u1IOQs20d61gYA==" algorithmName="SHA-512" password="CDD6"/>
  <autoFilter ref="C86:L157"/>
  <mergeCells count="12">
    <mergeCell ref="E7:H7"/>
    <mergeCell ref="E9:H9"/>
    <mergeCell ref="E11:H11"/>
    <mergeCell ref="E20:H20"/>
    <mergeCell ref="E29:H29"/>
    <mergeCell ref="E52:H52"/>
    <mergeCell ref="E54:H54"/>
    <mergeCell ref="E56:H56"/>
    <mergeCell ref="E75:H75"/>
    <mergeCell ref="E77:H77"/>
    <mergeCell ref="E79:H79"/>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2019-06-17T10:39:31Z</dcterms:created>
  <dcterms:modified xsi:type="dcterms:W3CDTF">2019-06-17T10:39:45Z</dcterms:modified>
</cp:coreProperties>
</file>