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80" yWindow="-315" windowWidth="265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SOPS!$B$1:$L$235</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6" i="1" l="1"/>
  <c r="J166" i="1"/>
  <c r="L138" i="1"/>
  <c r="J138" i="1"/>
  <c r="L230" i="1" l="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2" i="1"/>
  <c r="J162" i="1"/>
  <c r="L158" i="1"/>
  <c r="J158" i="1"/>
  <c r="L154" i="1"/>
  <c r="J154" i="1"/>
  <c r="J235" i="1" s="1"/>
  <c r="L146" i="1"/>
  <c r="J146" i="1"/>
  <c r="L142" i="1"/>
  <c r="J142" i="1"/>
  <c r="L134" i="1"/>
  <c r="J134" i="1"/>
  <c r="L130" i="1"/>
  <c r="J130" i="1"/>
  <c r="J151" i="1" s="1"/>
  <c r="L122" i="1"/>
  <c r="J122" i="1"/>
  <c r="L118" i="1"/>
  <c r="L127" i="1" s="1"/>
  <c r="J118" i="1"/>
  <c r="J127" i="1" s="1"/>
  <c r="J115" i="1"/>
  <c r="L110" i="1"/>
  <c r="L115" i="1" s="1"/>
  <c r="J110" i="1"/>
  <c r="L102" i="1"/>
  <c r="J102" i="1"/>
  <c r="L98" i="1"/>
  <c r="J98" i="1"/>
  <c r="L94" i="1"/>
  <c r="J94" i="1"/>
  <c r="L90" i="1"/>
  <c r="J90" i="1"/>
  <c r="L86" i="1"/>
  <c r="J86" i="1"/>
  <c r="L82" i="1"/>
  <c r="J82" i="1"/>
  <c r="L78" i="1"/>
  <c r="J78" i="1"/>
  <c r="L74" i="1"/>
  <c r="J74" i="1"/>
  <c r="L70" i="1"/>
  <c r="J70" i="1"/>
  <c r="L66" i="1"/>
  <c r="J66" i="1"/>
  <c r="J107" i="1" s="1"/>
  <c r="L63" i="1"/>
  <c r="J63" i="1"/>
  <c r="L58" i="1"/>
  <c r="J58" i="1"/>
  <c r="L54" i="1"/>
  <c r="J54" i="1"/>
  <c r="L50" i="1"/>
  <c r="J50" i="1"/>
  <c r="L30" i="1"/>
  <c r="J30" i="1"/>
  <c r="L26" i="1"/>
  <c r="J26" i="1"/>
  <c r="L22" i="1"/>
  <c r="J22" i="1"/>
  <c r="L18" i="1"/>
  <c r="J18" i="1"/>
  <c r="L14" i="1"/>
  <c r="J14" i="1"/>
  <c r="J35" i="1" l="1"/>
  <c r="L35" i="1"/>
  <c r="L235" i="1"/>
  <c r="L107" i="1"/>
  <c r="L1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<sst xmlns="http://schemas.openxmlformats.org/spreadsheetml/2006/main" count="630" uniqueCount="285">
  <si>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</si>
  <si>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</si>
  <si>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</si>
  <si>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</si>
  <si>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</si>
  <si>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</si>
  <si>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</si>
  <si>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</si>
  <si>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</si>
  <si>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</si>
  <si>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</si>
  <si>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</si>
  <si>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</si>
  <si>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</si>
  <si>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</si>
  <si>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</si>
  <si>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</si>
  <si>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</si>
  <si>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</si>
  <si>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</si>
  <si>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</si>
  <si>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</si>
  <si>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</si>
  <si>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</si>
  <si>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</si>
  <si>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</si>
  <si>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</si>
  <si>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</si>
  <si>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</si>
  <si>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</si>
  <si>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</si>
  <si>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</si>
  <si>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</si>
  <si>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</si>
  <si>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</si>
  <si>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</si>
  <si>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</si>
  <si>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</si>
  <si>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</si>
  <si>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</si>
  <si>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</si>
  <si>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</si>
  <si>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</si>
  <si>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</si>
  <si>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</si>
  <si>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</si>
  <si>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</si>
  <si>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</si>
  <si>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</si>
  <si>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</si>
  <si>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</si>
  <si>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</si>
  <si>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</si>
  <si>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</si>
  <si>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</si>
  <si>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</si>
  <si>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</si>
  <si>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</si>
  <si>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</si>
  <si>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</si>
  <si>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</si>
  <si>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</si>
  <si>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</si>
  <si>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</si>
  <si>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</si>
  <si>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</si>
  <si>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</si>
  <si>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</si>
  <si>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</si>
  <si>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</si>
  <si>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</si>
  <si>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</si>
  <si>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</si>
  <si>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</si>
  <si>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</si>
  <si>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</si>
  <si>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</si>
  <si>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</si>
  <si>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</si>
  <si>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</si>
  <si>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</si>
  <si>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</si>
  <si>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</si>
  <si>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</si>
  <si>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</si>
  <si>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</si>
  <si>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</si>
  <si>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</si>
  <si>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</si>
  <si>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</si>
  <si>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</si>
  <si>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</si>
  <si>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</si>
  <si>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</si>
  <si>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</si>
  <si>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</si>
  <si>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</si>
  <si>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</si>
  <si>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</si>
  <si>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</si>
  <si>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</si>
  <si>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</si>
  <si>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</si>
  <si>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</si>
  <si>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</si>
  <si>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</si>
  <si>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</si>
  <si>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</si>
  <si>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</si>
  <si>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</si>
  <si>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</si>
  <si>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</si>
  <si>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08-10-01</t>
  </si>
  <si>
    <t>Praha Horní Počernice - Výh. Skály,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</si>
  <si>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</si>
  <si>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</si>
  <si>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</si>
  <si>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</si>
  <si>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</si>
  <si>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</si>
  <si>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</si>
  <si>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</si>
  <si>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</si>
  <si>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</si>
  <si>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</si>
  <si>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</si>
  <si>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2540*0,272; dle VK/32, převod na tuny</t>
  </si>
  <si>
    <t>015520</t>
  </si>
  <si>
    <t>POPLATKY ZA LIKVIDACŮ ODPADŮ NEBEZPEČNÝCH - 17 02 04*  ŽELEZNIČNÍ PRAŽCE DŘEVĚNÉ</t>
  </si>
  <si>
    <t>015250</t>
  </si>
  <si>
    <t>POPLATKY ZA LIKVIDACŮ ODPADŮ NEKONTAMINOVANÝCH - 17 02 03  POLYETYLÉNOVÉ  PODLOŽKY (ŽEL. SVRŠEK)</t>
  </si>
  <si>
    <t>1: 0,530; dle VK/34</t>
  </si>
  <si>
    <t>015260</t>
  </si>
  <si>
    <t>POPLATKY ZA LIKVIDACŮ ODPADŮ NEKONTAMINOVANÝCH - 07 02 99  PRYŽOVÉ PODLOŽKY (ŽEL. SVRŠEK)</t>
  </si>
  <si>
    <t>1: 1,073; dle VK/35</t>
  </si>
  <si>
    <t>05</t>
  </si>
  <si>
    <t>MATERIÁL ŽELEZNIČNÍHO SVRŠKU</t>
  </si>
  <si>
    <t>Materiál 201</t>
  </si>
  <si>
    <t>KUS</t>
  </si>
  <si>
    <t>RD05051cnm2.1</t>
  </si>
  <si>
    <t>doprava PRAŽCů BETONOVÝch  BEZPODKLADNICOVÝch - TYP B 91, vystrojených W 14</t>
  </si>
  <si>
    <t>tkm</t>
  </si>
  <si>
    <t>zajišťuje zhotovitel</t>
  </si>
  <si>
    <t>1: 0,310*330*5866; počet ks dle položky 101, hmotnost jednoho pražce 0,310 t, z Místa předání Uherský Ostroh na MZ H.Počernice 330 km ._x000D_
2: (3696,623+2,4)/0,6: dle VK/6 (včetně VK/8)+7.1, přepočet na rozdělení 0,6 m_x000D_
3: -280:odpočet dle VK/29.2_x000D_
4: celkem ks 5866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</si>
  <si>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</si>
  <si>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</si>
  <si>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</si>
  <si>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324,542*185; tonáž  dle položky 102, z Místa předání České Budějovice na MZ H. Počernice185 km._x000D_
2: (3696,623-995,859+2,40)*2*0,06003: dle VK/6+7-8, přepočet na tuny, dle pč.102 t 324,542</t>
  </si>
  <si>
    <t>RD0517cnm2.1</t>
  </si>
  <si>
    <t>doprava KOLEJNIC 60 E2 R350HT</t>
  </si>
  <si>
    <t>1: 119,563*124; tonáž  dle položky 103, z Místa předání Ústí nad Labem na MZ H. Počernice 124 km._x000D_
2: 995,859*2*0,06003: dle VK/8, 2 kolejnice, přepočet na tuny, dle pč.103 t 119,563</t>
  </si>
  <si>
    <t>52</t>
  </si>
  <si>
    <t>Zřízení drážního svršku</t>
  </si>
  <si>
    <t>512550</t>
  </si>
  <si>
    <t>KOLEJOVÉ LOŽE - ZŘÍZENÍ Z KAMENIVA HRUBÉHO DRCENÉHO (ŠTĚRK)</t>
  </si>
  <si>
    <t>M3</t>
  </si>
  <si>
    <t>1: 9472,7; dle VK/5</t>
  </si>
  <si>
    <t>R524352cnm2.1</t>
  </si>
  <si>
    <t>R 201</t>
  </si>
  <si>
    <t>KOLEJ 60 E2 DLOUHÉ PASY, ROZD. "U", BEZSTYKOVÁ, PR. BET. BEZPODKLADNICOVÝ, UP. PRUŽNÉ</t>
  </si>
  <si>
    <t>M</t>
  </si>
  <si>
    <t>1: 3696,623; dle VK/6_x000D_
2: -995,859;  odpočet dle VK/8  R350HT_x000D_
3: -335,360/2; odpočet dle VK/29.1- atypické pražce s otvory pro pojistné úhelníky</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</si>
  <si>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</si>
  <si>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</si>
  <si>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</si>
  <si>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995,859;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</si>
  <si>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</si>
  <si>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</si>
  <si>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</si>
  <si>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</si>
  <si>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</si>
  <si>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545111</t>
  </si>
  <si>
    <t>SVAR KOLEJNIC (STEJNÉHO TVARU) 60 E2, R 65 JEDNOTLIVĚ</t>
  </si>
  <si>
    <t>1: 2*(1849,589+1847,034+2,400)/300; dle tab 2.1, závěrné svary po 300 m, 2 kolejnice_x000D_
2: 4; ZÚ_x000D_
3: 1,34; zaokrouhlení na kusy</t>
  </si>
  <si>
    <t>545112</t>
  </si>
  <si>
    <t>SVAR KOLEJNIC (STEJNÉHO TVARU) 60 E2, R 65 SPOJITĚ</t>
  </si>
  <si>
    <t>1: 74; dle VK/13_x000D_
2: -30; odpočet jednotlivých</t>
  </si>
  <si>
    <t>549111</t>
  </si>
  <si>
    <t>BROUŠENÍ KOLEJE A VÝHYBEK</t>
  </si>
  <si>
    <t>1: 3699,023; dle VK/15</t>
  </si>
  <si>
    <t>R548930013</t>
  </si>
  <si>
    <t>Vrtání kolejnic vrtačkou</t>
  </si>
  <si>
    <t>kus</t>
  </si>
  <si>
    <t>1: 40; dle VK/15.1- příprava na propojky SO 08-61-01</t>
  </si>
  <si>
    <t>549420</t>
  </si>
  <si>
    <t>POJISTNÉ ÚHELNÍKY V KOLEJÍCH NA MOSTECH</t>
  </si>
  <si>
    <t>1: 335,360/2; dle VK/29.1- mj v délce koleje, kde jsou úhelníky namontovány</t>
  </si>
  <si>
    <t>524372</t>
  </si>
  <si>
    <t>2: 335,360/2; dle VK/29.1, srovnatelně pro kolej s pražci s otvory pro pojistné úhelníky</t>
  </si>
  <si>
    <t>549</t>
  </si>
  <si>
    <t>Následná úprava</t>
  </si>
  <si>
    <t>542312</t>
  </si>
  <si>
    <t>NÁSLEDNÁ ÚPRAVA SMĚROVÉHO A VÝŠKOVÉHO USPOŘÁDÁNÍ KOLEJE - PRAŽCE BETONOVÉ</t>
  </si>
  <si>
    <t>1: 3696,623+2,40; dle VK/6+7</t>
  </si>
  <si>
    <t>92</t>
  </si>
  <si>
    <t>Doplňující konstrukce a práce na železnici</t>
  </si>
  <si>
    <t>925110</t>
  </si>
  <si>
    <t>DRÁŽNÍ STEZKY Z DRTI TL. DO 50 MM</t>
  </si>
  <si>
    <t>M2</t>
  </si>
  <si>
    <t>1: 24,2/0,05; dle VK/12, převod na m2, frakce 4/8</t>
  </si>
  <si>
    <t>R925120mj</t>
  </si>
  <si>
    <t>DRÁŽNÍ STEZKY TL. PŘES 50 MM</t>
  </si>
  <si>
    <t>m3</t>
  </si>
  <si>
    <t>1: 110,1; dle VK/11, frakce 32/63</t>
  </si>
  <si>
    <t>96</t>
  </si>
  <si>
    <t>Bourání a demontáže</t>
  </si>
  <si>
    <t>965010</t>
  </si>
  <si>
    <t>ODSTRANĚNÍ KOLEJOVÉHO LOŽE A DRÁŽNÍCH STEZEK</t>
  </si>
  <si>
    <t>1: 5218,474; dle VK/1</t>
  </si>
  <si>
    <t>M3KM</t>
  </si>
  <si>
    <t>965113</t>
  </si>
  <si>
    <t>DEMONTÁŽ KOLEJE NA BETONOVÝCH PRAŽCÍCH DO KOLEJOVÝCH POLÍ S ODVOZEM NA MONTÁŽNÍ ZÁKLADNU S NÁSLEDNÝM - ROZEBRÁNÍM</t>
  </si>
  <si>
    <t>1: 3699,078; dle VK/2</t>
  </si>
  <si>
    <t>965116</t>
  </si>
  <si>
    <t>DEMONTÁŽ KOLEJE NA BETONOVÝCH PRAŽCÍCH - ODVOZ ROZEBRANÝCH SOUČÁSTÍ (Z MÍSTA DEMONTÁŽE NEBO Z - MONTÁŽNÍ ZÁKLADNY) K LIKVIDACI</t>
  </si>
  <si>
    <t>TKM</t>
  </si>
  <si>
    <t>1: 2540*0,272*(8); bet. pražce na RZ Klíčov, vzdál. 8 km_x000D_
2: 311,561*(13); ocelový šrot do Kovošrot D. Měcholupy 13 km</t>
  </si>
  <si>
    <t>99</t>
  </si>
  <si>
    <t>Provizorní stavy</t>
  </si>
  <si>
    <t>513550</t>
  </si>
  <si>
    <t>KOLEJOVÉ LOŽE - DOPLNĚNÍ Z KAMENIVA HRUBÉHO DRCENÉHO (ŠTĚRK)</t>
  </si>
  <si>
    <t>1: 55,779; dle VK/28</t>
  </si>
  <si>
    <t>1: 181,850; dle VK/17, čističkou lože</t>
  </si>
  <si>
    <t>R528211-201n</t>
  </si>
  <si>
    <t>KOLEJ 49 E1, ROZD. "D", BEZSTYKOVÁ, PR. DŘ., UP. pružné</t>
  </si>
  <si>
    <t>1: 112,929;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</si>
  <si>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</si>
  <si>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541121</t>
  </si>
  <si>
    <t>PŘÍČNÝ POSUN KOLEJE NA PRAŽCÍCH BETONOVÝCH DO 0,5 M</t>
  </si>
  <si>
    <t>1: 20,356;  dle VK/25</t>
  </si>
  <si>
    <t>542121</t>
  </si>
  <si>
    <t>SMĚROVÉ A VÝŠKOVÉ VYROVNÁNÍ KOLEJE NA PRAŽCÍCH BETONOVÝCH DO 0,05 M</t>
  </si>
  <si>
    <t>1: 146,788; dle VK/24</t>
  </si>
  <si>
    <t>533272</t>
  </si>
  <si>
    <t>J 49 1:9-300, PR. DŘ., UP. PRUŽNÉ</t>
  </si>
  <si>
    <t>1: 2; dle VK/22</t>
  </si>
  <si>
    <t>534371</t>
  </si>
  <si>
    <t>REGENEROVANÁ J S 49 1:9-300, PR. DŘ., UP. TUHÉ</t>
  </si>
  <si>
    <t>1: 2; dle VK/21</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</si>
  <si>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</si>
  <si>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</si>
  <si>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</si>
  <si>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</si>
  <si>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</si>
  <si>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</si>
  <si>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</si>
  <si>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</si>
  <si>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230,190; dle VK/16</t>
  </si>
  <si>
    <t>965222</t>
  </si>
  <si>
    <t>DEMONTÁŽ VÝHYBKOVÉ KONSTRUKCE NA DŘEVĚNÝCH PRAŽCÍCH DO KOLEJOVÝCH POLÍ S ODVOZEM NA MONTÁŽNÍ - ZÁKLADNU BEZ NÁSLEDNÉHO ROZEBRÁNÍ</t>
  </si>
  <si>
    <t>1: 199,384; dle VK/20</t>
  </si>
  <si>
    <t>543231</t>
  </si>
  <si>
    <t>VÝMĚNA JEDNOTLIVÉHO PRAŽCE BETONOVÉHO PODKLADNICOVÉHO, UPEVNĚNÍ TUHÉ</t>
  </si>
  <si>
    <t>1: 25; dle VK/29</t>
  </si>
  <si>
    <t>549321</t>
  </si>
  <si>
    <t>ZRUŠENÍ BEZSTYKOVÉ KOLEJE NA NEDEMONTOVANÝCH ÚSECÍCH V KOLEJI</t>
  </si>
  <si>
    <t>1: 230,190; dle VK/19</t>
  </si>
  <si>
    <t>1: 181,850; dle VK/26_x000D_
2: 248; dle VK/27</t>
  </si>
  <si>
    <t>545121</t>
  </si>
  <si>
    <t>SVAR KOLEJNIC (STEJNÉHO TVARU) 49 E1, T JEDNOTLIVĚ</t>
  </si>
  <si>
    <t>1: 14; dle VK/29.5</t>
  </si>
  <si>
    <t>545122</t>
  </si>
  <si>
    <t>SVAR KOLEJNIC (STEJNÉHO TVARU) 49 E1, T SPOJITĚ</t>
  </si>
  <si>
    <t>1: 56; dle VK/29.6</t>
  </si>
  <si>
    <t>Celkem za 015</t>
  </si>
  <si>
    <t>Celkem za 05</t>
  </si>
  <si>
    <t>Celkem za 52</t>
  </si>
  <si>
    <t>Celkem za 549</t>
  </si>
  <si>
    <t>Celkem za 92</t>
  </si>
  <si>
    <t>Celkem za 96</t>
  </si>
  <si>
    <t>Celkem za 99</t>
  </si>
  <si>
    <t>do B.1.2 jde</t>
  </si>
  <si>
    <t>1: 407*0,070; dle VK/31, oprava1 23.10.2019</t>
  </si>
  <si>
    <t>oprava1 23.5.2019</t>
  </si>
  <si>
    <t>1: 2929,136; dle VK/30, oprava 2 27.5.2019</t>
  </si>
  <si>
    <t>1: 5218,474*19; dle VK/1 na RZ Praha- Libeň 19 km, oprava 2 27.5.2019</t>
  </si>
  <si>
    <t>965023</t>
  </si>
  <si>
    <t>ODSTRANĚNÍ KOLEJOVÉHO LOŽE A DRÁŽNÍCH STEZEK - ODVOZ NA RECYKLACI</t>
  </si>
  <si>
    <t>965090</t>
  </si>
  <si>
    <t>ODSTRANĚNÍ KOLEJOVÉHO LOŽE A DRÁŽNÍCH STEZEK - DOPRAVA VÝSIVEK</t>
  </si>
  <si>
    <t>1:5218,474*0,3*43; z VK/1 30%, odvoz z RZ Praha- Libeň na skládku Benátský vrch 43 km, oprava 2 27.5.2019</t>
  </si>
  <si>
    <t>1: 181,850*19; na RZ Praha- Libeň 19 km, oprava 2 27.5.2019</t>
  </si>
  <si>
    <t>1:181,850*0,3*43; dle VK/17, z toho 30% výsivky z RZ Praha- Libeň na skládku Benátský vrch 43 km, oprava 2-27.5.2019</t>
  </si>
  <si>
    <t>oprava3 10.6.2019</t>
  </si>
  <si>
    <t>oprava2 27.5.2019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</si>
</sst>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00B050"/>
      <name val="Arial"/>
      <family val="2"/>
      <charset val="238"/>
    </font>
    <font>
      <b/>
      <sz val="10"/>
      <color rgb="FF00B05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0" fontId="47" fillId="0" borderId="0" xfId="0" applyFont="1" applyAlignment="1" applyProtection="1">
      <alignment vertical="center"/>
      <protection hidden="1"/>
    </xf>
    <xf numFmtId="0" fontId="48" fillId="0" borderId="0" xfId="0" applyFont="1" applyAlignment="1" applyProtection="1">
      <alignment vertical="center"/>
      <protection hidden="1"/>
    </xf>
    <xf numFmtId="49" fontId="49" fillId="0" borderId="54" xfId="0" applyNumberFormat="1" applyFont="1" applyFill="1" applyBorder="1" applyAlignment="1" applyProtection="1">
      <alignment vertical="center" wrapText="1"/>
      <protection locked="0"/>
    </xf>
    <xf numFmtId="167" fontId="49" fillId="0" borderId="1" xfId="0" applyNumberFormat="1" applyFont="1" applyFill="1" applyBorder="1" applyAlignment="1" applyProtection="1">
      <alignment horizontal="center" vertical="center" wrapText="1"/>
      <protection locked="0"/>
    </xf>
    <xf numFmtId="49" fontId="49" fillId="0" borderId="1" xfId="0" applyNumberFormat="1" applyFont="1" applyFill="1" applyBorder="1" applyAlignment="1" applyProtection="1">
      <alignment vertical="center" wrapText="1"/>
      <protection locked="0"/>
    </xf>
    <xf numFmtId="0" fontId="50"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54"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167"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52" fillId="0" borderId="0" xfId="0" applyFont="1" applyAlignment="1" applyProtection="1">
      <alignment vertical="center"/>
      <protection hidden="1"/>
    </xf>
    <xf numFmtId="14" fontId="53" fillId="3" borderId="49" xfId="0" applyNumberFormat="1" applyFont="1" applyFill="1" applyBorder="1" applyAlignment="1" applyProtection="1">
      <alignment vertical="center"/>
      <protection locked="0"/>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55" zoomScaleNormal="85" zoomScaleSheetLayoutView="55" workbookViewId="0">
      <pane ySplit="12" topLeftCell="A202" activePane="bottomLeft" state="frozen"/>
      <selection activeCell="B1" sqref="B1"/>
      <selection pane="bottomLeft" activeCell="F35" sqref="F35"/>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4.140625" style="10" customWidth="1"/>
    <col min="15" max="16384" width="9.140625" style="10"/>
  </cols>
  <sheetData>
    <row r="1" spans="1:15" s="13" customFormat="1" ht="30.75" customHeight="1" thickTop="1" thickBot="1" x14ac:dyDescent="0.3">
      <c r="A1" s="13" t="s">
        <v>91</v>
      </c>
      <c r="B1" s="177" t="s">
        <v>82</v>
      </c>
      <c r="C1" s="178"/>
      <c r="D1" s="178"/>
      <c r="E1" s="178"/>
      <c r="F1" s="178"/>
      <c r="G1" s="178"/>
      <c r="H1" s="178"/>
      <c r="I1" s="91"/>
      <c r="J1" s="92"/>
      <c r="K1" s="42"/>
      <c r="L1" s="43" t="str">
        <f>D3</f>
        <v>SO 08-10-01</v>
      </c>
      <c r="N1" s="150" t="s">
        <v>271</v>
      </c>
    </row>
    <row r="2" spans="1:15" s="13" customFormat="1" ht="57" customHeight="1" thickTop="1" thickBot="1" x14ac:dyDescent="0.3">
      <c r="B2" s="179" t="s">
        <v>10</v>
      </c>
      <c r="C2" s="180"/>
      <c r="D2" s="93"/>
      <c r="E2" s="46"/>
      <c r="F2" s="28" t="s">
        <v>108</v>
      </c>
      <c r="G2" s="44"/>
      <c r="H2" s="45"/>
      <c r="I2" s="181" t="s">
        <v>25</v>
      </c>
      <c r="J2" s="182"/>
      <c r="K2" s="183">
        <f>ROUND(SUBTOTAL(9,L13:L235),2)</f>
        <v>0</v>
      </c>
      <c r="L2" s="184"/>
      <c r="N2" s="151">
        <f>SUM(L38:L49)</f>
        <v>0</v>
      </c>
    </row>
    <row r="3" spans="1:15" s="13" customFormat="1" ht="42.75" customHeight="1" thickTop="1" thickBot="1" x14ac:dyDescent="0.3">
      <c r="B3" s="94" t="s">
        <v>30</v>
      </c>
      <c r="C3" s="95"/>
      <c r="D3" s="96" t="s">
        <v>112</v>
      </c>
      <c r="E3" s="30"/>
      <c r="F3" s="29" t="s">
        <v>113</v>
      </c>
      <c r="G3" s="97"/>
      <c r="H3" s="98"/>
      <c r="I3" s="99"/>
      <c r="J3" s="100"/>
      <c r="K3" s="201"/>
      <c r="L3" s="202"/>
    </row>
    <row r="4" spans="1:15" s="13" customFormat="1" ht="18" customHeight="1" thickTop="1" x14ac:dyDescent="0.25">
      <c r="B4" s="187" t="s">
        <v>19</v>
      </c>
      <c r="C4" s="188"/>
      <c r="D4" s="189"/>
      <c r="E4" s="4" t="s">
        <v>35</v>
      </c>
      <c r="F4" s="41" t="s">
        <v>31</v>
      </c>
      <c r="G4" s="39"/>
      <c r="H4" s="40"/>
      <c r="I4" s="199" t="s">
        <v>28</v>
      </c>
      <c r="J4" s="200"/>
      <c r="K4" s="2">
        <v>824</v>
      </c>
      <c r="L4" s="3">
        <v>20</v>
      </c>
    </row>
    <row r="5" spans="1:15" s="13" customFormat="1" ht="18" customHeight="1" x14ac:dyDescent="0.25">
      <c r="B5" s="101" t="s">
        <v>26</v>
      </c>
      <c r="C5" s="102"/>
      <c r="D5" s="102"/>
      <c r="E5" s="4" t="s">
        <v>27</v>
      </c>
      <c r="F5" s="191" t="str">
        <f>IF((E5="Stádium 2"),"  Dokumentace pro územní řízení - DUR",(IF((E5="Stádium 3"),"  Projektová dokumentace (DOS/DSP)","")))</f>
        <v xml:space="preserve">  Projektová dokumentace (DOS/DSP)</v>
      </c>
      <c r="G5" s="191"/>
      <c r="H5" s="192"/>
      <c r="I5" s="190" t="s">
        <v>20</v>
      </c>
      <c r="J5" s="189"/>
      <c r="K5" s="5" t="s">
        <v>109</v>
      </c>
      <c r="L5" s="48"/>
    </row>
    <row r="6" spans="1:15" s="13" customFormat="1" ht="18" customHeight="1" x14ac:dyDescent="0.2">
      <c r="B6" s="101" t="s">
        <v>18</v>
      </c>
      <c r="C6" s="102"/>
      <c r="D6" s="102"/>
      <c r="E6" s="4" t="s">
        <v>81</v>
      </c>
      <c r="F6" s="203"/>
      <c r="G6" s="203"/>
      <c r="H6" s="204"/>
      <c r="I6" s="190" t="s">
        <v>21</v>
      </c>
      <c r="J6" s="189"/>
      <c r="K6" s="5" t="s">
        <v>110</v>
      </c>
      <c r="L6" s="48"/>
      <c r="N6" s="212" t="s">
        <v>283</v>
      </c>
      <c r="O6" s="52"/>
    </row>
    <row r="7" spans="1:15" s="13" customFormat="1" ht="18" customHeight="1" x14ac:dyDescent="0.2">
      <c r="B7" s="193" t="s">
        <v>22</v>
      </c>
      <c r="C7" s="176"/>
      <c r="D7" s="176"/>
      <c r="E7" s="103">
        <v>44016</v>
      </c>
      <c r="F7" s="205" t="s">
        <v>17</v>
      </c>
      <c r="G7" s="206"/>
      <c r="H7" s="207"/>
      <c r="I7" s="198" t="s">
        <v>24</v>
      </c>
      <c r="J7" s="188"/>
      <c r="K7" s="47">
        <v>2018</v>
      </c>
      <c r="L7" s="49"/>
      <c r="N7" s="155" t="s">
        <v>284</v>
      </c>
      <c r="O7" s="53"/>
    </row>
    <row r="8" spans="1:15" s="13" customFormat="1" ht="19.5" customHeight="1" thickBot="1" x14ac:dyDescent="0.3">
      <c r="B8" s="208" t="s">
        <v>23</v>
      </c>
      <c r="C8" s="209"/>
      <c r="D8" s="209"/>
      <c r="E8" s="104">
        <v>45170</v>
      </c>
      <c r="F8" s="19" t="s">
        <v>98</v>
      </c>
      <c r="G8" s="210" t="s">
        <v>111</v>
      </c>
      <c r="H8" s="211"/>
      <c r="I8" s="175" t="s">
        <v>16</v>
      </c>
      <c r="J8" s="176"/>
      <c r="K8" s="213">
        <v>43626</v>
      </c>
      <c r="L8" s="50"/>
      <c r="N8" s="154" t="s">
        <v>273</v>
      </c>
    </row>
    <row r="9" spans="1:15" s="13" customFormat="1" ht="9.75" customHeight="1" x14ac:dyDescent="0.25">
      <c r="B9" s="196" t="str">
        <f>F2</f>
        <v>Optimalizace traťového úseku Mstětice (mimo) - Praha-Vysočany (včetně) - cnm2.1</v>
      </c>
      <c r="C9" s="197"/>
      <c r="D9" s="197"/>
      <c r="E9" s="197"/>
      <c r="F9" s="197"/>
      <c r="G9" s="197"/>
      <c r="H9" s="197"/>
      <c r="I9" s="197"/>
      <c r="J9" s="197"/>
      <c r="K9" s="20" t="str">
        <f>$I$5</f>
        <v>ISPROFIN:</v>
      </c>
      <c r="L9" s="51" t="str">
        <f>K5</f>
        <v>327 321 4901</v>
      </c>
    </row>
    <row r="10" spans="1:15" s="13" customFormat="1" ht="15" customHeight="1" x14ac:dyDescent="0.25">
      <c r="B10" s="194" t="s">
        <v>11</v>
      </c>
      <c r="C10" s="173" t="s">
        <v>0</v>
      </c>
      <c r="D10" s="173" t="s">
        <v>1</v>
      </c>
      <c r="E10" s="173" t="s">
        <v>12</v>
      </c>
      <c r="F10" s="173" t="s">
        <v>29</v>
      </c>
      <c r="G10" s="173" t="s">
        <v>2</v>
      </c>
      <c r="H10" s="173" t="s">
        <v>3</v>
      </c>
      <c r="I10" s="173" t="s">
        <v>13</v>
      </c>
      <c r="J10" s="173" t="s">
        <v>14</v>
      </c>
      <c r="K10" s="185" t="s">
        <v>95</v>
      </c>
      <c r="L10" s="186"/>
    </row>
    <row r="11" spans="1:15" s="13" customFormat="1" ht="15" customHeight="1" x14ac:dyDescent="0.25">
      <c r="B11" s="194"/>
      <c r="C11" s="173"/>
      <c r="D11" s="173"/>
      <c r="E11" s="173"/>
      <c r="F11" s="173"/>
      <c r="G11" s="173"/>
      <c r="H11" s="173"/>
      <c r="I11" s="173"/>
      <c r="J11" s="173"/>
      <c r="K11" s="185"/>
      <c r="L11" s="186"/>
    </row>
    <row r="12" spans="1:15" s="13" customFormat="1" ht="12.75" customHeight="1" thickBot="1" x14ac:dyDescent="0.3">
      <c r="B12" s="195"/>
      <c r="C12" s="174"/>
      <c r="D12" s="174"/>
      <c r="E12" s="174"/>
      <c r="F12" s="174"/>
      <c r="G12" s="174"/>
      <c r="H12" s="174"/>
      <c r="I12" s="174"/>
      <c r="J12" s="174"/>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35</v>
      </c>
      <c r="C14" s="109" t="s">
        <v>119</v>
      </c>
      <c r="D14" s="109"/>
      <c r="E14" s="109" t="s">
        <v>120</v>
      </c>
      <c r="F14" s="87" t="s">
        <v>121</v>
      </c>
      <c r="G14" s="109" t="s">
        <v>122</v>
      </c>
      <c r="H14" s="157">
        <v>2929.136</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56" t="s">
        <v>274</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36</v>
      </c>
      <c r="C18" s="109" t="s">
        <v>124</v>
      </c>
      <c r="D18" s="109"/>
      <c r="E18" s="109" t="s">
        <v>120</v>
      </c>
      <c r="F18" s="87" t="s">
        <v>125</v>
      </c>
      <c r="G18" s="109" t="s">
        <v>122</v>
      </c>
      <c r="H18" s="110">
        <v>690.88</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37</v>
      </c>
      <c r="C22" s="109" t="s">
        <v>127</v>
      </c>
      <c r="D22" s="109"/>
      <c r="E22" s="109" t="s">
        <v>120</v>
      </c>
      <c r="F22" s="87" t="s">
        <v>128</v>
      </c>
      <c r="G22" s="109" t="s">
        <v>122</v>
      </c>
      <c r="H22" s="153">
        <v>28.49</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52" t="s">
        <v>272</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38</v>
      </c>
      <c r="C26" s="109" t="s">
        <v>129</v>
      </c>
      <c r="D26" s="109"/>
      <c r="E26" s="109" t="s">
        <v>120</v>
      </c>
      <c r="F26" s="87" t="s">
        <v>130</v>
      </c>
      <c r="G26" s="109" t="s">
        <v>122</v>
      </c>
      <c r="H26" s="110">
        <v>0.53</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39</v>
      </c>
      <c r="C30" s="109" t="s">
        <v>132</v>
      </c>
      <c r="D30" s="109"/>
      <c r="E30" s="109" t="s">
        <v>120</v>
      </c>
      <c r="F30" s="87" t="s">
        <v>133</v>
      </c>
      <c r="G30" s="109" t="s">
        <v>122</v>
      </c>
      <c r="H30" s="110">
        <v>1.073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264</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135</v>
      </c>
      <c r="D37" s="106"/>
      <c r="E37" s="106"/>
      <c r="F37" s="106" t="s">
        <v>136</v>
      </c>
      <c r="G37" s="128"/>
      <c r="H37" s="107"/>
      <c r="I37" s="107"/>
      <c r="J37" s="107"/>
      <c r="K37" s="82"/>
      <c r="L37" s="83"/>
    </row>
    <row r="38" spans="1:13" s="68" customFormat="1" x14ac:dyDescent="0.2">
      <c r="A38" s="214"/>
      <c r="B38" s="215"/>
      <c r="C38" s="216"/>
      <c r="D38" s="216"/>
      <c r="E38" s="216"/>
      <c r="F38" s="217"/>
      <c r="G38" s="218"/>
      <c r="H38" s="219"/>
      <c r="I38" s="219"/>
      <c r="J38" s="219"/>
      <c r="K38" s="220"/>
      <c r="L38" s="221"/>
      <c r="M38" s="222"/>
    </row>
    <row r="39" spans="1:13" s="68" customFormat="1" x14ac:dyDescent="0.2">
      <c r="A39" s="214"/>
      <c r="B39" s="223"/>
      <c r="C39" s="224"/>
      <c r="D39" s="224"/>
      <c r="E39" s="224"/>
      <c r="F39" s="217"/>
      <c r="G39" s="225"/>
      <c r="H39" s="226"/>
      <c r="I39" s="226"/>
      <c r="J39" s="226"/>
      <c r="K39" s="227"/>
      <c r="L39" s="228"/>
      <c r="M39" s="222"/>
    </row>
    <row r="40" spans="1:13" s="68" customFormat="1" x14ac:dyDescent="0.2">
      <c r="A40" s="214"/>
      <c r="B40" s="223"/>
      <c r="C40" s="224"/>
      <c r="D40" s="224"/>
      <c r="E40" s="224"/>
      <c r="F40" s="217"/>
      <c r="G40" s="225"/>
      <c r="H40" s="226"/>
      <c r="I40" s="226"/>
      <c r="J40" s="226"/>
      <c r="K40" s="227"/>
      <c r="L40" s="228"/>
      <c r="M40" s="222"/>
    </row>
    <row r="41" spans="1:13" s="68" customFormat="1" x14ac:dyDescent="0.2">
      <c r="A41" s="214"/>
      <c r="B41" s="223"/>
      <c r="C41" s="224"/>
      <c r="D41" s="224"/>
      <c r="E41" s="224"/>
      <c r="F41" s="217"/>
      <c r="G41" s="225"/>
      <c r="H41" s="226"/>
      <c r="I41" s="226"/>
      <c r="J41" s="226"/>
      <c r="K41" s="227"/>
      <c r="L41" s="228"/>
      <c r="M41" s="222"/>
    </row>
    <row r="42" spans="1:13" s="68" customFormat="1" x14ac:dyDescent="0.2">
      <c r="A42" s="214"/>
      <c r="B42" s="215"/>
      <c r="C42" s="216"/>
      <c r="D42" s="216"/>
      <c r="E42" s="216"/>
      <c r="F42" s="217"/>
      <c r="G42" s="218"/>
      <c r="H42" s="219"/>
      <c r="I42" s="219"/>
      <c r="J42" s="219"/>
      <c r="K42" s="220"/>
      <c r="L42" s="221"/>
      <c r="M42" s="222"/>
    </row>
    <row r="43" spans="1:13" s="68" customFormat="1" x14ac:dyDescent="0.2">
      <c r="A43" s="214"/>
      <c r="B43" s="223"/>
      <c r="C43" s="224"/>
      <c r="D43" s="224"/>
      <c r="E43" s="224"/>
      <c r="F43" s="217"/>
      <c r="G43" s="225"/>
      <c r="H43" s="226"/>
      <c r="I43" s="226"/>
      <c r="J43" s="226"/>
      <c r="K43" s="227"/>
      <c r="L43" s="228"/>
      <c r="M43" s="222"/>
    </row>
    <row r="44" spans="1:13" s="68" customFormat="1" x14ac:dyDescent="0.2">
      <c r="A44" s="214"/>
      <c r="B44" s="223"/>
      <c r="C44" s="224"/>
      <c r="D44" s="224"/>
      <c r="E44" s="224"/>
      <c r="F44" s="217"/>
      <c r="G44" s="225"/>
      <c r="H44" s="226"/>
      <c r="I44" s="226"/>
      <c r="J44" s="226"/>
      <c r="K44" s="227"/>
      <c r="L44" s="228"/>
      <c r="M44" s="222"/>
    </row>
    <row r="45" spans="1:13" s="68" customFormat="1" x14ac:dyDescent="0.2">
      <c r="A45" s="214"/>
      <c r="B45" s="223"/>
      <c r="C45" s="224"/>
      <c r="D45" s="224"/>
      <c r="E45" s="224"/>
      <c r="F45" s="217"/>
      <c r="G45" s="225"/>
      <c r="H45" s="226"/>
      <c r="I45" s="226"/>
      <c r="J45" s="226"/>
      <c r="K45" s="227"/>
      <c r="L45" s="228"/>
      <c r="M45" s="222"/>
    </row>
    <row r="46" spans="1:13" s="68" customFormat="1" x14ac:dyDescent="0.2">
      <c r="A46" s="214"/>
      <c r="B46" s="215"/>
      <c r="C46" s="216"/>
      <c r="D46" s="216"/>
      <c r="E46" s="216"/>
      <c r="F46" s="217"/>
      <c r="G46" s="218"/>
      <c r="H46" s="219"/>
      <c r="I46" s="219"/>
      <c r="J46" s="219"/>
      <c r="K46" s="220"/>
      <c r="L46" s="221"/>
      <c r="M46" s="222"/>
    </row>
    <row r="47" spans="1:13" s="68" customFormat="1" x14ac:dyDescent="0.2">
      <c r="A47" s="214"/>
      <c r="B47" s="223"/>
      <c r="C47" s="224"/>
      <c r="D47" s="224"/>
      <c r="E47" s="224"/>
      <c r="F47" s="217"/>
      <c r="G47" s="225"/>
      <c r="H47" s="226"/>
      <c r="I47" s="226"/>
      <c r="J47" s="226"/>
      <c r="K47" s="227"/>
      <c r="L47" s="228"/>
      <c r="M47" s="222"/>
    </row>
    <row r="48" spans="1:13" s="68" customFormat="1" x14ac:dyDescent="0.2">
      <c r="A48" s="214"/>
      <c r="B48" s="223"/>
      <c r="C48" s="224"/>
      <c r="D48" s="224"/>
      <c r="E48" s="224"/>
      <c r="F48" s="217"/>
      <c r="G48" s="225"/>
      <c r="H48" s="226"/>
      <c r="I48" s="226"/>
      <c r="J48" s="226"/>
      <c r="K48" s="227"/>
      <c r="L48" s="228"/>
      <c r="M48" s="222"/>
    </row>
    <row r="49" spans="1:13" s="68" customFormat="1" x14ac:dyDescent="0.2">
      <c r="A49" s="214"/>
      <c r="B49" s="223"/>
      <c r="C49" s="224"/>
      <c r="D49" s="224"/>
      <c r="E49" s="224"/>
      <c r="F49" s="217"/>
      <c r="G49" s="225"/>
      <c r="H49" s="226"/>
      <c r="I49" s="226"/>
      <c r="J49" s="226"/>
      <c r="K49" s="227"/>
      <c r="L49" s="228"/>
      <c r="M49" s="222"/>
    </row>
    <row r="50" spans="1:13" ht="22.5" x14ac:dyDescent="0.2">
      <c r="A50" s="69" t="s">
        <v>118</v>
      </c>
      <c r="B50" s="108">
        <v>301</v>
      </c>
      <c r="C50" s="109" t="s">
        <v>139</v>
      </c>
      <c r="D50" s="109"/>
      <c r="E50" s="109" t="s">
        <v>137</v>
      </c>
      <c r="F50" s="87" t="s">
        <v>140</v>
      </c>
      <c r="G50" s="129" t="s">
        <v>141</v>
      </c>
      <c r="H50" s="110">
        <v>600091.80000000005</v>
      </c>
      <c r="I50" s="110"/>
      <c r="J50" s="110" t="str">
        <f>IF(ISNUMBER(I50),ROUND(H50*I50,3),"")</f>
        <v/>
      </c>
      <c r="K50" s="84"/>
      <c r="L50" s="77">
        <f>ROUND(H50*K50,2)</f>
        <v>0</v>
      </c>
    </row>
    <row r="51" spans="1:13" x14ac:dyDescent="0.2">
      <c r="A51" s="69" t="s">
        <v>5</v>
      </c>
      <c r="B51" s="111"/>
      <c r="C51" s="112"/>
      <c r="D51" s="112"/>
      <c r="E51" s="112"/>
      <c r="F51" s="87" t="s">
        <v>142</v>
      </c>
      <c r="G51" s="114"/>
      <c r="H51" s="113"/>
      <c r="I51" s="113"/>
      <c r="J51" s="113"/>
      <c r="K51" s="79"/>
      <c r="L51" s="78"/>
    </row>
    <row r="52" spans="1:13" ht="56.25" x14ac:dyDescent="0.2">
      <c r="A52" s="69" t="s">
        <v>7</v>
      </c>
      <c r="B52" s="111"/>
      <c r="C52" s="112"/>
      <c r="D52" s="112"/>
      <c r="E52" s="112"/>
      <c r="F52" s="87" t="s">
        <v>143</v>
      </c>
      <c r="G52" s="114"/>
      <c r="H52" s="113"/>
      <c r="I52" s="113"/>
      <c r="J52" s="113"/>
      <c r="K52" s="79"/>
      <c r="L52" s="78"/>
    </row>
    <row r="53" spans="1:13" ht="112.5" x14ac:dyDescent="0.2">
      <c r="A53" s="69" t="s">
        <v>8</v>
      </c>
      <c r="B53" s="111"/>
      <c r="C53" s="112"/>
      <c r="D53" s="112"/>
      <c r="E53" s="112"/>
      <c r="F53" s="87" t="s">
        <v>144</v>
      </c>
      <c r="G53" s="114"/>
      <c r="H53" s="113"/>
      <c r="I53" s="113"/>
      <c r="J53" s="113"/>
      <c r="K53" s="79"/>
      <c r="L53" s="78"/>
    </row>
    <row r="54" spans="1:13" ht="22.5" x14ac:dyDescent="0.2">
      <c r="A54" s="69" t="s">
        <v>118</v>
      </c>
      <c r="B54" s="108">
        <v>302</v>
      </c>
      <c r="C54" s="109" t="s">
        <v>145</v>
      </c>
      <c r="D54" s="109"/>
      <c r="E54" s="109" t="s">
        <v>137</v>
      </c>
      <c r="F54" s="87" t="s">
        <v>146</v>
      </c>
      <c r="G54" s="129" t="s">
        <v>141</v>
      </c>
      <c r="H54" s="110">
        <v>60040.27</v>
      </c>
      <c r="I54" s="110"/>
      <c r="J54" s="110" t="str">
        <f>IF(ISNUMBER(I54),ROUND(H54*I54,3),"")</f>
        <v/>
      </c>
      <c r="K54" s="84"/>
      <c r="L54" s="77">
        <f>ROUND(H54*K54,2)</f>
        <v>0</v>
      </c>
    </row>
    <row r="55" spans="1:13" s="68" customFormat="1" x14ac:dyDescent="0.2">
      <c r="A55" s="69" t="s">
        <v>5</v>
      </c>
      <c r="B55" s="111"/>
      <c r="C55" s="112"/>
      <c r="D55" s="112"/>
      <c r="E55" s="112"/>
      <c r="F55" s="87" t="s">
        <v>142</v>
      </c>
      <c r="G55" s="114"/>
      <c r="H55" s="113"/>
      <c r="I55" s="113"/>
      <c r="J55" s="113"/>
      <c r="K55" s="79"/>
      <c r="L55" s="78"/>
    </row>
    <row r="56" spans="1:13" s="68" customFormat="1" ht="22.5" x14ac:dyDescent="0.2">
      <c r="A56" s="69" t="s">
        <v>7</v>
      </c>
      <c r="B56" s="111"/>
      <c r="C56" s="112"/>
      <c r="D56" s="112"/>
      <c r="E56" s="112"/>
      <c r="F56" s="87" t="s">
        <v>147</v>
      </c>
      <c r="G56" s="114"/>
      <c r="H56" s="113"/>
      <c r="I56" s="113"/>
      <c r="J56" s="113"/>
      <c r="K56" s="79"/>
      <c r="L56" s="78"/>
    </row>
    <row r="57" spans="1:13" s="68" customFormat="1" ht="112.5" x14ac:dyDescent="0.2">
      <c r="A57" s="69" t="s">
        <v>8</v>
      </c>
      <c r="B57" s="111"/>
      <c r="C57" s="112"/>
      <c r="D57" s="112"/>
      <c r="E57" s="112"/>
      <c r="F57" s="87" t="s">
        <v>144</v>
      </c>
      <c r="G57" s="114"/>
      <c r="H57" s="113"/>
      <c r="I57" s="113"/>
      <c r="J57" s="113"/>
      <c r="K57" s="79"/>
      <c r="L57" s="78"/>
    </row>
    <row r="58" spans="1:13" s="68" customFormat="1" ht="22.5" x14ac:dyDescent="0.2">
      <c r="A58" s="69" t="s">
        <v>118</v>
      </c>
      <c r="B58" s="108">
        <v>303</v>
      </c>
      <c r="C58" s="109" t="s">
        <v>148</v>
      </c>
      <c r="D58" s="109"/>
      <c r="E58" s="109" t="s">
        <v>137</v>
      </c>
      <c r="F58" s="87" t="s">
        <v>149</v>
      </c>
      <c r="G58" s="129" t="s">
        <v>141</v>
      </c>
      <c r="H58" s="110">
        <v>14825.812</v>
      </c>
      <c r="I58" s="110"/>
      <c r="J58" s="110" t="str">
        <f>IF(ISNUMBER(I58),ROUND(H58*I58,3),"")</f>
        <v/>
      </c>
      <c r="K58" s="84"/>
      <c r="L58" s="77">
        <f>ROUND(H58*K58,2)</f>
        <v>0</v>
      </c>
    </row>
    <row r="59" spans="1:13" s="68" customFormat="1" x14ac:dyDescent="0.2">
      <c r="A59" s="69" t="s">
        <v>5</v>
      </c>
      <c r="B59" s="111"/>
      <c r="C59" s="112"/>
      <c r="D59" s="112"/>
      <c r="E59" s="112"/>
      <c r="F59" s="87" t="s">
        <v>142</v>
      </c>
      <c r="G59" s="114"/>
      <c r="H59" s="113"/>
      <c r="I59" s="113"/>
      <c r="J59" s="113"/>
      <c r="K59" s="79"/>
      <c r="L59" s="78"/>
    </row>
    <row r="60" spans="1:13" s="68" customFormat="1" ht="22.5" x14ac:dyDescent="0.2">
      <c r="A60" s="69" t="s">
        <v>7</v>
      </c>
      <c r="B60" s="111"/>
      <c r="C60" s="112"/>
      <c r="D60" s="112"/>
      <c r="E60" s="112"/>
      <c r="F60" s="87" t="s">
        <v>150</v>
      </c>
      <c r="G60" s="114"/>
      <c r="H60" s="113"/>
      <c r="I60" s="113"/>
      <c r="J60" s="113"/>
      <c r="K60" s="79"/>
      <c r="L60" s="78"/>
    </row>
    <row r="61" spans="1:13" s="68" customFormat="1" ht="112.5" x14ac:dyDescent="0.2">
      <c r="A61" s="69" t="s">
        <v>8</v>
      </c>
      <c r="B61" s="111"/>
      <c r="C61" s="112"/>
      <c r="D61" s="112"/>
      <c r="E61" s="112"/>
      <c r="F61" s="87" t="s">
        <v>144</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265</v>
      </c>
      <c r="D63" s="120"/>
      <c r="E63" s="120"/>
      <c r="F63" s="120" t="s">
        <v>136</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151</v>
      </c>
      <c r="D65" s="106"/>
      <c r="E65" s="106"/>
      <c r="F65" s="106" t="s">
        <v>152</v>
      </c>
      <c r="G65" s="128"/>
      <c r="H65" s="107"/>
      <c r="I65" s="107"/>
      <c r="J65" s="107"/>
      <c r="K65" s="82"/>
      <c r="L65" s="83"/>
    </row>
    <row r="66" spans="1:12" s="68" customFormat="1" ht="22.5" x14ac:dyDescent="0.2">
      <c r="A66" s="69" t="s">
        <v>118</v>
      </c>
      <c r="B66" s="108">
        <v>5</v>
      </c>
      <c r="C66" s="109" t="s">
        <v>153</v>
      </c>
      <c r="D66" s="109"/>
      <c r="E66" s="109" t="s">
        <v>120</v>
      </c>
      <c r="F66" s="87" t="s">
        <v>154</v>
      </c>
      <c r="G66" s="129" t="s">
        <v>155</v>
      </c>
      <c r="H66" s="110">
        <v>9472.7000000000007</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156</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157</v>
      </c>
      <c r="D70" s="109"/>
      <c r="E70" s="109" t="s">
        <v>158</v>
      </c>
      <c r="F70" s="87" t="s">
        <v>159</v>
      </c>
      <c r="G70" s="129" t="s">
        <v>160</v>
      </c>
      <c r="H70" s="110">
        <v>2533.0839999999998</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33.75" x14ac:dyDescent="0.2">
      <c r="A72" s="1" t="s">
        <v>7</v>
      </c>
      <c r="B72" s="111"/>
      <c r="C72" s="112"/>
      <c r="D72" s="112"/>
      <c r="E72" s="112"/>
      <c r="F72" s="87" t="s">
        <v>161</v>
      </c>
      <c r="G72" s="114"/>
      <c r="H72" s="113"/>
      <c r="I72" s="113"/>
      <c r="J72" s="113"/>
      <c r="K72" s="79"/>
      <c r="L72" s="78"/>
    </row>
    <row r="73" spans="1:12" ht="326.25" x14ac:dyDescent="0.2">
      <c r="A73" s="1" t="s">
        <v>8</v>
      </c>
      <c r="B73" s="111"/>
      <c r="C73" s="112"/>
      <c r="D73" s="112"/>
      <c r="E73" s="112"/>
      <c r="F73" s="87" t="s">
        <v>162</v>
      </c>
      <c r="G73" s="114"/>
      <c r="H73" s="113"/>
      <c r="I73" s="113"/>
      <c r="J73" s="113"/>
      <c r="K73" s="79"/>
      <c r="L73" s="78"/>
    </row>
    <row r="74" spans="1:12" ht="22.5" x14ac:dyDescent="0.2">
      <c r="A74" s="1" t="s">
        <v>118</v>
      </c>
      <c r="B74" s="108">
        <v>7</v>
      </c>
      <c r="C74" s="109" t="s">
        <v>163</v>
      </c>
      <c r="D74" s="109"/>
      <c r="E74" s="109" t="s">
        <v>158</v>
      </c>
      <c r="F74" s="87" t="s">
        <v>164</v>
      </c>
      <c r="G74" s="129" t="s">
        <v>160</v>
      </c>
      <c r="H74" s="110">
        <v>995.85900000000004</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165</v>
      </c>
      <c r="G76" s="114"/>
      <c r="H76" s="113"/>
      <c r="I76" s="113"/>
      <c r="J76" s="113"/>
      <c r="K76" s="79"/>
      <c r="L76" s="78"/>
    </row>
    <row r="77" spans="1:12" ht="326.25" x14ac:dyDescent="0.2">
      <c r="A77" s="1" t="s">
        <v>8</v>
      </c>
      <c r="B77" s="111"/>
      <c r="C77" s="112"/>
      <c r="D77" s="112"/>
      <c r="E77" s="112"/>
      <c r="F77" s="87" t="s">
        <v>166</v>
      </c>
      <c r="G77" s="114"/>
      <c r="H77" s="113"/>
      <c r="I77" s="113"/>
      <c r="J77" s="113"/>
      <c r="K77" s="79"/>
      <c r="L77" s="78"/>
    </row>
    <row r="78" spans="1:12" ht="22.5" x14ac:dyDescent="0.2">
      <c r="A78" s="1" t="s">
        <v>118</v>
      </c>
      <c r="B78" s="108">
        <v>8</v>
      </c>
      <c r="C78" s="109" t="s">
        <v>167</v>
      </c>
      <c r="D78" s="109"/>
      <c r="E78" s="109" t="s">
        <v>158</v>
      </c>
      <c r="F78" s="87" t="s">
        <v>168</v>
      </c>
      <c r="G78" s="129" t="s">
        <v>160</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169</v>
      </c>
      <c r="G80" s="114"/>
      <c r="H80" s="113"/>
      <c r="I80" s="113"/>
      <c r="J80" s="113"/>
      <c r="K80" s="79"/>
      <c r="L80" s="78"/>
    </row>
    <row r="81" spans="1:12" ht="337.5" x14ac:dyDescent="0.2">
      <c r="A81" s="1" t="s">
        <v>8</v>
      </c>
      <c r="B81" s="111"/>
      <c r="C81" s="112"/>
      <c r="D81" s="112"/>
      <c r="E81" s="112"/>
      <c r="F81" s="87" t="s">
        <v>170</v>
      </c>
      <c r="G81" s="114"/>
      <c r="H81" s="113"/>
      <c r="I81" s="113"/>
      <c r="J81" s="113"/>
      <c r="K81" s="79"/>
      <c r="L81" s="78"/>
    </row>
    <row r="82" spans="1:12" ht="22.5" x14ac:dyDescent="0.2">
      <c r="A82" s="1" t="s">
        <v>118</v>
      </c>
      <c r="B82" s="108">
        <v>9</v>
      </c>
      <c r="C82" s="109" t="s">
        <v>171</v>
      </c>
      <c r="D82" s="109"/>
      <c r="E82" s="109" t="s">
        <v>120</v>
      </c>
      <c r="F82" s="87" t="s">
        <v>172</v>
      </c>
      <c r="G82" s="129" t="s">
        <v>138</v>
      </c>
      <c r="H82" s="110">
        <v>30</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ht="33.75" x14ac:dyDescent="0.2">
      <c r="A84" s="1" t="s">
        <v>7</v>
      </c>
      <c r="B84" s="111"/>
      <c r="C84" s="112"/>
      <c r="D84" s="112"/>
      <c r="E84" s="112"/>
      <c r="F84" s="87" t="s">
        <v>173</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174</v>
      </c>
      <c r="D86" s="109"/>
      <c r="E86" s="109" t="s">
        <v>120</v>
      </c>
      <c r="F86" s="87" t="s">
        <v>175</v>
      </c>
      <c r="G86" s="129" t="s">
        <v>138</v>
      </c>
      <c r="H86" s="110">
        <v>44</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22.5" x14ac:dyDescent="0.2">
      <c r="A88" s="1" t="s">
        <v>7</v>
      </c>
      <c r="B88" s="111"/>
      <c r="C88" s="112"/>
      <c r="D88" s="112"/>
      <c r="E88" s="112"/>
      <c r="F88" s="87" t="s">
        <v>176</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177</v>
      </c>
      <c r="D90" s="109"/>
      <c r="E90" s="109" t="s">
        <v>120</v>
      </c>
      <c r="F90" s="87" t="s">
        <v>178</v>
      </c>
      <c r="G90" s="129" t="s">
        <v>160</v>
      </c>
      <c r="H90" s="110">
        <v>3699.0230000000001</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179</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x14ac:dyDescent="0.2">
      <c r="A94" s="1" t="s">
        <v>118</v>
      </c>
      <c r="B94" s="108">
        <v>12</v>
      </c>
      <c r="C94" s="109" t="s">
        <v>180</v>
      </c>
      <c r="D94" s="109"/>
      <c r="E94" s="109" t="s">
        <v>158</v>
      </c>
      <c r="F94" s="87" t="s">
        <v>181</v>
      </c>
      <c r="G94" s="129" t="s">
        <v>182</v>
      </c>
      <c r="H94" s="110">
        <v>40</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x14ac:dyDescent="0.2">
      <c r="A97" s="1" t="s">
        <v>8</v>
      </c>
      <c r="B97" s="111"/>
      <c r="C97" s="112"/>
      <c r="D97" s="112"/>
      <c r="E97" s="112"/>
      <c r="F97" s="87"/>
      <c r="G97" s="114"/>
      <c r="H97" s="113"/>
      <c r="I97" s="113"/>
      <c r="J97" s="113"/>
      <c r="K97" s="79"/>
      <c r="L97" s="78"/>
    </row>
    <row r="98" spans="1:12" ht="22.5" x14ac:dyDescent="0.2">
      <c r="A98" s="1" t="s">
        <v>118</v>
      </c>
      <c r="B98" s="108">
        <v>13</v>
      </c>
      <c r="C98" s="109" t="s">
        <v>184</v>
      </c>
      <c r="D98" s="109"/>
      <c r="E98" s="109" t="s">
        <v>120</v>
      </c>
      <c r="F98" s="87" t="s">
        <v>185</v>
      </c>
      <c r="G98" s="129" t="s">
        <v>160</v>
      </c>
      <c r="H98" s="110">
        <v>167.68</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186</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50</v>
      </c>
      <c r="C102" s="109" t="s">
        <v>187</v>
      </c>
      <c r="D102" s="109"/>
      <c r="E102" s="109" t="s">
        <v>120</v>
      </c>
      <c r="F102" s="87" t="s">
        <v>168</v>
      </c>
      <c r="G102" s="129" t="s">
        <v>160</v>
      </c>
      <c r="H102" s="110">
        <v>167.68</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188</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266</v>
      </c>
      <c r="D107" s="120"/>
      <c r="E107" s="120"/>
      <c r="F107" s="120" t="s">
        <v>152</v>
      </c>
      <c r="G107" s="121"/>
      <c r="H107" s="122"/>
      <c r="I107" s="122"/>
      <c r="J107" s="122">
        <f>SUBTOTAL(9,J66:J106)</f>
        <v>0</v>
      </c>
      <c r="K107" s="85"/>
      <c r="L107" s="86">
        <f>SUBTOTAL(9,L66:L106)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189</v>
      </c>
      <c r="D109" s="106"/>
      <c r="E109" s="106"/>
      <c r="F109" s="106" t="s">
        <v>190</v>
      </c>
      <c r="G109" s="128"/>
      <c r="H109" s="107"/>
      <c r="I109" s="107"/>
      <c r="J109" s="107"/>
      <c r="K109" s="82"/>
      <c r="L109" s="83"/>
    </row>
    <row r="110" spans="1:12" ht="22.5" x14ac:dyDescent="0.2">
      <c r="A110" s="1" t="s">
        <v>118</v>
      </c>
      <c r="B110" s="108">
        <v>40</v>
      </c>
      <c r="C110" s="109" t="s">
        <v>191</v>
      </c>
      <c r="D110" s="109"/>
      <c r="E110" s="109" t="s">
        <v>120</v>
      </c>
      <c r="F110" s="87" t="s">
        <v>192</v>
      </c>
      <c r="G110" s="129" t="s">
        <v>160</v>
      </c>
      <c r="H110" s="110">
        <v>3699.0230000000001</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193</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x14ac:dyDescent="0.2">
      <c r="A114" s="1"/>
      <c r="B114" s="115"/>
      <c r="C114" s="116"/>
      <c r="D114" s="116"/>
      <c r="E114" s="116"/>
      <c r="F114" s="116"/>
      <c r="G114" s="117"/>
      <c r="H114" s="118"/>
      <c r="I114" s="118"/>
      <c r="J114" s="118"/>
      <c r="K114" s="80"/>
      <c r="L114" s="81"/>
    </row>
    <row r="115" spans="1:12" ht="22.5" x14ac:dyDescent="0.2">
      <c r="A115" s="1" t="s">
        <v>102</v>
      </c>
      <c r="B115" s="119"/>
      <c r="C115" s="120" t="s">
        <v>267</v>
      </c>
      <c r="D115" s="120"/>
      <c r="E115" s="120"/>
      <c r="F115" s="120" t="s">
        <v>190</v>
      </c>
      <c r="G115" s="121"/>
      <c r="H115" s="122"/>
      <c r="I115" s="122"/>
      <c r="J115" s="122">
        <f>SUBTOTAL(9,J110:J114)</f>
        <v>0</v>
      </c>
      <c r="K115" s="85"/>
      <c r="L115" s="86">
        <f>SUBTOTAL(9,L110:L114)</f>
        <v>0</v>
      </c>
    </row>
    <row r="116" spans="1:12" ht="12" thickBot="1" x14ac:dyDescent="0.25">
      <c r="A116" s="1"/>
      <c r="B116" s="123"/>
      <c r="C116" s="124"/>
      <c r="D116" s="124"/>
      <c r="E116" s="124"/>
      <c r="F116" s="124"/>
      <c r="G116" s="125"/>
      <c r="H116" s="126"/>
      <c r="I116" s="127"/>
      <c r="J116" s="126"/>
      <c r="K116" s="76"/>
      <c r="L116" s="76"/>
    </row>
    <row r="117" spans="1:12" x14ac:dyDescent="0.2">
      <c r="A117" s="1" t="s">
        <v>114</v>
      </c>
      <c r="B117" s="105" t="s">
        <v>115</v>
      </c>
      <c r="C117" s="106" t="s">
        <v>194</v>
      </c>
      <c r="D117" s="106"/>
      <c r="E117" s="106"/>
      <c r="F117" s="106" t="s">
        <v>195</v>
      </c>
      <c r="G117" s="128"/>
      <c r="H117" s="107"/>
      <c r="I117" s="107"/>
      <c r="J117" s="107"/>
      <c r="K117" s="82"/>
      <c r="L117" s="83"/>
    </row>
    <row r="118" spans="1:12" ht="22.5" x14ac:dyDescent="0.2">
      <c r="A118" s="1" t="s">
        <v>118</v>
      </c>
      <c r="B118" s="108">
        <v>14</v>
      </c>
      <c r="C118" s="109" t="s">
        <v>196</v>
      </c>
      <c r="D118" s="109"/>
      <c r="E118" s="109" t="s">
        <v>120</v>
      </c>
      <c r="F118" s="87" t="s">
        <v>197</v>
      </c>
      <c r="G118" s="129" t="s">
        <v>198</v>
      </c>
      <c r="H118" s="110">
        <v>484</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199</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15</v>
      </c>
      <c r="C122" s="109" t="s">
        <v>200</v>
      </c>
      <c r="D122" s="109"/>
      <c r="E122" s="109" t="s">
        <v>158</v>
      </c>
      <c r="F122" s="87" t="s">
        <v>201</v>
      </c>
      <c r="G122" s="129" t="s">
        <v>202</v>
      </c>
      <c r="H122" s="110">
        <v>110.1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203</v>
      </c>
      <c r="G124" s="114"/>
      <c r="H124" s="113"/>
      <c r="I124" s="113"/>
      <c r="J124" s="113"/>
      <c r="K124" s="79"/>
      <c r="L124" s="78"/>
    </row>
    <row r="125" spans="1:12" x14ac:dyDescent="0.2">
      <c r="A125" s="1" t="s">
        <v>8</v>
      </c>
      <c r="B125" s="111"/>
      <c r="C125" s="112"/>
      <c r="D125" s="112"/>
      <c r="E125" s="112"/>
      <c r="F125" s="87"/>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268</v>
      </c>
      <c r="D127" s="120"/>
      <c r="E127" s="120"/>
      <c r="F127" s="120" t="s">
        <v>195</v>
      </c>
      <c r="G127" s="121"/>
      <c r="H127" s="122"/>
      <c r="I127" s="122"/>
      <c r="J127" s="122">
        <f>SUBTOTAL(9,J118:J126)</f>
        <v>0</v>
      </c>
      <c r="K127" s="85"/>
      <c r="L127" s="86">
        <f>SUBTOTAL(9,L118:L126)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204</v>
      </c>
      <c r="D129" s="106"/>
      <c r="E129" s="106"/>
      <c r="F129" s="106" t="s">
        <v>205</v>
      </c>
      <c r="G129" s="128"/>
      <c r="H129" s="107"/>
      <c r="I129" s="107"/>
      <c r="J129" s="107"/>
      <c r="K129" s="82"/>
      <c r="L129" s="83"/>
    </row>
    <row r="130" spans="1:12" ht="22.5" x14ac:dyDescent="0.2">
      <c r="A130" s="1" t="s">
        <v>118</v>
      </c>
      <c r="B130" s="108">
        <v>1</v>
      </c>
      <c r="C130" s="109" t="s">
        <v>206</v>
      </c>
      <c r="D130" s="109"/>
      <c r="E130" s="109" t="s">
        <v>120</v>
      </c>
      <c r="F130" s="87" t="s">
        <v>207</v>
      </c>
      <c r="G130" s="129" t="s">
        <v>155</v>
      </c>
      <c r="H130" s="110">
        <v>5218.4740000000002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208</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v>
      </c>
      <c r="C134" s="158" t="s">
        <v>276</v>
      </c>
      <c r="D134" s="109"/>
      <c r="E134" s="109" t="s">
        <v>120</v>
      </c>
      <c r="F134" s="156" t="s">
        <v>277</v>
      </c>
      <c r="G134" s="129" t="s">
        <v>209</v>
      </c>
      <c r="H134" s="157">
        <v>99151.005999999994</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156" t="s">
        <v>275</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ht="22.5" x14ac:dyDescent="0.2">
      <c r="A138" s="159" t="s">
        <v>118</v>
      </c>
      <c r="B138" s="160">
        <v>101</v>
      </c>
      <c r="C138" s="161" t="s">
        <v>278</v>
      </c>
      <c r="D138" s="161"/>
      <c r="E138" s="161" t="s">
        <v>120</v>
      </c>
      <c r="F138" s="162" t="s">
        <v>279</v>
      </c>
      <c r="G138" s="163" t="s">
        <v>209</v>
      </c>
      <c r="H138" s="164">
        <v>67318.315000000002</v>
      </c>
      <c r="I138" s="164"/>
      <c r="J138" s="164" t="str">
        <f>IF(ISNUMBER(I138),ROUND(H138*I138,3),"")</f>
        <v/>
      </c>
      <c r="K138" s="165"/>
      <c r="L138" s="166">
        <f>ROUND(H138*K138,2)</f>
        <v>0</v>
      </c>
    </row>
    <row r="139" spans="1:12" x14ac:dyDescent="0.2">
      <c r="A139" s="159" t="s">
        <v>5</v>
      </c>
      <c r="B139" s="167"/>
      <c r="C139" s="168"/>
      <c r="D139" s="168"/>
      <c r="E139" s="168"/>
      <c r="F139" s="162"/>
      <c r="G139" s="169"/>
      <c r="H139" s="170"/>
      <c r="I139" s="170"/>
      <c r="J139" s="170"/>
      <c r="K139" s="171"/>
      <c r="L139" s="172"/>
    </row>
    <row r="140" spans="1:12" ht="22.5" x14ac:dyDescent="0.2">
      <c r="A140" s="159" t="s">
        <v>7</v>
      </c>
      <c r="B140" s="167"/>
      <c r="C140" s="168"/>
      <c r="D140" s="168"/>
      <c r="E140" s="168"/>
      <c r="F140" s="162" t="s">
        <v>280</v>
      </c>
      <c r="G140" s="169"/>
      <c r="H140" s="170"/>
      <c r="I140" s="170"/>
      <c r="J140" s="170"/>
      <c r="K140" s="171"/>
      <c r="L140" s="172"/>
    </row>
    <row r="141" spans="1:12" x14ac:dyDescent="0.2">
      <c r="A141" s="159" t="s">
        <v>8</v>
      </c>
      <c r="B141" s="167"/>
      <c r="C141" s="168"/>
      <c r="D141" s="168"/>
      <c r="E141" s="168"/>
      <c r="F141" s="162" t="s">
        <v>123</v>
      </c>
      <c r="G141" s="169"/>
      <c r="H141" s="170"/>
      <c r="I141" s="170"/>
      <c r="J141" s="170"/>
      <c r="K141" s="171"/>
      <c r="L141" s="172"/>
    </row>
    <row r="142" spans="1:12" ht="22.5" x14ac:dyDescent="0.2">
      <c r="A142" s="1" t="s">
        <v>118</v>
      </c>
      <c r="B142" s="108">
        <v>3</v>
      </c>
      <c r="C142" s="109" t="s">
        <v>210</v>
      </c>
      <c r="D142" s="109"/>
      <c r="E142" s="109" t="s">
        <v>120</v>
      </c>
      <c r="F142" s="87" t="s">
        <v>211</v>
      </c>
      <c r="G142" s="129" t="s">
        <v>160</v>
      </c>
      <c r="H142" s="110">
        <v>3699.078</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212</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ht="22.5" x14ac:dyDescent="0.2">
      <c r="A146" s="1" t="s">
        <v>118</v>
      </c>
      <c r="B146" s="108">
        <v>4</v>
      </c>
      <c r="C146" s="109" t="s">
        <v>213</v>
      </c>
      <c r="D146" s="109"/>
      <c r="E146" s="109" t="s">
        <v>120</v>
      </c>
      <c r="F146" s="87" t="s">
        <v>214</v>
      </c>
      <c r="G146" s="129" t="s">
        <v>215</v>
      </c>
      <c r="H146" s="110">
        <v>9577.3330000000005</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ht="22.5" x14ac:dyDescent="0.2">
      <c r="A148" s="1" t="s">
        <v>7</v>
      </c>
      <c r="B148" s="111"/>
      <c r="C148" s="112"/>
      <c r="D148" s="112"/>
      <c r="E148" s="112"/>
      <c r="F148" s="87" t="s">
        <v>216</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x14ac:dyDescent="0.2">
      <c r="A150" s="1"/>
      <c r="B150" s="115"/>
      <c r="C150" s="116"/>
      <c r="D150" s="116"/>
      <c r="E150" s="116"/>
      <c r="F150" s="116"/>
      <c r="G150" s="117"/>
      <c r="H150" s="118"/>
      <c r="I150" s="118"/>
      <c r="J150" s="118"/>
      <c r="K150" s="80"/>
      <c r="L150" s="81"/>
    </row>
    <row r="151" spans="1:12" ht="22.5" x14ac:dyDescent="0.2">
      <c r="A151" s="1" t="s">
        <v>102</v>
      </c>
      <c r="B151" s="119"/>
      <c r="C151" s="120" t="s">
        <v>269</v>
      </c>
      <c r="D151" s="120"/>
      <c r="E151" s="120"/>
      <c r="F151" s="120" t="s">
        <v>205</v>
      </c>
      <c r="G151" s="121"/>
      <c r="H151" s="122"/>
      <c r="I151" s="122"/>
      <c r="J151" s="122">
        <f>SUBTOTAL(9,J130:J150)</f>
        <v>0</v>
      </c>
      <c r="K151" s="85"/>
      <c r="L151" s="86">
        <f>SUBTOTAL(9,L130:L150)</f>
        <v>0</v>
      </c>
    </row>
    <row r="152" spans="1:12" ht="12" thickBot="1" x14ac:dyDescent="0.25">
      <c r="A152" s="1"/>
      <c r="B152" s="123"/>
      <c r="C152" s="124"/>
      <c r="D152" s="124"/>
      <c r="E152" s="124"/>
      <c r="F152" s="124"/>
      <c r="G152" s="125"/>
      <c r="H152" s="126"/>
      <c r="I152" s="127"/>
      <c r="J152" s="126"/>
      <c r="K152" s="76"/>
      <c r="L152" s="76"/>
    </row>
    <row r="153" spans="1:12" x14ac:dyDescent="0.2">
      <c r="A153" s="1" t="s">
        <v>114</v>
      </c>
      <c r="B153" s="105" t="s">
        <v>115</v>
      </c>
      <c r="C153" s="106" t="s">
        <v>217</v>
      </c>
      <c r="D153" s="106"/>
      <c r="E153" s="106"/>
      <c r="F153" s="106" t="s">
        <v>218</v>
      </c>
      <c r="G153" s="128"/>
      <c r="H153" s="107"/>
      <c r="I153" s="107"/>
      <c r="J153" s="107"/>
      <c r="K153" s="82"/>
      <c r="L153" s="83"/>
    </row>
    <row r="154" spans="1:12" ht="22.5" x14ac:dyDescent="0.2">
      <c r="A154" s="1" t="s">
        <v>118</v>
      </c>
      <c r="B154" s="108">
        <v>16</v>
      </c>
      <c r="C154" s="109" t="s">
        <v>219</v>
      </c>
      <c r="D154" s="109"/>
      <c r="E154" s="109" t="s">
        <v>120</v>
      </c>
      <c r="F154" s="87" t="s">
        <v>220</v>
      </c>
      <c r="G154" s="129" t="s">
        <v>155</v>
      </c>
      <c r="H154" s="110">
        <v>55.779000000000003</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221</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17</v>
      </c>
      <c r="C158" s="109" t="s">
        <v>206</v>
      </c>
      <c r="D158" s="109"/>
      <c r="E158" s="109" t="s">
        <v>120</v>
      </c>
      <c r="F158" s="87" t="s">
        <v>207</v>
      </c>
      <c r="G158" s="129" t="s">
        <v>155</v>
      </c>
      <c r="H158" s="110">
        <v>181.85</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222</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1" t="s">
        <v>118</v>
      </c>
      <c r="B162" s="108">
        <v>18</v>
      </c>
      <c r="C162" s="158" t="s">
        <v>276</v>
      </c>
      <c r="D162" s="109"/>
      <c r="E162" s="109" t="s">
        <v>120</v>
      </c>
      <c r="F162" s="156" t="s">
        <v>277</v>
      </c>
      <c r="G162" s="129" t="s">
        <v>209</v>
      </c>
      <c r="H162" s="157">
        <v>3455.15</v>
      </c>
      <c r="I162" s="110"/>
      <c r="J162" s="110" t="str">
        <f>IF(ISNUMBER(I162),ROUND(H162*I162,3),"")</f>
        <v/>
      </c>
      <c r="K162" s="84"/>
      <c r="L162" s="77">
        <f>ROUND(H162*K162,2)</f>
        <v>0</v>
      </c>
    </row>
    <row r="163" spans="1:12" x14ac:dyDescent="0.2">
      <c r="A163" s="1" t="s">
        <v>5</v>
      </c>
      <c r="B163" s="111"/>
      <c r="C163" s="112"/>
      <c r="D163" s="112"/>
      <c r="E163" s="112"/>
      <c r="F163" s="156"/>
      <c r="G163" s="114"/>
      <c r="H163" s="113"/>
      <c r="I163" s="113"/>
      <c r="J163" s="113"/>
      <c r="K163" s="79"/>
      <c r="L163" s="78"/>
    </row>
    <row r="164" spans="1:12" x14ac:dyDescent="0.2">
      <c r="A164" s="1" t="s">
        <v>7</v>
      </c>
      <c r="B164" s="111"/>
      <c r="C164" s="112"/>
      <c r="D164" s="112"/>
      <c r="E164" s="112"/>
      <c r="F164" s="156" t="s">
        <v>281</v>
      </c>
      <c r="G164" s="114"/>
      <c r="H164" s="113"/>
      <c r="I164" s="113"/>
      <c r="J164" s="113"/>
      <c r="K164" s="79"/>
      <c r="L164" s="78"/>
    </row>
    <row r="165" spans="1:12" x14ac:dyDescent="0.2">
      <c r="A165" s="1" t="s">
        <v>8</v>
      </c>
      <c r="B165" s="111"/>
      <c r="C165" s="112"/>
      <c r="D165" s="112"/>
      <c r="E165" s="112"/>
      <c r="F165" s="87" t="s">
        <v>123</v>
      </c>
      <c r="G165" s="114"/>
      <c r="H165" s="113"/>
      <c r="I165" s="113"/>
      <c r="J165" s="113"/>
      <c r="K165" s="79"/>
      <c r="L165" s="78"/>
    </row>
    <row r="166" spans="1:12" ht="22.5" x14ac:dyDescent="0.2">
      <c r="A166" s="159" t="s">
        <v>118</v>
      </c>
      <c r="B166" s="160">
        <v>102</v>
      </c>
      <c r="C166" s="161" t="s">
        <v>278</v>
      </c>
      <c r="D166" s="161"/>
      <c r="E166" s="161" t="s">
        <v>120</v>
      </c>
      <c r="F166" s="162" t="s">
        <v>279</v>
      </c>
      <c r="G166" s="163" t="s">
        <v>209</v>
      </c>
      <c r="H166" s="164">
        <v>2345.8649999999998</v>
      </c>
      <c r="I166" s="164"/>
      <c r="J166" s="164" t="str">
        <f>IF(ISNUMBER(I166),ROUND(H166*I166,3),"")</f>
        <v/>
      </c>
      <c r="K166" s="165"/>
      <c r="L166" s="166">
        <f>ROUND(H166*K166,2)</f>
        <v>0</v>
      </c>
    </row>
    <row r="167" spans="1:12" x14ac:dyDescent="0.2">
      <c r="A167" s="159" t="s">
        <v>5</v>
      </c>
      <c r="B167" s="167"/>
      <c r="C167" s="168"/>
      <c r="D167" s="168"/>
      <c r="E167" s="168"/>
      <c r="F167" s="162"/>
      <c r="G167" s="169"/>
      <c r="H167" s="170"/>
      <c r="I167" s="170"/>
      <c r="J167" s="170"/>
      <c r="K167" s="171"/>
      <c r="L167" s="172"/>
    </row>
    <row r="168" spans="1:12" ht="22.5" x14ac:dyDescent="0.2">
      <c r="A168" s="159" t="s">
        <v>7</v>
      </c>
      <c r="B168" s="167"/>
      <c r="C168" s="168"/>
      <c r="D168" s="168"/>
      <c r="E168" s="168"/>
      <c r="F168" s="162" t="s">
        <v>282</v>
      </c>
      <c r="G168" s="169"/>
      <c r="H168" s="170"/>
      <c r="I168" s="170"/>
      <c r="J168" s="170"/>
      <c r="K168" s="171"/>
      <c r="L168" s="172"/>
    </row>
    <row r="169" spans="1:12" x14ac:dyDescent="0.2">
      <c r="A169" s="159" t="s">
        <v>8</v>
      </c>
      <c r="B169" s="167"/>
      <c r="C169" s="168"/>
      <c r="D169" s="168"/>
      <c r="E169" s="168"/>
      <c r="F169" s="162" t="s">
        <v>123</v>
      </c>
      <c r="G169" s="169"/>
      <c r="H169" s="170"/>
      <c r="I169" s="170"/>
      <c r="J169" s="170"/>
      <c r="K169" s="171"/>
      <c r="L169" s="172"/>
    </row>
    <row r="170" spans="1:12" ht="22.5" x14ac:dyDescent="0.2">
      <c r="A170" s="1" t="s">
        <v>118</v>
      </c>
      <c r="B170" s="108">
        <v>19</v>
      </c>
      <c r="C170" s="109" t="s">
        <v>223</v>
      </c>
      <c r="D170" s="112"/>
      <c r="E170" s="109" t="s">
        <v>120</v>
      </c>
      <c r="F170" s="87" t="s">
        <v>224</v>
      </c>
      <c r="G170" s="129" t="s">
        <v>160</v>
      </c>
      <c r="H170" s="110">
        <v>112.929</v>
      </c>
      <c r="I170" s="110"/>
      <c r="J170" s="110" t="str">
        <f>IF(ISNUMBER(I170),ROUND(H170*I170,3),"")</f>
        <v/>
      </c>
      <c r="K170" s="84"/>
      <c r="L170" s="77">
        <f>ROUND(H170*K170,2)</f>
        <v>0</v>
      </c>
    </row>
    <row r="171" spans="1:12" x14ac:dyDescent="0.2">
      <c r="A171" s="1" t="s">
        <v>5</v>
      </c>
      <c r="B171" s="111"/>
      <c r="C171" s="112"/>
      <c r="D171" s="109"/>
      <c r="E171" s="112"/>
      <c r="F171" s="87"/>
      <c r="G171" s="114"/>
      <c r="H171" s="113"/>
      <c r="I171" s="113"/>
      <c r="J171" s="113"/>
      <c r="K171" s="79"/>
      <c r="L171" s="78"/>
    </row>
    <row r="172" spans="1:12" x14ac:dyDescent="0.2">
      <c r="A172" s="1" t="s">
        <v>7</v>
      </c>
      <c r="B172" s="111"/>
      <c r="C172" s="112"/>
      <c r="D172" s="112"/>
      <c r="E172" s="112"/>
      <c r="F172" s="87" t="s">
        <v>225</v>
      </c>
      <c r="G172" s="114"/>
      <c r="H172" s="113"/>
      <c r="I172" s="113"/>
      <c r="J172" s="113"/>
      <c r="K172" s="79"/>
      <c r="L172" s="78"/>
    </row>
    <row r="173" spans="1:12" ht="247.5" x14ac:dyDescent="0.2">
      <c r="A173" s="1" t="s">
        <v>8</v>
      </c>
      <c r="B173" s="111"/>
      <c r="C173" s="112"/>
      <c r="D173" s="112"/>
      <c r="E173" s="112"/>
      <c r="F173" s="87" t="s">
        <v>226</v>
      </c>
      <c r="G173" s="114"/>
      <c r="H173" s="113"/>
      <c r="I173" s="113"/>
      <c r="J173" s="113"/>
      <c r="K173" s="79"/>
      <c r="L173" s="78"/>
    </row>
    <row r="174" spans="1:12" ht="22.5" x14ac:dyDescent="0.2">
      <c r="A174" s="1" t="s">
        <v>118</v>
      </c>
      <c r="B174" s="108">
        <v>20</v>
      </c>
      <c r="C174" s="109" t="s">
        <v>227</v>
      </c>
      <c r="D174" s="112"/>
      <c r="E174" s="109" t="s">
        <v>120</v>
      </c>
      <c r="F174" s="87" t="s">
        <v>228</v>
      </c>
      <c r="G174" s="129" t="s">
        <v>160</v>
      </c>
      <c r="H174" s="110">
        <v>20.356000000000002</v>
      </c>
      <c r="I174" s="110"/>
      <c r="J174" s="110" t="str">
        <f>IF(ISNUMBER(I174),ROUND(H174*I174,3),"")</f>
        <v/>
      </c>
      <c r="K174" s="84"/>
      <c r="L174" s="77">
        <f>ROUND(H174*K174,2)</f>
        <v>0</v>
      </c>
    </row>
    <row r="175" spans="1:12" x14ac:dyDescent="0.2">
      <c r="A175" s="1" t="s">
        <v>5</v>
      </c>
      <c r="B175" s="111"/>
      <c r="C175" s="112"/>
      <c r="D175" s="109"/>
      <c r="E175" s="112"/>
      <c r="F175" s="87"/>
      <c r="G175" s="114"/>
      <c r="H175" s="113"/>
      <c r="I175" s="113"/>
      <c r="J175" s="113"/>
      <c r="K175" s="79"/>
      <c r="L175" s="78"/>
    </row>
    <row r="176" spans="1:12"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21</v>
      </c>
      <c r="C178" s="109" t="s">
        <v>230</v>
      </c>
      <c r="D178" s="112"/>
      <c r="E178" s="109" t="s">
        <v>120</v>
      </c>
      <c r="F178" s="87" t="s">
        <v>231</v>
      </c>
      <c r="G178" s="129" t="s">
        <v>160</v>
      </c>
      <c r="H178" s="110">
        <v>146.78800000000001</v>
      </c>
      <c r="I178" s="110"/>
      <c r="J178" s="110" t="str">
        <f>IF(ISNUMBER(I178),ROUND(H178*I178,3),"")</f>
        <v/>
      </c>
      <c r="K178" s="84"/>
      <c r="L178" s="77">
        <f>ROUND(H178*K178,2)</f>
        <v>0</v>
      </c>
    </row>
    <row r="179" spans="1:12" x14ac:dyDescent="0.2">
      <c r="A179" s="1" t="s">
        <v>5</v>
      </c>
      <c r="B179" s="111"/>
      <c r="C179" s="112"/>
      <c r="D179" s="109"/>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22</v>
      </c>
      <c r="C182" s="109" t="s">
        <v>233</v>
      </c>
      <c r="D182" s="112"/>
      <c r="E182" s="109" t="s">
        <v>120</v>
      </c>
      <c r="F182" s="87" t="s">
        <v>234</v>
      </c>
      <c r="G182" s="129" t="s">
        <v>138</v>
      </c>
      <c r="H182" s="110">
        <v>2</v>
      </c>
      <c r="I182" s="110"/>
      <c r="J182" s="110" t="str">
        <f>IF(ISNUMBER(I182),ROUND(H182*I182,3),"")</f>
        <v/>
      </c>
      <c r="K182" s="84"/>
      <c r="L182" s="77">
        <f>ROUND(H182*K182,2)</f>
        <v>0</v>
      </c>
    </row>
    <row r="183" spans="1:12" x14ac:dyDescent="0.2">
      <c r="A183" s="1" t="s">
        <v>5</v>
      </c>
      <c r="B183" s="111"/>
      <c r="C183" s="112"/>
      <c r="D183" s="109"/>
      <c r="E183" s="112"/>
      <c r="F183" s="87"/>
      <c r="G183" s="114"/>
      <c r="H183" s="113"/>
      <c r="I183" s="113"/>
      <c r="J183" s="113"/>
      <c r="K183" s="79"/>
      <c r="L183" s="78"/>
    </row>
    <row r="184" spans="1:12" x14ac:dyDescent="0.2">
      <c r="A184" s="1" t="s">
        <v>7</v>
      </c>
      <c r="B184" s="111"/>
      <c r="C184" s="112"/>
      <c r="D184" s="112"/>
      <c r="E184" s="112"/>
      <c r="F184" s="87" t="s">
        <v>235</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23</v>
      </c>
      <c r="C186" s="109" t="s">
        <v>236</v>
      </c>
      <c r="D186" s="112"/>
      <c r="E186" s="109" t="s">
        <v>120</v>
      </c>
      <c r="F186" s="87" t="s">
        <v>237</v>
      </c>
      <c r="G186" s="129" t="s">
        <v>138</v>
      </c>
      <c r="H186" s="110">
        <v>2</v>
      </c>
      <c r="I186" s="110"/>
      <c r="J186" s="110" t="str">
        <f>IF(ISNUMBER(I186),ROUND(H186*I186,3),"")</f>
        <v/>
      </c>
      <c r="K186" s="84"/>
      <c r="L186" s="77">
        <f>ROUND(H186*K186,2)</f>
        <v>0</v>
      </c>
    </row>
    <row r="187" spans="1:12" x14ac:dyDescent="0.2">
      <c r="A187" s="1" t="s">
        <v>5</v>
      </c>
      <c r="B187" s="111"/>
      <c r="C187" s="112"/>
      <c r="D187" s="109"/>
      <c r="E187" s="112"/>
      <c r="F187" s="87"/>
      <c r="G187" s="114"/>
      <c r="H187" s="113"/>
      <c r="I187" s="113"/>
      <c r="J187" s="113"/>
      <c r="K187" s="79"/>
      <c r="L187" s="78"/>
    </row>
    <row r="188" spans="1:12" x14ac:dyDescent="0.2">
      <c r="A188" s="1" t="s">
        <v>7</v>
      </c>
      <c r="B188" s="111"/>
      <c r="C188" s="112"/>
      <c r="D188" s="112"/>
      <c r="E188" s="112"/>
      <c r="F188" s="87" t="s">
        <v>238</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24</v>
      </c>
      <c r="C190" s="109" t="s">
        <v>239</v>
      </c>
      <c r="D190" s="112"/>
      <c r="E190" s="109" t="s">
        <v>120</v>
      </c>
      <c r="F190" s="87" t="s">
        <v>240</v>
      </c>
      <c r="G190" s="129" t="s">
        <v>138</v>
      </c>
      <c r="H190" s="110">
        <v>2</v>
      </c>
      <c r="I190" s="110"/>
      <c r="J190" s="110" t="str">
        <f>IF(ISNUMBER(I190),ROUND(H190*I190,3),"")</f>
        <v/>
      </c>
      <c r="K190" s="84"/>
      <c r="L190" s="77">
        <f>ROUND(H190*K190,2)</f>
        <v>0</v>
      </c>
    </row>
    <row r="191" spans="1:12" x14ac:dyDescent="0.2">
      <c r="A191" s="1" t="s">
        <v>5</v>
      </c>
      <c r="B191" s="111"/>
      <c r="C191" s="112"/>
      <c r="D191" s="109"/>
      <c r="E191" s="112"/>
      <c r="F191" s="87"/>
      <c r="G191" s="114"/>
      <c r="H191" s="113"/>
      <c r="I191" s="113"/>
      <c r="J191" s="113"/>
      <c r="K191" s="79"/>
      <c r="L191" s="78"/>
    </row>
    <row r="192" spans="1:12" x14ac:dyDescent="0.2">
      <c r="A192" s="1" t="s">
        <v>7</v>
      </c>
      <c r="B192" s="111"/>
      <c r="C192" s="112"/>
      <c r="D192" s="112"/>
      <c r="E192" s="112"/>
      <c r="F192" s="87" t="s">
        <v>235</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25</v>
      </c>
      <c r="C194" s="109" t="s">
        <v>241</v>
      </c>
      <c r="D194" s="112"/>
      <c r="E194" s="109" t="s">
        <v>120</v>
      </c>
      <c r="F194" s="87" t="s">
        <v>242</v>
      </c>
      <c r="G194" s="129" t="s">
        <v>138</v>
      </c>
      <c r="H194" s="110">
        <v>2</v>
      </c>
      <c r="I194" s="110"/>
      <c r="J194" s="110" t="str">
        <f>IF(ISNUMBER(I194),ROUND(H194*I194,3),"")</f>
        <v/>
      </c>
      <c r="K194" s="84"/>
      <c r="L194" s="77">
        <f>ROUND(H194*K194,2)</f>
        <v>0</v>
      </c>
    </row>
    <row r="195" spans="1:12" x14ac:dyDescent="0.2">
      <c r="A195" s="1" t="s">
        <v>5</v>
      </c>
      <c r="B195" s="111"/>
      <c r="C195" s="112"/>
      <c r="D195" s="109"/>
      <c r="E195" s="112"/>
      <c r="F195" s="87"/>
      <c r="G195" s="114"/>
      <c r="H195" s="113"/>
      <c r="I195" s="113"/>
      <c r="J195" s="113"/>
      <c r="K195" s="79"/>
      <c r="L195" s="78"/>
    </row>
    <row r="196" spans="1:12" x14ac:dyDescent="0.2">
      <c r="A196" s="1" t="s">
        <v>7</v>
      </c>
      <c r="B196" s="111"/>
      <c r="C196" s="112"/>
      <c r="D196" s="112"/>
      <c r="E196" s="112"/>
      <c r="F196" s="87" t="s">
        <v>235</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26</v>
      </c>
      <c r="C198" s="109" t="s">
        <v>243</v>
      </c>
      <c r="D198" s="112"/>
      <c r="E198" s="109" t="s">
        <v>120</v>
      </c>
      <c r="F198" s="87" t="s">
        <v>244</v>
      </c>
      <c r="G198" s="129" t="s">
        <v>138</v>
      </c>
      <c r="H198" s="110">
        <v>2</v>
      </c>
      <c r="I198" s="110"/>
      <c r="J198" s="110" t="str">
        <f>IF(ISNUMBER(I198),ROUND(H198*I198,3),"")</f>
        <v/>
      </c>
      <c r="K198" s="84"/>
      <c r="L198" s="77">
        <f>ROUND(H198*K198,2)</f>
        <v>0</v>
      </c>
    </row>
    <row r="199" spans="1:12" x14ac:dyDescent="0.2">
      <c r="A199" s="1" t="s">
        <v>5</v>
      </c>
      <c r="B199" s="111"/>
      <c r="C199" s="112"/>
      <c r="D199" s="109"/>
      <c r="E199" s="112"/>
      <c r="F199" s="87"/>
      <c r="G199" s="114"/>
      <c r="H199" s="113"/>
      <c r="I199" s="113"/>
      <c r="J199" s="113"/>
      <c r="K199" s="79"/>
      <c r="L199" s="78"/>
    </row>
    <row r="200" spans="1:12" x14ac:dyDescent="0.2">
      <c r="A200" s="1" t="s">
        <v>7</v>
      </c>
      <c r="B200" s="111"/>
      <c r="C200" s="112"/>
      <c r="D200" s="112"/>
      <c r="E200" s="112"/>
      <c r="F200" s="87" t="s">
        <v>235</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27</v>
      </c>
      <c r="C202" s="109" t="s">
        <v>245</v>
      </c>
      <c r="D202" s="112"/>
      <c r="E202" s="109" t="s">
        <v>120</v>
      </c>
      <c r="F202" s="87" t="s">
        <v>246</v>
      </c>
      <c r="G202" s="129" t="s">
        <v>138</v>
      </c>
      <c r="H202" s="110">
        <v>2</v>
      </c>
      <c r="I202" s="110"/>
      <c r="J202" s="110" t="str">
        <f>IF(ISNUMBER(I202),ROUND(H202*I202,3),"")</f>
        <v/>
      </c>
      <c r="K202" s="84"/>
      <c r="L202" s="77">
        <f>ROUND(H202*K202,2)</f>
        <v>0</v>
      </c>
    </row>
    <row r="203" spans="1:12" x14ac:dyDescent="0.2">
      <c r="A203" s="1" t="s">
        <v>5</v>
      </c>
      <c r="B203" s="111"/>
      <c r="C203" s="112"/>
      <c r="D203" s="109"/>
      <c r="E203" s="112"/>
      <c r="F203" s="87"/>
      <c r="G203" s="114"/>
      <c r="H203" s="113"/>
      <c r="I203" s="113"/>
      <c r="J203" s="113"/>
      <c r="K203" s="79"/>
      <c r="L203" s="78"/>
    </row>
    <row r="204" spans="1:12" x14ac:dyDescent="0.2">
      <c r="A204" s="1" t="s">
        <v>7</v>
      </c>
      <c r="B204" s="111"/>
      <c r="C204" s="112"/>
      <c r="D204" s="112"/>
      <c r="E204" s="112"/>
      <c r="F204" s="87" t="s">
        <v>235</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28</v>
      </c>
      <c r="C206" s="109" t="s">
        <v>210</v>
      </c>
      <c r="D206" s="112"/>
      <c r="E206" s="109" t="s">
        <v>120</v>
      </c>
      <c r="F206" s="87" t="s">
        <v>211</v>
      </c>
      <c r="G206" s="129" t="s">
        <v>160</v>
      </c>
      <c r="H206" s="110">
        <v>230.19</v>
      </c>
      <c r="I206" s="110"/>
      <c r="J206" s="110" t="str">
        <f>IF(ISNUMBER(I206),ROUND(H206*I206,3),"")</f>
        <v/>
      </c>
      <c r="K206" s="84"/>
      <c r="L206" s="77">
        <f>ROUND(H206*K206,2)</f>
        <v>0</v>
      </c>
    </row>
    <row r="207" spans="1:12" x14ac:dyDescent="0.2">
      <c r="A207" s="1" t="s">
        <v>5</v>
      </c>
      <c r="B207" s="111"/>
      <c r="C207" s="112"/>
      <c r="D207" s="109"/>
      <c r="E207" s="112"/>
      <c r="F207" s="87"/>
      <c r="G207" s="114"/>
      <c r="H207" s="113"/>
      <c r="I207" s="113"/>
      <c r="J207" s="113"/>
      <c r="K207" s="79"/>
      <c r="L207" s="78"/>
    </row>
    <row r="208" spans="1:12" x14ac:dyDescent="0.2">
      <c r="A208" s="1" t="s">
        <v>7</v>
      </c>
      <c r="B208" s="111"/>
      <c r="C208" s="112"/>
      <c r="D208" s="112"/>
      <c r="E208" s="112"/>
      <c r="F208" s="87" t="s">
        <v>247</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29</v>
      </c>
      <c r="C210" s="109" t="s">
        <v>248</v>
      </c>
      <c r="D210" s="112"/>
      <c r="E210" s="109" t="s">
        <v>120</v>
      </c>
      <c r="F210" s="87" t="s">
        <v>249</v>
      </c>
      <c r="G210" s="129" t="s">
        <v>160</v>
      </c>
      <c r="H210" s="110">
        <v>199.38399999999999</v>
      </c>
      <c r="I210" s="110"/>
      <c r="J210" s="110" t="str">
        <f>IF(ISNUMBER(I210),ROUND(H210*I210,3),"")</f>
        <v/>
      </c>
      <c r="K210" s="84"/>
      <c r="L210" s="77">
        <f>ROUND(H210*K210,2)</f>
        <v>0</v>
      </c>
    </row>
    <row r="211" spans="1:12" x14ac:dyDescent="0.2">
      <c r="A211" s="1" t="s">
        <v>5</v>
      </c>
      <c r="B211" s="111"/>
      <c r="C211" s="112"/>
      <c r="D211" s="109"/>
      <c r="E211" s="112"/>
      <c r="F211" s="87"/>
      <c r="G211" s="114"/>
      <c r="H211" s="113"/>
      <c r="I211" s="113"/>
      <c r="J211" s="113"/>
      <c r="K211" s="79"/>
      <c r="L211" s="78"/>
    </row>
    <row r="212" spans="1:12" x14ac:dyDescent="0.2">
      <c r="A212" s="1" t="s">
        <v>7</v>
      </c>
      <c r="B212" s="111"/>
      <c r="C212" s="112"/>
      <c r="D212" s="112"/>
      <c r="E212" s="112"/>
      <c r="F212" s="87" t="s">
        <v>250</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30</v>
      </c>
      <c r="C214" s="109" t="s">
        <v>251</v>
      </c>
      <c r="D214" s="112"/>
      <c r="E214" s="109" t="s">
        <v>120</v>
      </c>
      <c r="F214" s="87" t="s">
        <v>252</v>
      </c>
      <c r="G214" s="129" t="s">
        <v>138</v>
      </c>
      <c r="H214" s="110">
        <v>25</v>
      </c>
      <c r="I214" s="110"/>
      <c r="J214" s="110" t="str">
        <f>IF(ISNUMBER(I214),ROUND(H214*I214,3),"")</f>
        <v/>
      </c>
      <c r="K214" s="84"/>
      <c r="L214" s="77">
        <f>ROUND(H214*K214,2)</f>
        <v>0</v>
      </c>
    </row>
    <row r="215" spans="1:12" x14ac:dyDescent="0.2">
      <c r="A215" s="1" t="s">
        <v>5</v>
      </c>
      <c r="B215" s="111"/>
      <c r="C215" s="112"/>
      <c r="D215" s="109"/>
      <c r="E215" s="112"/>
      <c r="F215" s="87"/>
      <c r="G215" s="114"/>
      <c r="H215" s="113"/>
      <c r="I215" s="113"/>
      <c r="J215" s="113"/>
      <c r="K215" s="79"/>
      <c r="L215" s="78"/>
    </row>
    <row r="216" spans="1:12" x14ac:dyDescent="0.2">
      <c r="A216" s="1" t="s">
        <v>7</v>
      </c>
      <c r="B216" s="111"/>
      <c r="C216" s="112"/>
      <c r="D216" s="112"/>
      <c r="E216" s="112"/>
      <c r="F216" s="87" t="s">
        <v>253</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31</v>
      </c>
      <c r="C218" s="109" t="s">
        <v>254</v>
      </c>
      <c r="D218" s="112"/>
      <c r="E218" s="109" t="s">
        <v>120</v>
      </c>
      <c r="F218" s="87" t="s">
        <v>255</v>
      </c>
      <c r="G218" s="129" t="s">
        <v>160</v>
      </c>
      <c r="H218" s="110">
        <v>230.19</v>
      </c>
      <c r="I218" s="110"/>
      <c r="J218" s="110" t="str">
        <f>IF(ISNUMBER(I218),ROUND(H218*I218,3),"")</f>
        <v/>
      </c>
      <c r="K218" s="84"/>
      <c r="L218" s="77">
        <f>ROUND(H218*K218,2)</f>
        <v>0</v>
      </c>
    </row>
    <row r="219" spans="1:12" x14ac:dyDescent="0.2">
      <c r="A219" s="1" t="s">
        <v>5</v>
      </c>
      <c r="B219" s="111"/>
      <c r="C219" s="112"/>
      <c r="D219" s="109"/>
      <c r="E219" s="112"/>
      <c r="F219" s="87"/>
      <c r="G219" s="114"/>
      <c r="H219" s="113"/>
      <c r="I219" s="113"/>
      <c r="J219" s="113"/>
      <c r="K219" s="79"/>
      <c r="L219" s="78"/>
    </row>
    <row r="220" spans="1:12" x14ac:dyDescent="0.2">
      <c r="A220" s="1" t="s">
        <v>7</v>
      </c>
      <c r="B220" s="111"/>
      <c r="C220" s="112"/>
      <c r="D220" s="112"/>
      <c r="E220" s="112"/>
      <c r="F220" s="87" t="s">
        <v>256</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32</v>
      </c>
      <c r="C222" s="109" t="s">
        <v>153</v>
      </c>
      <c r="D222" s="112"/>
      <c r="E222" s="109" t="s">
        <v>120</v>
      </c>
      <c r="F222" s="87" t="s">
        <v>154</v>
      </c>
      <c r="G222" s="129" t="s">
        <v>155</v>
      </c>
      <c r="H222" s="110">
        <v>429.85</v>
      </c>
      <c r="I222" s="110"/>
      <c r="J222" s="110" t="str">
        <f>IF(ISNUMBER(I222),ROUND(H222*I222,3),"")</f>
        <v/>
      </c>
      <c r="K222" s="84"/>
      <c r="L222" s="77">
        <f>ROUND(H222*K222,2)</f>
        <v>0</v>
      </c>
    </row>
    <row r="223" spans="1:12" x14ac:dyDescent="0.2">
      <c r="A223" s="1" t="s">
        <v>5</v>
      </c>
      <c r="B223" s="111"/>
      <c r="C223" s="112"/>
      <c r="D223" s="109"/>
      <c r="E223" s="112"/>
      <c r="F223" s="87"/>
      <c r="G223" s="114"/>
      <c r="H223" s="113"/>
      <c r="I223" s="113"/>
      <c r="J223" s="113"/>
      <c r="K223" s="79"/>
      <c r="L223" s="78"/>
    </row>
    <row r="224" spans="1:12" ht="22.5" x14ac:dyDescent="0.2">
      <c r="A224" s="1" t="s">
        <v>7</v>
      </c>
      <c r="B224" s="111"/>
      <c r="C224" s="112"/>
      <c r="D224" s="112"/>
      <c r="E224" s="112"/>
      <c r="F224" s="87" t="s">
        <v>257</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33</v>
      </c>
      <c r="C226" s="109" t="s">
        <v>258</v>
      </c>
      <c r="D226" s="112"/>
      <c r="E226" s="109" t="s">
        <v>120</v>
      </c>
      <c r="F226" s="87" t="s">
        <v>259</v>
      </c>
      <c r="G226" s="129" t="s">
        <v>138</v>
      </c>
      <c r="H226" s="110">
        <v>14</v>
      </c>
      <c r="I226" s="110"/>
      <c r="J226" s="110" t="str">
        <f>IF(ISNUMBER(I226),ROUND(H226*I226,3),"")</f>
        <v/>
      </c>
      <c r="K226" s="84"/>
      <c r="L226" s="77">
        <f>ROUND(H226*K226,2)</f>
        <v>0</v>
      </c>
    </row>
    <row r="227" spans="1:12" x14ac:dyDescent="0.2">
      <c r="A227" s="1" t="s">
        <v>5</v>
      </c>
      <c r="B227" s="111"/>
      <c r="C227" s="112"/>
      <c r="D227" s="109"/>
      <c r="E227" s="112"/>
      <c r="F227" s="87"/>
      <c r="G227" s="114"/>
      <c r="H227" s="113"/>
      <c r="I227" s="113"/>
      <c r="J227" s="113"/>
      <c r="K227" s="79"/>
      <c r="L227" s="78"/>
    </row>
    <row r="228" spans="1:12" x14ac:dyDescent="0.2">
      <c r="A228" s="1" t="s">
        <v>7</v>
      </c>
      <c r="B228" s="111"/>
      <c r="C228" s="112"/>
      <c r="D228" s="112"/>
      <c r="E228" s="112"/>
      <c r="F228" s="87" t="s">
        <v>260</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34</v>
      </c>
      <c r="C230" s="109" t="s">
        <v>261</v>
      </c>
      <c r="D230" s="112"/>
      <c r="E230" s="109" t="s">
        <v>120</v>
      </c>
      <c r="F230" s="87" t="s">
        <v>262</v>
      </c>
      <c r="G230" s="129" t="s">
        <v>138</v>
      </c>
      <c r="H230" s="110">
        <v>56</v>
      </c>
      <c r="I230" s="110"/>
      <c r="J230" s="110" t="str">
        <f>IF(ISNUMBER(I230),ROUND(H230*I230,3),"")</f>
        <v/>
      </c>
      <c r="K230" s="84"/>
      <c r="L230" s="77">
        <f>ROUND(H230*K230,2)</f>
        <v>0</v>
      </c>
    </row>
    <row r="231" spans="1:12" x14ac:dyDescent="0.2">
      <c r="A231" s="1" t="s">
        <v>5</v>
      </c>
      <c r="B231" s="111"/>
      <c r="C231" s="112"/>
      <c r="D231" s="109"/>
      <c r="E231" s="112"/>
      <c r="F231" s="87"/>
      <c r="G231" s="114"/>
      <c r="H231" s="113"/>
      <c r="I231" s="113"/>
      <c r="J231" s="113"/>
      <c r="K231" s="79"/>
      <c r="L231" s="78"/>
    </row>
    <row r="232" spans="1:12" x14ac:dyDescent="0.2">
      <c r="A232" s="1" t="s">
        <v>7</v>
      </c>
      <c r="B232" s="111"/>
      <c r="C232" s="112"/>
      <c r="D232" s="112"/>
      <c r="E232" s="112"/>
      <c r="F232" s="87" t="s">
        <v>263</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x14ac:dyDescent="0.2">
      <c r="A234" s="1"/>
      <c r="B234" s="130"/>
      <c r="C234" s="131"/>
      <c r="D234" s="112"/>
      <c r="E234" s="131"/>
      <c r="F234" s="131"/>
      <c r="G234" s="132"/>
      <c r="H234" s="133"/>
      <c r="I234" s="133"/>
      <c r="J234" s="133"/>
      <c r="K234" s="89"/>
      <c r="L234" s="90"/>
    </row>
    <row r="235" spans="1:12" ht="22.5" x14ac:dyDescent="0.2">
      <c r="A235" s="1" t="s">
        <v>102</v>
      </c>
      <c r="B235" s="119"/>
      <c r="C235" s="120" t="s">
        <v>270</v>
      </c>
      <c r="D235" s="131"/>
      <c r="E235" s="120"/>
      <c r="F235" s="120" t="s">
        <v>218</v>
      </c>
      <c r="G235" s="121"/>
      <c r="H235" s="122"/>
      <c r="I235" s="122"/>
      <c r="J235" s="122">
        <f>SUBTOTAL(9,J154:J234)</f>
        <v>0</v>
      </c>
      <c r="K235" s="85"/>
      <c r="L235" s="86">
        <f>SUBTOTAL(9,L154:L234)</f>
        <v>0</v>
      </c>
    </row>
    <row r="236" spans="1:12" x14ac:dyDescent="0.2">
      <c r="A236" s="1"/>
      <c r="B236" s="134"/>
      <c r="C236" s="135"/>
      <c r="D236" s="120"/>
      <c r="E236" s="135"/>
      <c r="F236" s="135"/>
      <c r="G236" s="136"/>
      <c r="H236" s="137"/>
      <c r="I236" s="138"/>
      <c r="J236" s="137"/>
      <c r="K236" s="88"/>
      <c r="L236" s="88"/>
    </row>
    <row r="237" spans="1:12" x14ac:dyDescent="0.2">
      <c r="A237" s="1"/>
      <c r="B237" s="139"/>
      <c r="C237" s="75"/>
      <c r="D237" s="13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75"/>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D1110" s="148"/>
      <c r="K1110"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6" min="1" max="11" man="1"/>
    <brk id="73" min="1" max="11" man="1"/>
    <brk id="77" min="1" max="11" man="1"/>
    <brk id="101" min="1" max="11" man="1"/>
    <brk id="1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2019-03-13T13:46:34Z</cp:lastPrinted>
  <dcterms:created xsi:type="dcterms:W3CDTF">2015-03-16T09:47:49Z</dcterms:created>
  <dcterms:modified xsi:type="dcterms:W3CDTF">2019-06-10T11:43:29Z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