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1 - Budova A" sheetId="2" r:id="rId2"/>
    <sheet name="SO.02 - Budova B a C, vje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'SO.01 - Budova A'!$C$108:$K$401</definedName>
    <definedName name="_xlnm.Print_Area" localSheetId="1">'SO.01 - Budova A'!$C$4:$J$39,'SO.01 - Budova A'!$C$45:$J$90,'SO.01 - Budova A'!$C$96:$K$401</definedName>
    <definedName name="_xlnm._FilterDatabase" localSheetId="2" hidden="1">'SO.02 - Budova B a C, vje...'!$C$105:$K$328</definedName>
    <definedName name="_xlnm.Print_Area" localSheetId="2">'SO.02 - Budova B a C, vje...'!$C$4:$J$39,'SO.02 - Budova B a C, vje...'!$C$45:$J$87,'SO.02 - Budova B a C, vje...'!$C$93:$K$328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'SO.01 - Budova A'!$108:$108</definedName>
  </definedNames>
  <calcPr fullCalcOnLoad="1"/>
</workbook>
</file>

<file path=xl/sharedStrings.xml><?xml version="1.0" encoding="utf-8"?>
<sst xmlns="http://schemas.openxmlformats.org/spreadsheetml/2006/main" count="8124" uniqueCount="1812">
  <si>
    <t>Export Komplet</t>
  </si>
  <si>
    <t>VZ</t>
  </si>
  <si>
    <t>2.0</t>
  </si>
  <si>
    <t>ZAMOK</t>
  </si>
  <si>
    <t>False</t>
  </si>
  <si>
    <t>{7a67c267-aa56-4679-9c7c-2198c0232c54}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</si>
  <si>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</si>
  <si>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</si>
  <si>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</si>
  <si>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</si>
  <si>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</si>
  <si>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</si>
  <si>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</si>
  <si>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</si>
  <si>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</si>
  <si>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</si>
  <si>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objektu HZS Kralupy nad Vltavou</t>
  </si>
  <si>
    <t>KSO:</t>
  </si>
  <si>
    <t>018</t>
  </si>
  <si>
    <t>CC-CZ:</t>
  </si>
  <si>
    <t/>
  </si>
  <si>
    <t>Místo:</t>
  </si>
  <si>
    <t>Kralupy Nad Vltavou</t>
  </si>
  <si>
    <t>Datum:</t>
  </si>
  <si>
    <t>11. 4. 2019</t>
  </si>
  <si>
    <t>Zadavatel:</t>
  </si>
  <si>
    <t>IČ:</t>
  </si>
  <si>
    <t xml:space="preserve">SŽDC s.o., Dlážděná 1003/7, Praha 1, Nové Město </t>
  </si>
  <si>
    <t>DIČ:</t>
  </si>
  <si>
    <t>Uchazeč:</t>
  </si>
  <si>
    <t>Vyplň údaj</t>
  </si>
  <si>
    <t>Projektant:</t>
  </si>
  <si>
    <t xml:space="preserve">Ing. Jiří Makarius, Havlíčkova 362, Cítoliby </t>
  </si>
  <si>
    <t>True</t>
  </si>
  <si>
    <t>Zpracovatel:</t>
  </si>
  <si>
    <t>Petr Makarius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</si>
  <si>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</si>
  <si>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</si>
  <si>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</si>
  <si>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</si>
  <si>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</si>
  <si>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</si>
  <si>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</si>
  <si>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</si>
  <si>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</si>
  <si>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</si>
  <si>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</si>
  <si>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</si>
  <si>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</si>
  <si>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</si>
  <si>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</si>
  <si>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</si>
  <si>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</si>
  <si>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</si>
  <si>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</si>
  <si>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</si>
  <si>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</si>
  <si>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</si>
  <si>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</si>
  <si>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</si>
  <si>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</si>
  <si>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</si>
  <si>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</si>
  <si>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</si>
  <si>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</si>
  <si>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</si>
  <si>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</si>
  <si>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</si>
  <si>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</si>
  <si>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</si>
  <si>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</si>
  <si>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</si>
  <si>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</si>
  <si>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</si>
  <si>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</si>
  <si>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</si>
  <si>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</si>
  <si>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</si>
  <si>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Budova A</t>
  </si>
  <si>
    <t>STA</t>
  </si>
  <si>
    <t>1</t>
  </si>
  <si>
    <t>{4b2ba19f-5f65-43a4-acd4-97ed68f6d0a0}</t>
  </si>
  <si>
    <t>2</t>
  </si>
  <si>
    <t>SO.02</t>
  </si>
  <si>
    <t>Budova B a C, vjezdová vrata a cvičná věž</t>
  </si>
  <si>
    <t>{86950c1b-9b84-4eec-8124-d7ca684e7edc}</t>
  </si>
  <si>
    <t>KRYCÍ LIST SOUPISU PRACÍ</t>
  </si>
  <si>
    <t>Objekt:</t>
  </si>
  <si>
    <t>SO.01 - Budova 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</si>
  <si>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</si>
  <si>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</si>
  <si>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</si>
  <si>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</si>
  <si>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</si>
  <si>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</si>
  <si>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</si>
  <si>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</si>
  <si>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</si>
  <si>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</si>
  <si>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</si>
  <si>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</si>
  <si>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</si>
  <si>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</si>
  <si>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</si>
  <si>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</si>
  <si>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735 - Ústřední vytápění - otopná tělesa</t>
  </si>
  <si>
    <t xml:space="preserve">    742 - Elektromontáže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</si>
  <si>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</si>
  <si>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</si>
  <si>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</si>
  <si>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</si>
  <si>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</si>
  <si>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</si>
  <si>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</si>
  <si>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</si>
  <si>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</si>
  <si>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</si>
  <si>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25-M - Povrchová úprava strojů a zařízení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</si>
  <si>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</si>
  <si>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</si>
  <si>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</si>
  <si>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</si>
  <si>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</si>
  <si>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</si>
  <si>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</si>
  <si>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</si>
  <si>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</si>
  <si>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</si>
  <si>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</si>
  <si>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</si>
  <si>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</si>
  <si>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</si>
  <si>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</si>
  <si>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</si>
  <si>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</si>
  <si>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</si>
  <si>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</si>
  <si>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</si>
  <si>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</si>
  <si>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</si>
  <si>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</si>
  <si>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</si>
  <si>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611311131</t>
  </si>
  <si>
    <t>Tenkovrstvá úprava na rovném povrchu stropů a schodišťových konstrukcí vodorovných, šikmých, žebrových a klenutých s nejnutnějším obroušením podkladu (pemzou apod.) a oprášením aktivovaným štukem s disperzní přilnavou přísadou k hladkému podkladu nanášeným a vyhlazením plstí o tl. 2 až 3 mm</t>
  </si>
  <si>
    <t>m2</t>
  </si>
  <si>
    <t>CS ÚRS 2019 01</t>
  </si>
  <si>
    <t>4</t>
  </si>
  <si>
    <t>-1483026841</t>
  </si>
  <si>
    <t>612142001</t>
  </si>
  <si>
    <t>Potažení vnitřních ploch pletivem v ploše nebo pruzích, na plném podkladu sklovláknitým vtlačením do tmelu stěn</t>
  </si>
  <si>
    <t>-1532205998</t>
  </si>
  <si>
    <t>3</t>
  </si>
  <si>
    <t>612311121</t>
  </si>
  <si>
    <t>Omítka vápenná vnitřních ploch nanášená ručně jednovrstvá hladká, tloušťky do 10 mm svislých konstrukcí stěn</t>
  </si>
  <si>
    <t>-1802067842</t>
  </si>
  <si>
    <t>622131121</t>
  </si>
  <si>
    <t>Podkladní a spojovací vrstva vnějších omítaných ploch penetrace akrylát-silikonová nanášená ručně stěn</t>
  </si>
  <si>
    <t>-338116523</t>
  </si>
  <si>
    <t>5</t>
  </si>
  <si>
    <t>622142001</t>
  </si>
  <si>
    <t>Potažení vnějších ploch pletivem v ploše nebo pruzích, na plném podkladu sklovláknitým vtlačením do tmelu stěn</t>
  </si>
  <si>
    <t>-493797543</t>
  </si>
  <si>
    <t>622311141</t>
  </si>
  <si>
    <t>Omítka vápenná vnějších ploch nanášená ručně dvouvrstvá, tloušťky jádrové omítky do 15 mm a tloušťky štuku do 3 mm štuková stěn</t>
  </si>
  <si>
    <t>-1110328247</t>
  </si>
  <si>
    <t>7</t>
  </si>
  <si>
    <t>622321131</t>
  </si>
  <si>
    <t>Tenkovrstvá úprava na rovném vnitřním povrchu aktivovaným štukem (2) stěn, (3) pilířů, (4) svislých panelových konstrukcí s nejnutnějším obroušením podkladu (pemzou apod.) a oprášením nanášením s vyhlazením plstí tl. 2 až 3 mm s disperzní přilnavou přís</t>
  </si>
  <si>
    <t>-720646003</t>
  </si>
  <si>
    <t>8</t>
  </si>
  <si>
    <t>622541021</t>
  </si>
  <si>
    <t>Omítka tenkovrstvá silikonsilikátová vnějších ploch hydrofobní, se samočistícím účinkem probarvená, včetně penetrace podkladu zrnitá, tloušťky 2,0 mm stěn</t>
  </si>
  <si>
    <t>562586108</t>
  </si>
  <si>
    <t>9</t>
  </si>
  <si>
    <t>622811011</t>
  </si>
  <si>
    <t>Omítka tepelně izolační vnějších ploch stěn prováděná ručně ve 2 vrstvách, tloušťky přes 40 do 50 mm</t>
  </si>
  <si>
    <t>702427828</t>
  </si>
  <si>
    <t>10</t>
  </si>
  <si>
    <t>623311141</t>
  </si>
  <si>
    <t>Omítka vápenná vnějších ploch nanášená ručně dvouvrstvá, tloušťky jádrové omítky do 15 mm a tloušťky štuku do 3 mm štuková pilířů nebo sloupů</t>
  </si>
  <si>
    <t>-503548924</t>
  </si>
  <si>
    <t>11</t>
  </si>
  <si>
    <t>629991011</t>
  </si>
  <si>
    <t>Zakrytí vnějších ploch před znečištěním včetně pozdějšího odkrytí výplní otvorů a svislých ploch fólií přilepenou lepící páskou</t>
  </si>
  <si>
    <t>-1605018027</t>
  </si>
  <si>
    <t>12</t>
  </si>
  <si>
    <t>629995101</t>
  </si>
  <si>
    <t>Očištění vnějších ploch tlakovou vodou omytím</t>
  </si>
  <si>
    <t>-724236144</t>
  </si>
  <si>
    <t>13</t>
  </si>
  <si>
    <t>631311124</t>
  </si>
  <si>
    <t>Mazanina z betonu prostého bez zvýšených nároků na prostředí tl. přes 80 do 120 mm tř. C 16/20</t>
  </si>
  <si>
    <t>m3</t>
  </si>
  <si>
    <t>1981852213</t>
  </si>
  <si>
    <t>14</t>
  </si>
  <si>
    <t>631319012</t>
  </si>
  <si>
    <t>Příplatek k cenám mazanin za úpravu povrchu mazaniny přehlazením, mazanina tl. přes 80 do 120 mm</t>
  </si>
  <si>
    <t>419600499</t>
  </si>
  <si>
    <t>631319196</t>
  </si>
  <si>
    <t>Příplatek k cenám mazanin za malou plochu do 5 m2 jednotlivě mazanina tl. přes 80 do 120 mm</t>
  </si>
  <si>
    <t>-1603993925</t>
  </si>
  <si>
    <t>16</t>
  </si>
  <si>
    <t>632450132</t>
  </si>
  <si>
    <t>Potěr cementový vyrovnávací ze suchých směsí v ploše o průměrné (střední) tl. přes 20 do 30 mm</t>
  </si>
  <si>
    <t>703205024</t>
  </si>
  <si>
    <t>Ostatní konstrukce a práce-bourání</t>
  </si>
  <si>
    <t>17</t>
  </si>
  <si>
    <t>946112117</t>
  </si>
  <si>
    <t>Montáž pojízdných věží trubkových nebo dílcových s maximálním zatížením podlahy do 200 kg/m2 šířky přes 0,9 do 1,6 m, délky do 3,2 m, výšky přes 6,6 m do 7,6 m</t>
  </si>
  <si>
    <t>kus</t>
  </si>
  <si>
    <t>-1670975823</t>
  </si>
  <si>
    <t>18</t>
  </si>
  <si>
    <t>946112217</t>
  </si>
  <si>
    <t>Montáž pojízdných věží trubkových nebo dílcových s maximálním zatížením podlahy do 200 kg/m2 Příplatek za první a každý další den použití pojízdného lešení k ceně -2117</t>
  </si>
  <si>
    <t>-1468827892</t>
  </si>
  <si>
    <t>19</t>
  </si>
  <si>
    <t>946112817</t>
  </si>
  <si>
    <t>Demontáž pojízdných věží trubkových nebo dílcových s maximálním zatížením podlahy do 200 kg/m2 šířky přes 0,9 do 1,6 m, délky do 3,2 m, výšky přes 6,6 m do 7,6 m</t>
  </si>
  <si>
    <t>-1783645406</t>
  </si>
  <si>
    <t>20</t>
  </si>
  <si>
    <t>949121111</t>
  </si>
  <si>
    <t>Montáž lešení lehkého kozového dílcového o výšce lešeňové podlahy do 1,2 m</t>
  </si>
  <si>
    <t>-686779770</t>
  </si>
  <si>
    <t>949121122</t>
  </si>
  <si>
    <t>Montáž lešení lehkého kozového dílcového ve schodišti o výšce lešeňové podlahy přes 1,5 do 3,5 m</t>
  </si>
  <si>
    <t>1422143092</t>
  </si>
  <si>
    <t>22</t>
  </si>
  <si>
    <t>949221111</t>
  </si>
  <si>
    <t>Montáž lešeňové podlahy pro dílcová lešení s příčníky nebo podélníky, ve výšce do 10 m</t>
  </si>
  <si>
    <t>740443715</t>
  </si>
  <si>
    <t>23</t>
  </si>
  <si>
    <t>949221211</t>
  </si>
  <si>
    <t>Montáž lešeňové podlahy pro dílcová lešení Příplatek za první a každý další den použití lešení k ceně -1111, -1112 nebo -1131</t>
  </si>
  <si>
    <t>-170900759</t>
  </si>
  <si>
    <t>24</t>
  </si>
  <si>
    <t>949221811</t>
  </si>
  <si>
    <t>Demontáž lešeňové podlahy pro dílcová lešení s příčníky nebo podélníky, ve výšce do 10 m</t>
  </si>
  <si>
    <t>2065498702</t>
  </si>
  <si>
    <t>25</t>
  </si>
  <si>
    <t>952901111</t>
  </si>
  <si>
    <t>Vyčištění budov nebo objektů před předáním do užívání budov bytové nebo občanské výstavby, světlé výšky podlaží do 4 m</t>
  </si>
  <si>
    <t>-255203876</t>
  </si>
  <si>
    <t>26</t>
  </si>
  <si>
    <t>965081333</t>
  </si>
  <si>
    <t>Bourání podlah z dlaždic bez podkladního lože nebo mazaniny, s jakoukoliv výplní spár betonových, teracových nebo čedičových tl. do 30 mm, plochy přes 1 m2</t>
  </si>
  <si>
    <t>-957324835</t>
  </si>
  <si>
    <t>27</t>
  </si>
  <si>
    <t>978036191</t>
  </si>
  <si>
    <t>Otlučení cementových omítek vnějších ploch s vyškrabáním spar zdiva a s očištěním povrchu, v rozsahu přes 80 do 100 %</t>
  </si>
  <si>
    <t>-1800130586</t>
  </si>
  <si>
    <t>28</t>
  </si>
  <si>
    <t>978059641</t>
  </si>
  <si>
    <t>Odsekání obkladů stěn včetně otlučení podkladní omítky až na zdivo z obkládaček vnějších, z jakýchkoliv materiálů, plochy přes 1 m2</t>
  </si>
  <si>
    <t>189071141</t>
  </si>
  <si>
    <t>99</t>
  </si>
  <si>
    <t>Přesun hmot</t>
  </si>
  <si>
    <t>29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</si>
  <si>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</si>
  <si>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</si>
  <si>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t</t>
  </si>
  <si>
    <t>842825194</t>
  </si>
  <si>
    <t>30</t>
  </si>
  <si>
    <t>Šrot</t>
  </si>
  <si>
    <t>Odvoz výzisku - železného šrotu na místo určení objednatelem s naložením a složením (odhad 4,3t)</t>
  </si>
  <si>
    <t>628763029</t>
  </si>
  <si>
    <t>997</t>
  </si>
  <si>
    <t>Přesun sutě</t>
  </si>
  <si>
    <t>31</t>
  </si>
  <si>
    <t>997013152</t>
  </si>
  <si>
    <t>Vnitrostaveništní doprava suti a vybouraných hmot vodorovně do 50 m svisle s omezením mechanizace pro budovy a haly výšky přes 6 do 9 m</t>
  </si>
  <si>
    <t>-900938084</t>
  </si>
  <si>
    <t>32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</si>
  <si>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</si>
  <si>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</si>
  <si>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-1888496183</t>
  </si>
  <si>
    <t>33</t>
  </si>
  <si>
    <t>997013501</t>
  </si>
  <si>
    <t>Odvoz suti a vybouraných hmot na skládku nebo meziskládku se složením, na vzdálenost do 1 km</t>
  </si>
  <si>
    <t>718471340</t>
  </si>
  <si>
    <t>34</t>
  </si>
  <si>
    <t>997013509</t>
  </si>
  <si>
    <t>Odvoz suti a vybouraných hmot na skládku nebo meziskládku se složením, na vzdálenost Příplatek k ceně za každý další i započatý 1 km přes 1 km</t>
  </si>
  <si>
    <t>-363687491</t>
  </si>
  <si>
    <t>35</t>
  </si>
  <si>
    <t>997013807</t>
  </si>
  <si>
    <t>Poplatek za uložení stavebního odpadu na skládce (skládkovné) z tašek a keramických výrobků zatříděného do Katalogu odpadů pod kódem 170 103</t>
  </si>
  <si>
    <t>-1771352637</t>
  </si>
  <si>
    <t>PSV</t>
  </si>
  <si>
    <t>Práce a dodávky PSV</t>
  </si>
  <si>
    <t>711</t>
  </si>
  <si>
    <t>Izolace proti vodě, vlhkosti a plynům</t>
  </si>
  <si>
    <t>36</t>
  </si>
  <si>
    <t>711113117</t>
  </si>
  <si>
    <t>Izolace proti zemní vlhkosti natěradly a tmely za studena na ploše vodorovné V těsnicí stěrkou jednosložkovu na bázi cementu</t>
  </si>
  <si>
    <t>-182078266</t>
  </si>
  <si>
    <t>37</t>
  </si>
  <si>
    <t>711113127</t>
  </si>
  <si>
    <t>Izolace proti zemní vlhkosti natěradly a tmely za studena na ploše svislé S těsnicí stěrkou jednosložkovu na bázi cementu</t>
  </si>
  <si>
    <t>-27011877</t>
  </si>
  <si>
    <t>38</t>
  </si>
  <si>
    <t>998711101</t>
  </si>
  <si>
    <t>Přesun hmot pro izolace proti vodě, vlhkosti a plynům stanovený z hmotnosti přesunovaného materiálu vodorovná dopravní vzdálenost do 50 m v objektech výšky do 6 m</t>
  </si>
  <si>
    <t>-1437788358</t>
  </si>
  <si>
    <t>712</t>
  </si>
  <si>
    <t>Povlakové krytiny</t>
  </si>
  <si>
    <t>39</t>
  </si>
  <si>
    <t>712300921</t>
  </si>
  <si>
    <t>Opravy povlakové krytiny střech plochých do 10° Příplatek k ceně za správkový kus NAIP přitavením</t>
  </si>
  <si>
    <t>-171041285</t>
  </si>
  <si>
    <t>40</t>
  </si>
  <si>
    <t>M</t>
  </si>
  <si>
    <t>62832001</t>
  </si>
  <si>
    <t>pás asfaltový natavitelný oxidovaný tl. 3,5mm typu V60 S35 s vložkou ze skleněné rohože, s jemnozrnným minerálním posypem</t>
  </si>
  <si>
    <t>-556209434</t>
  </si>
  <si>
    <t>41</t>
  </si>
  <si>
    <t>712320932</t>
  </si>
  <si>
    <t>Provedení údržby povlakové krytiny střech plochých do 10° natěradly a tmely za horka nátěrem asfaltovým</t>
  </si>
  <si>
    <t>239664531</t>
  </si>
  <si>
    <t>42</t>
  </si>
  <si>
    <t>111613320</t>
  </si>
  <si>
    <t>asfalt pro izolaci trub</t>
  </si>
  <si>
    <t>-1828231062</t>
  </si>
  <si>
    <t>43</t>
  </si>
  <si>
    <t>998712102</t>
  </si>
  <si>
    <t>Přesun hmot pro povlakové krytiny stanovený z hmotnosti přesunovaného materiálu vodorovná dopravní vzdálenost do 50 m v objektech výšky přes 6 do 12 m</t>
  </si>
  <si>
    <t>687166942</t>
  </si>
  <si>
    <t>44</t>
  </si>
  <si>
    <t>DBM</t>
  </si>
  <si>
    <t xml:space="preserve">Nástřik polyuretanové střešní pěny 8 cm + elastomer krycí vrstva </t>
  </si>
  <si>
    <t>1087454556</t>
  </si>
  <si>
    <t>45</t>
  </si>
  <si>
    <t>DBM2</t>
  </si>
  <si>
    <t>Mimostaveništní doprava</t>
  </si>
  <si>
    <t>soub.</t>
  </si>
  <si>
    <t>-1472076833</t>
  </si>
  <si>
    <t>721</t>
  </si>
  <si>
    <t>Zdravotechnika - vnitřní kanalizace</t>
  </si>
  <si>
    <t>46</t>
  </si>
  <si>
    <t>721211422</t>
  </si>
  <si>
    <t>Podlahové vpusti se svislým odtokem DN 50/75/110 mřížka nerez 138x138</t>
  </si>
  <si>
    <t>-200172120</t>
  </si>
  <si>
    <t>47</t>
  </si>
  <si>
    <t>721212112</t>
  </si>
  <si>
    <t>Odtokové sprchové žlaby se zápachovou uzávěrkou a krycím roštem délky 800 mm</t>
  </si>
  <si>
    <t>-611147803</t>
  </si>
  <si>
    <t>48</t>
  </si>
  <si>
    <t>721226513</t>
  </si>
  <si>
    <t>Zápachové uzávěrky podomítkové (Pe) s krycí deskou pro pračku a myčku DN 40/50 s přípojem vody a elektřiny</t>
  </si>
  <si>
    <t>-1596228954</t>
  </si>
  <si>
    <t>49</t>
  </si>
  <si>
    <t>721233114</t>
  </si>
  <si>
    <t>Střešní vtoky (vpusti) polypropylenové (PP) pro ploché střechy s odtokem svislým DN 160</t>
  </si>
  <si>
    <t>-781823501</t>
  </si>
  <si>
    <t>50</t>
  </si>
  <si>
    <t>998721101</t>
  </si>
  <si>
    <t>Přesun hmot pro vnitřní kanalizace stanovený z hmotnosti přesunovaného materiálu vodorovná dopravní vzdálenost do 50 m v objektech výšky do 6 m</t>
  </si>
  <si>
    <t>-1599314785</t>
  </si>
  <si>
    <t>51</t>
  </si>
  <si>
    <t>Spec</t>
  </si>
  <si>
    <t>Zednické přípomoci</t>
  </si>
  <si>
    <t>-1869461697</t>
  </si>
  <si>
    <t>722</t>
  </si>
  <si>
    <t>Zdravotechnika - vnitřní vodovod</t>
  </si>
  <si>
    <t>52</t>
  </si>
  <si>
    <t>722130801</t>
  </si>
  <si>
    <t>Demontáž potrubí z ocelových trubek pozinkovaných závitových do DN 25</t>
  </si>
  <si>
    <t>m</t>
  </si>
  <si>
    <t>476937446</t>
  </si>
  <si>
    <t>53</t>
  </si>
  <si>
    <t>722130802</t>
  </si>
  <si>
    <t>Demontáž potrubí z ocelových trubek pozinkovaných závitových přes 25 do DN 40</t>
  </si>
  <si>
    <t>1774030152</t>
  </si>
  <si>
    <t>54</t>
  </si>
  <si>
    <t>722130803</t>
  </si>
  <si>
    <t>Demontáž potrubí z ocelových trubek pozinkovaných závitových přes 40 do DN 50</t>
  </si>
  <si>
    <t>-427803323</t>
  </si>
  <si>
    <t>55</t>
  </si>
  <si>
    <t>722174022</t>
  </si>
  <si>
    <t>Potrubí z plastových trubek z polypropylenu (PPR) svařovaných polyfuzně PN 20 (SDR 6) D 20 x 3,4</t>
  </si>
  <si>
    <t>-1913487747</t>
  </si>
  <si>
    <t>56</t>
  </si>
  <si>
    <t>722174023</t>
  </si>
  <si>
    <t>Potrubí z plastových trubek z polypropylenu (PPR) svařovaných polyfuzně PN 20 (SDR 6) D 25 x 4,2</t>
  </si>
  <si>
    <t>-1676769125</t>
  </si>
  <si>
    <t>57</t>
  </si>
  <si>
    <t>722174024</t>
  </si>
  <si>
    <t>Potrubí z plastových trubek z polypropylenu (PPR) svařovaných polyfuzně PN 20 (SDR 6) D 32 x 5,4</t>
  </si>
  <si>
    <t>1072225026</t>
  </si>
  <si>
    <t>58</t>
  </si>
  <si>
    <t>722174025</t>
  </si>
  <si>
    <t>Potrubí z plastových trubek z polypropylenu (PPR) svařovaných polyfuzně PN 20 (SDR 6) D 40 x 6,7</t>
  </si>
  <si>
    <t>-14314767</t>
  </si>
  <si>
    <t>59</t>
  </si>
  <si>
    <t>722174026</t>
  </si>
  <si>
    <t>Potrubí z plastových trubek z polypropylenu (PPR) svařovaných polyfuzně PN 20 (SDR 6) D 50 x 8,4</t>
  </si>
  <si>
    <t>-1808080710</t>
  </si>
  <si>
    <t>60</t>
  </si>
  <si>
    <t>722174027</t>
  </si>
  <si>
    <t>Potrubí z plastových trubek z polypropylenu (PPR) svařovaných polyfuzně PN 20 (SDR 6) D 63 x 10,5</t>
  </si>
  <si>
    <t>1106957875</t>
  </si>
  <si>
    <t>61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</si>
  <si>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</si>
  <si>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</si>
  <si>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-1023851354</t>
  </si>
  <si>
    <t>62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</si>
  <si>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</si>
  <si>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</si>
  <si>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22098855</t>
  </si>
  <si>
    <t>63</t>
  </si>
  <si>
    <t>722181243</t>
  </si>
  <si>
    <t>Ochrana potrubí termoizolačními trubicemi z pěnového polyetylenu PE přilepenými v příčných a podélných spojích, tloušťky izolace přes 13 do 20 mm, vnitřního průměru izolace DN přes 45 do 63 mm</t>
  </si>
  <si>
    <t>-89752292</t>
  </si>
  <si>
    <t>64</t>
  </si>
  <si>
    <t>722181244</t>
  </si>
  <si>
    <t>Ochrana potrubí termoizolačními trubicemi z pěnového polyetylenu PE přilepenými v příčných a podélných spojích, tloušťky izolace přes 13 do 20 mm, vnitřního průměru izolace DN přes 63 do 89 mm</t>
  </si>
  <si>
    <t>1164921120</t>
  </si>
  <si>
    <t>65</t>
  </si>
  <si>
    <t>722231023</t>
  </si>
  <si>
    <t>Armatury se dvěma závity ventily přímé s odvodňovacím ventilem G 1</t>
  </si>
  <si>
    <t>-2000556922</t>
  </si>
  <si>
    <t>66</t>
  </si>
  <si>
    <t>722231024</t>
  </si>
  <si>
    <t>Armatury se dvěma závity ventily přímé s odvodňovacím ventilem G 5/4</t>
  </si>
  <si>
    <t>-582014251</t>
  </si>
  <si>
    <t>67</t>
  </si>
  <si>
    <t>722231025</t>
  </si>
  <si>
    <t>Armatury se dvěma závity ventily přímé s odvodňovacím ventilem G 6/4</t>
  </si>
  <si>
    <t>1834559392</t>
  </si>
  <si>
    <t>68</t>
  </si>
  <si>
    <t>722231026</t>
  </si>
  <si>
    <t>Armatury se dvěma závity ventily přímé s odvodňovacím ventilem G 2</t>
  </si>
  <si>
    <t>-412497256</t>
  </si>
  <si>
    <t>69</t>
  </si>
  <si>
    <t>722260801</t>
  </si>
  <si>
    <t>Demontáž vodoměrů přírubových do DN 50</t>
  </si>
  <si>
    <t>-1811525815</t>
  </si>
  <si>
    <t>70</t>
  </si>
  <si>
    <t>722290821</t>
  </si>
  <si>
    <t>Vnitrostaveništní přemístění vybouraných (demontovaných) hmot vnitřní vodovod vodorovně do 100 m v objektech výšky do 6 m</t>
  </si>
  <si>
    <t>-1691754810</t>
  </si>
  <si>
    <t>71</t>
  </si>
  <si>
    <t>998722101</t>
  </si>
  <si>
    <t>Přesun hmot pro vnitřní vodovod stanovený z hmotnosti přesunovaného materiálu vodorovná dopravní vzdálenost do 50 m v objektech výšky do 6 m</t>
  </si>
  <si>
    <t>-1485782851</t>
  </si>
  <si>
    <t>72</t>
  </si>
  <si>
    <t>Zdravot</t>
  </si>
  <si>
    <t>702233847</t>
  </si>
  <si>
    <t>725</t>
  </si>
  <si>
    <t>Zdravotechnika - zařizovací předměty</t>
  </si>
  <si>
    <t>73</t>
  </si>
  <si>
    <t>725110811</t>
  </si>
  <si>
    <t>Demontáž klozetů splachovacích s nádrží nebo tlakovým splachovačem</t>
  </si>
  <si>
    <t>soubor</t>
  </si>
  <si>
    <t>2131686914</t>
  </si>
  <si>
    <t>74</t>
  </si>
  <si>
    <t>725112171</t>
  </si>
  <si>
    <t>Zařízení záchodů kombi klozety s hlubokým splachováním odpad vodorovný</t>
  </si>
  <si>
    <t>-1269050771</t>
  </si>
  <si>
    <t>75</t>
  </si>
  <si>
    <t>725121527</t>
  </si>
  <si>
    <t>Pisoárové záchodky keramické automatické s integrovaným napájecím zdrojem</t>
  </si>
  <si>
    <t>905754704</t>
  </si>
  <si>
    <t>76</t>
  </si>
  <si>
    <t>725122817</t>
  </si>
  <si>
    <t>Demontáž pisoárů bez nádrže s rohovým ventilem s 1 záchodkem</t>
  </si>
  <si>
    <t>-1981004085</t>
  </si>
  <si>
    <t>77</t>
  </si>
  <si>
    <t>725210821</t>
  </si>
  <si>
    <t>Demontáž umyvadel bez výtokových armatur umyvadel</t>
  </si>
  <si>
    <t>-76099365</t>
  </si>
  <si>
    <t>78</t>
  </si>
  <si>
    <t>725211602</t>
  </si>
  <si>
    <t>Umyvadla keramická bílá bez výtokových armatur připevněná na stěnu šrouby bez sloupu nebo krytu na sifon 550 mm</t>
  </si>
  <si>
    <t>873488525</t>
  </si>
  <si>
    <t>79</t>
  </si>
  <si>
    <t>725240812</t>
  </si>
  <si>
    <t>Demontáž sprchových kabin a vaniček bez výtokových armatur vaniček</t>
  </si>
  <si>
    <t>-176773977</t>
  </si>
  <si>
    <t>80</t>
  </si>
  <si>
    <t>725244509</t>
  </si>
  <si>
    <t>Sprchové dveře a zástěny zástěny sprchové rohové čtvercové/obdélníkové rámové se skleněnou výplní tl. 4 a 5 mm dveře posuvné jednodílné, vstup z čela, na vaničku 1400x800 mm</t>
  </si>
  <si>
    <t>1512701027</t>
  </si>
  <si>
    <t>81</t>
  </si>
  <si>
    <t>725291511</t>
  </si>
  <si>
    <t>Doplňky zařízení koupelen a záchodů plastové dávkovač tekutého mýdla na 350 ml</t>
  </si>
  <si>
    <t>-718400546</t>
  </si>
  <si>
    <t>82</t>
  </si>
  <si>
    <t>725291521</t>
  </si>
  <si>
    <t>Doplňky zařízení koupelen a záchodů plastové zásobník toaletních papírů</t>
  </si>
  <si>
    <t>1409544763</t>
  </si>
  <si>
    <t>83</t>
  </si>
  <si>
    <t>725291531</t>
  </si>
  <si>
    <t>Doplňky zařízení koupelen a záchodů plastové zásobník papírových ručníků</t>
  </si>
  <si>
    <t>-404879653</t>
  </si>
  <si>
    <t>84</t>
  </si>
  <si>
    <t>725291541</t>
  </si>
  <si>
    <t>Doplňky zařízení koupelen a záchodů plastové wc kartáč nástěnný</t>
  </si>
  <si>
    <t>1981406616</t>
  </si>
  <si>
    <t>85</t>
  </si>
  <si>
    <t>725291551</t>
  </si>
  <si>
    <t>Doplňky zařízení koupelen a záchodů plastové zrcadlo nástěnné</t>
  </si>
  <si>
    <t>59536140</t>
  </si>
  <si>
    <t>86</t>
  </si>
  <si>
    <t>725311121</t>
  </si>
  <si>
    <t>Dřezy bez výtokových armatur jednoduché se zápachovou uzávěrkou nerezové s odkapávací plochou 560x480 mm a miskou</t>
  </si>
  <si>
    <t>-611231409</t>
  </si>
  <si>
    <t>87</t>
  </si>
  <si>
    <t>725311131</t>
  </si>
  <si>
    <t>Dřezy bez výtokových armatur dvojité se zápachovou uzávěrkou nerezové nástavné 900x600 mm</t>
  </si>
  <si>
    <t>64990058</t>
  </si>
  <si>
    <t>88</t>
  </si>
  <si>
    <t>725320821</t>
  </si>
  <si>
    <t>Demontáž dřezů dvojitých bez výtokových armatur na konzolách</t>
  </si>
  <si>
    <t>-540486205</t>
  </si>
  <si>
    <t>89</t>
  </si>
  <si>
    <t>725320822</t>
  </si>
  <si>
    <t>Demontáž dřezů dvojitých bez výtokových armatur vestavěných v kuchyňských sestavách</t>
  </si>
  <si>
    <t>549284365</t>
  </si>
  <si>
    <t>90</t>
  </si>
  <si>
    <t>725330820</t>
  </si>
  <si>
    <t>Demontáž výlevek bez výtokových armatur a bez nádrže a splachovacího potrubí diturvitových</t>
  </si>
  <si>
    <t>-235401089</t>
  </si>
  <si>
    <t>91</t>
  </si>
  <si>
    <t>725331111</t>
  </si>
  <si>
    <t>Výlevky bez výtokových armatur a splachovací nádrže keramické se sklopnou plastovou mřížkou 425 mm</t>
  </si>
  <si>
    <t>-266911595</t>
  </si>
  <si>
    <t>92</t>
  </si>
  <si>
    <t>725590811</t>
  </si>
  <si>
    <t>Vnitrostaveništní přemístění vybouraných (demontovaných) hmot zařizovacích předmětů vodorovně do 100 m v objektech výšky do 6 m</t>
  </si>
  <si>
    <t>-2146470538</t>
  </si>
  <si>
    <t>93</t>
  </si>
  <si>
    <t>725813111</t>
  </si>
  <si>
    <t>Ventily rohové bez připojovací trubičky nebo flexi hadičky G 1/2</t>
  </si>
  <si>
    <t>688191859</t>
  </si>
  <si>
    <t>94</t>
  </si>
  <si>
    <t>725813112</t>
  </si>
  <si>
    <t>Ventily rohové bez připojovací trubičky nebo flexi hadičky pračkové G 3/4</t>
  </si>
  <si>
    <t>-1774590142</t>
  </si>
  <si>
    <t>95</t>
  </si>
  <si>
    <t>725820801</t>
  </si>
  <si>
    <t>Demontáž baterií nástěnných do G 3/4</t>
  </si>
  <si>
    <t>-148331124</t>
  </si>
  <si>
    <t>96</t>
  </si>
  <si>
    <t>725820802</t>
  </si>
  <si>
    <t>Demontáž baterií stojánkových do 1 otvoru</t>
  </si>
  <si>
    <t>-806191279</t>
  </si>
  <si>
    <t>97</t>
  </si>
  <si>
    <t>725821316</t>
  </si>
  <si>
    <t>Baterie dřezové nástěnné pákové s otáčivým plochým ústím a délkou ramínka 300 mm</t>
  </si>
  <si>
    <t>-1925498477</t>
  </si>
  <si>
    <t>98</t>
  </si>
  <si>
    <t>725821328</t>
  </si>
  <si>
    <t>Baterie dřezové stojánkové pákové s otáčivým ústím a délkou ramínka s vytahovací sprškou</t>
  </si>
  <si>
    <t>187973427</t>
  </si>
  <si>
    <t>725822612</t>
  </si>
  <si>
    <t>Baterie umyvadlové stojánkové pákové s výpustí</t>
  </si>
  <si>
    <t>1275808475</t>
  </si>
  <si>
    <t>100</t>
  </si>
  <si>
    <t>725840850</t>
  </si>
  <si>
    <t>Demontáž baterií sprchových diferenciálních do G 3/4 x 1</t>
  </si>
  <si>
    <t>245853006</t>
  </si>
  <si>
    <t>101</t>
  </si>
  <si>
    <t>725841354</t>
  </si>
  <si>
    <t>Baterie sprchové automatické s termostatickým ventilem a sprchovou růžicí</t>
  </si>
  <si>
    <t>1888915550</t>
  </si>
  <si>
    <t>102</t>
  </si>
  <si>
    <t>725851305</t>
  </si>
  <si>
    <t>Ventily odpadní pro zařizovací předměty dřezové bez přepadu G 6/4</t>
  </si>
  <si>
    <t>-347857774</t>
  </si>
  <si>
    <t>103</t>
  </si>
  <si>
    <t>725851307</t>
  </si>
  <si>
    <t>Ventily odpadní pro zařizovací předměty dřezové bez přepadu G 6/4 pro dvojdřez</t>
  </si>
  <si>
    <t>-296380345</t>
  </si>
  <si>
    <t>104</t>
  </si>
  <si>
    <t>725851325</t>
  </si>
  <si>
    <t>Ventily odpadní pro zařizovací předměty umyvadlové bez přepadu G 5/4</t>
  </si>
  <si>
    <t>-1807316898</t>
  </si>
  <si>
    <t>105</t>
  </si>
  <si>
    <t>725861312</t>
  </si>
  <si>
    <t>Zápachové uzávěrky zařizovacích předmětů pro umyvadla podomítkové DN 40/50</t>
  </si>
  <si>
    <t>1443326664</t>
  </si>
  <si>
    <t>106</t>
  </si>
  <si>
    <t>725862113</t>
  </si>
  <si>
    <t>Zápachové uzávěrky zařizovacích předmětů pro dřezy s přípojkou pro pračku nebo myčku DN 40/50</t>
  </si>
  <si>
    <t>1129434422</t>
  </si>
  <si>
    <t>107</t>
  </si>
  <si>
    <t>725862123</t>
  </si>
  <si>
    <t>Zápachové uzávěrky zařizovacích předmětů pro dvojdřezy s přípojkou pro pračku nebo myčku DN 40/50</t>
  </si>
  <si>
    <t>-1729007264</t>
  </si>
  <si>
    <t>108</t>
  </si>
  <si>
    <t>725865411</t>
  </si>
  <si>
    <t>Zápachové uzávěrky zařizovacích předmětů pro pisoáry DN 32/40</t>
  </si>
  <si>
    <t>1908529671</t>
  </si>
  <si>
    <t>109</t>
  </si>
  <si>
    <t>725980122</t>
  </si>
  <si>
    <t>Dvířka 15/20</t>
  </si>
  <si>
    <t>1033924271</t>
  </si>
  <si>
    <t>110</t>
  </si>
  <si>
    <t>998725101</t>
  </si>
  <si>
    <t>Přesun hmot pro zařizovací předměty stanovený z hmotnosti přesunovaného materiálu vodorovná dopravní vzdálenost do 50 m v objektech výšky do 6 m</t>
  </si>
  <si>
    <t>52160921</t>
  </si>
  <si>
    <t>734</t>
  </si>
  <si>
    <t>Ústřední vytápění - armatury</t>
  </si>
  <si>
    <t>111</t>
  </si>
  <si>
    <t>734200821</t>
  </si>
  <si>
    <t>Demontáž armatur závitových se dvěma závity do G 1/2</t>
  </si>
  <si>
    <t>426021616</t>
  </si>
  <si>
    <t>112</t>
  </si>
  <si>
    <t>734211112</t>
  </si>
  <si>
    <t>Ventily odvzdušňovací závitové otopných těles PN 6 do 120°C G 1/4</t>
  </si>
  <si>
    <t>-624430681</t>
  </si>
  <si>
    <t>113</t>
  </si>
  <si>
    <t>734221552</t>
  </si>
  <si>
    <t>Ventily regulační závitové termostatické, bez hlavice ovládání PN 16 do 110°C přímé dvouregulační G 1/2</t>
  </si>
  <si>
    <t>1077985180</t>
  </si>
  <si>
    <t>114</t>
  </si>
  <si>
    <t>734221685</t>
  </si>
  <si>
    <t>Ventily regulační závitové hlavice termostatické, pro ovládání ventilů PN 10 do 110 st.C voskové s vestavěným čidlem (R 452)</t>
  </si>
  <si>
    <t>-293659038</t>
  </si>
  <si>
    <t>115</t>
  </si>
  <si>
    <t>734261717</t>
  </si>
  <si>
    <t>Šroubení regulační radiátorové přímé s vypouštěním G 1/2</t>
  </si>
  <si>
    <t>-2001422708</t>
  </si>
  <si>
    <t>116</t>
  </si>
  <si>
    <t>998734101</t>
  </si>
  <si>
    <t>Přesun hmot pro armatury stanovený z hmotnosti přesunovaného materiálu vodorovná dopravní vzdálenost do 50 m v objektech výšky do 6 m</t>
  </si>
  <si>
    <t>-77141449</t>
  </si>
  <si>
    <t>735</t>
  </si>
  <si>
    <t>Ústřední vytápění - otopná tělesa</t>
  </si>
  <si>
    <t>117</t>
  </si>
  <si>
    <t>735000912</t>
  </si>
  <si>
    <t>Regulace otopného systému při opravách vyregulování dvojregulačních ventilů a kohoutů s termostatickým ovládáním</t>
  </si>
  <si>
    <t>1444628749</t>
  </si>
  <si>
    <t>118</t>
  </si>
  <si>
    <t>735110911</t>
  </si>
  <si>
    <t>Opravy otopných těles článkových litinových přetěsnění radiátorové růžice</t>
  </si>
  <si>
    <t>-558325452</t>
  </si>
  <si>
    <t>119</t>
  </si>
  <si>
    <t>735117110</t>
  </si>
  <si>
    <t>Otopná tělesa litinová článková se základním nátěrem výkon 88-136,1 W/článek odpojení a připojení po nátěru</t>
  </si>
  <si>
    <t>1111443997</t>
  </si>
  <si>
    <t>120</t>
  </si>
  <si>
    <t>735118110</t>
  </si>
  <si>
    <t>Otopná tělesa litinová zkoušky těsnosti vodou těles článkových</t>
  </si>
  <si>
    <t>1543394851</t>
  </si>
  <si>
    <t>121</t>
  </si>
  <si>
    <t>735151821</t>
  </si>
  <si>
    <t>Demontáž otopných těles panelových dvouřadých stavební délky do 1500 mm</t>
  </si>
  <si>
    <t>506945910</t>
  </si>
  <si>
    <t>122</t>
  </si>
  <si>
    <t>735190913</t>
  </si>
  <si>
    <t>Ostatní opravy otopných těles růžice a vsuvky vrtaná růžice</t>
  </si>
  <si>
    <t>618192775</t>
  </si>
  <si>
    <t>123</t>
  </si>
  <si>
    <t>735191902</t>
  </si>
  <si>
    <t>Ostatní opravy otopných těles vyzkoušení tlakem po opravě otopných těles litinových</t>
  </si>
  <si>
    <t>-476731621</t>
  </si>
  <si>
    <t>124</t>
  </si>
  <si>
    <t>735191904</t>
  </si>
  <si>
    <t>Ostatní opravy otopných těles vyčištění propláchnutím vodou otopných těles litinových</t>
  </si>
  <si>
    <t>-835344698</t>
  </si>
  <si>
    <t>125</t>
  </si>
  <si>
    <t>735191905</t>
  </si>
  <si>
    <t>Ostatní opravy otopných těles odvzdušnění tělesa</t>
  </si>
  <si>
    <t>6126367</t>
  </si>
  <si>
    <t>126</t>
  </si>
  <si>
    <t>735191910</t>
  </si>
  <si>
    <t>Ostatní opravy otopných těles napuštění vody do otopného systému včetně potrubí (bez kotle a ohříváků) otopných těles</t>
  </si>
  <si>
    <t>-1968350002</t>
  </si>
  <si>
    <t>127</t>
  </si>
  <si>
    <t>735192923</t>
  </si>
  <si>
    <t>Ostatní opravy otopných těles zpětná montáž otopných těles panelových dvouřadých do 1500 mm</t>
  </si>
  <si>
    <t>-355586207</t>
  </si>
  <si>
    <t>128</t>
  </si>
  <si>
    <t>735494811</t>
  </si>
  <si>
    <t>Vypuštění vody z otopných soustav bez kotlů, ohříváků, zásobníků a nádrží</t>
  </si>
  <si>
    <t>-1045872317</t>
  </si>
  <si>
    <t>129</t>
  </si>
  <si>
    <t>735890801</t>
  </si>
  <si>
    <t>Vnitrostaveništní přemístění vybouraných (demontovaných) hmot otopných těles vodorovně do 100 m v objektech výšky do 6 m</t>
  </si>
  <si>
    <t>122506962</t>
  </si>
  <si>
    <t>130</t>
  </si>
  <si>
    <t>998735101</t>
  </si>
  <si>
    <t>Přesun hmot pro otopná tělesa stanovený z hmotnosti přesunovaného materiálu vodorovná dopravní vzdálenost do 50 m v objektech výšky do 6 m</t>
  </si>
  <si>
    <t>-1468491640</t>
  </si>
  <si>
    <t>742</t>
  </si>
  <si>
    <t>Elektromontáže</t>
  </si>
  <si>
    <t>131</t>
  </si>
  <si>
    <t>01</t>
  </si>
  <si>
    <t>kabel přípoka, CYKY 4x10</t>
  </si>
  <si>
    <t>476157274</t>
  </si>
  <si>
    <t>132</t>
  </si>
  <si>
    <t>02</t>
  </si>
  <si>
    <t>rozváděč RA1</t>
  </si>
  <si>
    <t>ks</t>
  </si>
  <si>
    <t>-189319825</t>
  </si>
  <si>
    <t>133</t>
  </si>
  <si>
    <t>03</t>
  </si>
  <si>
    <t>rozváděč RA2</t>
  </si>
  <si>
    <t>-1177746708</t>
  </si>
  <si>
    <t>134</t>
  </si>
  <si>
    <t>04</t>
  </si>
  <si>
    <t>rozváděč RA2.1</t>
  </si>
  <si>
    <t>276379251</t>
  </si>
  <si>
    <t>135</t>
  </si>
  <si>
    <t>05</t>
  </si>
  <si>
    <t xml:space="preserve">kabel CYKY-J 3x1,5 </t>
  </si>
  <si>
    <t>891745422</t>
  </si>
  <si>
    <t>136</t>
  </si>
  <si>
    <t>06</t>
  </si>
  <si>
    <t xml:space="preserve">kabel CYKY-J 3x2,5 </t>
  </si>
  <si>
    <t>386578031</t>
  </si>
  <si>
    <t>137</t>
  </si>
  <si>
    <t>07</t>
  </si>
  <si>
    <t>kabel CYKY-J 5x1,5</t>
  </si>
  <si>
    <t>1693458187</t>
  </si>
  <si>
    <t>138</t>
  </si>
  <si>
    <t>08</t>
  </si>
  <si>
    <t>kabel CYKY-J 5x4</t>
  </si>
  <si>
    <t>1607527302</t>
  </si>
  <si>
    <t>139</t>
  </si>
  <si>
    <t>09</t>
  </si>
  <si>
    <t xml:space="preserve">kabel CYKY-J 5x6 </t>
  </si>
  <si>
    <t>589881778</t>
  </si>
  <si>
    <t>140</t>
  </si>
  <si>
    <t>kabel CYKY-O 3x1,5</t>
  </si>
  <si>
    <t>782176626</t>
  </si>
  <si>
    <t>141</t>
  </si>
  <si>
    <t xml:space="preserve">vodič pospojovací CY6žz </t>
  </si>
  <si>
    <t>-710596919</t>
  </si>
  <si>
    <t>142</t>
  </si>
  <si>
    <t>parapetní kanál PK140x70 D HD</t>
  </si>
  <si>
    <t>584027680</t>
  </si>
  <si>
    <t>143</t>
  </si>
  <si>
    <t>lišty vkládací LHD 40x40 HD</t>
  </si>
  <si>
    <t>947530877</t>
  </si>
  <si>
    <t>144</t>
  </si>
  <si>
    <t>spínače, přepínače včetně krabic a příslušenství-viz.PD,,TANGO" - řazení č.1, č.5, č.6</t>
  </si>
  <si>
    <t>-902933468</t>
  </si>
  <si>
    <t>145</t>
  </si>
  <si>
    <t>zásuvky včetně ráměčků, krabic a příslušenství-viz.PD, ,,(TANGO" (ABB ELEKTRO) - 5518A-A2349,….</t>
  </si>
  <si>
    <t>827039074</t>
  </si>
  <si>
    <t>146</t>
  </si>
  <si>
    <t>svítidlo žárovkové tř.II 230V/60W, PALFONIERA, IP44</t>
  </si>
  <si>
    <t>-941593405</t>
  </si>
  <si>
    <t>147</t>
  </si>
  <si>
    <t>žárovka čirá 230V-60W</t>
  </si>
  <si>
    <t>-1840496147</t>
  </si>
  <si>
    <t>148</t>
  </si>
  <si>
    <t>svítidlo zářivkové 230V/2x58W FOX 258 EP</t>
  </si>
  <si>
    <t>1799163733</t>
  </si>
  <si>
    <t>149</t>
  </si>
  <si>
    <t>svítidlo zářivkové 230V/1x58W FOX 158 EP</t>
  </si>
  <si>
    <t>1086938305</t>
  </si>
  <si>
    <t>150</t>
  </si>
  <si>
    <t xml:space="preserve">svítidlo zářivkové 230V/2x58W+ nouzový zdroj 1h FOX 258 EP MULTI </t>
  </si>
  <si>
    <t>1978055248</t>
  </si>
  <si>
    <t>151</t>
  </si>
  <si>
    <t xml:space="preserve">svítidlo nouzové IP42, STAR22-111-1,5H </t>
  </si>
  <si>
    <t>860783050</t>
  </si>
  <si>
    <t>152</t>
  </si>
  <si>
    <t>zářivka 58W/840</t>
  </si>
  <si>
    <t>-296663433</t>
  </si>
  <si>
    <t>153</t>
  </si>
  <si>
    <t>drobný materiál..např.: vruty,hmoždinky,váz.pásky atp.</t>
  </si>
  <si>
    <t>730676560</t>
  </si>
  <si>
    <t>154</t>
  </si>
  <si>
    <t>přesun materiálu, likvidace</t>
  </si>
  <si>
    <t>1402512856</t>
  </si>
  <si>
    <t>155</t>
  </si>
  <si>
    <t>demontáž rozvodů</t>
  </si>
  <si>
    <t>-302515819</t>
  </si>
  <si>
    <t>156</t>
  </si>
  <si>
    <t>zednické přípomoci</t>
  </si>
  <si>
    <t>-66993414</t>
  </si>
  <si>
    <t>157</t>
  </si>
  <si>
    <t>Montáž</t>
  </si>
  <si>
    <t>-2143725815</t>
  </si>
  <si>
    <t>158</t>
  </si>
  <si>
    <t>Měření osvětlení</t>
  </si>
  <si>
    <t>117444770</t>
  </si>
  <si>
    <t>159</t>
  </si>
  <si>
    <t>Výchozí revize</t>
  </si>
  <si>
    <t>231243734</t>
  </si>
  <si>
    <t>160</t>
  </si>
  <si>
    <t>Demontáž stávajícího hromosvodného vedení</t>
  </si>
  <si>
    <t>-1355799300</t>
  </si>
  <si>
    <t>161</t>
  </si>
  <si>
    <t>Dodávka a montáž nového hromosvodného vedení vč. revize</t>
  </si>
  <si>
    <t>2084759532</t>
  </si>
  <si>
    <t>162</t>
  </si>
  <si>
    <t>742110000</t>
  </si>
  <si>
    <t>Oprava slaboproudých rozvodů a zařízení dle samostatného položkového rozpočtu</t>
  </si>
  <si>
    <t>kpl</t>
  </si>
  <si>
    <t>-1665380464</t>
  </si>
  <si>
    <t>763</t>
  </si>
  <si>
    <t>Konstrukce montované z desek, dílců a panelů</t>
  </si>
  <si>
    <t>163</t>
  </si>
  <si>
    <t>763121211</t>
  </si>
  <si>
    <t>Stěna předsazená ze sádrokartonových desek bez nosné konstrukce jednoduše opláštěná deskou standardní A tl. 12,5 mm, lepenou celoplošně</t>
  </si>
  <si>
    <t>-139705434</t>
  </si>
  <si>
    <t>164</t>
  </si>
  <si>
    <t>763121511</t>
  </si>
  <si>
    <t>Stěna předsazená ze sádrokartonových desek s nosnou konstrukcí z ocelových profilů CD a UD, s kotvením CD po 1 500 mm jednoduše opláštěná deskou standardní A tl. 12,5 mm, stěna tl. 39,5 mm, bez TI, EI 15</t>
  </si>
  <si>
    <t>289604598</t>
  </si>
  <si>
    <t>165</t>
  </si>
  <si>
    <t>763121714</t>
  </si>
  <si>
    <t>Stěna předsazená ze sádrokartonových desek ostatní konstrukce a práce na předsazených stěnách ze sádrokartonových desek základní penetrační nátěr</t>
  </si>
  <si>
    <t>-1430739943</t>
  </si>
  <si>
    <t>166</t>
  </si>
  <si>
    <t>763121751</t>
  </si>
  <si>
    <t>Stěna předsazená ze sádrokartonových desek Příplatek k cenám za plochu do 6 m2 jednotlivě</t>
  </si>
  <si>
    <t>-500593049</t>
  </si>
  <si>
    <t>167</t>
  </si>
  <si>
    <t>763121761</t>
  </si>
  <si>
    <t>Stěna předsazená ze sádrokartonových desek Příplatek k cenám za rovinnost kvality speciální tmelení kvality Q3</t>
  </si>
  <si>
    <t>-1037372639</t>
  </si>
  <si>
    <t>168</t>
  </si>
  <si>
    <t>763131411</t>
  </si>
  <si>
    <t>Podhled ze sádrokartonových desek dvouvrstvá zavěšená spodní konstrukce z ocelových profilů CD, UD jednoduše opláštěná deskou standardní A, tl. 12,5 mm, bez TI</t>
  </si>
  <si>
    <t>905230247</t>
  </si>
  <si>
    <t>169</t>
  </si>
  <si>
    <t>763131821</t>
  </si>
  <si>
    <t>Demontáž podhledu nebo samostatného požárního předělu ze sádrokartonových desek s nosnou konstrukcí dvouvrstvou z ocelových profilů, opláštění jednoduché</t>
  </si>
  <si>
    <t>114971466</t>
  </si>
  <si>
    <t>170</t>
  </si>
  <si>
    <t>763135201</t>
  </si>
  <si>
    <t>Montáž sádrokartonového podhledu lamelového šířky do 2400 mm (chodbový systém) samonosného, demontovatelného polozapuštěného</t>
  </si>
  <si>
    <t>342943107</t>
  </si>
  <si>
    <t>171</t>
  </si>
  <si>
    <t>590302600</t>
  </si>
  <si>
    <t>lamela stropní SDK akrylátový nátěr rub s netkanou textilií bez děrování 12,5x300x1800mm</t>
  </si>
  <si>
    <t>390793227</t>
  </si>
  <si>
    <t>172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</si>
  <si>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</si>
  <si>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</si>
  <si>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-1604034596</t>
  </si>
  <si>
    <t>764</t>
  </si>
  <si>
    <t>Konstrukce klempířské</t>
  </si>
  <si>
    <t>173</t>
  </si>
  <si>
    <t>764002841</t>
  </si>
  <si>
    <t>Demontáž klempířských konstrukcí oplechování horních ploch zdí a nadezdívek do suti</t>
  </si>
  <si>
    <t>-620484934</t>
  </si>
  <si>
    <t>174</t>
  </si>
  <si>
    <t>764244306</t>
  </si>
  <si>
    <t>Oplechování horních ploch zdí a nadezdívek (atik) z titanzinkového lesklého válcovaného plechu mechanicky kotvené rš 500 mm</t>
  </si>
  <si>
    <t>-273470352</t>
  </si>
  <si>
    <t>175</t>
  </si>
  <si>
    <t>998764102</t>
  </si>
  <si>
    <t>Přesun hmot pro konstrukce klempířské stanovený z hmotnosti přesunovaného materiálu vodorovná dopravní vzdálenost do 50 m v objektech výšky přes 6 do 12 m</t>
  </si>
  <si>
    <t>1088626463</t>
  </si>
  <si>
    <t>176</t>
  </si>
  <si>
    <t>Prvky 1</t>
  </si>
  <si>
    <t>Opravy a nátěry kusových prvků na střeše - malých</t>
  </si>
  <si>
    <t>1899442196</t>
  </si>
  <si>
    <t>177</t>
  </si>
  <si>
    <t>Prvky 2</t>
  </si>
  <si>
    <t>Opravy a nátěry kusových prvků na střeše - velkých</t>
  </si>
  <si>
    <t>1978109299</t>
  </si>
  <si>
    <t>766</t>
  </si>
  <si>
    <t>Konstrukce truhlářské</t>
  </si>
  <si>
    <t>178</t>
  </si>
  <si>
    <t>766621211</t>
  </si>
  <si>
    <t>Montáž oken dřevěných včetně montáže rámu plochy přes 1 m2 otevíravých do zdiva, výšky do 1,5 m</t>
  </si>
  <si>
    <t>1653500260</t>
  </si>
  <si>
    <t>179</t>
  </si>
  <si>
    <t>611400180</t>
  </si>
  <si>
    <t>okna a dveře balkónové z plastů okna plastová jednokřídlé otvíravé a vyklápěcí pravé sklo 4-16-4  U=1,1 120 x 150 cm</t>
  </si>
  <si>
    <t>-146976810</t>
  </si>
  <si>
    <t>180</t>
  </si>
  <si>
    <t>611400090</t>
  </si>
  <si>
    <t>okna a dveře balkónové z plastů okna plastová jednokřídlé otvíravé pravé sklo 4-16-4  U=1,1 90 x 120 cm</t>
  </si>
  <si>
    <t>-1830200771</t>
  </si>
  <si>
    <t>181</t>
  </si>
  <si>
    <t>766622831</t>
  </si>
  <si>
    <t>Demontáž okenních konstrukcí k opětovnému použití rámu zdvojených dřevěných nebo plastových, plochy otvoru do 1 m2</t>
  </si>
  <si>
    <t>866647686</t>
  </si>
  <si>
    <t>182</t>
  </si>
  <si>
    <t>766641163</t>
  </si>
  <si>
    <t>Montáž balkónových dveří dřevěných nebo plastových včetně rámu zdvojených do zdiva dvoukřídlových s nadsvětlíkem</t>
  </si>
  <si>
    <t>1996244713</t>
  </si>
  <si>
    <t>183</t>
  </si>
  <si>
    <t>611441640</t>
  </si>
  <si>
    <t>dveře plastové vchodové jednokřídlé otvíravé 1840x2620mm</t>
  </si>
  <si>
    <t>1739806561</t>
  </si>
  <si>
    <t>184</t>
  </si>
  <si>
    <t>766660001</t>
  </si>
  <si>
    <t>Montáž dveřních křídel dřevěných nebo plastových otevíravých do ocelové zárubně povrchově upravených jednokřídlových, šířky do 800 mm</t>
  </si>
  <si>
    <t>-1176651537</t>
  </si>
  <si>
    <t>185</t>
  </si>
  <si>
    <t>611617120</t>
  </si>
  <si>
    <t>dveře vnitřní hladké dýhované plné 1křídlé 600x1970mm mahagon</t>
  </si>
  <si>
    <t>-713646557</t>
  </si>
  <si>
    <t>186</t>
  </si>
  <si>
    <t>611617160</t>
  </si>
  <si>
    <t>dveře vnitřní hladké dýhované plné 1křídlé 700x1970mm mahagon</t>
  </si>
  <si>
    <t>1432900806</t>
  </si>
  <si>
    <t>187</t>
  </si>
  <si>
    <t>611617200</t>
  </si>
  <si>
    <t>dveře vnitřní hladké dýhované plné 1křídlé 800x1970mm mahagon</t>
  </si>
  <si>
    <t>-418560696</t>
  </si>
  <si>
    <t>188</t>
  </si>
  <si>
    <t>766660002</t>
  </si>
  <si>
    <t>Montáž dveřních křídel dřevěných nebo plastových otevíravých do ocelové zárubně povrchově upravených jednokřídlových, šířky přes 800 mm</t>
  </si>
  <si>
    <t>-1189436007</t>
  </si>
  <si>
    <t>189</t>
  </si>
  <si>
    <t>611617240</t>
  </si>
  <si>
    <t>dveře vnitřní hladké dýhované plné 1křídlé 900x1970mm mahagon</t>
  </si>
  <si>
    <t>-288756828</t>
  </si>
  <si>
    <t>190</t>
  </si>
  <si>
    <t>766660011</t>
  </si>
  <si>
    <t>Montáž dveřních křídel dřevěných nebo plastových otevíravých do ocelové zárubně povrchově upravených dvoukřídlových, šířky do 1450 mm</t>
  </si>
  <si>
    <t>1504598291</t>
  </si>
  <si>
    <t>191</t>
  </si>
  <si>
    <t>611617350</t>
  </si>
  <si>
    <t>dveře vnitřní hladké dýhované plné 2křídlé 1450x1970mm mahagon</t>
  </si>
  <si>
    <t>1709406708</t>
  </si>
  <si>
    <t>192</t>
  </si>
  <si>
    <t>549146200</t>
  </si>
  <si>
    <t>kování dveřní vrchní klika včetně rozet a montážního materiálu R PZ nerez PK</t>
  </si>
  <si>
    <t>-1292226847</t>
  </si>
  <si>
    <t>193</t>
  </si>
  <si>
    <t>766695213</t>
  </si>
  <si>
    <t>Montáž ostatních truhlářských konstrukcí prahů dveří jednokřídlových, šířky přes 100 mm</t>
  </si>
  <si>
    <t>-176193474</t>
  </si>
  <si>
    <t>194</t>
  </si>
  <si>
    <t>611871210</t>
  </si>
  <si>
    <t>práh dveřní dřevěný dubový tl 20mm dl 620mm š 150mm</t>
  </si>
  <si>
    <t>-719697517</t>
  </si>
  <si>
    <t>195</t>
  </si>
  <si>
    <t>611871410</t>
  </si>
  <si>
    <t>práh dveřní dřevěný dubový tl 20mm dl 720mm š 150mm</t>
  </si>
  <si>
    <t>-1403584790</t>
  </si>
  <si>
    <t>196</t>
  </si>
  <si>
    <t>611871610</t>
  </si>
  <si>
    <t>práh dveřní dřevěný dubový tl 20mm dl 820mm š 150mm</t>
  </si>
  <si>
    <t>-1727564168</t>
  </si>
  <si>
    <t>197</t>
  </si>
  <si>
    <t>611871810</t>
  </si>
  <si>
    <t>práh dveřní dřevěný dubový tl 20mm dl 920mm š 150mm</t>
  </si>
  <si>
    <t>219687123</t>
  </si>
  <si>
    <t>198</t>
  </si>
  <si>
    <t>766695233</t>
  </si>
  <si>
    <t>Montáž ostatních truhlářských konstrukcí prahů dveří dvoukřídlových, šířky přes 100 mm</t>
  </si>
  <si>
    <t>519959862</t>
  </si>
  <si>
    <t>199</t>
  </si>
  <si>
    <t>611872610</t>
  </si>
  <si>
    <t>práh dveřní dřevěný dubový tl 20mm dl 1470mm š 150mm</t>
  </si>
  <si>
    <t>1738867865</t>
  </si>
  <si>
    <t>200</t>
  </si>
  <si>
    <t>766811115</t>
  </si>
  <si>
    <t>Montáž kuchyňských linek korpusu spodních skříněk na nožičky (včetně vyrovnání), šířky jednoho dílu do 600 mm</t>
  </si>
  <si>
    <t>173629990</t>
  </si>
  <si>
    <t>201</t>
  </si>
  <si>
    <t>766811116</t>
  </si>
  <si>
    <t>Montáž kuchyňských linek korpusu spodních skříněk na nožičky (včetně vyrovnání), šířky jednoho dílu přes 600 do 1200 mm</t>
  </si>
  <si>
    <t>865250607</t>
  </si>
  <si>
    <t>202</t>
  </si>
  <si>
    <t>766811142</t>
  </si>
  <si>
    <t>Montáž kuchyňských linek korpusu horních skříněk Příplatek k ceně za usazení vestavěných spotřebičů myčky nádobí</t>
  </si>
  <si>
    <t>-36853349</t>
  </si>
  <si>
    <t>203</t>
  </si>
  <si>
    <t>542414010</t>
  </si>
  <si>
    <t>myčky nádobí, 12 sad, šířka 60 cm</t>
  </si>
  <si>
    <t>769532091</t>
  </si>
  <si>
    <t>204</t>
  </si>
  <si>
    <t>766811143</t>
  </si>
  <si>
    <t>Montáž kuchyňských linek korpusu horních skříněk Příplatek k ceně za usazení vestavěných spotřebičů lednice</t>
  </si>
  <si>
    <t>916187265</t>
  </si>
  <si>
    <t>205</t>
  </si>
  <si>
    <t>Mora2</t>
  </si>
  <si>
    <t>Vestavný výsuvný odsavač par</t>
  </si>
  <si>
    <t>573358984</t>
  </si>
  <si>
    <t>206</t>
  </si>
  <si>
    <t>766811151</t>
  </si>
  <si>
    <t>Montáž kuchyňských linek korpusu horních skříněk šroubovaných na stěnu, šířky jednoho dílu do 600 mm</t>
  </si>
  <si>
    <t>1758752665</t>
  </si>
  <si>
    <t>207</t>
  </si>
  <si>
    <t>spc</t>
  </si>
  <si>
    <t>Linka kuchyňská d. 2,6m</t>
  </si>
  <si>
    <t>-1219446007</t>
  </si>
  <si>
    <t>208</t>
  </si>
  <si>
    <t>766811221</t>
  </si>
  <si>
    <t>Montáž kuchyňských linek pracovní desky Příplatek k ceně za vyřezání otvoru (včetně zaměření)</t>
  </si>
  <si>
    <t>-1454215008</t>
  </si>
  <si>
    <t>209</t>
  </si>
  <si>
    <t>766811222</t>
  </si>
  <si>
    <t>Montáž kuchyňských linek pracovní desky Příplatek k ceně za usazení varné desky (včetně silikonu)</t>
  </si>
  <si>
    <t>1353765865</t>
  </si>
  <si>
    <t>210</t>
  </si>
  <si>
    <t>Mora</t>
  </si>
  <si>
    <t>Sklokeramická varná deska</t>
  </si>
  <si>
    <t>-1431061892</t>
  </si>
  <si>
    <t>211</t>
  </si>
  <si>
    <t>766811223</t>
  </si>
  <si>
    <t>Montáž kuchyňských linek pracovní desky Příplatek k ceně za usazení dřezu (včetně silikonu)</t>
  </si>
  <si>
    <t>-895186660</t>
  </si>
  <si>
    <t>212</t>
  </si>
  <si>
    <t>998766101</t>
  </si>
  <si>
    <t>Přesun hmot pro konstrukce truhlářské stanovený z hmotnosti přesunovaného materiálu vodorovná dopravní vzdálenost do 50 m v objektech výšky do 6 m</t>
  </si>
  <si>
    <t>-2069965629</t>
  </si>
  <si>
    <t>767</t>
  </si>
  <si>
    <t>Konstrukce zámečnické</t>
  </si>
  <si>
    <t>213</t>
  </si>
  <si>
    <t>767996801</t>
  </si>
  <si>
    <t>Demontáž ostatních zámečnických konstrukcí o hmotnosti jednotlivých dílů rozebráním do 50 kg</t>
  </si>
  <si>
    <t>kg</t>
  </si>
  <si>
    <t>1288897877</t>
  </si>
  <si>
    <t>214</t>
  </si>
  <si>
    <t>Opláštění 2</t>
  </si>
  <si>
    <t>Výrobní a montážní dokumentace</t>
  </si>
  <si>
    <t>-1317763179</t>
  </si>
  <si>
    <t>215</t>
  </si>
  <si>
    <t>Opláštění 3</t>
  </si>
  <si>
    <t>Demontáž olištování, oken a skel "boletických panelů, dodávka a montáž sendvičového opáštění stěn s výplní PIR 120mm a plastových oken U=1,1W/m2K vč. doplnění stávající nosné kce</t>
  </si>
  <si>
    <t>-60301686</t>
  </si>
  <si>
    <t>771</t>
  </si>
  <si>
    <t>Podlahy z dlaždic</t>
  </si>
  <si>
    <t>216</t>
  </si>
  <si>
    <t>771151013</t>
  </si>
  <si>
    <t>Příprava podkladu před provedením dlažby samonivelační stěrka min.pevnosti 20 MPa, tloušťky přes 5 do 8 mm</t>
  </si>
  <si>
    <t>-1388620772</t>
  </si>
  <si>
    <t>217</t>
  </si>
  <si>
    <t>771471810</t>
  </si>
  <si>
    <t>Demontáž soklíků z dlaždic keramických kladených do malty rovných</t>
  </si>
  <si>
    <t>-2079990765</t>
  </si>
  <si>
    <t>218</t>
  </si>
  <si>
    <t>771474112</t>
  </si>
  <si>
    <t>Montáž soklů z dlaždic keramických lepených flexibilním lepidlem rovných, výšky přes 65 do 90 mm</t>
  </si>
  <si>
    <t>-837401649</t>
  </si>
  <si>
    <t>219</t>
  </si>
  <si>
    <t>59761416</t>
  </si>
  <si>
    <t>sokl-dlažba keramická slinutá hladká do interiéru i exteriéru 300x80mm</t>
  </si>
  <si>
    <t>-553633055</t>
  </si>
  <si>
    <t>220</t>
  </si>
  <si>
    <t>771571810</t>
  </si>
  <si>
    <t>Demontáž podlah z dlaždic keramických kladených do malty</t>
  </si>
  <si>
    <t>2091026287</t>
  </si>
  <si>
    <t>221</t>
  </si>
  <si>
    <t>771574113</t>
  </si>
  <si>
    <t>Montáž podlah z dlaždic keramických lepených flexibilním lepidlem maloformátových hladkých přes 12 do 19 ks/m2</t>
  </si>
  <si>
    <t>1473159514</t>
  </si>
  <si>
    <t>222</t>
  </si>
  <si>
    <t>59761011</t>
  </si>
  <si>
    <t>dlažba keramická slinutá hladká do interiéru i exteriéru do 9ks/m2</t>
  </si>
  <si>
    <t>-1473067945</t>
  </si>
  <si>
    <t>223</t>
  </si>
  <si>
    <t>771579191</t>
  </si>
  <si>
    <t>Montáž podlah z dlaždic keramických lepených flexibilním lepidlem Příplatek k cenám za plochu do 5 m2 jednotlivě</t>
  </si>
  <si>
    <t>937701419</t>
  </si>
  <si>
    <t>224</t>
  </si>
  <si>
    <t>771579192</t>
  </si>
  <si>
    <t>Montáž podlah z dlaždic keramických lepených flexibilním lepidlem Příplatek k cenám za podlahy v omezeném prostoru</t>
  </si>
  <si>
    <t>-19364730</t>
  </si>
  <si>
    <t>225</t>
  </si>
  <si>
    <t>771591111</t>
  </si>
  <si>
    <t>Příprava podkladu před provedením dlažby nátěr penetrační na podlahu</t>
  </si>
  <si>
    <t>-137329117</t>
  </si>
  <si>
    <t>226</t>
  </si>
  <si>
    <t>998771101</t>
  </si>
  <si>
    <t>Přesun hmot pro podlahy z dlaždic stanovený z hmotnosti přesunovaného materiálu vodorovná dopravní vzdálenost do 50 m v objektech výšky do 6 m</t>
  </si>
  <si>
    <t>-382708198</t>
  </si>
  <si>
    <t>776</t>
  </si>
  <si>
    <t>Podlahy povlakové</t>
  </si>
  <si>
    <t>227</t>
  </si>
  <si>
    <t>776111311</t>
  </si>
  <si>
    <t>Příprava podkladu vysátí podlah</t>
  </si>
  <si>
    <t>-1190936155</t>
  </si>
  <si>
    <t>228</t>
  </si>
  <si>
    <t>776121111</t>
  </si>
  <si>
    <t>Příprava podkladu penetrace vodou ředitelná na savý podklad (válečkováním) ředěná v poměru 1:3 podlah</t>
  </si>
  <si>
    <t>1669086618</t>
  </si>
  <si>
    <t>229</t>
  </si>
  <si>
    <t>776141111</t>
  </si>
  <si>
    <t>Příprava podkladu vyrovnání samonivelační stěrkou podlah min.pevnosti 20 MPa, tloušťky do 3 mm</t>
  </si>
  <si>
    <t>2107004814</t>
  </si>
  <si>
    <t>230</t>
  </si>
  <si>
    <t>776201811</t>
  </si>
  <si>
    <t>Demontáž povlakových podlahovin lepených ručně bez podložky</t>
  </si>
  <si>
    <t>489964313</t>
  </si>
  <si>
    <t>231</t>
  </si>
  <si>
    <t>776201814</t>
  </si>
  <si>
    <t>Demontáž povlakových podlahovin volně položených podlepených páskou</t>
  </si>
  <si>
    <t>480200953</t>
  </si>
  <si>
    <t>232</t>
  </si>
  <si>
    <t>776212111</t>
  </si>
  <si>
    <t>Montáž textilních podlahovin volným položením s podlepením spojů páskou pásů</t>
  </si>
  <si>
    <t>-1235230804</t>
  </si>
  <si>
    <t>233</t>
  </si>
  <si>
    <t>69751005</t>
  </si>
  <si>
    <t>koberec zátěžový vysoká zátěž hm 1500g/m2 š 4-5m</t>
  </si>
  <si>
    <t>-1755268965</t>
  </si>
  <si>
    <t>234</t>
  </si>
  <si>
    <t>776401800</t>
  </si>
  <si>
    <t>Demontáž soklíků nebo lišt pryžových nebo plastových</t>
  </si>
  <si>
    <t>17043280</t>
  </si>
  <si>
    <t>235</t>
  </si>
  <si>
    <t>776411111</t>
  </si>
  <si>
    <t>Montáž soklíků lepením obvodových, výšky do 80 mm</t>
  </si>
  <si>
    <t>-634312234</t>
  </si>
  <si>
    <t>236</t>
  </si>
  <si>
    <t>776231111</t>
  </si>
  <si>
    <t>Montáž podlahovin z vinylu lepením lamel nebo čtverců standardním lepidlem</t>
  </si>
  <si>
    <t>-289691186</t>
  </si>
  <si>
    <t>237</t>
  </si>
  <si>
    <t>284121100</t>
  </si>
  <si>
    <t>PVC vinylová š 2/4m, tl 2,20mm, nášlapná vrstva 0,50mm</t>
  </si>
  <si>
    <t>-1288035991</t>
  </si>
  <si>
    <t>238</t>
  </si>
  <si>
    <t>611552200</t>
  </si>
  <si>
    <t>podlahoviny dřevěné příslušenství k plovoucím podlahám penetrace THOMSIT R 760      (á 10 kg)</t>
  </si>
  <si>
    <t>1447735236</t>
  </si>
  <si>
    <t>239</t>
  </si>
  <si>
    <t>998776101</t>
  </si>
  <si>
    <t>Přesun hmot pro podlahy povlakové stanovený z hmotnosti přesunovaného materiálu vodorovná dopravní vzdálenost do 50 m v objektech výšky do 6 m</t>
  </si>
  <si>
    <t>-591944307</t>
  </si>
  <si>
    <t>781</t>
  </si>
  <si>
    <t>Dokončovací práce - obklady keramické</t>
  </si>
  <si>
    <t>240</t>
  </si>
  <si>
    <t>781471810</t>
  </si>
  <si>
    <t>Demontáž obkladů z dlaždic keramických kladených do malty</t>
  </si>
  <si>
    <t>-71812971</t>
  </si>
  <si>
    <t>241</t>
  </si>
  <si>
    <t>781474115</t>
  </si>
  <si>
    <t>Montáž obkladů vnitřních stěn z dlaždic keramických lepených flexibilním lepidlem maloformátových hladkých přes 22 do 25 ks/m2</t>
  </si>
  <si>
    <t>-1729762091</t>
  </si>
  <si>
    <t>242</t>
  </si>
  <si>
    <t>59761040</t>
  </si>
  <si>
    <t>obklad keramický hladký přes 19 do 22ks/m2</t>
  </si>
  <si>
    <t>-809020149</t>
  </si>
  <si>
    <t>243</t>
  </si>
  <si>
    <t>781479191</t>
  </si>
  <si>
    <t>Montáž obkladů vnitřních stěn z dlaždic keramických Příplatek k cenám za plochu do 10 m2 jednotlivě</t>
  </si>
  <si>
    <t>-60825058</t>
  </si>
  <si>
    <t>244</t>
  </si>
  <si>
    <t>781479192</t>
  </si>
  <si>
    <t>Montáž obkladů vnitřních stěn z dlaždic keramických Příplatek k cenám za obklady v omezeném prostoru</t>
  </si>
  <si>
    <t>1057787280</t>
  </si>
  <si>
    <t>245</t>
  </si>
  <si>
    <t>781479194</t>
  </si>
  <si>
    <t>Montáž obkladů vnitřních stěn z dlaždic keramických Příplatek k cenám za vyrovnání nerovného povrchu</t>
  </si>
  <si>
    <t>-320354890</t>
  </si>
  <si>
    <t>246</t>
  </si>
  <si>
    <t>998781101</t>
  </si>
  <si>
    <t>Přesun hmot pro obklady keramické stanovený z hmotnosti přesunovaného materiálu vodorovná dopravní vzdálenost do 50 m v objektech výšky do 6 m</t>
  </si>
  <si>
    <t>-80211604</t>
  </si>
  <si>
    <t>783</t>
  </si>
  <si>
    <t>Dokončovací práce - nátěry</t>
  </si>
  <si>
    <t>247</t>
  </si>
  <si>
    <t>783118211</t>
  </si>
  <si>
    <t>Lakovací nátěr truhlářských konstrukcí dvojnásobný s mezibroušením syntetický</t>
  </si>
  <si>
    <t>931672538</t>
  </si>
  <si>
    <t>248</t>
  </si>
  <si>
    <t>783306809</t>
  </si>
  <si>
    <t>Odstranění nátěrů ze zámečnických konstrukcí okartáčováním</t>
  </si>
  <si>
    <t>-1130240644</t>
  </si>
  <si>
    <t>249</t>
  </si>
  <si>
    <t>783314201</t>
  </si>
  <si>
    <t>Základní antikorozní nátěr zámečnických konstrukcí jednonásobný syntetický standardní</t>
  </si>
  <si>
    <t>-145793886</t>
  </si>
  <si>
    <t>250</t>
  </si>
  <si>
    <t>783315101</t>
  </si>
  <si>
    <t>Mezinátěr zámečnických konstrukcí jednonásobný syntetický standardní</t>
  </si>
  <si>
    <t>1864203154</t>
  </si>
  <si>
    <t>251</t>
  </si>
  <si>
    <t>783317101</t>
  </si>
  <si>
    <t>Krycí nátěr (email) zámečnických konstrukcí jednonásobný syntetický standardní</t>
  </si>
  <si>
    <t>-455367461</t>
  </si>
  <si>
    <t>252</t>
  </si>
  <si>
    <t>783614141</t>
  </si>
  <si>
    <t>Základní nátěr otopných těles jednonásobný litinových syntetický</t>
  </si>
  <si>
    <t>-1020139823</t>
  </si>
  <si>
    <t>253</t>
  </si>
  <si>
    <t>783617147</t>
  </si>
  <si>
    <t>Krycí nátěr (email) otopných těles litinových dvojnásobný syntetický</t>
  </si>
  <si>
    <t>-1666537435</t>
  </si>
  <si>
    <t>784</t>
  </si>
  <si>
    <t>Dokončovací práce - malby</t>
  </si>
  <si>
    <t>254</t>
  </si>
  <si>
    <t>784131021</t>
  </si>
  <si>
    <t>Odstranění tapet stříkaných v místnostech výšky do 3,80 m</t>
  </si>
  <si>
    <t>-1872441170</t>
  </si>
  <si>
    <t>255</t>
  </si>
  <si>
    <t>784211001</t>
  </si>
  <si>
    <t>Malby z malířských směsí otěruvzdorných za mokra jednonásobné, bílé za mokra otěruvzdorné výborně v místnostech výšky do 3,80 m</t>
  </si>
  <si>
    <t>-2066386548</t>
  </si>
  <si>
    <t>256</t>
  </si>
  <si>
    <t>784211101</t>
  </si>
  <si>
    <t>Malby z malířských směsí otěruvzdorných za mokra dvojnásobné, bílé za mokra otěruvzdorné výborně v místnostech výšky do 3,80 m</t>
  </si>
  <si>
    <t>-374977403</t>
  </si>
  <si>
    <t>Práce a dodávky M</t>
  </si>
  <si>
    <t>25-M</t>
  </si>
  <si>
    <t>Povrchová úprava strojů a zařízení</t>
  </si>
  <si>
    <t>257</t>
  </si>
  <si>
    <t>250041411</t>
  </si>
  <si>
    <t>Žárové stříkání a tryskání otryskání křemičitým pískem povrchů technologických zařízení s povrchem členitým zařízení mimo vnitřních povrchů uzavřených nádob ( 75 kg písku/m2 )</t>
  </si>
  <si>
    <t>-550675873</t>
  </si>
  <si>
    <t>VRN</t>
  </si>
  <si>
    <t>Vedlejší rozpočtové náklady</t>
  </si>
  <si>
    <t>VRN3</t>
  </si>
  <si>
    <t>Zařízení staveniště</t>
  </si>
  <si>
    <t>258</t>
  </si>
  <si>
    <t>030001000</t>
  </si>
  <si>
    <t>Kč</t>
  </si>
  <si>
    <t>1024</t>
  </si>
  <si>
    <t>-2034837453</t>
  </si>
  <si>
    <t>VRN6</t>
  </si>
  <si>
    <t>Územní vlivy</t>
  </si>
  <si>
    <t>259</t>
  </si>
  <si>
    <t>060001000</t>
  </si>
  <si>
    <t>1635074061</t>
  </si>
  <si>
    <t>260</t>
  </si>
  <si>
    <t>065002000</t>
  </si>
  <si>
    <t>Mimostaveništní doprava materiálů</t>
  </si>
  <si>
    <t>-716375337</t>
  </si>
  <si>
    <t>VRN7</t>
  </si>
  <si>
    <t>Provozní vlivy</t>
  </si>
  <si>
    <t>261</t>
  </si>
  <si>
    <t>070001000</t>
  </si>
  <si>
    <t>-702546268</t>
  </si>
  <si>
    <t>VRN9</t>
  </si>
  <si>
    <t>Ostatní náklady</t>
  </si>
  <si>
    <t>262</t>
  </si>
  <si>
    <t>090001000</t>
  </si>
  <si>
    <t>-199944309</t>
  </si>
  <si>
    <t>SO.02 - Budova B a C, vjezdová vrata a cvičná věž</t>
  </si>
  <si>
    <t xml:space="preserve">    3 - Svislé a kompletní konstrukce</t>
  </si>
  <si>
    <t xml:space="preserve">    4 - Vodorovné konstrukce</t>
  </si>
  <si>
    <t xml:space="preserve">      99 - Přesun hmot</t>
  </si>
  <si>
    <t xml:space="preserve">    762 - Konstrukce tesařské</t>
  </si>
  <si>
    <t>Svislé a kompletní konstrukce</t>
  </si>
  <si>
    <t>310237261</t>
  </si>
  <si>
    <t>Zazdívka otvorů ve zdivu nadzákladovém cihlami pálenými plochy přes 0,09 m2 do 0,25 m2, ve zdi tl. přes 450 do 600 mm</t>
  </si>
  <si>
    <t>-1772217579</t>
  </si>
  <si>
    <t>310239211</t>
  </si>
  <si>
    <t>Zazdívka otvorů ve zdivu nadzákladovém cihlami pálenými plochy přes 1 m2 do 4 m2 na maltu vápenocementovou</t>
  </si>
  <si>
    <t>809888296</t>
  </si>
  <si>
    <t>317234410</t>
  </si>
  <si>
    <t>Vyzdívka mezi nosníky cihlami pálenými na maltu cementovou</t>
  </si>
  <si>
    <t>818893929</t>
  </si>
  <si>
    <t>317941123</t>
  </si>
  <si>
    <t>Osazování ocelových válcovaných nosníků na zdivu I nebo IE nebo U nebo UE nebo L č. 14 až 22 nebo výšky do 220 mm</t>
  </si>
  <si>
    <t>-1314543505</t>
  </si>
  <si>
    <t>13010716</t>
  </si>
  <si>
    <t>ocel profilová IPN 140 jakost 11 375</t>
  </si>
  <si>
    <t>-223142269</t>
  </si>
  <si>
    <t>331231126</t>
  </si>
  <si>
    <t>Pilíře volně stojící z cihel pálených čtyřhranné až osmihranné (průřezu čtverce, T nebo kříže) pravoúhlé pod omítku nebo režné, bez spárování z cihel plných dl. 290 mm P 20 až P 25 M I, na maltu MC-5 nebo MC-10</t>
  </si>
  <si>
    <t>-1155210444</t>
  </si>
  <si>
    <t>342272523</t>
  </si>
  <si>
    <t>Příčky z pórobetonových tvárnic hladkých na tenké maltové lože objemová hmotnost do 500 kg/m3, tloušťka příčky 150 mm</t>
  </si>
  <si>
    <t>342724829</t>
  </si>
  <si>
    <t>342291121</t>
  </si>
  <si>
    <t>Ukotvení příček plochými kotvami, do konstrukce cihelné</t>
  </si>
  <si>
    <t>1096063914</t>
  </si>
  <si>
    <t>346244381</t>
  </si>
  <si>
    <t>Plentování ocelových válcovaných nosníků jednostranné cihlami na maltu, výška stojiny do 200 mm</t>
  </si>
  <si>
    <t>-811591799</t>
  </si>
  <si>
    <t>Vodorovné konstrukce</t>
  </si>
  <si>
    <t>417321313</t>
  </si>
  <si>
    <t>Ztužující pásy a věnce z betonu železového (bez výztuže) tř. C 16/20</t>
  </si>
  <si>
    <t>318521580</t>
  </si>
  <si>
    <t>417351115</t>
  </si>
  <si>
    <t>Bednění bočnic ztužujících pásů a věnců včetně vzpěr zřízení</t>
  </si>
  <si>
    <t>-1253995184</t>
  </si>
  <si>
    <t>417351116</t>
  </si>
  <si>
    <t>Bednění bočnic ztužujících pásů a věnců včetně vzpěr odstranění</t>
  </si>
  <si>
    <t>2090989007</t>
  </si>
  <si>
    <t>417362021</t>
  </si>
  <si>
    <t>Výztuž ztužujících pásů a věnců ze svařovaných sítí z drátů typu KARI</t>
  </si>
  <si>
    <t>-1014787671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</si>
  <si>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</si>
  <si>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</si>
  <si>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867650946</t>
  </si>
  <si>
    <t>612321111</t>
  </si>
  <si>
    <t>Omítka vápenocementová vnitřních ploch nanášená ručně jednovrstvá, tloušťky do 10 mm hrubá zatřená svislých konstrukcí stěn</t>
  </si>
  <si>
    <t>1712198507</t>
  </si>
  <si>
    <t>621311141</t>
  </si>
  <si>
    <t>Omítka vápenná vnějších ploch nanášená ručně dvouvrstvá, tloušťky jádrové omítky do 15 mm a tloušťky štuku do 3 mm štuková podhledů</t>
  </si>
  <si>
    <t>-1184906688</t>
  </si>
  <si>
    <t>1388107277</t>
  </si>
  <si>
    <t>-1408510213</t>
  </si>
  <si>
    <t>1498911930</t>
  </si>
  <si>
    <t>-674320644</t>
  </si>
  <si>
    <t>X Potažení vnitřních ploch pletivem (2) stěn, (3) pilířů, (9) ostatních ploch rovných i zaoblených v ploše nebo pruzích na plném podkladě nebo na podkladě s dutinami (pod omítku) vtlačením do tenkovrstvé hmoty, pletivem sklovláknitým</t>
  </si>
  <si>
    <t>-1211491497</t>
  </si>
  <si>
    <t>-1111759400</t>
  </si>
  <si>
    <t>-15003472</t>
  </si>
  <si>
    <t>-969816191</t>
  </si>
  <si>
    <t>631312141</t>
  </si>
  <si>
    <t>Doplnění dosavadních mazanin prostým betonem s dodáním hmot, bez potěru, plochy jednotlivě rýh v dosavadních mazaninách</t>
  </si>
  <si>
    <t>-557575959</t>
  </si>
  <si>
    <t>642942331</t>
  </si>
  <si>
    <t>Osazování zárubní nebo rámů kovových dveřních lisovaných nebo z úhelníků bez dveřních křídel na cementovou maltu, plochy otvoru přes 4,5 do 10 m2</t>
  </si>
  <si>
    <t>1670363343</t>
  </si>
  <si>
    <t>Montkov</t>
  </si>
  <si>
    <t>Vrata plechová dvoukřídlá 2,4x2,5 oboustranně opláštěná křídla s vnitřní tepelnou izolací</t>
  </si>
  <si>
    <t>-992937241</t>
  </si>
  <si>
    <t>Montkov2</t>
  </si>
  <si>
    <t>Vrata plechová dvoukřídlá 1,45x2,5 oboustranně opláštěná křídla s vnitřní tepelnou izolací</t>
  </si>
  <si>
    <t>158779404</t>
  </si>
  <si>
    <t>941311111</t>
  </si>
  <si>
    <t>Montáž lešení řadového modulového lehkého pracovního s podlahami s provozním zatížením tř. 3 do 200 kg/m2 šířky tř. SW06 přes 0,6 do 0,9 m, výšky do 10 m</t>
  </si>
  <si>
    <t>929458681</t>
  </si>
  <si>
    <t>941311112</t>
  </si>
  <si>
    <t>Montáž lešení řadového modulového lehkého pracovního s podlahami s provozním zatížením tř. 3 do 200 kg/m2 šířky tř. SW06 přes 0,6 do 0,9 m, výšky přes 10 do 25 m</t>
  </si>
  <si>
    <t>142111249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</si>
  <si>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</si>
  <si>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</si>
  <si>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-456943626</t>
  </si>
  <si>
    <t>941311811</t>
  </si>
  <si>
    <t>Demontáž lešení řadového modulového lehkého pracovního s podlahami s provozním zatížením tř. 3 do 200 kg/m2 šířky SW06 přes 0,6 do 0,9 m, výšky do 10 m</t>
  </si>
  <si>
    <t>-935468657</t>
  </si>
  <si>
    <t>941311812</t>
  </si>
  <si>
    <t>Demontáž lešení řadového modulového lehkého pracovního s podlahami s provozním zatížením tř. 3 do 200 kg/m2 šířky SW06 přes 0,6 do 0,9 m, výšky přes 10 do 25 m</t>
  </si>
  <si>
    <t>190522625</t>
  </si>
  <si>
    <t>949101111</t>
  </si>
  <si>
    <t>Lešení pomocné pracovní pro objekty pozemních staveb pro zatížení do 150 kg/m2, o výšce lešeňové podlahy do 1,9 m</t>
  </si>
  <si>
    <t>1951083742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</si>
  <si>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</si>
  <si>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</si>
  <si>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-1101104595</t>
  </si>
  <si>
    <t>962032241</t>
  </si>
  <si>
    <t>Bourání zdiva nadzákladového z cihel nebo tvárnic z cihel pálených nebo vápenopískových, na maltu cementovou, objemu přes 1 m3</t>
  </si>
  <si>
    <t>812602370</t>
  </si>
  <si>
    <t>965042231</t>
  </si>
  <si>
    <t>Bourání mazanin betonových nebo z litého asfaltu tl. přes 100 mm, plochy do 4 m2</t>
  </si>
  <si>
    <t>627713685</t>
  </si>
  <si>
    <t>766691917</t>
  </si>
  <si>
    <t>Ostatní práce vyvěšení nebo zavěšení křídel s případným uložením a opětovným zavěšením po provedení stavebních změn dřevěných vratových, plochy do 4 m2</t>
  </si>
  <si>
    <t>1586329246</t>
  </si>
  <si>
    <t>766691918</t>
  </si>
  <si>
    <t>Ostatní práce vyvěšení nebo zavěšení křídel s případným uložením a opětovným zavěšením po provedení stavebních změn dřevěných vratových, plochy přes 4 m2</t>
  </si>
  <si>
    <t>-765704553</t>
  </si>
  <si>
    <t>968072355</t>
  </si>
  <si>
    <t>Vybourání kovových rámů oken s křídly, dveřních zárubní, vrat, stěn, ostění nebo obkladů okenních rámů s křídly zdvojených, plochy do 2 m2</t>
  </si>
  <si>
    <t>589214765</t>
  </si>
  <si>
    <t>968072455</t>
  </si>
  <si>
    <t>Vybourání kovových rámů oken s křídly, dveřních zárubní, vrat, stěn, ostění nebo obkladů dveřních zárubní, plochy do 2 m2</t>
  </si>
  <si>
    <t>1030467900</t>
  </si>
  <si>
    <t>968072559</t>
  </si>
  <si>
    <t>Vybourání kovových rámů oken s křídly, dveřních zárubní, vrat, stěn, ostění nebo obkladů vrat, mimo posuvných a skládacích, plochy přes 5 m2</t>
  </si>
  <si>
    <t>-1425057244</t>
  </si>
  <si>
    <t>974031143</t>
  </si>
  <si>
    <t>Vysekání rýh ve zdivu cihelném na maltu vápennou nebo vápenocementovou do hl. 70 mm a šířky do 100 mm</t>
  </si>
  <si>
    <t>299322247</t>
  </si>
  <si>
    <t>974042587</t>
  </si>
  <si>
    <t>Vysekání rýh v betonové nebo jiné monolitické dlažbě s betonovým podkladem do hl. 250 mm a šířky do 300 mm</t>
  </si>
  <si>
    <t>-1322014701</t>
  </si>
  <si>
    <t>-182358671</t>
  </si>
  <si>
    <t>1490946320</t>
  </si>
  <si>
    <t>-1358962539</t>
  </si>
  <si>
    <t>488351775</t>
  </si>
  <si>
    <t>-1748389940</t>
  </si>
  <si>
    <t>1700961806</t>
  </si>
  <si>
    <t>793317900</t>
  </si>
  <si>
    <t>1995000035</t>
  </si>
  <si>
    <t>854836949</t>
  </si>
  <si>
    <t>514837393</t>
  </si>
  <si>
    <t>171941579</t>
  </si>
  <si>
    <t>752846750</t>
  </si>
  <si>
    <t>712341559</t>
  </si>
  <si>
    <t>Provedení povlakové krytiny střech plochých do 10° pásy přitavením NAIP v plné ploše</t>
  </si>
  <si>
    <t>1894179367</t>
  </si>
  <si>
    <t>628522580</t>
  </si>
  <si>
    <t>pás asfaltový natavitelný modifikovaný SBS tl 5,2mm s vložkou z polyesterové výztužené rohože a hrubozrnným břidličným posypem na horním povrchu</t>
  </si>
  <si>
    <t>1846706539</t>
  </si>
  <si>
    <t>-1024844284</t>
  </si>
  <si>
    <t>721174004</t>
  </si>
  <si>
    <t>Potrubí z plastových trub polypropylenové svodné (ležaté) DN 75</t>
  </si>
  <si>
    <t>-1239668509</t>
  </si>
  <si>
    <t>721174043</t>
  </si>
  <si>
    <t>Potrubí z plastových trub polypropylenové připojovací DN 50</t>
  </si>
  <si>
    <t>-1639329</t>
  </si>
  <si>
    <t>-791321521</t>
  </si>
  <si>
    <t>-1326218483</t>
  </si>
  <si>
    <t>939057748</t>
  </si>
  <si>
    <t>721290111</t>
  </si>
  <si>
    <t>Zkouška těsnosti kanalizace v objektech vodou do DN 125</t>
  </si>
  <si>
    <t>-507641728</t>
  </si>
  <si>
    <t>-1495827208</t>
  </si>
  <si>
    <t>1216310570</t>
  </si>
  <si>
    <t>1184975713</t>
  </si>
  <si>
    <t>-57743920</t>
  </si>
  <si>
    <t>806629527</t>
  </si>
  <si>
    <t>-1405250650</t>
  </si>
  <si>
    <t>-1923219979</t>
  </si>
  <si>
    <t>-833872538</t>
  </si>
  <si>
    <t>734200822</t>
  </si>
  <si>
    <t>Demontáž armatur závitových se dvěma závity přes 1/2 do G 1</t>
  </si>
  <si>
    <t>1209282414</t>
  </si>
  <si>
    <t>-694083074</t>
  </si>
  <si>
    <t>734221547</t>
  </si>
  <si>
    <t>Ventily regulační závitové termostatické, bez hlavice ovládání PN 16 do 110°C přímé jednoregulační G 1</t>
  </si>
  <si>
    <t>1281918576</t>
  </si>
  <si>
    <t>905091145</t>
  </si>
  <si>
    <t>-1933094120</t>
  </si>
  <si>
    <t>734261714</t>
  </si>
  <si>
    <t>Šroubení regulační radiátorové přímé bez vypouštění G 1</t>
  </si>
  <si>
    <t>353089298</t>
  </si>
  <si>
    <t>-934122809</t>
  </si>
  <si>
    <t>900353440</t>
  </si>
  <si>
    <t>-1730061686</t>
  </si>
  <si>
    <t>-477678784</t>
  </si>
  <si>
    <t>-1614739861</t>
  </si>
  <si>
    <t>882681797</t>
  </si>
  <si>
    <t>2071541397</t>
  </si>
  <si>
    <t>-1223176402</t>
  </si>
  <si>
    <t>735191903</t>
  </si>
  <si>
    <t>Ostatní opravy otopných těles vyčištění propláchnutím vodou otopných těles ocelových nebo hliníkových</t>
  </si>
  <si>
    <t>-355884679</t>
  </si>
  <si>
    <t>249681294</t>
  </si>
  <si>
    <t>765804098</t>
  </si>
  <si>
    <t>1512356270</t>
  </si>
  <si>
    <t>735211812</t>
  </si>
  <si>
    <t>Demontáž registrů z ocelových trubek žebrových Ø 76/3/156 stavební délky do 3 m, o počtu pramenů registru 2</t>
  </si>
  <si>
    <t>-1434190969</t>
  </si>
  <si>
    <t>735211814</t>
  </si>
  <si>
    <t>Demontáž registrů z ocelových trubek žebrových Ø 76/3/156 stavební délky do 3 m, o počtu pramenů registru 4</t>
  </si>
  <si>
    <t>1952907433</t>
  </si>
  <si>
    <t>735211824</t>
  </si>
  <si>
    <t>Demontáž registrů z ocelových trubek žebrových Ø 76/3/156 stavební délky přes 3 do 6 m, o počtu pramenů registru 4</t>
  </si>
  <si>
    <t>2125054050</t>
  </si>
  <si>
    <t>735291800</t>
  </si>
  <si>
    <t>Demontáž konzol nebo držáků otopných těles, registrů, konvektorů do odpadu</t>
  </si>
  <si>
    <t>-2028614268</t>
  </si>
  <si>
    <t>735291912</t>
  </si>
  <si>
    <t>Opravy registrů zpětná montáž registrů z trubek žebrových Ø 76/3/156 stavební délky do 3m, o počtu pramenů registru 2</t>
  </si>
  <si>
    <t>1061337091</t>
  </si>
  <si>
    <t>735291914</t>
  </si>
  <si>
    <t>Opravy registrů zpětná montáž registrů z trubek žebrových Ø 76/3/156 stavební délky do 3m, o počtu pramenů registru 4</t>
  </si>
  <si>
    <t>1027633204</t>
  </si>
  <si>
    <t>735291924</t>
  </si>
  <si>
    <t>Opravy registrů zpětná montáž registrů z trubek žebrových Ø 76/3/156 stavební délky přes 3 do 6 m, o počtu pramenů registru 4</t>
  </si>
  <si>
    <t>1085513472</t>
  </si>
  <si>
    <t>735411812</t>
  </si>
  <si>
    <t>Demontáž konvektorů stavební délky přes 700 do 1600 mm</t>
  </si>
  <si>
    <t>624435580</t>
  </si>
  <si>
    <t>-1989877594</t>
  </si>
  <si>
    <t>-654580340</t>
  </si>
  <si>
    <t>-568120346</t>
  </si>
  <si>
    <t>přípojková skříň-pilíř, SS200/KVE4P-M</t>
  </si>
  <si>
    <t>512</t>
  </si>
  <si>
    <t>-254389059</t>
  </si>
  <si>
    <t>elektroměrová skříň-pilíř, ER212/NKP7P IIn-80A)</t>
  </si>
  <si>
    <t>232115345</t>
  </si>
  <si>
    <t xml:space="preserve">pojistková vložka pro ER1, PN00- 100A gG </t>
  </si>
  <si>
    <t>731374780</t>
  </si>
  <si>
    <t>hlavní jistič, PHLT -B63/3</t>
  </si>
  <si>
    <t>127332061</t>
  </si>
  <si>
    <t>kabel přípoka, CYKY 4x25</t>
  </si>
  <si>
    <t>-1091437084</t>
  </si>
  <si>
    <t>rozváděč RH</t>
  </si>
  <si>
    <t>2010070805</t>
  </si>
  <si>
    <t>rozváděč RD1</t>
  </si>
  <si>
    <t>-1667906490</t>
  </si>
  <si>
    <t>rozváděč RD2</t>
  </si>
  <si>
    <t>1492909799</t>
  </si>
  <si>
    <t>rozváděč RG</t>
  </si>
  <si>
    <t>180776378</t>
  </si>
  <si>
    <t>kabel CYKY 4x16</t>
  </si>
  <si>
    <t>1972006086</t>
  </si>
  <si>
    <t>kabel CYKY-J 3x1,5</t>
  </si>
  <si>
    <t>823400104</t>
  </si>
  <si>
    <t>kabel CYKY-J 3x2,5</t>
  </si>
  <si>
    <t>-1792059450</t>
  </si>
  <si>
    <t>-118256344</t>
  </si>
  <si>
    <t>-1898508274</t>
  </si>
  <si>
    <t>1267753973</t>
  </si>
  <si>
    <t>-800024527</t>
  </si>
  <si>
    <t>vodič pospojovací CY6žz</t>
  </si>
  <si>
    <t>1935862319</t>
  </si>
  <si>
    <t>spínače nástěnné IP44 ,,PRAKTIK" 3553-06929 B</t>
  </si>
  <si>
    <t>-1054786673</t>
  </si>
  <si>
    <t>zásuvky nástěnné IP44 1NPE230V/16A PRAKTIK 8818-2089</t>
  </si>
  <si>
    <t>1079244874</t>
  </si>
  <si>
    <t>zásuvky nástěnné IP44 3NPE400V/32A, 416ER6</t>
  </si>
  <si>
    <t>-273266544</t>
  </si>
  <si>
    <t>zásuvky nástěnné IP44 3NPE400V/32A, 432ER6W</t>
  </si>
  <si>
    <t>-1357282091</t>
  </si>
  <si>
    <t>1001321179</t>
  </si>
  <si>
    <t>1338917010</t>
  </si>
  <si>
    <t>svítidlo zářivkové 230V/2x58W, PRIMA II 258 AC-E</t>
  </si>
  <si>
    <t>2005153365</t>
  </si>
  <si>
    <t>svítidlo zářivkové 230V/2x58W-nouzový zdroj, PRIMA II 258 AC-E</t>
  </si>
  <si>
    <t>-2025280408</t>
  </si>
  <si>
    <t>zářivka 58W/840, MASTER TL-D SUPER 58W/840</t>
  </si>
  <si>
    <t>-918303961</t>
  </si>
  <si>
    <t>1898046658</t>
  </si>
  <si>
    <t>984210922</t>
  </si>
  <si>
    <t>-1979120784</t>
  </si>
  <si>
    <t>zednické přípomci</t>
  </si>
  <si>
    <t>-1350607385</t>
  </si>
  <si>
    <t>montáž</t>
  </si>
  <si>
    <t>-2020717492</t>
  </si>
  <si>
    <t>měření osvětlení</t>
  </si>
  <si>
    <t>-1684576535</t>
  </si>
  <si>
    <t>výchozí revize</t>
  </si>
  <si>
    <t>1334981201</t>
  </si>
  <si>
    <t>1259982316</t>
  </si>
  <si>
    <t>-155338590</t>
  </si>
  <si>
    <t>762</t>
  </si>
  <si>
    <t>Konstrukce tesařské</t>
  </si>
  <si>
    <t>762081150</t>
  </si>
  <si>
    <t>Práce společné pro tesařské konstrukce hoblování hraněného řeziva přímo na staveništi</t>
  </si>
  <si>
    <t>1752137867</t>
  </si>
  <si>
    <t>762083111</t>
  </si>
  <si>
    <t>Práce společné pro tesařské konstrukce impregnace řeziva máčením proti dřevokaznému hmyzu a houbám, třída ohrožení 1 a 2 (dřevo v interiéru)</t>
  </si>
  <si>
    <t>-110263750</t>
  </si>
  <si>
    <t>762134122</t>
  </si>
  <si>
    <t>Montáž bednění stěn z hoblovaných fošen na sraz tl. do 60 mm</t>
  </si>
  <si>
    <t>251469062</t>
  </si>
  <si>
    <t>762523108</t>
  </si>
  <si>
    <t>Položení podlah hoblovaných na sraz z fošen</t>
  </si>
  <si>
    <t>-445054896</t>
  </si>
  <si>
    <t>60511012</t>
  </si>
  <si>
    <t>řezivo jehličnaté deskové neopracované střed</t>
  </si>
  <si>
    <t>1126982996</t>
  </si>
  <si>
    <t>762591100</t>
  </si>
  <si>
    <t>Montáž zakrytí kanálů a výkopů z měkkého nebo tvrdého dřeva, volně kladenými fošnami tl. do 60 mm</t>
  </si>
  <si>
    <t>-77471908</t>
  </si>
  <si>
    <t>605110210</t>
  </si>
  <si>
    <t>řezivo jehličnaté středové smrk tl 33-100mm dl 2-3,5m</t>
  </si>
  <si>
    <t>-1358034808</t>
  </si>
  <si>
    <t>998762103</t>
  </si>
  <si>
    <t>Přesun hmot pro konstrukce tesařské stanovený z hmotnosti přesunovaného materiálu vodorovná dopravní vzdálenost do 50 m v objektech výšky přes 12 do 24 m</t>
  </si>
  <si>
    <t>-838479632</t>
  </si>
  <si>
    <t>-1324315688</t>
  </si>
  <si>
    <t>764002851</t>
  </si>
  <si>
    <t>Demontáž klempířských konstrukcí oplechování parapetů do suti</t>
  </si>
  <si>
    <t>74417287</t>
  </si>
  <si>
    <t>764216602</t>
  </si>
  <si>
    <t>Oplechování parapetů z pozinkovaného plechu s povrchovou úpravou rovných mechanicky kotvené, bez rohů rš 200 mm</t>
  </si>
  <si>
    <t>-1515593400</t>
  </si>
  <si>
    <t>-1002133121</t>
  </si>
  <si>
    <t>-1203024479</t>
  </si>
  <si>
    <t>-276822806</t>
  </si>
  <si>
    <t>1533164793</t>
  </si>
  <si>
    <t>1454571999</t>
  </si>
  <si>
    <t>611400030</t>
  </si>
  <si>
    <t>okna a dveře balkónové z plastů okna plastová pevné zasklení sklo 4-16-4  U=1,1 120 x 120 cm</t>
  </si>
  <si>
    <t>-68897290</t>
  </si>
  <si>
    <t>611400170</t>
  </si>
  <si>
    <t>okna a dveře balkónové z plastů okna plastová jednokřídlé otvíravé a vyklápěcí pravé sklo 4-16-4  U=1,1 120 x 120 cm</t>
  </si>
  <si>
    <t>-51270596</t>
  </si>
  <si>
    <t>611400240</t>
  </si>
  <si>
    <t>okna a dveře balkónové z plastů okna plastová jednokřídlé vyklápěcí sklo 4-16-4  U=1,1 120 x 120 cm</t>
  </si>
  <si>
    <t>235238630</t>
  </si>
  <si>
    <t>766641131</t>
  </si>
  <si>
    <t>Montáž balkónových dveří dřevěných nebo plastových včetně rámu zdvojených do zdiva jednokřídlových bez nadsvětlíku</t>
  </si>
  <si>
    <t>601530893</t>
  </si>
  <si>
    <t>611441630</t>
  </si>
  <si>
    <t>dveře plastové vchodové jednokřídlé otvíravé 800x2000mm</t>
  </si>
  <si>
    <t>-345080330</t>
  </si>
  <si>
    <t>-204662079</t>
  </si>
  <si>
    <t>1783338682</t>
  </si>
  <si>
    <t>1265752098</t>
  </si>
  <si>
    <t>91848081</t>
  </si>
  <si>
    <t>1476143266</t>
  </si>
  <si>
    <t>-1914974841</t>
  </si>
  <si>
    <t>Dosting</t>
  </si>
  <si>
    <t>Montáž a dodávka manuálního otevírače oken</t>
  </si>
  <si>
    <t>737418924</t>
  </si>
  <si>
    <t>767920820</t>
  </si>
  <si>
    <t>Demontáž vrat a vrátek k oplocení plochy jednotlivě přes 2 do 6 m2</t>
  </si>
  <si>
    <t>-739384134</t>
  </si>
  <si>
    <t>767995111</t>
  </si>
  <si>
    <t>Montáž ostatních atypických zámečnických konstrukcí hmotnosti do 5 kg</t>
  </si>
  <si>
    <t>-1003391614</t>
  </si>
  <si>
    <t>Vrata</t>
  </si>
  <si>
    <t>Vrata ocelová posuvná 150x650 výplň svislé profily, povrch žárový zinek, elektrický pohon</t>
  </si>
  <si>
    <t>1050515625</t>
  </si>
  <si>
    <t>998767101</t>
  </si>
  <si>
    <t>Přesun hmot pro zámečnické konstrukce stanovený z hmotnosti přesunovaného materiálu vodorovná dopravní vzdálenost do 50 m v objektech výšky do 6 m</t>
  </si>
  <si>
    <t>1011543732</t>
  </si>
  <si>
    <t>Světlík</t>
  </si>
  <si>
    <t>Oprava světlíku vč. odstranění a nového nátěru</t>
  </si>
  <si>
    <t>-1261839466</t>
  </si>
  <si>
    <t>1420914572</t>
  </si>
  <si>
    <t>1010966123</t>
  </si>
  <si>
    <t>597613120</t>
  </si>
  <si>
    <t>obkládačky a dlaždice keramické doplňky  k podlahám podlahy - RAKO BRICK  I.j. sokl 30 x 8 x 0,8    barevná</t>
  </si>
  <si>
    <t>-1978572577</t>
  </si>
  <si>
    <t>310715998</t>
  </si>
  <si>
    <t>597611160</t>
  </si>
  <si>
    <t>obkládačky a dlaždice keramické koupelny - RAKO dlaždice formát 33,3 x 33,3 x  0,8 cm  (bílé i barevné) SAMBA                    I.j.</t>
  </si>
  <si>
    <t>-667754065</t>
  </si>
  <si>
    <t>-809921429</t>
  </si>
  <si>
    <t>-760323031</t>
  </si>
  <si>
    <t>1402497232</t>
  </si>
  <si>
    <t>-1379364059</t>
  </si>
  <si>
    <t>597610370</t>
  </si>
  <si>
    <t>obkládačky a dlaždice keramické koupelny - RAKO obkládačky formát 20 x 25 x  0,68 cm   (bílé i barevné) BLANKA                  I.j.</t>
  </si>
  <si>
    <t>-954075221</t>
  </si>
  <si>
    <t>-392255184</t>
  </si>
  <si>
    <t>1215690126</t>
  </si>
  <si>
    <t>783103801</t>
  </si>
  <si>
    <t>Odstranění nátěrů okartáčováním z ocelových konstrukcí lehkých "C" nebo velmi lehkých"CC"</t>
  </si>
  <si>
    <t>376601842</t>
  </si>
  <si>
    <t>783121162</t>
  </si>
  <si>
    <t>Nátěry syntetické OK lehkých "C" barva dražší matný povrch 1x antikorozní, 1x základní, 2x email</t>
  </si>
  <si>
    <t>-26580004</t>
  </si>
  <si>
    <t>783325172</t>
  </si>
  <si>
    <t>Nátěry otopných těles syntetické na vzduchu schnoucí dražšími barvami (např. Düfa, ....) litinových radiátorů lesklý povrch jednonásobné antikorozní a 2x email</t>
  </si>
  <si>
    <t>-1135842643</t>
  </si>
  <si>
    <t>783325174</t>
  </si>
  <si>
    <t>Nátěry otopných těles syntetické na vzduchu schnoucí dražšími barvami (např. Düfa, ....) litinových radiátorů lesklý povrch dvojnásobné antikorozní a 2x email</t>
  </si>
  <si>
    <t>1574541285</t>
  </si>
  <si>
    <t>783621117</t>
  </si>
  <si>
    <t>Nátěry truhlářských výrobků syntetické na vzduchu schnoucí dražšími barvami (např. Düfa, …) lesklý povrch 2x lakování</t>
  </si>
  <si>
    <t>-1812096153</t>
  </si>
  <si>
    <t>783721112</t>
  </si>
  <si>
    <t>Nátěry tesařských konstrukcí syntetické na vzduchu schnoucí dražšími barvami (např. Düfa, …) lazurovacím lakem 2x lakování</t>
  </si>
  <si>
    <t>-1187158011</t>
  </si>
  <si>
    <t>Nátěry</t>
  </si>
  <si>
    <t>Přesun hmot pro nátěry</t>
  </si>
  <si>
    <t>1192361632</t>
  </si>
  <si>
    <t>784181101</t>
  </si>
  <si>
    <t>Penetrace podkladu jednonásobná základní akrylátová v místnostech výšky do 3,80 m</t>
  </si>
  <si>
    <t>1073557899</t>
  </si>
  <si>
    <t>784221101</t>
  </si>
  <si>
    <t>Malby z malířských směsí otěruvzdorných za sucha dvojnásobné, bílé za sucha otěruvzdorné dobře v místnostech výšky do 3,80 m</t>
  </si>
  <si>
    <t>-18972359</t>
  </si>
  <si>
    <t>792272629</t>
  </si>
  <si>
    <t>945939274</t>
  </si>
  <si>
    <t>460347175</t>
  </si>
  <si>
    <t>-63648627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</si>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</sst>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167" fontId="28" fillId="0" borderId="22" xfId="0" applyNumberFormat="1" applyFont="1" applyBorder="1" applyAlignment="1" applyProtection="1">
      <alignment vertical="center"/>
      <protection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0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top"/>
    </xf>
    <xf numFmtId="0" fontId="31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0" fillId="0" borderId="28" xfId="0" applyFont="1" applyBorder="1" applyAlignment="1">
      <alignment horizontal="left"/>
    </xf>
    <xf numFmtId="0" fontId="33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8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14</v>
      </c>
      <c r="BS5" s="13" t="s">
        <v>6</v>
      </c>
    </row>
    <row r="6" spans="2:71" ht="36.95" customHeight="1">
      <c r="B6" s="17"/>
      <c r="C6" s="18"/>
      <c r="D6" s="25" t="s">
        <v>15</v>
      </c>
      <c r="E6" s="18"/>
      <c r="F6" s="18"/>
      <c r="G6" s="18"/>
      <c r="H6" s="18"/>
      <c r="I6" s="18"/>
      <c r="J6" s="18"/>
      <c r="K6" s="26" t="s">
        <v>16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20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23</v>
      </c>
      <c r="AL8" s="18"/>
      <c r="AM8" s="18"/>
      <c r="AN8" s="29" t="s">
        <v>24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26</v>
      </c>
      <c r="AL10" s="18"/>
      <c r="AM10" s="18"/>
      <c r="AN10" s="23" t="s">
        <v>20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20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26</v>
      </c>
      <c r="AL13" s="18"/>
      <c r="AM13" s="18"/>
      <c r="AN13" s="30" t="s">
        <v>30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26</v>
      </c>
      <c r="AL16" s="18"/>
      <c r="AM16" s="18"/>
      <c r="AN16" s="23" t="s">
        <v>20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20</v>
      </c>
      <c r="AO17" s="18"/>
      <c r="AP17" s="18"/>
      <c r="AQ17" s="18"/>
      <c r="AR17" s="16"/>
      <c r="BE17" s="27"/>
      <c r="BS17" s="13" t="s">
        <v>33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26</v>
      </c>
      <c r="AL19" s="18"/>
      <c r="AM19" s="18"/>
      <c r="AN19" s="23" t="s">
        <v>20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20</v>
      </c>
      <c r="AO20" s="18"/>
      <c r="AP20" s="18"/>
      <c r="AQ20" s="18"/>
      <c r="AR20" s="16"/>
      <c r="BE20" s="27"/>
      <c r="BS20" s="13" t="s">
        <v>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45" customHeight="1">
      <c r="B23" s="17"/>
      <c r="C23" s="18"/>
      <c r="D23" s="18"/>
      <c r="E23" s="32" t="s">
        <v>37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39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40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41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42</v>
      </c>
      <c r="E29" s="42"/>
      <c r="F29" s="28" t="s">
        <v>43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44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45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46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44" s="2" customFormat="1" ht="14.4" customHeight="1" hidden="1">
      <c r="B33" s="41"/>
      <c r="C33" s="42"/>
      <c r="D33" s="42"/>
      <c r="E33" s="42"/>
      <c r="F33" s="28" t="s">
        <v>47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</row>
    <row r="34" spans="2:44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</row>
    <row r="35" spans="2:44" s="1" customFormat="1" ht="25.9" customHeight="1">
      <c r="B35" s="34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50" t="s">
        <v>50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15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15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Oprava objektu HZS Kralupy nad Vltavou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Kralupy Nad Vltavou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63" t="str">
        <f>IF(AN8="","",AN8)</f>
        <v>11. 4. 2019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24.9" customHeight="1"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 xml:space="preserve">SŽDC s.o., Dlážděná 1003/7, Praha 1, Nové Město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64" t="str">
        <f>IF(E17="","",E17)</f>
        <v xml:space="preserve">Ing. Jiří Makarius, Havlíčkova 362, Cítoliby </v>
      </c>
      <c r="AN49" s="35"/>
      <c r="AO49" s="35"/>
      <c r="AP49" s="35"/>
      <c r="AQ49" s="35"/>
      <c r="AR49" s="39"/>
      <c r="AS49" s="65" t="s">
        <v>52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13.65" customHeight="1"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64" t="str">
        <f>IF(E20="","",E20)</f>
        <v>Petr Makarius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53</v>
      </c>
      <c r="D52" s="78"/>
      <c r="E52" s="78"/>
      <c r="F52" s="78"/>
      <c r="G52" s="78"/>
      <c r="H52" s="79"/>
      <c r="I52" s="80" t="s">
        <v>54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55</v>
      </c>
      <c r="AH52" s="78"/>
      <c r="AI52" s="78"/>
      <c r="AJ52" s="78"/>
      <c r="AK52" s="78"/>
      <c r="AL52" s="78"/>
      <c r="AM52" s="78"/>
      <c r="AN52" s="80" t="s">
        <v>56</v>
      </c>
      <c r="AO52" s="78"/>
      <c r="AP52" s="78"/>
      <c r="AQ52" s="82" t="s">
        <v>57</v>
      </c>
      <c r="AR52" s="39"/>
      <c r="AS52" s="83" t="s">
        <v>58</v>
      </c>
      <c r="AT52" s="84" t="s">
        <v>59</v>
      </c>
      <c r="AU52" s="84" t="s">
        <v>60</v>
      </c>
      <c r="AV52" s="84" t="s">
        <v>61</v>
      </c>
      <c r="AW52" s="84" t="s">
        <v>62</v>
      </c>
      <c r="AX52" s="84" t="s">
        <v>63</v>
      </c>
      <c r="AY52" s="84" t="s">
        <v>64</v>
      </c>
      <c r="AZ52" s="84" t="s">
        <v>65</v>
      </c>
      <c r="BA52" s="84" t="s">
        <v>66</v>
      </c>
      <c r="BB52" s="84" t="s">
        <v>67</v>
      </c>
      <c r="BC52" s="84" t="s">
        <v>68</v>
      </c>
      <c r="BD52" s="85" t="s">
        <v>69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70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ROUND(SUM(AG55:AG56),2)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20</v>
      </c>
      <c r="AR54" s="95"/>
      <c r="AS54" s="96">
        <f>ROUND(SUM(AS55:AS56),2)</f>
        <v>0</v>
      </c>
      <c r="AT54" s="97">
        <f>ROUND(SUM(AV54:AW54),2)</f>
        <v>0</v>
      </c>
      <c r="AU54" s="98">
        <f>ROUND(SUM(AU55:AU56),5)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ROUND(SUM(AZ55:AZ56),2)</f>
        <v>0</v>
      </c>
      <c r="BA54" s="97">
        <f>ROUND(SUM(BA55:BA56),2)</f>
        <v>0</v>
      </c>
      <c r="BB54" s="97">
        <f>ROUND(SUM(BB55:BB56),2)</f>
        <v>0</v>
      </c>
      <c r="BC54" s="97">
        <f>ROUND(SUM(BC55:BC56),2)</f>
        <v>0</v>
      </c>
      <c r="BD54" s="99">
        <f>ROUND(SUM(BD55:BD56),2)</f>
        <v>0</v>
      </c>
      <c r="BS54" s="100" t="s">
        <v>71</v>
      </c>
      <c r="BT54" s="100" t="s">
        <v>72</v>
      </c>
      <c r="BU54" s="101" t="s">
        <v>73</v>
      </c>
      <c r="BV54" s="100" t="s">
        <v>74</v>
      </c>
      <c r="BW54" s="100" t="s">
        <v>5</v>
      </c>
      <c r="BX54" s="100" t="s">
        <v>75</v>
      </c>
      <c r="CL54" s="100" t="s">
        <v>18</v>
      </c>
    </row>
    <row r="55" spans="1:91" s="5" customFormat="1" ht="16.5" customHeight="1">
      <c r="A55" s="102" t="s">
        <v>76</v>
      </c>
      <c r="B55" s="103"/>
      <c r="C55" s="104"/>
      <c r="D55" s="105" t="s">
        <v>77</v>
      </c>
      <c r="E55" s="105"/>
      <c r="F55" s="105"/>
      <c r="G55" s="105"/>
      <c r="H55" s="105"/>
      <c r="I55" s="106"/>
      <c r="J55" s="105" t="s">
        <v>78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'SO.01 - Budova A'!J30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79</v>
      </c>
      <c r="AR55" s="109"/>
      <c r="AS55" s="110">
        <v>0</v>
      </c>
      <c r="AT55" s="111">
        <f>ROUND(SUM(AV55:AW55),2)</f>
        <v>0</v>
      </c>
      <c r="AU55" s="112">
        <f>'SO.01 - Budova A'!P109</f>
        <v>0</v>
      </c>
      <c r="AV55" s="111">
        <f>'SO.01 - Budova A'!J33</f>
        <v>0</v>
      </c>
      <c r="AW55" s="111">
        <f>'SO.01 - Budova A'!J34</f>
        <v>0</v>
      </c>
      <c r="AX55" s="111">
        <f>'SO.01 - Budova A'!J35</f>
        <v>0</v>
      </c>
      <c r="AY55" s="111">
        <f>'SO.01 - Budova A'!J36</f>
        <v>0</v>
      </c>
      <c r="AZ55" s="111">
        <f>'SO.01 - Budova A'!F33</f>
        <v>0</v>
      </c>
      <c r="BA55" s="111">
        <f>'SO.01 - Budova A'!F34</f>
        <v>0</v>
      </c>
      <c r="BB55" s="111">
        <f>'SO.01 - Budova A'!F35</f>
        <v>0</v>
      </c>
      <c r="BC55" s="111">
        <f>'SO.01 - Budova A'!F36</f>
        <v>0</v>
      </c>
      <c r="BD55" s="113">
        <f>'SO.01 - Budova A'!F37</f>
        <v>0</v>
      </c>
      <c r="BT55" s="114" t="s">
        <v>80</v>
      </c>
      <c r="BV55" s="114" t="s">
        <v>74</v>
      </c>
      <c r="BW55" s="114" t="s">
        <v>81</v>
      </c>
      <c r="BX55" s="114" t="s">
        <v>5</v>
      </c>
      <c r="CL55" s="114" t="s">
        <v>20</v>
      </c>
      <c r="CM55" s="114" t="s">
        <v>82</v>
      </c>
    </row>
    <row r="56" spans="1:91" s="5" customFormat="1" ht="27" customHeight="1">
      <c r="A56" s="102" t="s">
        <v>76</v>
      </c>
      <c r="B56" s="103"/>
      <c r="C56" s="104"/>
      <c r="D56" s="105" t="s">
        <v>83</v>
      </c>
      <c r="E56" s="105"/>
      <c r="F56" s="105"/>
      <c r="G56" s="105"/>
      <c r="H56" s="105"/>
      <c r="I56" s="106"/>
      <c r="J56" s="105" t="s">
        <v>84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7">
        <f>'SO.02 - Budova B a C, vje...'!J30</f>
        <v>0</v>
      </c>
      <c r="AH56" s="106"/>
      <c r="AI56" s="106"/>
      <c r="AJ56" s="106"/>
      <c r="AK56" s="106"/>
      <c r="AL56" s="106"/>
      <c r="AM56" s="106"/>
      <c r="AN56" s="107">
        <f>SUM(AG56,AT56)</f>
        <v>0</v>
      </c>
      <c r="AO56" s="106"/>
      <c r="AP56" s="106"/>
      <c r="AQ56" s="108" t="s">
        <v>79</v>
      </c>
      <c r="AR56" s="109"/>
      <c r="AS56" s="115">
        <v>0</v>
      </c>
      <c r="AT56" s="116">
        <f>ROUND(SUM(AV56:AW56),2)</f>
        <v>0</v>
      </c>
      <c r="AU56" s="117">
        <f>'SO.02 - Budova B a C, vje...'!P106</f>
        <v>0</v>
      </c>
      <c r="AV56" s="116">
        <f>'SO.02 - Budova B a C, vje...'!J33</f>
        <v>0</v>
      </c>
      <c r="AW56" s="116">
        <f>'SO.02 - Budova B a C, vje...'!J34</f>
        <v>0</v>
      </c>
      <c r="AX56" s="116">
        <f>'SO.02 - Budova B a C, vje...'!J35</f>
        <v>0</v>
      </c>
      <c r="AY56" s="116">
        <f>'SO.02 - Budova B a C, vje...'!J36</f>
        <v>0</v>
      </c>
      <c r="AZ56" s="116">
        <f>'SO.02 - Budova B a C, vje...'!F33</f>
        <v>0</v>
      </c>
      <c r="BA56" s="116">
        <f>'SO.02 - Budova B a C, vje...'!F34</f>
        <v>0</v>
      </c>
      <c r="BB56" s="116">
        <f>'SO.02 - Budova B a C, vje...'!F35</f>
        <v>0</v>
      </c>
      <c r="BC56" s="116">
        <f>'SO.02 - Budova B a C, vje...'!F36</f>
        <v>0</v>
      </c>
      <c r="BD56" s="118">
        <f>'SO.02 - Budova B a C, vje...'!F37</f>
        <v>0</v>
      </c>
      <c r="BT56" s="114" t="s">
        <v>80</v>
      </c>
      <c r="BV56" s="114" t="s">
        <v>74</v>
      </c>
      <c r="BW56" s="114" t="s">
        <v>85</v>
      </c>
      <c r="BX56" s="114" t="s">
        <v>5</v>
      </c>
      <c r="CL56" s="114" t="s">
        <v>20</v>
      </c>
      <c r="CM56" s="114" t="s">
        <v>82</v>
      </c>
    </row>
    <row r="57" spans="2:44" s="1" customFormat="1" ht="30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9"/>
    </row>
    <row r="58" spans="2:44" s="1" customFormat="1" ht="6.95" customHeight="1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39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SO.01 - Budova A'!C2" display="/"/>
    <hyperlink ref="A56" location="'SO.02 - Budova B a C, vj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81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82</v>
      </c>
    </row>
    <row r="4" spans="2:46" ht="24.95" customHeight="1">
      <c r="B4" s="16"/>
      <c r="D4" s="123" t="s">
        <v>86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15</v>
      </c>
      <c r="L6" s="16"/>
    </row>
    <row r="7" spans="2:12" ht="16.5" customHeight="1">
      <c r="B7" s="16"/>
      <c r="E7" s="125" t="str">
        <f>'Rekapitulace stavby'!K6</f>
        <v>Oprava objektu HZS Kralupy nad Vltavou</v>
      </c>
      <c r="F7" s="124"/>
      <c r="G7" s="124"/>
      <c r="H7" s="124"/>
      <c r="L7" s="16"/>
    </row>
    <row r="8" spans="2:12" s="1" customFormat="1" ht="12" customHeight="1">
      <c r="B8" s="39"/>
      <c r="D8" s="124" t="s">
        <v>87</v>
      </c>
      <c r="I8" s="126"/>
      <c r="L8" s="39"/>
    </row>
    <row r="9" spans="2:12" s="1" customFormat="1" ht="36.95" customHeight="1">
      <c r="B9" s="39"/>
      <c r="E9" s="127" t="s">
        <v>88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17</v>
      </c>
      <c r="F11" s="13" t="s">
        <v>20</v>
      </c>
      <c r="I11" s="128" t="s">
        <v>19</v>
      </c>
      <c r="J11" s="13" t="s">
        <v>20</v>
      </c>
      <c r="L11" s="39"/>
    </row>
    <row r="12" spans="2:12" s="1" customFormat="1" ht="12" customHeight="1">
      <c r="B12" s="39"/>
      <c r="D12" s="124" t="s">
        <v>21</v>
      </c>
      <c r="F12" s="13" t="s">
        <v>22</v>
      </c>
      <c r="I12" s="128" t="s">
        <v>23</v>
      </c>
      <c r="J12" s="129" t="str">
        <f>'Rekapitulace stavby'!AN8</f>
        <v>11. 4. 2019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20</v>
      </c>
      <c r="L14" s="39"/>
    </row>
    <row r="15" spans="2:12" s="1" customFormat="1" ht="18" customHeight="1">
      <c r="B15" s="39"/>
      <c r="E15" s="13" t="s">
        <v>27</v>
      </c>
      <c r="I15" s="128" t="s">
        <v>28</v>
      </c>
      <c r="J15" s="13" t="s">
        <v>20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29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28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31</v>
      </c>
      <c r="I20" s="128" t="s">
        <v>26</v>
      </c>
      <c r="J20" s="13" t="s">
        <v>20</v>
      </c>
      <c r="L20" s="39"/>
    </row>
    <row r="21" spans="2:12" s="1" customFormat="1" ht="18" customHeight="1">
      <c r="B21" s="39"/>
      <c r="E21" s="13" t="s">
        <v>32</v>
      </c>
      <c r="I21" s="128" t="s">
        <v>28</v>
      </c>
      <c r="J21" s="13" t="s">
        <v>20</v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34</v>
      </c>
      <c r="I23" s="128" t="s">
        <v>26</v>
      </c>
      <c r="J23" s="13" t="s">
        <v>20</v>
      </c>
      <c r="L23" s="39"/>
    </row>
    <row r="24" spans="2:12" s="1" customFormat="1" ht="18" customHeight="1">
      <c r="B24" s="39"/>
      <c r="E24" s="13" t="s">
        <v>35</v>
      </c>
      <c r="I24" s="128" t="s">
        <v>28</v>
      </c>
      <c r="J24" s="13" t="s">
        <v>20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36</v>
      </c>
      <c r="I26" s="126"/>
      <c r="L26" s="39"/>
    </row>
    <row r="27" spans="2:12" s="6" customFormat="1" ht="16.5" customHeight="1">
      <c r="B27" s="130"/>
      <c r="E27" s="131" t="s">
        <v>20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38</v>
      </c>
      <c r="I30" s="126"/>
      <c r="J30" s="135">
        <f>ROUND(J109,2)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40</v>
      </c>
      <c r="I32" s="137" t="s">
        <v>39</v>
      </c>
      <c r="J32" s="136" t="s">
        <v>41</v>
      </c>
      <c r="L32" s="39"/>
    </row>
    <row r="33" spans="2:12" s="1" customFormat="1" ht="14.4" customHeight="1">
      <c r="B33" s="39"/>
      <c r="D33" s="124" t="s">
        <v>42</v>
      </c>
      <c r="E33" s="124" t="s">
        <v>43</v>
      </c>
      <c r="F33" s="138">
        <f>ROUND((SUM(BE109:BE401)),2)</f>
        <v>0</v>
      </c>
      <c r="I33" s="139">
        <v>0.21</v>
      </c>
      <c r="J33" s="138">
        <f>ROUND(((SUM(BE109:BE401))*I33),2)</f>
        <v>0</v>
      </c>
      <c r="L33" s="39"/>
    </row>
    <row r="34" spans="2:12" s="1" customFormat="1" ht="14.4" customHeight="1">
      <c r="B34" s="39"/>
      <c r="E34" s="124" t="s">
        <v>44</v>
      </c>
      <c r="F34" s="138">
        <f>ROUND((SUM(BF109:BF401)),2)</f>
        <v>0</v>
      </c>
      <c r="I34" s="139">
        <v>0.15</v>
      </c>
      <c r="J34" s="138">
        <f>ROUND(((SUM(BF109:BF401))*I34),2)</f>
        <v>0</v>
      </c>
      <c r="L34" s="39"/>
    </row>
    <row r="35" spans="2:12" s="1" customFormat="1" ht="14.4" customHeight="1" hidden="1">
      <c r="B35" s="39"/>
      <c r="E35" s="124" t="s">
        <v>45</v>
      </c>
      <c r="F35" s="138">
        <f>ROUND((SUM(BG109:BG401)),2)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46</v>
      </c>
      <c r="F36" s="138">
        <f>ROUND((SUM(BH109:BH401)),2)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47</v>
      </c>
      <c r="F37" s="138">
        <f>ROUND((SUM(BI109:BI401)),2)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48</v>
      </c>
      <c r="E39" s="142"/>
      <c r="F39" s="142"/>
      <c r="G39" s="143" t="s">
        <v>49</v>
      </c>
      <c r="H39" s="144" t="s">
        <v>50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89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15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Oprava objektu HZS Kralupy nad Vltavou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87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SO.01 - Budova A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Kralupy Nad Vltavou</v>
      </c>
      <c r="G52" s="35"/>
      <c r="H52" s="35"/>
      <c r="I52" s="128" t="s">
        <v>23</v>
      </c>
      <c r="J52" s="63" t="str">
        <f>IF(J12="","",J12)</f>
        <v>11. 4. 2019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24.9" customHeight="1">
      <c r="B54" s="34"/>
      <c r="C54" s="28" t="s">
        <v>25</v>
      </c>
      <c r="D54" s="35"/>
      <c r="E54" s="35"/>
      <c r="F54" s="23" t="str">
        <f>E15</f>
        <v xml:space="preserve">SŽDC s.o., Dlážděná 1003/7, Praha 1, Nové Město </v>
      </c>
      <c r="G54" s="35"/>
      <c r="H54" s="35"/>
      <c r="I54" s="128" t="s">
        <v>31</v>
      </c>
      <c r="J54" s="32" t="str">
        <f>E21</f>
        <v xml:space="preserve">Ing. Jiří Makarius, Havlíčkova 362, Cítoliby </v>
      </c>
      <c r="K54" s="35"/>
      <c r="L54" s="39"/>
    </row>
    <row r="55" spans="2:12" s="1" customFormat="1" ht="13.65" customHeight="1">
      <c r="B55" s="34"/>
      <c r="C55" s="28" t="s">
        <v>29</v>
      </c>
      <c r="D55" s="35"/>
      <c r="E55" s="35"/>
      <c r="F55" s="23" t="str">
        <f>IF(E18="","",E18)</f>
        <v>Vyplň údaj</v>
      </c>
      <c r="G55" s="35"/>
      <c r="H55" s="35"/>
      <c r="I55" s="128" t="s">
        <v>34</v>
      </c>
      <c r="J55" s="32" t="str">
        <f>E24</f>
        <v>Petr Makarius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90</v>
      </c>
      <c r="D57" s="156"/>
      <c r="E57" s="156"/>
      <c r="F57" s="156"/>
      <c r="G57" s="156"/>
      <c r="H57" s="156"/>
      <c r="I57" s="157"/>
      <c r="J57" s="158" t="s">
        <v>91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70</v>
      </c>
      <c r="D59" s="35"/>
      <c r="E59" s="35"/>
      <c r="F59" s="35"/>
      <c r="G59" s="35"/>
      <c r="H59" s="35"/>
      <c r="I59" s="126"/>
      <c r="J59" s="93">
        <f>J109</f>
        <v>0</v>
      </c>
      <c r="K59" s="35"/>
      <c r="L59" s="39"/>
      <c r="AU59" s="13" t="s">
        <v>92</v>
      </c>
    </row>
    <row r="60" spans="2:12" s="7" customFormat="1" ht="24.95" customHeight="1">
      <c r="B60" s="160"/>
      <c r="C60" s="161"/>
      <c r="D60" s="162" t="s">
        <v>93</v>
      </c>
      <c r="E60" s="163"/>
      <c r="F60" s="163"/>
      <c r="G60" s="163"/>
      <c r="H60" s="163"/>
      <c r="I60" s="164"/>
      <c r="J60" s="165">
        <f>J110</f>
        <v>0</v>
      </c>
      <c r="K60" s="161"/>
      <c r="L60" s="166"/>
    </row>
    <row r="61" spans="2:12" s="8" customFormat="1" ht="19.9" customHeight="1">
      <c r="B61" s="167"/>
      <c r="C61" s="168"/>
      <c r="D61" s="169" t="s">
        <v>94</v>
      </c>
      <c r="E61" s="170"/>
      <c r="F61" s="170"/>
      <c r="G61" s="170"/>
      <c r="H61" s="170"/>
      <c r="I61" s="171"/>
      <c r="J61" s="172">
        <f>J111</f>
        <v>0</v>
      </c>
      <c r="K61" s="168"/>
      <c r="L61" s="173"/>
    </row>
    <row r="62" spans="2:12" s="8" customFormat="1" ht="19.9" customHeight="1">
      <c r="B62" s="167"/>
      <c r="C62" s="168"/>
      <c r="D62" s="169" t="s">
        <v>95</v>
      </c>
      <c r="E62" s="170"/>
      <c r="F62" s="170"/>
      <c r="G62" s="170"/>
      <c r="H62" s="170"/>
      <c r="I62" s="171"/>
      <c r="J62" s="172">
        <f>J128</f>
        <v>0</v>
      </c>
      <c r="K62" s="168"/>
      <c r="L62" s="173"/>
    </row>
    <row r="63" spans="2:12" s="8" customFormat="1" ht="19.9" customHeight="1">
      <c r="B63" s="167"/>
      <c r="C63" s="168"/>
      <c r="D63" s="169" t="s">
        <v>96</v>
      </c>
      <c r="E63" s="170"/>
      <c r="F63" s="170"/>
      <c r="G63" s="170"/>
      <c r="H63" s="170"/>
      <c r="I63" s="171"/>
      <c r="J63" s="172">
        <f>J141</f>
        <v>0</v>
      </c>
      <c r="K63" s="168"/>
      <c r="L63" s="173"/>
    </row>
    <row r="64" spans="2:12" s="8" customFormat="1" ht="19.9" customHeight="1">
      <c r="B64" s="167"/>
      <c r="C64" s="168"/>
      <c r="D64" s="169" t="s">
        <v>97</v>
      </c>
      <c r="E64" s="170"/>
      <c r="F64" s="170"/>
      <c r="G64" s="170"/>
      <c r="H64" s="170"/>
      <c r="I64" s="171"/>
      <c r="J64" s="172">
        <f>J144</f>
        <v>0</v>
      </c>
      <c r="K64" s="168"/>
      <c r="L64" s="173"/>
    </row>
    <row r="65" spans="2:12" s="7" customFormat="1" ht="24.95" customHeight="1">
      <c r="B65" s="160"/>
      <c r="C65" s="161"/>
      <c r="D65" s="162" t="s">
        <v>98</v>
      </c>
      <c r="E65" s="163"/>
      <c r="F65" s="163"/>
      <c r="G65" s="163"/>
      <c r="H65" s="163"/>
      <c r="I65" s="164"/>
      <c r="J65" s="165">
        <f>J150</f>
        <v>0</v>
      </c>
      <c r="K65" s="161"/>
      <c r="L65" s="166"/>
    </row>
    <row r="66" spans="2:12" s="8" customFormat="1" ht="19.9" customHeight="1">
      <c r="B66" s="167"/>
      <c r="C66" s="168"/>
      <c r="D66" s="169" t="s">
        <v>99</v>
      </c>
      <c r="E66" s="170"/>
      <c r="F66" s="170"/>
      <c r="G66" s="170"/>
      <c r="H66" s="170"/>
      <c r="I66" s="171"/>
      <c r="J66" s="172">
        <f>J151</f>
        <v>0</v>
      </c>
      <c r="K66" s="168"/>
      <c r="L66" s="173"/>
    </row>
    <row r="67" spans="2:12" s="8" customFormat="1" ht="19.9" customHeight="1">
      <c r="B67" s="167"/>
      <c r="C67" s="168"/>
      <c r="D67" s="169" t="s">
        <v>100</v>
      </c>
      <c r="E67" s="170"/>
      <c r="F67" s="170"/>
      <c r="G67" s="170"/>
      <c r="H67" s="170"/>
      <c r="I67" s="171"/>
      <c r="J67" s="172">
        <f>J155</f>
        <v>0</v>
      </c>
      <c r="K67" s="168"/>
      <c r="L67" s="173"/>
    </row>
    <row r="68" spans="2:12" s="8" customFormat="1" ht="19.9" customHeight="1">
      <c r="B68" s="167"/>
      <c r="C68" s="168"/>
      <c r="D68" s="169" t="s">
        <v>101</v>
      </c>
      <c r="E68" s="170"/>
      <c r="F68" s="170"/>
      <c r="G68" s="170"/>
      <c r="H68" s="170"/>
      <c r="I68" s="171"/>
      <c r="J68" s="172">
        <f>J163</f>
        <v>0</v>
      </c>
      <c r="K68" s="168"/>
      <c r="L68" s="173"/>
    </row>
    <row r="69" spans="2:12" s="8" customFormat="1" ht="19.9" customHeight="1">
      <c r="B69" s="167"/>
      <c r="C69" s="168"/>
      <c r="D69" s="169" t="s">
        <v>102</v>
      </c>
      <c r="E69" s="170"/>
      <c r="F69" s="170"/>
      <c r="G69" s="170"/>
      <c r="H69" s="170"/>
      <c r="I69" s="171"/>
      <c r="J69" s="172">
        <f>J170</f>
        <v>0</v>
      </c>
      <c r="K69" s="168"/>
      <c r="L69" s="173"/>
    </row>
    <row r="70" spans="2:12" s="8" customFormat="1" ht="19.9" customHeight="1">
      <c r="B70" s="167"/>
      <c r="C70" s="168"/>
      <c r="D70" s="169" t="s">
        <v>103</v>
      </c>
      <c r="E70" s="170"/>
      <c r="F70" s="170"/>
      <c r="G70" s="170"/>
      <c r="H70" s="170"/>
      <c r="I70" s="171"/>
      <c r="J70" s="172">
        <f>J192</f>
        <v>0</v>
      </c>
      <c r="K70" s="168"/>
      <c r="L70" s="173"/>
    </row>
    <row r="71" spans="2:12" s="8" customFormat="1" ht="19.9" customHeight="1">
      <c r="B71" s="167"/>
      <c r="C71" s="168"/>
      <c r="D71" s="169" t="s">
        <v>104</v>
      </c>
      <c r="E71" s="170"/>
      <c r="F71" s="170"/>
      <c r="G71" s="170"/>
      <c r="H71" s="170"/>
      <c r="I71" s="171"/>
      <c r="J71" s="172">
        <f>J231</f>
        <v>0</v>
      </c>
      <c r="K71" s="168"/>
      <c r="L71" s="173"/>
    </row>
    <row r="72" spans="2:12" s="8" customFormat="1" ht="19.9" customHeight="1">
      <c r="B72" s="167"/>
      <c r="C72" s="168"/>
      <c r="D72" s="169" t="s">
        <v>105</v>
      </c>
      <c r="E72" s="170"/>
      <c r="F72" s="170"/>
      <c r="G72" s="170"/>
      <c r="H72" s="170"/>
      <c r="I72" s="171"/>
      <c r="J72" s="172">
        <f>J238</f>
        <v>0</v>
      </c>
      <c r="K72" s="168"/>
      <c r="L72" s="173"/>
    </row>
    <row r="73" spans="2:12" s="8" customFormat="1" ht="19.9" customHeight="1">
      <c r="B73" s="167"/>
      <c r="C73" s="168"/>
      <c r="D73" s="169" t="s">
        <v>106</v>
      </c>
      <c r="E73" s="170"/>
      <c r="F73" s="170"/>
      <c r="G73" s="170"/>
      <c r="H73" s="170"/>
      <c r="I73" s="171"/>
      <c r="J73" s="172">
        <f>J253</f>
        <v>0</v>
      </c>
      <c r="K73" s="168"/>
      <c r="L73" s="173"/>
    </row>
    <row r="74" spans="2:12" s="8" customFormat="1" ht="19.9" customHeight="1">
      <c r="B74" s="167"/>
      <c r="C74" s="168"/>
      <c r="D74" s="169" t="s">
        <v>107</v>
      </c>
      <c r="E74" s="170"/>
      <c r="F74" s="170"/>
      <c r="G74" s="170"/>
      <c r="H74" s="170"/>
      <c r="I74" s="171"/>
      <c r="J74" s="172">
        <f>J286</f>
        <v>0</v>
      </c>
      <c r="K74" s="168"/>
      <c r="L74" s="173"/>
    </row>
    <row r="75" spans="2:12" s="8" customFormat="1" ht="19.9" customHeight="1">
      <c r="B75" s="167"/>
      <c r="C75" s="168"/>
      <c r="D75" s="169" t="s">
        <v>108</v>
      </c>
      <c r="E75" s="170"/>
      <c r="F75" s="170"/>
      <c r="G75" s="170"/>
      <c r="H75" s="170"/>
      <c r="I75" s="171"/>
      <c r="J75" s="172">
        <f>J297</f>
        <v>0</v>
      </c>
      <c r="K75" s="168"/>
      <c r="L75" s="173"/>
    </row>
    <row r="76" spans="2:12" s="8" customFormat="1" ht="19.9" customHeight="1">
      <c r="B76" s="167"/>
      <c r="C76" s="168"/>
      <c r="D76" s="169" t="s">
        <v>109</v>
      </c>
      <c r="E76" s="170"/>
      <c r="F76" s="170"/>
      <c r="G76" s="170"/>
      <c r="H76" s="170"/>
      <c r="I76" s="171"/>
      <c r="J76" s="172">
        <f>J303</f>
        <v>0</v>
      </c>
      <c r="K76" s="168"/>
      <c r="L76" s="173"/>
    </row>
    <row r="77" spans="2:12" s="8" customFormat="1" ht="19.9" customHeight="1">
      <c r="B77" s="167"/>
      <c r="C77" s="168"/>
      <c r="D77" s="169" t="s">
        <v>110</v>
      </c>
      <c r="E77" s="170"/>
      <c r="F77" s="170"/>
      <c r="G77" s="170"/>
      <c r="H77" s="170"/>
      <c r="I77" s="171"/>
      <c r="J77" s="172">
        <f>J339</f>
        <v>0</v>
      </c>
      <c r="K77" s="168"/>
      <c r="L77" s="173"/>
    </row>
    <row r="78" spans="2:12" s="8" customFormat="1" ht="19.9" customHeight="1">
      <c r="B78" s="167"/>
      <c r="C78" s="168"/>
      <c r="D78" s="169" t="s">
        <v>111</v>
      </c>
      <c r="E78" s="170"/>
      <c r="F78" s="170"/>
      <c r="G78" s="170"/>
      <c r="H78" s="170"/>
      <c r="I78" s="171"/>
      <c r="J78" s="172">
        <f>J343</f>
        <v>0</v>
      </c>
      <c r="K78" s="168"/>
      <c r="L78" s="173"/>
    </row>
    <row r="79" spans="2:12" s="8" customFormat="1" ht="19.9" customHeight="1">
      <c r="B79" s="167"/>
      <c r="C79" s="168"/>
      <c r="D79" s="169" t="s">
        <v>112</v>
      </c>
      <c r="E79" s="170"/>
      <c r="F79" s="170"/>
      <c r="G79" s="170"/>
      <c r="H79" s="170"/>
      <c r="I79" s="171"/>
      <c r="J79" s="172">
        <f>J355</f>
        <v>0</v>
      </c>
      <c r="K79" s="168"/>
      <c r="L79" s="173"/>
    </row>
    <row r="80" spans="2:12" s="8" customFormat="1" ht="19.9" customHeight="1">
      <c r="B80" s="167"/>
      <c r="C80" s="168"/>
      <c r="D80" s="169" t="s">
        <v>113</v>
      </c>
      <c r="E80" s="170"/>
      <c r="F80" s="170"/>
      <c r="G80" s="170"/>
      <c r="H80" s="170"/>
      <c r="I80" s="171"/>
      <c r="J80" s="172">
        <f>J369</f>
        <v>0</v>
      </c>
      <c r="K80" s="168"/>
      <c r="L80" s="173"/>
    </row>
    <row r="81" spans="2:12" s="8" customFormat="1" ht="19.9" customHeight="1">
      <c r="B81" s="167"/>
      <c r="C81" s="168"/>
      <c r="D81" s="169" t="s">
        <v>114</v>
      </c>
      <c r="E81" s="170"/>
      <c r="F81" s="170"/>
      <c r="G81" s="170"/>
      <c r="H81" s="170"/>
      <c r="I81" s="171"/>
      <c r="J81" s="172">
        <f>J377</f>
        <v>0</v>
      </c>
      <c r="K81" s="168"/>
      <c r="L81" s="173"/>
    </row>
    <row r="82" spans="2:12" s="8" customFormat="1" ht="19.9" customHeight="1">
      <c r="B82" s="167"/>
      <c r="C82" s="168"/>
      <c r="D82" s="169" t="s">
        <v>115</v>
      </c>
      <c r="E82" s="170"/>
      <c r="F82" s="170"/>
      <c r="G82" s="170"/>
      <c r="H82" s="170"/>
      <c r="I82" s="171"/>
      <c r="J82" s="172">
        <f>J385</f>
        <v>0</v>
      </c>
      <c r="K82" s="168"/>
      <c r="L82" s="173"/>
    </row>
    <row r="83" spans="2:12" s="7" customFormat="1" ht="24.95" customHeight="1">
      <c r="B83" s="160"/>
      <c r="C83" s="161"/>
      <c r="D83" s="162" t="s">
        <v>116</v>
      </c>
      <c r="E83" s="163"/>
      <c r="F83" s="163"/>
      <c r="G83" s="163"/>
      <c r="H83" s="163"/>
      <c r="I83" s="164"/>
      <c r="J83" s="165">
        <f>J389</f>
        <v>0</v>
      </c>
      <c r="K83" s="161"/>
      <c r="L83" s="166"/>
    </row>
    <row r="84" spans="2:12" s="8" customFormat="1" ht="19.9" customHeight="1">
      <c r="B84" s="167"/>
      <c r="C84" s="168"/>
      <c r="D84" s="169" t="s">
        <v>117</v>
      </c>
      <c r="E84" s="170"/>
      <c r="F84" s="170"/>
      <c r="G84" s="170"/>
      <c r="H84" s="170"/>
      <c r="I84" s="171"/>
      <c r="J84" s="172">
        <f>J390</f>
        <v>0</v>
      </c>
      <c r="K84" s="168"/>
      <c r="L84" s="173"/>
    </row>
    <row r="85" spans="2:12" s="7" customFormat="1" ht="24.95" customHeight="1">
      <c r="B85" s="160"/>
      <c r="C85" s="161"/>
      <c r="D85" s="162" t="s">
        <v>118</v>
      </c>
      <c r="E85" s="163"/>
      <c r="F85" s="163"/>
      <c r="G85" s="163"/>
      <c r="H85" s="163"/>
      <c r="I85" s="164"/>
      <c r="J85" s="165">
        <f>J392</f>
        <v>0</v>
      </c>
      <c r="K85" s="161"/>
      <c r="L85" s="166"/>
    </row>
    <row r="86" spans="2:12" s="8" customFormat="1" ht="19.9" customHeight="1">
      <c r="B86" s="167"/>
      <c r="C86" s="168"/>
      <c r="D86" s="169" t="s">
        <v>119</v>
      </c>
      <c r="E86" s="170"/>
      <c r="F86" s="170"/>
      <c r="G86" s="170"/>
      <c r="H86" s="170"/>
      <c r="I86" s="171"/>
      <c r="J86" s="172">
        <f>J393</f>
        <v>0</v>
      </c>
      <c r="K86" s="168"/>
      <c r="L86" s="173"/>
    </row>
    <row r="87" spans="2:12" s="8" customFormat="1" ht="19.9" customHeight="1">
      <c r="B87" s="167"/>
      <c r="C87" s="168"/>
      <c r="D87" s="169" t="s">
        <v>120</v>
      </c>
      <c r="E87" s="170"/>
      <c r="F87" s="170"/>
      <c r="G87" s="170"/>
      <c r="H87" s="170"/>
      <c r="I87" s="171"/>
      <c r="J87" s="172">
        <f>J395</f>
        <v>0</v>
      </c>
      <c r="K87" s="168"/>
      <c r="L87" s="173"/>
    </row>
    <row r="88" spans="2:12" s="8" customFormat="1" ht="19.9" customHeight="1">
      <c r="B88" s="167"/>
      <c r="C88" s="168"/>
      <c r="D88" s="169" t="s">
        <v>121</v>
      </c>
      <c r="E88" s="170"/>
      <c r="F88" s="170"/>
      <c r="G88" s="170"/>
      <c r="H88" s="170"/>
      <c r="I88" s="171"/>
      <c r="J88" s="172">
        <f>J398</f>
        <v>0</v>
      </c>
      <c r="K88" s="168"/>
      <c r="L88" s="173"/>
    </row>
    <row r="89" spans="2:12" s="8" customFormat="1" ht="19.9" customHeight="1">
      <c r="B89" s="167"/>
      <c r="C89" s="168"/>
      <c r="D89" s="169" t="s">
        <v>122</v>
      </c>
      <c r="E89" s="170"/>
      <c r="F89" s="170"/>
      <c r="G89" s="170"/>
      <c r="H89" s="170"/>
      <c r="I89" s="171"/>
      <c r="J89" s="172">
        <f>J400</f>
        <v>0</v>
      </c>
      <c r="K89" s="168"/>
      <c r="L89" s="173"/>
    </row>
    <row r="90" spans="2:12" s="1" customFormat="1" ht="21.8" customHeight="1">
      <c r="B90" s="34"/>
      <c r="C90" s="35"/>
      <c r="D90" s="35"/>
      <c r="E90" s="35"/>
      <c r="F90" s="35"/>
      <c r="G90" s="35"/>
      <c r="H90" s="35"/>
      <c r="I90" s="126"/>
      <c r="J90" s="35"/>
      <c r="K90" s="35"/>
      <c r="L90" s="39"/>
    </row>
    <row r="91" spans="2:12" s="1" customFormat="1" ht="6.95" customHeight="1">
      <c r="B91" s="53"/>
      <c r="C91" s="54"/>
      <c r="D91" s="54"/>
      <c r="E91" s="54"/>
      <c r="F91" s="54"/>
      <c r="G91" s="54"/>
      <c r="H91" s="54"/>
      <c r="I91" s="150"/>
      <c r="J91" s="54"/>
      <c r="K91" s="54"/>
      <c r="L91" s="39"/>
    </row>
    <row r="95" spans="2:12" s="1" customFormat="1" ht="6.95" customHeight="1">
      <c r="B95" s="55"/>
      <c r="C95" s="56"/>
      <c r="D95" s="56"/>
      <c r="E95" s="56"/>
      <c r="F95" s="56"/>
      <c r="G95" s="56"/>
      <c r="H95" s="56"/>
      <c r="I95" s="153"/>
      <c r="J95" s="56"/>
      <c r="K95" s="56"/>
      <c r="L95" s="39"/>
    </row>
    <row r="96" spans="2:12" s="1" customFormat="1" ht="24.95" customHeight="1">
      <c r="B96" s="34"/>
      <c r="C96" s="19" t="s">
        <v>123</v>
      </c>
      <c r="D96" s="35"/>
      <c r="E96" s="35"/>
      <c r="F96" s="35"/>
      <c r="G96" s="35"/>
      <c r="H96" s="35"/>
      <c r="I96" s="126"/>
      <c r="J96" s="35"/>
      <c r="K96" s="35"/>
      <c r="L96" s="39"/>
    </row>
    <row r="97" spans="2:12" s="1" customFormat="1" ht="6.95" customHeight="1">
      <c r="B97" s="34"/>
      <c r="C97" s="35"/>
      <c r="D97" s="35"/>
      <c r="E97" s="35"/>
      <c r="F97" s="35"/>
      <c r="G97" s="35"/>
      <c r="H97" s="35"/>
      <c r="I97" s="126"/>
      <c r="J97" s="35"/>
      <c r="K97" s="35"/>
      <c r="L97" s="39"/>
    </row>
    <row r="98" spans="2:12" s="1" customFormat="1" ht="12" customHeight="1">
      <c r="B98" s="34"/>
      <c r="C98" s="28" t="s">
        <v>15</v>
      </c>
      <c r="D98" s="35"/>
      <c r="E98" s="35"/>
      <c r="F98" s="35"/>
      <c r="G98" s="35"/>
      <c r="H98" s="35"/>
      <c r="I98" s="126"/>
      <c r="J98" s="35"/>
      <c r="K98" s="35"/>
      <c r="L98" s="39"/>
    </row>
    <row r="99" spans="2:12" s="1" customFormat="1" ht="16.5" customHeight="1">
      <c r="B99" s="34"/>
      <c r="C99" s="35"/>
      <c r="D99" s="35"/>
      <c r="E99" s="154" t="str">
        <f>E7</f>
        <v>Oprava objektu HZS Kralupy nad Vltavou</v>
      </c>
      <c r="F99" s="28"/>
      <c r="G99" s="28"/>
      <c r="H99" s="28"/>
      <c r="I99" s="126"/>
      <c r="J99" s="35"/>
      <c r="K99" s="35"/>
      <c r="L99" s="39"/>
    </row>
    <row r="100" spans="2:12" s="1" customFormat="1" ht="12" customHeight="1">
      <c r="B100" s="34"/>
      <c r="C100" s="28" t="s">
        <v>87</v>
      </c>
      <c r="D100" s="35"/>
      <c r="E100" s="35"/>
      <c r="F100" s="35"/>
      <c r="G100" s="35"/>
      <c r="H100" s="35"/>
      <c r="I100" s="126"/>
      <c r="J100" s="35"/>
      <c r="K100" s="35"/>
      <c r="L100" s="39"/>
    </row>
    <row r="101" spans="2:12" s="1" customFormat="1" ht="16.5" customHeight="1">
      <c r="B101" s="34"/>
      <c r="C101" s="35"/>
      <c r="D101" s="35"/>
      <c r="E101" s="60" t="str">
        <f>E9</f>
        <v>SO.01 - Budova A</v>
      </c>
      <c r="F101" s="35"/>
      <c r="G101" s="35"/>
      <c r="H101" s="35"/>
      <c r="I101" s="126"/>
      <c r="J101" s="35"/>
      <c r="K101" s="35"/>
      <c r="L101" s="39"/>
    </row>
    <row r="102" spans="2:12" s="1" customFormat="1" ht="6.95" customHeight="1">
      <c r="B102" s="34"/>
      <c r="C102" s="35"/>
      <c r="D102" s="35"/>
      <c r="E102" s="35"/>
      <c r="F102" s="35"/>
      <c r="G102" s="35"/>
      <c r="H102" s="35"/>
      <c r="I102" s="126"/>
      <c r="J102" s="35"/>
      <c r="K102" s="35"/>
      <c r="L102" s="39"/>
    </row>
    <row r="103" spans="2:12" s="1" customFormat="1" ht="12" customHeight="1">
      <c r="B103" s="34"/>
      <c r="C103" s="28" t="s">
        <v>21</v>
      </c>
      <c r="D103" s="35"/>
      <c r="E103" s="35"/>
      <c r="F103" s="23" t="str">
        <f>F12</f>
        <v>Kralupy Nad Vltavou</v>
      </c>
      <c r="G103" s="35"/>
      <c r="H103" s="35"/>
      <c r="I103" s="128" t="s">
        <v>23</v>
      </c>
      <c r="J103" s="63" t="str">
        <f>IF(J12="","",J12)</f>
        <v>11. 4. 2019</v>
      </c>
      <c r="K103" s="35"/>
      <c r="L103" s="39"/>
    </row>
    <row r="104" spans="2:12" s="1" customFormat="1" ht="6.95" customHeight="1">
      <c r="B104" s="34"/>
      <c r="C104" s="35"/>
      <c r="D104" s="35"/>
      <c r="E104" s="35"/>
      <c r="F104" s="35"/>
      <c r="G104" s="35"/>
      <c r="H104" s="35"/>
      <c r="I104" s="126"/>
      <c r="J104" s="35"/>
      <c r="K104" s="35"/>
      <c r="L104" s="39"/>
    </row>
    <row r="105" spans="2:12" s="1" customFormat="1" ht="24.9" customHeight="1">
      <c r="B105" s="34"/>
      <c r="C105" s="28" t="s">
        <v>25</v>
      </c>
      <c r="D105" s="35"/>
      <c r="E105" s="35"/>
      <c r="F105" s="23" t="str">
        <f>E15</f>
        <v xml:space="preserve">SŽDC s.o., Dlážděná 1003/7, Praha 1, Nové Město </v>
      </c>
      <c r="G105" s="35"/>
      <c r="H105" s="35"/>
      <c r="I105" s="128" t="s">
        <v>31</v>
      </c>
      <c r="J105" s="32" t="str">
        <f>E21</f>
        <v xml:space="preserve">Ing. Jiří Makarius, Havlíčkova 362, Cítoliby </v>
      </c>
      <c r="K105" s="35"/>
      <c r="L105" s="39"/>
    </row>
    <row r="106" spans="2:12" s="1" customFormat="1" ht="13.65" customHeight="1">
      <c r="B106" s="34"/>
      <c r="C106" s="28" t="s">
        <v>29</v>
      </c>
      <c r="D106" s="35"/>
      <c r="E106" s="35"/>
      <c r="F106" s="23" t="str">
        <f>IF(E18="","",E18)</f>
        <v>Vyplň údaj</v>
      </c>
      <c r="G106" s="35"/>
      <c r="H106" s="35"/>
      <c r="I106" s="128" t="s">
        <v>34</v>
      </c>
      <c r="J106" s="32" t="str">
        <f>E24</f>
        <v>Petr Makarius</v>
      </c>
      <c r="K106" s="35"/>
      <c r="L106" s="39"/>
    </row>
    <row r="107" spans="2:12" s="1" customFormat="1" ht="10.3" customHeight="1">
      <c r="B107" s="34"/>
      <c r="C107" s="35"/>
      <c r="D107" s="35"/>
      <c r="E107" s="35"/>
      <c r="F107" s="35"/>
      <c r="G107" s="35"/>
      <c r="H107" s="35"/>
      <c r="I107" s="126"/>
      <c r="J107" s="35"/>
      <c r="K107" s="35"/>
      <c r="L107" s="39"/>
    </row>
    <row r="108" spans="2:20" s="9" customFormat="1" ht="29.25" customHeight="1">
      <c r="B108" s="174"/>
      <c r="C108" s="175" t="s">
        <v>124</v>
      </c>
      <c r="D108" s="176" t="s">
        <v>57</v>
      </c>
      <c r="E108" s="176" t="s">
        <v>53</v>
      </c>
      <c r="F108" s="176" t="s">
        <v>54</v>
      </c>
      <c r="G108" s="176" t="s">
        <v>125</v>
      </c>
      <c r="H108" s="176" t="s">
        <v>126</v>
      </c>
      <c r="I108" s="177" t="s">
        <v>127</v>
      </c>
      <c r="J108" s="176" t="s">
        <v>91</v>
      </c>
      <c r="K108" s="178" t="s">
        <v>128</v>
      </c>
      <c r="L108" s="179"/>
      <c r="M108" s="83" t="s">
        <v>20</v>
      </c>
      <c r="N108" s="84" t="s">
        <v>42</v>
      </c>
      <c r="O108" s="84" t="s">
        <v>129</v>
      </c>
      <c r="P108" s="84" t="s">
        <v>130</v>
      </c>
      <c r="Q108" s="84" t="s">
        <v>131</v>
      </c>
      <c r="R108" s="84" t="s">
        <v>132</v>
      </c>
      <c r="S108" s="84" t="s">
        <v>133</v>
      </c>
      <c r="T108" s="85" t="s">
        <v>134</v>
      </c>
    </row>
    <row r="109" spans="2:63" s="1" customFormat="1" ht="22.8" customHeight="1">
      <c r="B109" s="34"/>
      <c r="C109" s="90" t="s">
        <v>135</v>
      </c>
      <c r="D109" s="35"/>
      <c r="E109" s="35"/>
      <c r="F109" s="35"/>
      <c r="G109" s="35"/>
      <c r="H109" s="35"/>
      <c r="I109" s="126"/>
      <c r="J109" s="180">
        <f>BK109</f>
        <v>0</v>
      </c>
      <c r="K109" s="35"/>
      <c r="L109" s="39"/>
      <c r="M109" s="86"/>
      <c r="N109" s="87"/>
      <c r="O109" s="87"/>
      <c r="P109" s="181">
        <f>P110+P150+P389+P392</f>
        <v>0</v>
      </c>
      <c r="Q109" s="87"/>
      <c r="R109" s="181">
        <f>R110+R150+R389+R392</f>
        <v>45.19676599900001</v>
      </c>
      <c r="S109" s="87"/>
      <c r="T109" s="182">
        <f>T110+T150+T389+T392</f>
        <v>56.13970084</v>
      </c>
      <c r="AT109" s="13" t="s">
        <v>71</v>
      </c>
      <c r="AU109" s="13" t="s">
        <v>92</v>
      </c>
      <c r="BK109" s="183">
        <f>BK110+BK150+BK389+BK392</f>
        <v>0</v>
      </c>
    </row>
    <row r="110" spans="2:63" s="10" customFormat="1" ht="25.9" customHeight="1">
      <c r="B110" s="184"/>
      <c r="C110" s="185"/>
      <c r="D110" s="186" t="s">
        <v>71</v>
      </c>
      <c r="E110" s="187" t="s">
        <v>136</v>
      </c>
      <c r="F110" s="187" t="s">
        <v>137</v>
      </c>
      <c r="G110" s="185"/>
      <c r="H110" s="185"/>
      <c r="I110" s="188"/>
      <c r="J110" s="189">
        <f>BK110</f>
        <v>0</v>
      </c>
      <c r="K110" s="185"/>
      <c r="L110" s="190"/>
      <c r="M110" s="191"/>
      <c r="N110" s="192"/>
      <c r="O110" s="192"/>
      <c r="P110" s="193">
        <f>P111+P128+P141+P144</f>
        <v>0</v>
      </c>
      <c r="Q110" s="192"/>
      <c r="R110" s="193">
        <f>R111+R128+R141+R144</f>
        <v>10.299950819000001</v>
      </c>
      <c r="S110" s="192"/>
      <c r="T110" s="194">
        <f>T111+T128+T141+T144</f>
        <v>5.587531</v>
      </c>
      <c r="AR110" s="195" t="s">
        <v>80</v>
      </c>
      <c r="AT110" s="196" t="s">
        <v>71</v>
      </c>
      <c r="AU110" s="196" t="s">
        <v>72</v>
      </c>
      <c r="AY110" s="195" t="s">
        <v>138</v>
      </c>
      <c r="BK110" s="197">
        <f>BK111+BK128+BK141+BK144</f>
        <v>0</v>
      </c>
    </row>
    <row r="111" spans="2:63" s="10" customFormat="1" ht="22.8" customHeight="1">
      <c r="B111" s="184"/>
      <c r="C111" s="185"/>
      <c r="D111" s="186" t="s">
        <v>71</v>
      </c>
      <c r="E111" s="198" t="s">
        <v>139</v>
      </c>
      <c r="F111" s="198" t="s">
        <v>140</v>
      </c>
      <c r="G111" s="185"/>
      <c r="H111" s="185"/>
      <c r="I111" s="188"/>
      <c r="J111" s="199">
        <f>BK111</f>
        <v>0</v>
      </c>
      <c r="K111" s="185"/>
      <c r="L111" s="190"/>
      <c r="M111" s="191"/>
      <c r="N111" s="192"/>
      <c r="O111" s="192"/>
      <c r="P111" s="193">
        <f>SUM(P112:P127)</f>
        <v>0</v>
      </c>
      <c r="Q111" s="192"/>
      <c r="R111" s="193">
        <f>SUM(R112:R127)</f>
        <v>10.256767219</v>
      </c>
      <c r="S111" s="192"/>
      <c r="T111" s="194">
        <f>SUM(T112:T127)</f>
        <v>0</v>
      </c>
      <c r="AR111" s="195" t="s">
        <v>80</v>
      </c>
      <c r="AT111" s="196" t="s">
        <v>71</v>
      </c>
      <c r="AU111" s="196" t="s">
        <v>80</v>
      </c>
      <c r="AY111" s="195" t="s">
        <v>138</v>
      </c>
      <c r="BK111" s="197">
        <f>SUM(BK112:BK127)</f>
        <v>0</v>
      </c>
    </row>
    <row r="112" spans="2:65" s="1" customFormat="1" ht="33.75" customHeight="1">
      <c r="B112" s="34"/>
      <c r="C112" s="200" t="s">
        <v>80</v>
      </c>
      <c r="D112" s="200" t="s">
        <v>141</v>
      </c>
      <c r="E112" s="201" t="s">
        <v>142</v>
      </c>
      <c r="F112" s="202" t="s">
        <v>143</v>
      </c>
      <c r="G112" s="203" t="s">
        <v>144</v>
      </c>
      <c r="H112" s="204">
        <v>265.18</v>
      </c>
      <c r="I112" s="205"/>
      <c r="J112" s="206">
        <f>ROUND(I112*H112,2)</f>
        <v>0</v>
      </c>
      <c r="K112" s="202" t="s">
        <v>145</v>
      </c>
      <c r="L112" s="39"/>
      <c r="M112" s="207" t="s">
        <v>20</v>
      </c>
      <c r="N112" s="208" t="s">
        <v>43</v>
      </c>
      <c r="O112" s="75"/>
      <c r="P112" s="209">
        <f>O112*H112</f>
        <v>0</v>
      </c>
      <c r="Q112" s="209">
        <v>0.003</v>
      </c>
      <c r="R112" s="209">
        <f>Q112*H112</f>
        <v>0.79554</v>
      </c>
      <c r="S112" s="209">
        <v>0</v>
      </c>
      <c r="T112" s="210">
        <f>S112*H112</f>
        <v>0</v>
      </c>
      <c r="AR112" s="13" t="s">
        <v>146</v>
      </c>
      <c r="AT112" s="13" t="s">
        <v>141</v>
      </c>
      <c r="AU112" s="13" t="s">
        <v>82</v>
      </c>
      <c r="AY112" s="13" t="s">
        <v>138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3" t="s">
        <v>80</v>
      </c>
      <c r="BK112" s="211">
        <f>ROUND(I112*H112,2)</f>
        <v>0</v>
      </c>
      <c r="BL112" s="13" t="s">
        <v>146</v>
      </c>
      <c r="BM112" s="13" t="s">
        <v>147</v>
      </c>
    </row>
    <row r="113" spans="2:65" s="1" customFormat="1" ht="16.5" customHeight="1">
      <c r="B113" s="34"/>
      <c r="C113" s="200" t="s">
        <v>82</v>
      </c>
      <c r="D113" s="200" t="s">
        <v>141</v>
      </c>
      <c r="E113" s="201" t="s">
        <v>148</v>
      </c>
      <c r="F113" s="202" t="s">
        <v>149</v>
      </c>
      <c r="G113" s="203" t="s">
        <v>144</v>
      </c>
      <c r="H113" s="204">
        <v>162.9</v>
      </c>
      <c r="I113" s="205"/>
      <c r="J113" s="206">
        <f>ROUND(I113*H113,2)</f>
        <v>0</v>
      </c>
      <c r="K113" s="202" t="s">
        <v>145</v>
      </c>
      <c r="L113" s="39"/>
      <c r="M113" s="207" t="s">
        <v>20</v>
      </c>
      <c r="N113" s="208" t="s">
        <v>43</v>
      </c>
      <c r="O113" s="75"/>
      <c r="P113" s="209">
        <f>O113*H113</f>
        <v>0</v>
      </c>
      <c r="Q113" s="209">
        <v>0.00438</v>
      </c>
      <c r="R113" s="209">
        <f>Q113*H113</f>
        <v>0.7135020000000001</v>
      </c>
      <c r="S113" s="209">
        <v>0</v>
      </c>
      <c r="T113" s="210">
        <f>S113*H113</f>
        <v>0</v>
      </c>
      <c r="AR113" s="13" t="s">
        <v>146</v>
      </c>
      <c r="AT113" s="13" t="s">
        <v>141</v>
      </c>
      <c r="AU113" s="13" t="s">
        <v>82</v>
      </c>
      <c r="AY113" s="13" t="s">
        <v>138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80</v>
      </c>
      <c r="BK113" s="211">
        <f>ROUND(I113*H113,2)</f>
        <v>0</v>
      </c>
      <c r="BL113" s="13" t="s">
        <v>146</v>
      </c>
      <c r="BM113" s="13" t="s">
        <v>150</v>
      </c>
    </row>
    <row r="114" spans="2:65" s="1" customFormat="1" ht="16.5" customHeight="1">
      <c r="B114" s="34"/>
      <c r="C114" s="200" t="s">
        <v>151</v>
      </c>
      <c r="D114" s="200" t="s">
        <v>141</v>
      </c>
      <c r="E114" s="201" t="s">
        <v>152</v>
      </c>
      <c r="F114" s="202" t="s">
        <v>153</v>
      </c>
      <c r="G114" s="203" t="s">
        <v>144</v>
      </c>
      <c r="H114" s="204">
        <v>108.6</v>
      </c>
      <c r="I114" s="205"/>
      <c r="J114" s="206">
        <f>ROUND(I114*H114,2)</f>
        <v>0</v>
      </c>
      <c r="K114" s="202" t="s">
        <v>145</v>
      </c>
      <c r="L114" s="39"/>
      <c r="M114" s="207" t="s">
        <v>20</v>
      </c>
      <c r="N114" s="208" t="s">
        <v>43</v>
      </c>
      <c r="O114" s="75"/>
      <c r="P114" s="209">
        <f>O114*H114</f>
        <v>0</v>
      </c>
      <c r="Q114" s="209">
        <v>0.0147</v>
      </c>
      <c r="R114" s="209">
        <f>Q114*H114</f>
        <v>1.59642</v>
      </c>
      <c r="S114" s="209">
        <v>0</v>
      </c>
      <c r="T114" s="210">
        <f>S114*H114</f>
        <v>0</v>
      </c>
      <c r="AR114" s="13" t="s">
        <v>146</v>
      </c>
      <c r="AT114" s="13" t="s">
        <v>141</v>
      </c>
      <c r="AU114" s="13" t="s">
        <v>82</v>
      </c>
      <c r="AY114" s="13" t="s">
        <v>138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80</v>
      </c>
      <c r="BK114" s="211">
        <f>ROUND(I114*H114,2)</f>
        <v>0</v>
      </c>
      <c r="BL114" s="13" t="s">
        <v>146</v>
      </c>
      <c r="BM114" s="13" t="s">
        <v>154</v>
      </c>
    </row>
    <row r="115" spans="2:65" s="1" customFormat="1" ht="16.5" customHeight="1">
      <c r="B115" s="34"/>
      <c r="C115" s="200" t="s">
        <v>146</v>
      </c>
      <c r="D115" s="200" t="s">
        <v>141</v>
      </c>
      <c r="E115" s="201" t="s">
        <v>155</v>
      </c>
      <c r="F115" s="202" t="s">
        <v>156</v>
      </c>
      <c r="G115" s="203" t="s">
        <v>144</v>
      </c>
      <c r="H115" s="204">
        <v>143.453</v>
      </c>
      <c r="I115" s="205"/>
      <c r="J115" s="206">
        <f>ROUND(I115*H115,2)</f>
        <v>0</v>
      </c>
      <c r="K115" s="202" t="s">
        <v>145</v>
      </c>
      <c r="L115" s="39"/>
      <c r="M115" s="207" t="s">
        <v>20</v>
      </c>
      <c r="N115" s="208" t="s">
        <v>43</v>
      </c>
      <c r="O115" s="75"/>
      <c r="P115" s="209">
        <f>O115*H115</f>
        <v>0</v>
      </c>
      <c r="Q115" s="209">
        <v>0.000263</v>
      </c>
      <c r="R115" s="209">
        <f>Q115*H115</f>
        <v>0.037728139</v>
      </c>
      <c r="S115" s="209">
        <v>0</v>
      </c>
      <c r="T115" s="210">
        <f>S115*H115</f>
        <v>0</v>
      </c>
      <c r="AR115" s="13" t="s">
        <v>146</v>
      </c>
      <c r="AT115" s="13" t="s">
        <v>141</v>
      </c>
      <c r="AU115" s="13" t="s">
        <v>82</v>
      </c>
      <c r="AY115" s="13" t="s">
        <v>138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80</v>
      </c>
      <c r="BK115" s="211">
        <f>ROUND(I115*H115,2)</f>
        <v>0</v>
      </c>
      <c r="BL115" s="13" t="s">
        <v>146</v>
      </c>
      <c r="BM115" s="13" t="s">
        <v>157</v>
      </c>
    </row>
    <row r="116" spans="2:65" s="1" customFormat="1" ht="16.5" customHeight="1">
      <c r="B116" s="34"/>
      <c r="C116" s="200" t="s">
        <v>158</v>
      </c>
      <c r="D116" s="200" t="s">
        <v>141</v>
      </c>
      <c r="E116" s="201" t="s">
        <v>159</v>
      </c>
      <c r="F116" s="202" t="s">
        <v>160</v>
      </c>
      <c r="G116" s="203" t="s">
        <v>144</v>
      </c>
      <c r="H116" s="204">
        <v>67.902</v>
      </c>
      <c r="I116" s="205"/>
      <c r="J116" s="206">
        <f>ROUND(I116*H116,2)</f>
        <v>0</v>
      </c>
      <c r="K116" s="202" t="s">
        <v>145</v>
      </c>
      <c r="L116" s="39"/>
      <c r="M116" s="207" t="s">
        <v>20</v>
      </c>
      <c r="N116" s="208" t="s">
        <v>43</v>
      </c>
      <c r="O116" s="75"/>
      <c r="P116" s="209">
        <f>O116*H116</f>
        <v>0</v>
      </c>
      <c r="Q116" s="209">
        <v>0.00438</v>
      </c>
      <c r="R116" s="209">
        <f>Q116*H116</f>
        <v>0.29741076</v>
      </c>
      <c r="S116" s="209">
        <v>0</v>
      </c>
      <c r="T116" s="210">
        <f>S116*H116</f>
        <v>0</v>
      </c>
      <c r="AR116" s="13" t="s">
        <v>146</v>
      </c>
      <c r="AT116" s="13" t="s">
        <v>141</v>
      </c>
      <c r="AU116" s="13" t="s">
        <v>82</v>
      </c>
      <c r="AY116" s="13" t="s">
        <v>138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80</v>
      </c>
      <c r="BK116" s="211">
        <f>ROUND(I116*H116,2)</f>
        <v>0</v>
      </c>
      <c r="BL116" s="13" t="s">
        <v>146</v>
      </c>
      <c r="BM116" s="13" t="s">
        <v>161</v>
      </c>
    </row>
    <row r="117" spans="2:65" s="1" customFormat="1" ht="22.5" customHeight="1">
      <c r="B117" s="34"/>
      <c r="C117" s="200" t="s">
        <v>139</v>
      </c>
      <c r="D117" s="200" t="s">
        <v>141</v>
      </c>
      <c r="E117" s="201" t="s">
        <v>162</v>
      </c>
      <c r="F117" s="202" t="s">
        <v>163</v>
      </c>
      <c r="G117" s="203" t="s">
        <v>144</v>
      </c>
      <c r="H117" s="204">
        <v>19.92</v>
      </c>
      <c r="I117" s="205"/>
      <c r="J117" s="206">
        <f>ROUND(I117*H117,2)</f>
        <v>0</v>
      </c>
      <c r="K117" s="202" t="s">
        <v>145</v>
      </c>
      <c r="L117" s="39"/>
      <c r="M117" s="207" t="s">
        <v>20</v>
      </c>
      <c r="N117" s="208" t="s">
        <v>43</v>
      </c>
      <c r="O117" s="75"/>
      <c r="P117" s="209">
        <f>O117*H117</f>
        <v>0</v>
      </c>
      <c r="Q117" s="209">
        <v>0.025</v>
      </c>
      <c r="R117" s="209">
        <f>Q117*H117</f>
        <v>0.49800000000000005</v>
      </c>
      <c r="S117" s="209">
        <v>0</v>
      </c>
      <c r="T117" s="210">
        <f>S117*H117</f>
        <v>0</v>
      </c>
      <c r="AR117" s="13" t="s">
        <v>146</v>
      </c>
      <c r="AT117" s="13" t="s">
        <v>141</v>
      </c>
      <c r="AU117" s="13" t="s">
        <v>82</v>
      </c>
      <c r="AY117" s="13" t="s">
        <v>138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3" t="s">
        <v>80</v>
      </c>
      <c r="BK117" s="211">
        <f>ROUND(I117*H117,2)</f>
        <v>0</v>
      </c>
      <c r="BL117" s="13" t="s">
        <v>146</v>
      </c>
      <c r="BM117" s="13" t="s">
        <v>164</v>
      </c>
    </row>
    <row r="118" spans="2:65" s="1" customFormat="1" ht="33.75" customHeight="1">
      <c r="B118" s="34"/>
      <c r="C118" s="200" t="s">
        <v>165</v>
      </c>
      <c r="D118" s="200" t="s">
        <v>141</v>
      </c>
      <c r="E118" s="201" t="s">
        <v>166</v>
      </c>
      <c r="F118" s="202" t="s">
        <v>167</v>
      </c>
      <c r="G118" s="203" t="s">
        <v>144</v>
      </c>
      <c r="H118" s="204">
        <v>583.44</v>
      </c>
      <c r="I118" s="205"/>
      <c r="J118" s="206">
        <f>ROUND(I118*H118,2)</f>
        <v>0</v>
      </c>
      <c r="K118" s="202" t="s">
        <v>145</v>
      </c>
      <c r="L118" s="39"/>
      <c r="M118" s="207" t="s">
        <v>20</v>
      </c>
      <c r="N118" s="208" t="s">
        <v>43</v>
      </c>
      <c r="O118" s="75"/>
      <c r="P118" s="209">
        <f>O118*H118</f>
        <v>0</v>
      </c>
      <c r="Q118" s="209">
        <v>0.00273</v>
      </c>
      <c r="R118" s="209">
        <f>Q118*H118</f>
        <v>1.5927912</v>
      </c>
      <c r="S118" s="209">
        <v>0</v>
      </c>
      <c r="T118" s="210">
        <f>S118*H118</f>
        <v>0</v>
      </c>
      <c r="AR118" s="13" t="s">
        <v>146</v>
      </c>
      <c r="AT118" s="13" t="s">
        <v>141</v>
      </c>
      <c r="AU118" s="13" t="s">
        <v>82</v>
      </c>
      <c r="AY118" s="13" t="s">
        <v>138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3" t="s">
        <v>80</v>
      </c>
      <c r="BK118" s="211">
        <f>ROUND(I118*H118,2)</f>
        <v>0</v>
      </c>
      <c r="BL118" s="13" t="s">
        <v>146</v>
      </c>
      <c r="BM118" s="13" t="s">
        <v>168</v>
      </c>
    </row>
    <row r="119" spans="2:65" s="1" customFormat="1" ht="22.5" customHeight="1">
      <c r="B119" s="34"/>
      <c r="C119" s="200" t="s">
        <v>169</v>
      </c>
      <c r="D119" s="200" t="s">
        <v>141</v>
      </c>
      <c r="E119" s="201" t="s">
        <v>170</v>
      </c>
      <c r="F119" s="202" t="s">
        <v>171</v>
      </c>
      <c r="G119" s="203" t="s">
        <v>144</v>
      </c>
      <c r="H119" s="204">
        <v>143.453</v>
      </c>
      <c r="I119" s="205"/>
      <c r="J119" s="206">
        <f>ROUND(I119*H119,2)</f>
        <v>0</v>
      </c>
      <c r="K119" s="202" t="s">
        <v>145</v>
      </c>
      <c r="L119" s="39"/>
      <c r="M119" s="207" t="s">
        <v>20</v>
      </c>
      <c r="N119" s="208" t="s">
        <v>43</v>
      </c>
      <c r="O119" s="75"/>
      <c r="P119" s="209">
        <f>O119*H119</f>
        <v>0</v>
      </c>
      <c r="Q119" s="209">
        <v>0.00348</v>
      </c>
      <c r="R119" s="209">
        <f>Q119*H119</f>
        <v>0.49921644000000004</v>
      </c>
      <c r="S119" s="209">
        <v>0</v>
      </c>
      <c r="T119" s="210">
        <f>S119*H119</f>
        <v>0</v>
      </c>
      <c r="AR119" s="13" t="s">
        <v>146</v>
      </c>
      <c r="AT119" s="13" t="s">
        <v>141</v>
      </c>
      <c r="AU119" s="13" t="s">
        <v>82</v>
      </c>
      <c r="AY119" s="13" t="s">
        <v>138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3" t="s">
        <v>80</v>
      </c>
      <c r="BK119" s="211">
        <f>ROUND(I119*H119,2)</f>
        <v>0</v>
      </c>
      <c r="BL119" s="13" t="s">
        <v>146</v>
      </c>
      <c r="BM119" s="13" t="s">
        <v>172</v>
      </c>
    </row>
    <row r="120" spans="2:65" s="1" customFormat="1" ht="16.5" customHeight="1">
      <c r="B120" s="34"/>
      <c r="C120" s="200" t="s">
        <v>173</v>
      </c>
      <c r="D120" s="200" t="s">
        <v>141</v>
      </c>
      <c r="E120" s="201" t="s">
        <v>174</v>
      </c>
      <c r="F120" s="202" t="s">
        <v>175</v>
      </c>
      <c r="G120" s="203" t="s">
        <v>144</v>
      </c>
      <c r="H120" s="204">
        <v>71.691</v>
      </c>
      <c r="I120" s="205"/>
      <c r="J120" s="206">
        <f>ROUND(I120*H120,2)</f>
        <v>0</v>
      </c>
      <c r="K120" s="202" t="s">
        <v>145</v>
      </c>
      <c r="L120" s="39"/>
      <c r="M120" s="207" t="s">
        <v>20</v>
      </c>
      <c r="N120" s="208" t="s">
        <v>43</v>
      </c>
      <c r="O120" s="75"/>
      <c r="P120" s="209">
        <f>O120*H120</f>
        <v>0</v>
      </c>
      <c r="Q120" s="209">
        <v>0.025</v>
      </c>
      <c r="R120" s="209">
        <f>Q120*H120</f>
        <v>1.792275</v>
      </c>
      <c r="S120" s="209">
        <v>0</v>
      </c>
      <c r="T120" s="210">
        <f>S120*H120</f>
        <v>0</v>
      </c>
      <c r="AR120" s="13" t="s">
        <v>146</v>
      </c>
      <c r="AT120" s="13" t="s">
        <v>141</v>
      </c>
      <c r="AU120" s="13" t="s">
        <v>82</v>
      </c>
      <c r="AY120" s="13" t="s">
        <v>138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3" t="s">
        <v>80</v>
      </c>
      <c r="BK120" s="211">
        <f>ROUND(I120*H120,2)</f>
        <v>0</v>
      </c>
      <c r="BL120" s="13" t="s">
        <v>146</v>
      </c>
      <c r="BM120" s="13" t="s">
        <v>176</v>
      </c>
    </row>
    <row r="121" spans="2:65" s="1" customFormat="1" ht="22.5" customHeight="1">
      <c r="B121" s="34"/>
      <c r="C121" s="200" t="s">
        <v>177</v>
      </c>
      <c r="D121" s="200" t="s">
        <v>141</v>
      </c>
      <c r="E121" s="201" t="s">
        <v>178</v>
      </c>
      <c r="F121" s="202" t="s">
        <v>179</v>
      </c>
      <c r="G121" s="203" t="s">
        <v>144</v>
      </c>
      <c r="H121" s="204">
        <v>3.86</v>
      </c>
      <c r="I121" s="205"/>
      <c r="J121" s="206">
        <f>ROUND(I121*H121,2)</f>
        <v>0</v>
      </c>
      <c r="K121" s="202" t="s">
        <v>145</v>
      </c>
      <c r="L121" s="39"/>
      <c r="M121" s="207" t="s">
        <v>20</v>
      </c>
      <c r="N121" s="208" t="s">
        <v>43</v>
      </c>
      <c r="O121" s="75"/>
      <c r="P121" s="209">
        <f>O121*H121</f>
        <v>0</v>
      </c>
      <c r="Q121" s="209">
        <v>0.025</v>
      </c>
      <c r="R121" s="209">
        <f>Q121*H121</f>
        <v>0.0965</v>
      </c>
      <c r="S121" s="209">
        <v>0</v>
      </c>
      <c r="T121" s="210">
        <f>S121*H121</f>
        <v>0</v>
      </c>
      <c r="AR121" s="13" t="s">
        <v>146</v>
      </c>
      <c r="AT121" s="13" t="s">
        <v>141</v>
      </c>
      <c r="AU121" s="13" t="s">
        <v>82</v>
      </c>
      <c r="AY121" s="13" t="s">
        <v>138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80</v>
      </c>
      <c r="BK121" s="211">
        <f>ROUND(I121*H121,2)</f>
        <v>0</v>
      </c>
      <c r="BL121" s="13" t="s">
        <v>146</v>
      </c>
      <c r="BM121" s="13" t="s">
        <v>180</v>
      </c>
    </row>
    <row r="122" spans="2:65" s="1" customFormat="1" ht="16.5" customHeight="1">
      <c r="B122" s="34"/>
      <c r="C122" s="200" t="s">
        <v>181</v>
      </c>
      <c r="D122" s="200" t="s">
        <v>141</v>
      </c>
      <c r="E122" s="201" t="s">
        <v>182</v>
      </c>
      <c r="F122" s="202" t="s">
        <v>183</v>
      </c>
      <c r="G122" s="203" t="s">
        <v>144</v>
      </c>
      <c r="H122" s="204">
        <v>1079.59</v>
      </c>
      <c r="I122" s="205"/>
      <c r="J122" s="206">
        <f>ROUND(I122*H122,2)</f>
        <v>0</v>
      </c>
      <c r="K122" s="202" t="s">
        <v>145</v>
      </c>
      <c r="L122" s="39"/>
      <c r="M122" s="207" t="s">
        <v>20</v>
      </c>
      <c r="N122" s="208" t="s">
        <v>43</v>
      </c>
      <c r="O122" s="75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13" t="s">
        <v>146</v>
      </c>
      <c r="AT122" s="13" t="s">
        <v>141</v>
      </c>
      <c r="AU122" s="13" t="s">
        <v>82</v>
      </c>
      <c r="AY122" s="13" t="s">
        <v>138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3" t="s">
        <v>80</v>
      </c>
      <c r="BK122" s="211">
        <f>ROUND(I122*H122,2)</f>
        <v>0</v>
      </c>
      <c r="BL122" s="13" t="s">
        <v>146</v>
      </c>
      <c r="BM122" s="13" t="s">
        <v>184</v>
      </c>
    </row>
    <row r="123" spans="2:65" s="1" customFormat="1" ht="16.5" customHeight="1">
      <c r="B123" s="34"/>
      <c r="C123" s="200" t="s">
        <v>185</v>
      </c>
      <c r="D123" s="200" t="s">
        <v>141</v>
      </c>
      <c r="E123" s="201" t="s">
        <v>186</v>
      </c>
      <c r="F123" s="202" t="s">
        <v>187</v>
      </c>
      <c r="G123" s="203" t="s">
        <v>144</v>
      </c>
      <c r="H123" s="204">
        <v>658.865</v>
      </c>
      <c r="I123" s="205"/>
      <c r="J123" s="206">
        <f>ROUND(I123*H123,2)</f>
        <v>0</v>
      </c>
      <c r="K123" s="202" t="s">
        <v>145</v>
      </c>
      <c r="L123" s="39"/>
      <c r="M123" s="207" t="s">
        <v>20</v>
      </c>
      <c r="N123" s="208" t="s">
        <v>43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13" t="s">
        <v>146</v>
      </c>
      <c r="AT123" s="13" t="s">
        <v>141</v>
      </c>
      <c r="AU123" s="13" t="s">
        <v>82</v>
      </c>
      <c r="AY123" s="13" t="s">
        <v>138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80</v>
      </c>
      <c r="BK123" s="211">
        <f>ROUND(I123*H123,2)</f>
        <v>0</v>
      </c>
      <c r="BL123" s="13" t="s">
        <v>146</v>
      </c>
      <c r="BM123" s="13" t="s">
        <v>188</v>
      </c>
    </row>
    <row r="124" spans="2:65" s="1" customFormat="1" ht="16.5" customHeight="1">
      <c r="B124" s="34"/>
      <c r="C124" s="200" t="s">
        <v>189</v>
      </c>
      <c r="D124" s="200" t="s">
        <v>141</v>
      </c>
      <c r="E124" s="201" t="s">
        <v>190</v>
      </c>
      <c r="F124" s="202" t="s">
        <v>191</v>
      </c>
      <c r="G124" s="203" t="s">
        <v>192</v>
      </c>
      <c r="H124" s="204">
        <v>0.652</v>
      </c>
      <c r="I124" s="205"/>
      <c r="J124" s="206">
        <f>ROUND(I124*H124,2)</f>
        <v>0</v>
      </c>
      <c r="K124" s="202" t="s">
        <v>145</v>
      </c>
      <c r="L124" s="39"/>
      <c r="M124" s="207" t="s">
        <v>20</v>
      </c>
      <c r="N124" s="208" t="s">
        <v>43</v>
      </c>
      <c r="O124" s="75"/>
      <c r="P124" s="209">
        <f>O124*H124</f>
        <v>0</v>
      </c>
      <c r="Q124" s="209">
        <v>2.25634</v>
      </c>
      <c r="R124" s="209">
        <f>Q124*H124</f>
        <v>1.4711336799999999</v>
      </c>
      <c r="S124" s="209">
        <v>0</v>
      </c>
      <c r="T124" s="210">
        <f>S124*H124</f>
        <v>0</v>
      </c>
      <c r="AR124" s="13" t="s">
        <v>146</v>
      </c>
      <c r="AT124" s="13" t="s">
        <v>141</v>
      </c>
      <c r="AU124" s="13" t="s">
        <v>82</v>
      </c>
      <c r="AY124" s="13" t="s">
        <v>138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80</v>
      </c>
      <c r="BK124" s="211">
        <f>ROUND(I124*H124,2)</f>
        <v>0</v>
      </c>
      <c r="BL124" s="13" t="s">
        <v>146</v>
      </c>
      <c r="BM124" s="13" t="s">
        <v>193</v>
      </c>
    </row>
    <row r="125" spans="2:65" s="1" customFormat="1" ht="16.5" customHeight="1">
      <c r="B125" s="34"/>
      <c r="C125" s="200" t="s">
        <v>194</v>
      </c>
      <c r="D125" s="200" t="s">
        <v>141</v>
      </c>
      <c r="E125" s="201" t="s">
        <v>195</v>
      </c>
      <c r="F125" s="202" t="s">
        <v>196</v>
      </c>
      <c r="G125" s="203" t="s">
        <v>192</v>
      </c>
      <c r="H125" s="204">
        <v>0.652</v>
      </c>
      <c r="I125" s="205"/>
      <c r="J125" s="206">
        <f>ROUND(I125*H125,2)</f>
        <v>0</v>
      </c>
      <c r="K125" s="202" t="s">
        <v>145</v>
      </c>
      <c r="L125" s="39"/>
      <c r="M125" s="207" t="s">
        <v>20</v>
      </c>
      <c r="N125" s="208" t="s">
        <v>43</v>
      </c>
      <c r="O125" s="75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13" t="s">
        <v>146</v>
      </c>
      <c r="AT125" s="13" t="s">
        <v>141</v>
      </c>
      <c r="AU125" s="13" t="s">
        <v>82</v>
      </c>
      <c r="AY125" s="13" t="s">
        <v>138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3" t="s">
        <v>80</v>
      </c>
      <c r="BK125" s="211">
        <f>ROUND(I125*H125,2)</f>
        <v>0</v>
      </c>
      <c r="BL125" s="13" t="s">
        <v>146</v>
      </c>
      <c r="BM125" s="13" t="s">
        <v>197</v>
      </c>
    </row>
    <row r="126" spans="2:65" s="1" customFormat="1" ht="16.5" customHeight="1">
      <c r="B126" s="34"/>
      <c r="C126" s="200" t="s">
        <v>8</v>
      </c>
      <c r="D126" s="200" t="s">
        <v>141</v>
      </c>
      <c r="E126" s="201" t="s">
        <v>198</v>
      </c>
      <c r="F126" s="202" t="s">
        <v>199</v>
      </c>
      <c r="G126" s="203" t="s">
        <v>192</v>
      </c>
      <c r="H126" s="204">
        <v>0.652</v>
      </c>
      <c r="I126" s="205"/>
      <c r="J126" s="206">
        <f>ROUND(I126*H126,2)</f>
        <v>0</v>
      </c>
      <c r="K126" s="202" t="s">
        <v>145</v>
      </c>
      <c r="L126" s="39"/>
      <c r="M126" s="207" t="s">
        <v>20</v>
      </c>
      <c r="N126" s="208" t="s">
        <v>43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3" t="s">
        <v>146</v>
      </c>
      <c r="AT126" s="13" t="s">
        <v>141</v>
      </c>
      <c r="AU126" s="13" t="s">
        <v>82</v>
      </c>
      <c r="AY126" s="13" t="s">
        <v>138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80</v>
      </c>
      <c r="BK126" s="211">
        <f>ROUND(I126*H126,2)</f>
        <v>0</v>
      </c>
      <c r="BL126" s="13" t="s">
        <v>146</v>
      </c>
      <c r="BM126" s="13" t="s">
        <v>200</v>
      </c>
    </row>
    <row r="127" spans="2:65" s="1" customFormat="1" ht="16.5" customHeight="1">
      <c r="B127" s="34"/>
      <c r="C127" s="200" t="s">
        <v>201</v>
      </c>
      <c r="D127" s="200" t="s">
        <v>141</v>
      </c>
      <c r="E127" s="201" t="s">
        <v>202</v>
      </c>
      <c r="F127" s="202" t="s">
        <v>203</v>
      </c>
      <c r="G127" s="203" t="s">
        <v>144</v>
      </c>
      <c r="H127" s="204">
        <v>13.75</v>
      </c>
      <c r="I127" s="205"/>
      <c r="J127" s="206">
        <f>ROUND(I127*H127,2)</f>
        <v>0</v>
      </c>
      <c r="K127" s="202" t="s">
        <v>145</v>
      </c>
      <c r="L127" s="39"/>
      <c r="M127" s="207" t="s">
        <v>20</v>
      </c>
      <c r="N127" s="208" t="s">
        <v>43</v>
      </c>
      <c r="O127" s="75"/>
      <c r="P127" s="209">
        <f>O127*H127</f>
        <v>0</v>
      </c>
      <c r="Q127" s="209">
        <v>0.063</v>
      </c>
      <c r="R127" s="209">
        <f>Q127*H127</f>
        <v>0.86625</v>
      </c>
      <c r="S127" s="209">
        <v>0</v>
      </c>
      <c r="T127" s="210">
        <f>S127*H127</f>
        <v>0</v>
      </c>
      <c r="AR127" s="13" t="s">
        <v>146</v>
      </c>
      <c r="AT127" s="13" t="s">
        <v>141</v>
      </c>
      <c r="AU127" s="13" t="s">
        <v>82</v>
      </c>
      <c r="AY127" s="13" t="s">
        <v>138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3" t="s">
        <v>80</v>
      </c>
      <c r="BK127" s="211">
        <f>ROUND(I127*H127,2)</f>
        <v>0</v>
      </c>
      <c r="BL127" s="13" t="s">
        <v>146</v>
      </c>
      <c r="BM127" s="13" t="s">
        <v>204</v>
      </c>
    </row>
    <row r="128" spans="2:63" s="10" customFormat="1" ht="22.8" customHeight="1">
      <c r="B128" s="184"/>
      <c r="C128" s="185"/>
      <c r="D128" s="186" t="s">
        <v>71</v>
      </c>
      <c r="E128" s="198" t="s">
        <v>173</v>
      </c>
      <c r="F128" s="198" t="s">
        <v>205</v>
      </c>
      <c r="G128" s="185"/>
      <c r="H128" s="185"/>
      <c r="I128" s="188"/>
      <c r="J128" s="199">
        <f>BK128</f>
        <v>0</v>
      </c>
      <c r="K128" s="185"/>
      <c r="L128" s="190"/>
      <c r="M128" s="191"/>
      <c r="N128" s="192"/>
      <c r="O128" s="192"/>
      <c r="P128" s="193">
        <f>SUM(P129:P140)</f>
        <v>0</v>
      </c>
      <c r="Q128" s="192"/>
      <c r="R128" s="193">
        <f>SUM(R129:R140)</f>
        <v>0.0431836</v>
      </c>
      <c r="S128" s="192"/>
      <c r="T128" s="194">
        <f>SUM(T129:T140)</f>
        <v>5.587531</v>
      </c>
      <c r="AR128" s="195" t="s">
        <v>80</v>
      </c>
      <c r="AT128" s="196" t="s">
        <v>71</v>
      </c>
      <c r="AU128" s="196" t="s">
        <v>80</v>
      </c>
      <c r="AY128" s="195" t="s">
        <v>138</v>
      </c>
      <c r="BK128" s="197">
        <f>SUM(BK129:BK140)</f>
        <v>0</v>
      </c>
    </row>
    <row r="129" spans="2:65" s="1" customFormat="1" ht="22.5" customHeight="1">
      <c r="B129" s="34"/>
      <c r="C129" s="200" t="s">
        <v>206</v>
      </c>
      <c r="D129" s="200" t="s">
        <v>141</v>
      </c>
      <c r="E129" s="201" t="s">
        <v>207</v>
      </c>
      <c r="F129" s="202" t="s">
        <v>208</v>
      </c>
      <c r="G129" s="203" t="s">
        <v>209</v>
      </c>
      <c r="H129" s="204">
        <v>2</v>
      </c>
      <c r="I129" s="205"/>
      <c r="J129" s="206">
        <f>ROUND(I129*H129,2)</f>
        <v>0</v>
      </c>
      <c r="K129" s="202" t="s">
        <v>145</v>
      </c>
      <c r="L129" s="39"/>
      <c r="M129" s="207" t="s">
        <v>20</v>
      </c>
      <c r="N129" s="208" t="s">
        <v>43</v>
      </c>
      <c r="O129" s="75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13" t="s">
        <v>146</v>
      </c>
      <c r="AT129" s="13" t="s">
        <v>141</v>
      </c>
      <c r="AU129" s="13" t="s">
        <v>82</v>
      </c>
      <c r="AY129" s="13" t="s">
        <v>138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80</v>
      </c>
      <c r="BK129" s="211">
        <f>ROUND(I129*H129,2)</f>
        <v>0</v>
      </c>
      <c r="BL129" s="13" t="s">
        <v>146</v>
      </c>
      <c r="BM129" s="13" t="s">
        <v>210</v>
      </c>
    </row>
    <row r="130" spans="2:65" s="1" customFormat="1" ht="22.5" customHeight="1">
      <c r="B130" s="34"/>
      <c r="C130" s="200" t="s">
        <v>211</v>
      </c>
      <c r="D130" s="200" t="s">
        <v>141</v>
      </c>
      <c r="E130" s="201" t="s">
        <v>212</v>
      </c>
      <c r="F130" s="202" t="s">
        <v>213</v>
      </c>
      <c r="G130" s="203" t="s">
        <v>209</v>
      </c>
      <c r="H130" s="204">
        <v>60</v>
      </c>
      <c r="I130" s="205"/>
      <c r="J130" s="206">
        <f>ROUND(I130*H130,2)</f>
        <v>0</v>
      </c>
      <c r="K130" s="202" t="s">
        <v>145</v>
      </c>
      <c r="L130" s="39"/>
      <c r="M130" s="207" t="s">
        <v>20</v>
      </c>
      <c r="N130" s="208" t="s">
        <v>43</v>
      </c>
      <c r="O130" s="75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13" t="s">
        <v>146</v>
      </c>
      <c r="AT130" s="13" t="s">
        <v>141</v>
      </c>
      <c r="AU130" s="13" t="s">
        <v>82</v>
      </c>
      <c r="AY130" s="13" t="s">
        <v>138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3" t="s">
        <v>80</v>
      </c>
      <c r="BK130" s="211">
        <f>ROUND(I130*H130,2)</f>
        <v>0</v>
      </c>
      <c r="BL130" s="13" t="s">
        <v>146</v>
      </c>
      <c r="BM130" s="13" t="s">
        <v>214</v>
      </c>
    </row>
    <row r="131" spans="2:65" s="1" customFormat="1" ht="22.5" customHeight="1">
      <c r="B131" s="34"/>
      <c r="C131" s="200" t="s">
        <v>215</v>
      </c>
      <c r="D131" s="200" t="s">
        <v>141</v>
      </c>
      <c r="E131" s="201" t="s">
        <v>216</v>
      </c>
      <c r="F131" s="202" t="s">
        <v>217</v>
      </c>
      <c r="G131" s="203" t="s">
        <v>209</v>
      </c>
      <c r="H131" s="204">
        <v>2</v>
      </c>
      <c r="I131" s="205"/>
      <c r="J131" s="206">
        <f>ROUND(I131*H131,2)</f>
        <v>0</v>
      </c>
      <c r="K131" s="202" t="s">
        <v>145</v>
      </c>
      <c r="L131" s="39"/>
      <c r="M131" s="207" t="s">
        <v>20</v>
      </c>
      <c r="N131" s="208" t="s">
        <v>43</v>
      </c>
      <c r="O131" s="75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13" t="s">
        <v>146</v>
      </c>
      <c r="AT131" s="13" t="s">
        <v>141</v>
      </c>
      <c r="AU131" s="13" t="s">
        <v>82</v>
      </c>
      <c r="AY131" s="13" t="s">
        <v>138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3" t="s">
        <v>80</v>
      </c>
      <c r="BK131" s="211">
        <f>ROUND(I131*H131,2)</f>
        <v>0</v>
      </c>
      <c r="BL131" s="13" t="s">
        <v>146</v>
      </c>
      <c r="BM131" s="13" t="s">
        <v>218</v>
      </c>
    </row>
    <row r="132" spans="2:65" s="1" customFormat="1" ht="16.5" customHeight="1">
      <c r="B132" s="34"/>
      <c r="C132" s="200" t="s">
        <v>219</v>
      </c>
      <c r="D132" s="200" t="s">
        <v>141</v>
      </c>
      <c r="E132" s="201" t="s">
        <v>220</v>
      </c>
      <c r="F132" s="202" t="s">
        <v>221</v>
      </c>
      <c r="G132" s="203" t="s">
        <v>144</v>
      </c>
      <c r="H132" s="204">
        <v>265.18</v>
      </c>
      <c r="I132" s="205"/>
      <c r="J132" s="206">
        <f>ROUND(I132*H132,2)</f>
        <v>0</v>
      </c>
      <c r="K132" s="202" t="s">
        <v>145</v>
      </c>
      <c r="L132" s="39"/>
      <c r="M132" s="207" t="s">
        <v>20</v>
      </c>
      <c r="N132" s="208" t="s">
        <v>43</v>
      </c>
      <c r="O132" s="75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13" t="s">
        <v>146</v>
      </c>
      <c r="AT132" s="13" t="s">
        <v>141</v>
      </c>
      <c r="AU132" s="13" t="s">
        <v>82</v>
      </c>
      <c r="AY132" s="13" t="s">
        <v>138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3" t="s">
        <v>80</v>
      </c>
      <c r="BK132" s="211">
        <f>ROUND(I132*H132,2)</f>
        <v>0</v>
      </c>
      <c r="BL132" s="13" t="s">
        <v>146</v>
      </c>
      <c r="BM132" s="13" t="s">
        <v>222</v>
      </c>
    </row>
    <row r="133" spans="2:65" s="1" customFormat="1" ht="16.5" customHeight="1">
      <c r="B133" s="34"/>
      <c r="C133" s="200" t="s">
        <v>7</v>
      </c>
      <c r="D133" s="200" t="s">
        <v>141</v>
      </c>
      <c r="E133" s="201" t="s">
        <v>223</v>
      </c>
      <c r="F133" s="202" t="s">
        <v>224</v>
      </c>
      <c r="G133" s="203" t="s">
        <v>144</v>
      </c>
      <c r="H133" s="204">
        <v>13.68</v>
      </c>
      <c r="I133" s="205"/>
      <c r="J133" s="206">
        <f>ROUND(I133*H133,2)</f>
        <v>0</v>
      </c>
      <c r="K133" s="202" t="s">
        <v>145</v>
      </c>
      <c r="L133" s="39"/>
      <c r="M133" s="207" t="s">
        <v>20</v>
      </c>
      <c r="N133" s="208" t="s">
        <v>43</v>
      </c>
      <c r="O133" s="75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AR133" s="13" t="s">
        <v>146</v>
      </c>
      <c r="AT133" s="13" t="s">
        <v>141</v>
      </c>
      <c r="AU133" s="13" t="s">
        <v>82</v>
      </c>
      <c r="AY133" s="13" t="s">
        <v>138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3" t="s">
        <v>80</v>
      </c>
      <c r="BK133" s="211">
        <f>ROUND(I133*H133,2)</f>
        <v>0</v>
      </c>
      <c r="BL133" s="13" t="s">
        <v>146</v>
      </c>
      <c r="BM133" s="13" t="s">
        <v>225</v>
      </c>
    </row>
    <row r="134" spans="2:65" s="1" customFormat="1" ht="16.5" customHeight="1">
      <c r="B134" s="34"/>
      <c r="C134" s="200" t="s">
        <v>226</v>
      </c>
      <c r="D134" s="200" t="s">
        <v>141</v>
      </c>
      <c r="E134" s="201" t="s">
        <v>227</v>
      </c>
      <c r="F134" s="202" t="s">
        <v>228</v>
      </c>
      <c r="G134" s="203" t="s">
        <v>144</v>
      </c>
      <c r="H134" s="204">
        <v>278.86</v>
      </c>
      <c r="I134" s="205"/>
      <c r="J134" s="206">
        <f>ROUND(I134*H134,2)</f>
        <v>0</v>
      </c>
      <c r="K134" s="202" t="s">
        <v>145</v>
      </c>
      <c r="L134" s="39"/>
      <c r="M134" s="207" t="s">
        <v>20</v>
      </c>
      <c r="N134" s="208" t="s">
        <v>43</v>
      </c>
      <c r="O134" s="75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AR134" s="13" t="s">
        <v>146</v>
      </c>
      <c r="AT134" s="13" t="s">
        <v>141</v>
      </c>
      <c r="AU134" s="13" t="s">
        <v>82</v>
      </c>
      <c r="AY134" s="13" t="s">
        <v>138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3" t="s">
        <v>80</v>
      </c>
      <c r="BK134" s="211">
        <f>ROUND(I134*H134,2)</f>
        <v>0</v>
      </c>
      <c r="BL134" s="13" t="s">
        <v>146</v>
      </c>
      <c r="BM134" s="13" t="s">
        <v>229</v>
      </c>
    </row>
    <row r="135" spans="2:65" s="1" customFormat="1" ht="22.5" customHeight="1">
      <c r="B135" s="34"/>
      <c r="C135" s="200" t="s">
        <v>230</v>
      </c>
      <c r="D135" s="200" t="s">
        <v>141</v>
      </c>
      <c r="E135" s="201" t="s">
        <v>231</v>
      </c>
      <c r="F135" s="202" t="s">
        <v>232</v>
      </c>
      <c r="G135" s="203" t="s">
        <v>144</v>
      </c>
      <c r="H135" s="204">
        <v>30</v>
      </c>
      <c r="I135" s="205"/>
      <c r="J135" s="206">
        <f>ROUND(I135*H135,2)</f>
        <v>0</v>
      </c>
      <c r="K135" s="202" t="s">
        <v>145</v>
      </c>
      <c r="L135" s="39"/>
      <c r="M135" s="207" t="s">
        <v>20</v>
      </c>
      <c r="N135" s="208" t="s">
        <v>43</v>
      </c>
      <c r="O135" s="75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AR135" s="13" t="s">
        <v>146</v>
      </c>
      <c r="AT135" s="13" t="s">
        <v>141</v>
      </c>
      <c r="AU135" s="13" t="s">
        <v>82</v>
      </c>
      <c r="AY135" s="13" t="s">
        <v>138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3" t="s">
        <v>80</v>
      </c>
      <c r="BK135" s="211">
        <f>ROUND(I135*H135,2)</f>
        <v>0</v>
      </c>
      <c r="BL135" s="13" t="s">
        <v>146</v>
      </c>
      <c r="BM135" s="13" t="s">
        <v>233</v>
      </c>
    </row>
    <row r="136" spans="2:65" s="1" customFormat="1" ht="16.5" customHeight="1">
      <c r="B136" s="34"/>
      <c r="C136" s="200" t="s">
        <v>234</v>
      </c>
      <c r="D136" s="200" t="s">
        <v>141</v>
      </c>
      <c r="E136" s="201" t="s">
        <v>235</v>
      </c>
      <c r="F136" s="202" t="s">
        <v>236</v>
      </c>
      <c r="G136" s="203" t="s">
        <v>144</v>
      </c>
      <c r="H136" s="204">
        <v>278.86</v>
      </c>
      <c r="I136" s="205"/>
      <c r="J136" s="206">
        <f>ROUND(I136*H136,2)</f>
        <v>0</v>
      </c>
      <c r="K136" s="202" t="s">
        <v>145</v>
      </c>
      <c r="L136" s="39"/>
      <c r="M136" s="207" t="s">
        <v>20</v>
      </c>
      <c r="N136" s="208" t="s">
        <v>43</v>
      </c>
      <c r="O136" s="75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13" t="s">
        <v>146</v>
      </c>
      <c r="AT136" s="13" t="s">
        <v>141</v>
      </c>
      <c r="AU136" s="13" t="s">
        <v>82</v>
      </c>
      <c r="AY136" s="13" t="s">
        <v>138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3" t="s">
        <v>80</v>
      </c>
      <c r="BK136" s="211">
        <f>ROUND(I136*H136,2)</f>
        <v>0</v>
      </c>
      <c r="BL136" s="13" t="s">
        <v>146</v>
      </c>
      <c r="BM136" s="13" t="s">
        <v>237</v>
      </c>
    </row>
    <row r="137" spans="2:65" s="1" customFormat="1" ht="16.5" customHeight="1">
      <c r="B137" s="34"/>
      <c r="C137" s="200" t="s">
        <v>238</v>
      </c>
      <c r="D137" s="200" t="s">
        <v>141</v>
      </c>
      <c r="E137" s="201" t="s">
        <v>239</v>
      </c>
      <c r="F137" s="202" t="s">
        <v>240</v>
      </c>
      <c r="G137" s="203" t="s">
        <v>144</v>
      </c>
      <c r="H137" s="204">
        <v>1079.59</v>
      </c>
      <c r="I137" s="205"/>
      <c r="J137" s="206">
        <f>ROUND(I137*H137,2)</f>
        <v>0</v>
      </c>
      <c r="K137" s="202" t="s">
        <v>145</v>
      </c>
      <c r="L137" s="39"/>
      <c r="M137" s="207" t="s">
        <v>20</v>
      </c>
      <c r="N137" s="208" t="s">
        <v>43</v>
      </c>
      <c r="O137" s="75"/>
      <c r="P137" s="209">
        <f>O137*H137</f>
        <v>0</v>
      </c>
      <c r="Q137" s="209">
        <v>4E-05</v>
      </c>
      <c r="R137" s="209">
        <f>Q137*H137</f>
        <v>0.0431836</v>
      </c>
      <c r="S137" s="209">
        <v>0</v>
      </c>
      <c r="T137" s="210">
        <f>S137*H137</f>
        <v>0</v>
      </c>
      <c r="AR137" s="13" t="s">
        <v>146</v>
      </c>
      <c r="AT137" s="13" t="s">
        <v>141</v>
      </c>
      <c r="AU137" s="13" t="s">
        <v>82</v>
      </c>
      <c r="AY137" s="13" t="s">
        <v>138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3" t="s">
        <v>80</v>
      </c>
      <c r="BK137" s="211">
        <f>ROUND(I137*H137,2)</f>
        <v>0</v>
      </c>
      <c r="BL137" s="13" t="s">
        <v>146</v>
      </c>
      <c r="BM137" s="13" t="s">
        <v>241</v>
      </c>
    </row>
    <row r="138" spans="2:65" s="1" customFormat="1" ht="22.5" customHeight="1">
      <c r="B138" s="34"/>
      <c r="C138" s="200" t="s">
        <v>242</v>
      </c>
      <c r="D138" s="200" t="s">
        <v>141</v>
      </c>
      <c r="E138" s="201" t="s">
        <v>243</v>
      </c>
      <c r="F138" s="202" t="s">
        <v>244</v>
      </c>
      <c r="G138" s="203" t="s">
        <v>144</v>
      </c>
      <c r="H138" s="204">
        <v>13.75</v>
      </c>
      <c r="I138" s="205"/>
      <c r="J138" s="206">
        <f>ROUND(I138*H138,2)</f>
        <v>0</v>
      </c>
      <c r="K138" s="202" t="s">
        <v>145</v>
      </c>
      <c r="L138" s="39"/>
      <c r="M138" s="207" t="s">
        <v>20</v>
      </c>
      <c r="N138" s="208" t="s">
        <v>43</v>
      </c>
      <c r="O138" s="75"/>
      <c r="P138" s="209">
        <f>O138*H138</f>
        <v>0</v>
      </c>
      <c r="Q138" s="209">
        <v>0</v>
      </c>
      <c r="R138" s="209">
        <f>Q138*H138</f>
        <v>0</v>
      </c>
      <c r="S138" s="209">
        <v>0.09</v>
      </c>
      <c r="T138" s="210">
        <f>S138*H138</f>
        <v>1.2375</v>
      </c>
      <c r="AR138" s="13" t="s">
        <v>146</v>
      </c>
      <c r="AT138" s="13" t="s">
        <v>141</v>
      </c>
      <c r="AU138" s="13" t="s">
        <v>82</v>
      </c>
      <c r="AY138" s="13" t="s">
        <v>138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3" t="s">
        <v>80</v>
      </c>
      <c r="BK138" s="211">
        <f>ROUND(I138*H138,2)</f>
        <v>0</v>
      </c>
      <c r="BL138" s="13" t="s">
        <v>146</v>
      </c>
      <c r="BM138" s="13" t="s">
        <v>245</v>
      </c>
    </row>
    <row r="139" spans="2:65" s="1" customFormat="1" ht="16.5" customHeight="1">
      <c r="B139" s="34"/>
      <c r="C139" s="200" t="s">
        <v>246</v>
      </c>
      <c r="D139" s="200" t="s">
        <v>141</v>
      </c>
      <c r="E139" s="201" t="s">
        <v>247</v>
      </c>
      <c r="F139" s="202" t="s">
        <v>248</v>
      </c>
      <c r="G139" s="203" t="s">
        <v>144</v>
      </c>
      <c r="H139" s="204">
        <v>60.872</v>
      </c>
      <c r="I139" s="205"/>
      <c r="J139" s="206">
        <f>ROUND(I139*H139,2)</f>
        <v>0</v>
      </c>
      <c r="K139" s="202" t="s">
        <v>145</v>
      </c>
      <c r="L139" s="39"/>
      <c r="M139" s="207" t="s">
        <v>20</v>
      </c>
      <c r="N139" s="208" t="s">
        <v>43</v>
      </c>
      <c r="O139" s="75"/>
      <c r="P139" s="209">
        <f>O139*H139</f>
        <v>0</v>
      </c>
      <c r="Q139" s="209">
        <v>0</v>
      </c>
      <c r="R139" s="209">
        <f>Q139*H139</f>
        <v>0</v>
      </c>
      <c r="S139" s="209">
        <v>0.05</v>
      </c>
      <c r="T139" s="210">
        <f>S139*H139</f>
        <v>3.0436</v>
      </c>
      <c r="AR139" s="13" t="s">
        <v>146</v>
      </c>
      <c r="AT139" s="13" t="s">
        <v>141</v>
      </c>
      <c r="AU139" s="13" t="s">
        <v>82</v>
      </c>
      <c r="AY139" s="13" t="s">
        <v>138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3" t="s">
        <v>80</v>
      </c>
      <c r="BK139" s="211">
        <f>ROUND(I139*H139,2)</f>
        <v>0</v>
      </c>
      <c r="BL139" s="13" t="s">
        <v>146</v>
      </c>
      <c r="BM139" s="13" t="s">
        <v>249</v>
      </c>
    </row>
    <row r="140" spans="2:65" s="1" customFormat="1" ht="22.5" customHeight="1">
      <c r="B140" s="34"/>
      <c r="C140" s="200" t="s">
        <v>250</v>
      </c>
      <c r="D140" s="200" t="s">
        <v>141</v>
      </c>
      <c r="E140" s="201" t="s">
        <v>251</v>
      </c>
      <c r="F140" s="202" t="s">
        <v>252</v>
      </c>
      <c r="G140" s="203" t="s">
        <v>144</v>
      </c>
      <c r="H140" s="204">
        <v>14.679</v>
      </c>
      <c r="I140" s="205"/>
      <c r="J140" s="206">
        <f>ROUND(I140*H140,2)</f>
        <v>0</v>
      </c>
      <c r="K140" s="202" t="s">
        <v>145</v>
      </c>
      <c r="L140" s="39"/>
      <c r="M140" s="207" t="s">
        <v>20</v>
      </c>
      <c r="N140" s="208" t="s">
        <v>43</v>
      </c>
      <c r="O140" s="75"/>
      <c r="P140" s="209">
        <f>O140*H140</f>
        <v>0</v>
      </c>
      <c r="Q140" s="209">
        <v>0</v>
      </c>
      <c r="R140" s="209">
        <f>Q140*H140</f>
        <v>0</v>
      </c>
      <c r="S140" s="209">
        <v>0.089</v>
      </c>
      <c r="T140" s="210">
        <f>S140*H140</f>
        <v>1.306431</v>
      </c>
      <c r="AR140" s="13" t="s">
        <v>146</v>
      </c>
      <c r="AT140" s="13" t="s">
        <v>141</v>
      </c>
      <c r="AU140" s="13" t="s">
        <v>82</v>
      </c>
      <c r="AY140" s="13" t="s">
        <v>138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3" t="s">
        <v>80</v>
      </c>
      <c r="BK140" s="211">
        <f>ROUND(I140*H140,2)</f>
        <v>0</v>
      </c>
      <c r="BL140" s="13" t="s">
        <v>146</v>
      </c>
      <c r="BM140" s="13" t="s">
        <v>253</v>
      </c>
    </row>
    <row r="141" spans="2:63" s="10" customFormat="1" ht="22.8" customHeight="1">
      <c r="B141" s="184"/>
      <c r="C141" s="185"/>
      <c r="D141" s="186" t="s">
        <v>71</v>
      </c>
      <c r="E141" s="198" t="s">
        <v>254</v>
      </c>
      <c r="F141" s="198" t="s">
        <v>255</v>
      </c>
      <c r="G141" s="185"/>
      <c r="H141" s="185"/>
      <c r="I141" s="188"/>
      <c r="J141" s="199">
        <f>BK141</f>
        <v>0</v>
      </c>
      <c r="K141" s="185"/>
      <c r="L141" s="190"/>
      <c r="M141" s="191"/>
      <c r="N141" s="192"/>
      <c r="O141" s="192"/>
      <c r="P141" s="193">
        <f>SUM(P142:P143)</f>
        <v>0</v>
      </c>
      <c r="Q141" s="192"/>
      <c r="R141" s="193">
        <f>SUM(R142:R143)</f>
        <v>0</v>
      </c>
      <c r="S141" s="192"/>
      <c r="T141" s="194">
        <f>SUM(T142:T143)</f>
        <v>0</v>
      </c>
      <c r="AR141" s="195" t="s">
        <v>80</v>
      </c>
      <c r="AT141" s="196" t="s">
        <v>71</v>
      </c>
      <c r="AU141" s="196" t="s">
        <v>80</v>
      </c>
      <c r="AY141" s="195" t="s">
        <v>138</v>
      </c>
      <c r="BK141" s="197">
        <f>SUM(BK142:BK143)</f>
        <v>0</v>
      </c>
    </row>
    <row r="142" spans="2:65" s="1" customFormat="1" ht="22.5" customHeight="1">
      <c r="B142" s="34"/>
      <c r="C142" s="200" t="s">
        <v>256</v>
      </c>
      <c r="D142" s="200" t="s">
        <v>141</v>
      </c>
      <c r="E142" s="201" t="s">
        <v>257</v>
      </c>
      <c r="F142" s="202" t="s">
        <v>258</v>
      </c>
      <c r="G142" s="203" t="s">
        <v>259</v>
      </c>
      <c r="H142" s="204">
        <v>10.602</v>
      </c>
      <c r="I142" s="205"/>
      <c r="J142" s="206">
        <f>ROUND(I142*H142,2)</f>
        <v>0</v>
      </c>
      <c r="K142" s="202" t="s">
        <v>145</v>
      </c>
      <c r="L142" s="39"/>
      <c r="M142" s="207" t="s">
        <v>20</v>
      </c>
      <c r="N142" s="208" t="s">
        <v>43</v>
      </c>
      <c r="O142" s="75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AR142" s="13" t="s">
        <v>146</v>
      </c>
      <c r="AT142" s="13" t="s">
        <v>141</v>
      </c>
      <c r="AU142" s="13" t="s">
        <v>82</v>
      </c>
      <c r="AY142" s="13" t="s">
        <v>138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3" t="s">
        <v>80</v>
      </c>
      <c r="BK142" s="211">
        <f>ROUND(I142*H142,2)</f>
        <v>0</v>
      </c>
      <c r="BL142" s="13" t="s">
        <v>146</v>
      </c>
      <c r="BM142" s="13" t="s">
        <v>260</v>
      </c>
    </row>
    <row r="143" spans="2:65" s="1" customFormat="1" ht="16.5" customHeight="1">
      <c r="B143" s="34"/>
      <c r="C143" s="200" t="s">
        <v>261</v>
      </c>
      <c r="D143" s="200" t="s">
        <v>141</v>
      </c>
      <c r="E143" s="201" t="s">
        <v>262</v>
      </c>
      <c r="F143" s="202" t="s">
        <v>263</v>
      </c>
      <c r="G143" s="203" t="s">
        <v>259</v>
      </c>
      <c r="H143" s="204">
        <v>0.318</v>
      </c>
      <c r="I143" s="205"/>
      <c r="J143" s="206">
        <f>ROUND(I143*H143,2)</f>
        <v>0</v>
      </c>
      <c r="K143" s="202" t="s">
        <v>20</v>
      </c>
      <c r="L143" s="39"/>
      <c r="M143" s="207" t="s">
        <v>20</v>
      </c>
      <c r="N143" s="208" t="s">
        <v>43</v>
      </c>
      <c r="O143" s="75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13" t="s">
        <v>146</v>
      </c>
      <c r="AT143" s="13" t="s">
        <v>141</v>
      </c>
      <c r="AU143" s="13" t="s">
        <v>82</v>
      </c>
      <c r="AY143" s="13" t="s">
        <v>138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3" t="s">
        <v>80</v>
      </c>
      <c r="BK143" s="211">
        <f>ROUND(I143*H143,2)</f>
        <v>0</v>
      </c>
      <c r="BL143" s="13" t="s">
        <v>146</v>
      </c>
      <c r="BM143" s="13" t="s">
        <v>264</v>
      </c>
    </row>
    <row r="144" spans="2:63" s="10" customFormat="1" ht="22.8" customHeight="1">
      <c r="B144" s="184"/>
      <c r="C144" s="185"/>
      <c r="D144" s="186" t="s">
        <v>71</v>
      </c>
      <c r="E144" s="198" t="s">
        <v>265</v>
      </c>
      <c r="F144" s="198" t="s">
        <v>266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SUM(P145:P149)</f>
        <v>0</v>
      </c>
      <c r="Q144" s="192"/>
      <c r="R144" s="193">
        <f>SUM(R145:R149)</f>
        <v>0</v>
      </c>
      <c r="S144" s="192"/>
      <c r="T144" s="194">
        <f>SUM(T145:T149)</f>
        <v>0</v>
      </c>
      <c r="AR144" s="195" t="s">
        <v>80</v>
      </c>
      <c r="AT144" s="196" t="s">
        <v>71</v>
      </c>
      <c r="AU144" s="196" t="s">
        <v>80</v>
      </c>
      <c r="AY144" s="195" t="s">
        <v>138</v>
      </c>
      <c r="BK144" s="197">
        <f>SUM(BK145:BK149)</f>
        <v>0</v>
      </c>
    </row>
    <row r="145" spans="2:65" s="1" customFormat="1" ht="22.5" customHeight="1">
      <c r="B145" s="34"/>
      <c r="C145" s="200" t="s">
        <v>267</v>
      </c>
      <c r="D145" s="200" t="s">
        <v>141</v>
      </c>
      <c r="E145" s="201" t="s">
        <v>268</v>
      </c>
      <c r="F145" s="202" t="s">
        <v>269</v>
      </c>
      <c r="G145" s="203" t="s">
        <v>259</v>
      </c>
      <c r="H145" s="204">
        <v>56.14</v>
      </c>
      <c r="I145" s="205"/>
      <c r="J145" s="206">
        <f>ROUND(I145*H145,2)</f>
        <v>0</v>
      </c>
      <c r="K145" s="202" t="s">
        <v>145</v>
      </c>
      <c r="L145" s="39"/>
      <c r="M145" s="207" t="s">
        <v>20</v>
      </c>
      <c r="N145" s="208" t="s">
        <v>43</v>
      </c>
      <c r="O145" s="75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AR145" s="13" t="s">
        <v>146</v>
      </c>
      <c r="AT145" s="13" t="s">
        <v>141</v>
      </c>
      <c r="AU145" s="13" t="s">
        <v>82</v>
      </c>
      <c r="AY145" s="13" t="s">
        <v>138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3" t="s">
        <v>80</v>
      </c>
      <c r="BK145" s="211">
        <f>ROUND(I145*H145,2)</f>
        <v>0</v>
      </c>
      <c r="BL145" s="13" t="s">
        <v>146</v>
      </c>
      <c r="BM145" s="13" t="s">
        <v>270</v>
      </c>
    </row>
    <row r="146" spans="2:65" s="1" customFormat="1" ht="22.5" customHeight="1">
      <c r="B146" s="34"/>
      <c r="C146" s="200" t="s">
        <v>271</v>
      </c>
      <c r="D146" s="200" t="s">
        <v>141</v>
      </c>
      <c r="E146" s="201" t="s">
        <v>272</v>
      </c>
      <c r="F146" s="202" t="s">
        <v>273</v>
      </c>
      <c r="G146" s="203" t="s">
        <v>259</v>
      </c>
      <c r="H146" s="204">
        <v>328.626</v>
      </c>
      <c r="I146" s="205"/>
      <c r="J146" s="206">
        <f>ROUND(I146*H146,2)</f>
        <v>0</v>
      </c>
      <c r="K146" s="202" t="s">
        <v>145</v>
      </c>
      <c r="L146" s="39"/>
      <c r="M146" s="207" t="s">
        <v>20</v>
      </c>
      <c r="N146" s="208" t="s">
        <v>43</v>
      </c>
      <c r="O146" s="75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AR146" s="13" t="s">
        <v>146</v>
      </c>
      <c r="AT146" s="13" t="s">
        <v>141</v>
      </c>
      <c r="AU146" s="13" t="s">
        <v>82</v>
      </c>
      <c r="AY146" s="13" t="s">
        <v>138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3" t="s">
        <v>80</v>
      </c>
      <c r="BK146" s="211">
        <f>ROUND(I146*H146,2)</f>
        <v>0</v>
      </c>
      <c r="BL146" s="13" t="s">
        <v>146</v>
      </c>
      <c r="BM146" s="13" t="s">
        <v>274</v>
      </c>
    </row>
    <row r="147" spans="2:65" s="1" customFormat="1" ht="16.5" customHeight="1">
      <c r="B147" s="34"/>
      <c r="C147" s="200" t="s">
        <v>275</v>
      </c>
      <c r="D147" s="200" t="s">
        <v>141</v>
      </c>
      <c r="E147" s="201" t="s">
        <v>276</v>
      </c>
      <c r="F147" s="202" t="s">
        <v>277</v>
      </c>
      <c r="G147" s="203" t="s">
        <v>259</v>
      </c>
      <c r="H147" s="204">
        <v>56.14</v>
      </c>
      <c r="I147" s="205"/>
      <c r="J147" s="206">
        <f>ROUND(I147*H147,2)</f>
        <v>0</v>
      </c>
      <c r="K147" s="202" t="s">
        <v>145</v>
      </c>
      <c r="L147" s="39"/>
      <c r="M147" s="207" t="s">
        <v>20</v>
      </c>
      <c r="N147" s="208" t="s">
        <v>43</v>
      </c>
      <c r="O147" s="75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13" t="s">
        <v>146</v>
      </c>
      <c r="AT147" s="13" t="s">
        <v>141</v>
      </c>
      <c r="AU147" s="13" t="s">
        <v>82</v>
      </c>
      <c r="AY147" s="13" t="s">
        <v>138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3" t="s">
        <v>80</v>
      </c>
      <c r="BK147" s="211">
        <f>ROUND(I147*H147,2)</f>
        <v>0</v>
      </c>
      <c r="BL147" s="13" t="s">
        <v>146</v>
      </c>
      <c r="BM147" s="13" t="s">
        <v>278</v>
      </c>
    </row>
    <row r="148" spans="2:65" s="1" customFormat="1" ht="22.5" customHeight="1">
      <c r="B148" s="34"/>
      <c r="C148" s="200" t="s">
        <v>279</v>
      </c>
      <c r="D148" s="200" t="s">
        <v>141</v>
      </c>
      <c r="E148" s="201" t="s">
        <v>280</v>
      </c>
      <c r="F148" s="202" t="s">
        <v>281</v>
      </c>
      <c r="G148" s="203" t="s">
        <v>259</v>
      </c>
      <c r="H148" s="204">
        <v>273.855</v>
      </c>
      <c r="I148" s="205"/>
      <c r="J148" s="206">
        <f>ROUND(I148*H148,2)</f>
        <v>0</v>
      </c>
      <c r="K148" s="202" t="s">
        <v>145</v>
      </c>
      <c r="L148" s="39"/>
      <c r="M148" s="207" t="s">
        <v>20</v>
      </c>
      <c r="N148" s="208" t="s">
        <v>43</v>
      </c>
      <c r="O148" s="75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AR148" s="13" t="s">
        <v>146</v>
      </c>
      <c r="AT148" s="13" t="s">
        <v>141</v>
      </c>
      <c r="AU148" s="13" t="s">
        <v>82</v>
      </c>
      <c r="AY148" s="13" t="s">
        <v>138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3" t="s">
        <v>80</v>
      </c>
      <c r="BK148" s="211">
        <f>ROUND(I148*H148,2)</f>
        <v>0</v>
      </c>
      <c r="BL148" s="13" t="s">
        <v>146</v>
      </c>
      <c r="BM148" s="13" t="s">
        <v>282</v>
      </c>
    </row>
    <row r="149" spans="2:65" s="1" customFormat="1" ht="22.5" customHeight="1">
      <c r="B149" s="34"/>
      <c r="C149" s="200" t="s">
        <v>283</v>
      </c>
      <c r="D149" s="200" t="s">
        <v>141</v>
      </c>
      <c r="E149" s="201" t="s">
        <v>284</v>
      </c>
      <c r="F149" s="202" t="s">
        <v>285</v>
      </c>
      <c r="G149" s="203" t="s">
        <v>259</v>
      </c>
      <c r="H149" s="204">
        <v>54.771</v>
      </c>
      <c r="I149" s="205"/>
      <c r="J149" s="206">
        <f>ROUND(I149*H149,2)</f>
        <v>0</v>
      </c>
      <c r="K149" s="202" t="s">
        <v>145</v>
      </c>
      <c r="L149" s="39"/>
      <c r="M149" s="207" t="s">
        <v>20</v>
      </c>
      <c r="N149" s="208" t="s">
        <v>43</v>
      </c>
      <c r="O149" s="75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AR149" s="13" t="s">
        <v>146</v>
      </c>
      <c r="AT149" s="13" t="s">
        <v>141</v>
      </c>
      <c r="AU149" s="13" t="s">
        <v>82</v>
      </c>
      <c r="AY149" s="13" t="s">
        <v>138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3" t="s">
        <v>80</v>
      </c>
      <c r="BK149" s="211">
        <f>ROUND(I149*H149,2)</f>
        <v>0</v>
      </c>
      <c r="BL149" s="13" t="s">
        <v>146</v>
      </c>
      <c r="BM149" s="13" t="s">
        <v>286</v>
      </c>
    </row>
    <row r="150" spans="2:63" s="10" customFormat="1" ht="25.9" customHeight="1">
      <c r="B150" s="184"/>
      <c r="C150" s="185"/>
      <c r="D150" s="186" t="s">
        <v>71</v>
      </c>
      <c r="E150" s="187" t="s">
        <v>287</v>
      </c>
      <c r="F150" s="187" t="s">
        <v>288</v>
      </c>
      <c r="G150" s="185"/>
      <c r="H150" s="185"/>
      <c r="I150" s="188"/>
      <c r="J150" s="189">
        <f>BK150</f>
        <v>0</v>
      </c>
      <c r="K150" s="185"/>
      <c r="L150" s="190"/>
      <c r="M150" s="191"/>
      <c r="N150" s="192"/>
      <c r="O150" s="192"/>
      <c r="P150" s="193">
        <f>P151+P155+P163+P170+P192+P231+P238+P253+P286+P297+P303+P339+P343+P355+P369+P377+P385</f>
        <v>0</v>
      </c>
      <c r="Q150" s="192"/>
      <c r="R150" s="193">
        <f>R151+R155+R163+R170+R192+R231+R238+R253+R286+R297+R303+R339+R343+R355+R369+R377+R385</f>
        <v>34.896815180000004</v>
      </c>
      <c r="S150" s="192"/>
      <c r="T150" s="194">
        <f>T151+T155+T163+T170+T192+T231+T238+T253+T286+T297+T303+T339+T343+T355+T369+T377+T385</f>
        <v>50.552169840000005</v>
      </c>
      <c r="AR150" s="195" t="s">
        <v>82</v>
      </c>
      <c r="AT150" s="196" t="s">
        <v>71</v>
      </c>
      <c r="AU150" s="196" t="s">
        <v>72</v>
      </c>
      <c r="AY150" s="195" t="s">
        <v>138</v>
      </c>
      <c r="BK150" s="197">
        <f>BK151+BK155+BK163+BK170+BK192+BK231+BK238+BK253+BK286+BK297+BK303+BK339+BK343+BK355+BK369+BK377+BK385</f>
        <v>0</v>
      </c>
    </row>
    <row r="151" spans="2:63" s="10" customFormat="1" ht="22.8" customHeight="1">
      <c r="B151" s="184"/>
      <c r="C151" s="185"/>
      <c r="D151" s="186" t="s">
        <v>71</v>
      </c>
      <c r="E151" s="198" t="s">
        <v>289</v>
      </c>
      <c r="F151" s="198" t="s">
        <v>290</v>
      </c>
      <c r="G151" s="185"/>
      <c r="H151" s="185"/>
      <c r="I151" s="188"/>
      <c r="J151" s="199">
        <f>BK151</f>
        <v>0</v>
      </c>
      <c r="K151" s="185"/>
      <c r="L151" s="190"/>
      <c r="M151" s="191"/>
      <c r="N151" s="192"/>
      <c r="O151" s="192"/>
      <c r="P151" s="193">
        <f>SUM(P152:P154)</f>
        <v>0</v>
      </c>
      <c r="Q151" s="192"/>
      <c r="R151" s="193">
        <f>SUM(R152:R154)</f>
        <v>0.17262</v>
      </c>
      <c r="S151" s="192"/>
      <c r="T151" s="194">
        <f>SUM(T152:T154)</f>
        <v>0</v>
      </c>
      <c r="AR151" s="195" t="s">
        <v>82</v>
      </c>
      <c r="AT151" s="196" t="s">
        <v>71</v>
      </c>
      <c r="AU151" s="196" t="s">
        <v>80</v>
      </c>
      <c r="AY151" s="195" t="s">
        <v>138</v>
      </c>
      <c r="BK151" s="197">
        <f>SUM(BK152:BK154)</f>
        <v>0</v>
      </c>
    </row>
    <row r="152" spans="2:65" s="1" customFormat="1" ht="22.5" customHeight="1">
      <c r="B152" s="34"/>
      <c r="C152" s="200" t="s">
        <v>291</v>
      </c>
      <c r="D152" s="200" t="s">
        <v>141</v>
      </c>
      <c r="E152" s="201" t="s">
        <v>292</v>
      </c>
      <c r="F152" s="202" t="s">
        <v>293</v>
      </c>
      <c r="G152" s="203" t="s">
        <v>144</v>
      </c>
      <c r="H152" s="204">
        <v>6.52</v>
      </c>
      <c r="I152" s="205"/>
      <c r="J152" s="206">
        <f>ROUND(I152*H152,2)</f>
        <v>0</v>
      </c>
      <c r="K152" s="202" t="s">
        <v>145</v>
      </c>
      <c r="L152" s="39"/>
      <c r="M152" s="207" t="s">
        <v>20</v>
      </c>
      <c r="N152" s="208" t="s">
        <v>43</v>
      </c>
      <c r="O152" s="75"/>
      <c r="P152" s="209">
        <f>O152*H152</f>
        <v>0</v>
      </c>
      <c r="Q152" s="209">
        <v>0.0035</v>
      </c>
      <c r="R152" s="209">
        <f>Q152*H152</f>
        <v>0.02282</v>
      </c>
      <c r="S152" s="209">
        <v>0</v>
      </c>
      <c r="T152" s="210">
        <f>S152*H152</f>
        <v>0</v>
      </c>
      <c r="AR152" s="13" t="s">
        <v>201</v>
      </c>
      <c r="AT152" s="13" t="s">
        <v>141</v>
      </c>
      <c r="AU152" s="13" t="s">
        <v>82</v>
      </c>
      <c r="AY152" s="13" t="s">
        <v>138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3" t="s">
        <v>80</v>
      </c>
      <c r="BK152" s="211">
        <f>ROUND(I152*H152,2)</f>
        <v>0</v>
      </c>
      <c r="BL152" s="13" t="s">
        <v>201</v>
      </c>
      <c r="BM152" s="13" t="s">
        <v>294</v>
      </c>
    </row>
    <row r="153" spans="2:65" s="1" customFormat="1" ht="16.5" customHeight="1">
      <c r="B153" s="34"/>
      <c r="C153" s="200" t="s">
        <v>295</v>
      </c>
      <c r="D153" s="200" t="s">
        <v>141</v>
      </c>
      <c r="E153" s="201" t="s">
        <v>296</v>
      </c>
      <c r="F153" s="202" t="s">
        <v>297</v>
      </c>
      <c r="G153" s="203" t="s">
        <v>144</v>
      </c>
      <c r="H153" s="204">
        <v>42.8</v>
      </c>
      <c r="I153" s="205"/>
      <c r="J153" s="206">
        <f>ROUND(I153*H153,2)</f>
        <v>0</v>
      </c>
      <c r="K153" s="202" t="s">
        <v>145</v>
      </c>
      <c r="L153" s="39"/>
      <c r="M153" s="207" t="s">
        <v>20</v>
      </c>
      <c r="N153" s="208" t="s">
        <v>43</v>
      </c>
      <c r="O153" s="75"/>
      <c r="P153" s="209">
        <f>O153*H153</f>
        <v>0</v>
      </c>
      <c r="Q153" s="209">
        <v>0.0035</v>
      </c>
      <c r="R153" s="209">
        <f>Q153*H153</f>
        <v>0.1498</v>
      </c>
      <c r="S153" s="209">
        <v>0</v>
      </c>
      <c r="T153" s="210">
        <f>S153*H153</f>
        <v>0</v>
      </c>
      <c r="AR153" s="13" t="s">
        <v>201</v>
      </c>
      <c r="AT153" s="13" t="s">
        <v>141</v>
      </c>
      <c r="AU153" s="13" t="s">
        <v>82</v>
      </c>
      <c r="AY153" s="13" t="s">
        <v>138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3" t="s">
        <v>80</v>
      </c>
      <c r="BK153" s="211">
        <f>ROUND(I153*H153,2)</f>
        <v>0</v>
      </c>
      <c r="BL153" s="13" t="s">
        <v>201</v>
      </c>
      <c r="BM153" s="13" t="s">
        <v>298</v>
      </c>
    </row>
    <row r="154" spans="2:65" s="1" customFormat="1" ht="22.5" customHeight="1">
      <c r="B154" s="34"/>
      <c r="C154" s="200" t="s">
        <v>299</v>
      </c>
      <c r="D154" s="200" t="s">
        <v>141</v>
      </c>
      <c r="E154" s="201" t="s">
        <v>300</v>
      </c>
      <c r="F154" s="202" t="s">
        <v>301</v>
      </c>
      <c r="G154" s="203" t="s">
        <v>259</v>
      </c>
      <c r="H154" s="204">
        <v>0.173</v>
      </c>
      <c r="I154" s="205"/>
      <c r="J154" s="206">
        <f>ROUND(I154*H154,2)</f>
        <v>0</v>
      </c>
      <c r="K154" s="202" t="s">
        <v>145</v>
      </c>
      <c r="L154" s="39"/>
      <c r="M154" s="207" t="s">
        <v>20</v>
      </c>
      <c r="N154" s="208" t="s">
        <v>43</v>
      </c>
      <c r="O154" s="75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13" t="s">
        <v>201</v>
      </c>
      <c r="AT154" s="13" t="s">
        <v>141</v>
      </c>
      <c r="AU154" s="13" t="s">
        <v>82</v>
      </c>
      <c r="AY154" s="13" t="s">
        <v>138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3" t="s">
        <v>80</v>
      </c>
      <c r="BK154" s="211">
        <f>ROUND(I154*H154,2)</f>
        <v>0</v>
      </c>
      <c r="BL154" s="13" t="s">
        <v>201</v>
      </c>
      <c r="BM154" s="13" t="s">
        <v>302</v>
      </c>
    </row>
    <row r="155" spans="2:63" s="10" customFormat="1" ht="22.8" customHeight="1">
      <c r="B155" s="184"/>
      <c r="C155" s="185"/>
      <c r="D155" s="186" t="s">
        <v>71</v>
      </c>
      <c r="E155" s="198" t="s">
        <v>303</v>
      </c>
      <c r="F155" s="198" t="s">
        <v>304</v>
      </c>
      <c r="G155" s="185"/>
      <c r="H155" s="185"/>
      <c r="I155" s="188"/>
      <c r="J155" s="199">
        <f>BK155</f>
        <v>0</v>
      </c>
      <c r="K155" s="185"/>
      <c r="L155" s="190"/>
      <c r="M155" s="191"/>
      <c r="N155" s="192"/>
      <c r="O155" s="192"/>
      <c r="P155" s="193">
        <f>SUM(P156:P162)</f>
        <v>0</v>
      </c>
      <c r="Q155" s="192"/>
      <c r="R155" s="193">
        <f>SUM(R156:R162)</f>
        <v>0.38875200000000004</v>
      </c>
      <c r="S155" s="192"/>
      <c r="T155" s="194">
        <f>SUM(T156:T162)</f>
        <v>0</v>
      </c>
      <c r="AR155" s="195" t="s">
        <v>82</v>
      </c>
      <c r="AT155" s="196" t="s">
        <v>71</v>
      </c>
      <c r="AU155" s="196" t="s">
        <v>80</v>
      </c>
      <c r="AY155" s="195" t="s">
        <v>138</v>
      </c>
      <c r="BK155" s="197">
        <f>SUM(BK156:BK162)</f>
        <v>0</v>
      </c>
    </row>
    <row r="156" spans="2:65" s="1" customFormat="1" ht="16.5" customHeight="1">
      <c r="B156" s="34"/>
      <c r="C156" s="200" t="s">
        <v>305</v>
      </c>
      <c r="D156" s="200" t="s">
        <v>141</v>
      </c>
      <c r="E156" s="201" t="s">
        <v>306</v>
      </c>
      <c r="F156" s="202" t="s">
        <v>307</v>
      </c>
      <c r="G156" s="203" t="s">
        <v>209</v>
      </c>
      <c r="H156" s="204">
        <v>56</v>
      </c>
      <c r="I156" s="205"/>
      <c r="J156" s="206">
        <f>ROUND(I156*H156,2)</f>
        <v>0</v>
      </c>
      <c r="K156" s="202" t="s">
        <v>145</v>
      </c>
      <c r="L156" s="39"/>
      <c r="M156" s="207" t="s">
        <v>20</v>
      </c>
      <c r="N156" s="208" t="s">
        <v>43</v>
      </c>
      <c r="O156" s="75"/>
      <c r="P156" s="209">
        <f>O156*H156</f>
        <v>0</v>
      </c>
      <c r="Q156" s="209">
        <v>0.00045</v>
      </c>
      <c r="R156" s="209">
        <f>Q156*H156</f>
        <v>0.0252</v>
      </c>
      <c r="S156" s="209">
        <v>0</v>
      </c>
      <c r="T156" s="210">
        <f>S156*H156</f>
        <v>0</v>
      </c>
      <c r="AR156" s="13" t="s">
        <v>201</v>
      </c>
      <c r="AT156" s="13" t="s">
        <v>141</v>
      </c>
      <c r="AU156" s="13" t="s">
        <v>82</v>
      </c>
      <c r="AY156" s="13" t="s">
        <v>138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3" t="s">
        <v>80</v>
      </c>
      <c r="BK156" s="211">
        <f>ROUND(I156*H156,2)</f>
        <v>0</v>
      </c>
      <c r="BL156" s="13" t="s">
        <v>201</v>
      </c>
      <c r="BM156" s="13" t="s">
        <v>308</v>
      </c>
    </row>
    <row r="157" spans="2:65" s="1" customFormat="1" ht="22.5" customHeight="1">
      <c r="B157" s="34"/>
      <c r="C157" s="212" t="s">
        <v>309</v>
      </c>
      <c r="D157" s="212" t="s">
        <v>310</v>
      </c>
      <c r="E157" s="213" t="s">
        <v>311</v>
      </c>
      <c r="F157" s="214" t="s">
        <v>312</v>
      </c>
      <c r="G157" s="215" t="s">
        <v>144</v>
      </c>
      <c r="H157" s="216">
        <v>64.4</v>
      </c>
      <c r="I157" s="217"/>
      <c r="J157" s="218">
        <f>ROUND(I157*H157,2)</f>
        <v>0</v>
      </c>
      <c r="K157" s="214" t="s">
        <v>145</v>
      </c>
      <c r="L157" s="219"/>
      <c r="M157" s="220" t="s">
        <v>20</v>
      </c>
      <c r="N157" s="221" t="s">
        <v>43</v>
      </c>
      <c r="O157" s="75"/>
      <c r="P157" s="209">
        <f>O157*H157</f>
        <v>0</v>
      </c>
      <c r="Q157" s="209">
        <v>0.00388</v>
      </c>
      <c r="R157" s="209">
        <f>Q157*H157</f>
        <v>0.24987200000000004</v>
      </c>
      <c r="S157" s="209">
        <v>0</v>
      </c>
      <c r="T157" s="210">
        <f>S157*H157</f>
        <v>0</v>
      </c>
      <c r="AR157" s="13" t="s">
        <v>271</v>
      </c>
      <c r="AT157" s="13" t="s">
        <v>310</v>
      </c>
      <c r="AU157" s="13" t="s">
        <v>82</v>
      </c>
      <c r="AY157" s="13" t="s">
        <v>138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3" t="s">
        <v>80</v>
      </c>
      <c r="BK157" s="211">
        <f>ROUND(I157*H157,2)</f>
        <v>0</v>
      </c>
      <c r="BL157" s="13" t="s">
        <v>201</v>
      </c>
      <c r="BM157" s="13" t="s">
        <v>313</v>
      </c>
    </row>
    <row r="158" spans="2:65" s="1" customFormat="1" ht="16.5" customHeight="1">
      <c r="B158" s="34"/>
      <c r="C158" s="200" t="s">
        <v>314</v>
      </c>
      <c r="D158" s="200" t="s">
        <v>141</v>
      </c>
      <c r="E158" s="201" t="s">
        <v>315</v>
      </c>
      <c r="F158" s="202" t="s">
        <v>316</v>
      </c>
      <c r="G158" s="203" t="s">
        <v>144</v>
      </c>
      <c r="H158" s="204">
        <v>56</v>
      </c>
      <c r="I158" s="205"/>
      <c r="J158" s="206">
        <f>ROUND(I158*H158,2)</f>
        <v>0</v>
      </c>
      <c r="K158" s="202" t="s">
        <v>145</v>
      </c>
      <c r="L158" s="39"/>
      <c r="M158" s="207" t="s">
        <v>20</v>
      </c>
      <c r="N158" s="208" t="s">
        <v>43</v>
      </c>
      <c r="O158" s="75"/>
      <c r="P158" s="209">
        <f>O158*H158</f>
        <v>0</v>
      </c>
      <c r="Q158" s="209">
        <v>3E-05</v>
      </c>
      <c r="R158" s="209">
        <f>Q158*H158</f>
        <v>0.00168</v>
      </c>
      <c r="S158" s="209">
        <v>0</v>
      </c>
      <c r="T158" s="210">
        <f>S158*H158</f>
        <v>0</v>
      </c>
      <c r="AR158" s="13" t="s">
        <v>201</v>
      </c>
      <c r="AT158" s="13" t="s">
        <v>141</v>
      </c>
      <c r="AU158" s="13" t="s">
        <v>82</v>
      </c>
      <c r="AY158" s="13" t="s">
        <v>138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3" t="s">
        <v>80</v>
      </c>
      <c r="BK158" s="211">
        <f>ROUND(I158*H158,2)</f>
        <v>0</v>
      </c>
      <c r="BL158" s="13" t="s">
        <v>201</v>
      </c>
      <c r="BM158" s="13" t="s">
        <v>317</v>
      </c>
    </row>
    <row r="159" spans="2:65" s="1" customFormat="1" ht="16.5" customHeight="1">
      <c r="B159" s="34"/>
      <c r="C159" s="212" t="s">
        <v>318</v>
      </c>
      <c r="D159" s="212" t="s">
        <v>310</v>
      </c>
      <c r="E159" s="213" t="s">
        <v>319</v>
      </c>
      <c r="F159" s="214" t="s">
        <v>320</v>
      </c>
      <c r="G159" s="215" t="s">
        <v>259</v>
      </c>
      <c r="H159" s="216">
        <v>0.112</v>
      </c>
      <c r="I159" s="217"/>
      <c r="J159" s="218">
        <f>ROUND(I159*H159,2)</f>
        <v>0</v>
      </c>
      <c r="K159" s="214" t="s">
        <v>145</v>
      </c>
      <c r="L159" s="219"/>
      <c r="M159" s="220" t="s">
        <v>20</v>
      </c>
      <c r="N159" s="221" t="s">
        <v>43</v>
      </c>
      <c r="O159" s="75"/>
      <c r="P159" s="209">
        <f>O159*H159</f>
        <v>0</v>
      </c>
      <c r="Q159" s="209">
        <v>1</v>
      </c>
      <c r="R159" s="209">
        <f>Q159*H159</f>
        <v>0.112</v>
      </c>
      <c r="S159" s="209">
        <v>0</v>
      </c>
      <c r="T159" s="210">
        <f>S159*H159</f>
        <v>0</v>
      </c>
      <c r="AR159" s="13" t="s">
        <v>271</v>
      </c>
      <c r="AT159" s="13" t="s">
        <v>310</v>
      </c>
      <c r="AU159" s="13" t="s">
        <v>82</v>
      </c>
      <c r="AY159" s="13" t="s">
        <v>138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3" t="s">
        <v>80</v>
      </c>
      <c r="BK159" s="211">
        <f>ROUND(I159*H159,2)</f>
        <v>0</v>
      </c>
      <c r="BL159" s="13" t="s">
        <v>201</v>
      </c>
      <c r="BM159" s="13" t="s">
        <v>321</v>
      </c>
    </row>
    <row r="160" spans="2:65" s="1" customFormat="1" ht="22.5" customHeight="1">
      <c r="B160" s="34"/>
      <c r="C160" s="200" t="s">
        <v>322</v>
      </c>
      <c r="D160" s="200" t="s">
        <v>141</v>
      </c>
      <c r="E160" s="201" t="s">
        <v>323</v>
      </c>
      <c r="F160" s="202" t="s">
        <v>324</v>
      </c>
      <c r="G160" s="203" t="s">
        <v>259</v>
      </c>
      <c r="H160" s="204">
        <v>0.389</v>
      </c>
      <c r="I160" s="205"/>
      <c r="J160" s="206">
        <f>ROUND(I160*H160,2)</f>
        <v>0</v>
      </c>
      <c r="K160" s="202" t="s">
        <v>145</v>
      </c>
      <c r="L160" s="39"/>
      <c r="M160" s="207" t="s">
        <v>20</v>
      </c>
      <c r="N160" s="208" t="s">
        <v>43</v>
      </c>
      <c r="O160" s="75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13" t="s">
        <v>201</v>
      </c>
      <c r="AT160" s="13" t="s">
        <v>141</v>
      </c>
      <c r="AU160" s="13" t="s">
        <v>82</v>
      </c>
      <c r="AY160" s="13" t="s">
        <v>138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3" t="s">
        <v>80</v>
      </c>
      <c r="BK160" s="211">
        <f>ROUND(I160*H160,2)</f>
        <v>0</v>
      </c>
      <c r="BL160" s="13" t="s">
        <v>201</v>
      </c>
      <c r="BM160" s="13" t="s">
        <v>325</v>
      </c>
    </row>
    <row r="161" spans="2:65" s="1" customFormat="1" ht="16.5" customHeight="1">
      <c r="B161" s="34"/>
      <c r="C161" s="200" t="s">
        <v>326</v>
      </c>
      <c r="D161" s="200" t="s">
        <v>141</v>
      </c>
      <c r="E161" s="201" t="s">
        <v>327</v>
      </c>
      <c r="F161" s="202" t="s">
        <v>328</v>
      </c>
      <c r="G161" s="203" t="s">
        <v>144</v>
      </c>
      <c r="H161" s="204">
        <v>560</v>
      </c>
      <c r="I161" s="205"/>
      <c r="J161" s="206">
        <f>ROUND(I161*H161,2)</f>
        <v>0</v>
      </c>
      <c r="K161" s="202" t="s">
        <v>20</v>
      </c>
      <c r="L161" s="39"/>
      <c r="M161" s="207" t="s">
        <v>20</v>
      </c>
      <c r="N161" s="208" t="s">
        <v>43</v>
      </c>
      <c r="O161" s="75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AR161" s="13" t="s">
        <v>201</v>
      </c>
      <c r="AT161" s="13" t="s">
        <v>141</v>
      </c>
      <c r="AU161" s="13" t="s">
        <v>82</v>
      </c>
      <c r="AY161" s="13" t="s">
        <v>138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3" t="s">
        <v>80</v>
      </c>
      <c r="BK161" s="211">
        <f>ROUND(I161*H161,2)</f>
        <v>0</v>
      </c>
      <c r="BL161" s="13" t="s">
        <v>201</v>
      </c>
      <c r="BM161" s="13" t="s">
        <v>329</v>
      </c>
    </row>
    <row r="162" spans="2:65" s="1" customFormat="1" ht="16.5" customHeight="1">
      <c r="B162" s="34"/>
      <c r="C162" s="200" t="s">
        <v>330</v>
      </c>
      <c r="D162" s="200" t="s">
        <v>141</v>
      </c>
      <c r="E162" s="201" t="s">
        <v>331</v>
      </c>
      <c r="F162" s="202" t="s">
        <v>332</v>
      </c>
      <c r="G162" s="203" t="s">
        <v>333</v>
      </c>
      <c r="H162" s="204">
        <v>1</v>
      </c>
      <c r="I162" s="205"/>
      <c r="J162" s="206">
        <f>ROUND(I162*H162,2)</f>
        <v>0</v>
      </c>
      <c r="K162" s="202" t="s">
        <v>20</v>
      </c>
      <c r="L162" s="39"/>
      <c r="M162" s="207" t="s">
        <v>20</v>
      </c>
      <c r="N162" s="208" t="s">
        <v>43</v>
      </c>
      <c r="O162" s="75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AR162" s="13" t="s">
        <v>201</v>
      </c>
      <c r="AT162" s="13" t="s">
        <v>141</v>
      </c>
      <c r="AU162" s="13" t="s">
        <v>82</v>
      </c>
      <c r="AY162" s="13" t="s">
        <v>138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3" t="s">
        <v>80</v>
      </c>
      <c r="BK162" s="211">
        <f>ROUND(I162*H162,2)</f>
        <v>0</v>
      </c>
      <c r="BL162" s="13" t="s">
        <v>201</v>
      </c>
      <c r="BM162" s="13" t="s">
        <v>334</v>
      </c>
    </row>
    <row r="163" spans="2:63" s="10" customFormat="1" ht="22.8" customHeight="1">
      <c r="B163" s="184"/>
      <c r="C163" s="185"/>
      <c r="D163" s="186" t="s">
        <v>71</v>
      </c>
      <c r="E163" s="198" t="s">
        <v>335</v>
      </c>
      <c r="F163" s="198" t="s">
        <v>336</v>
      </c>
      <c r="G163" s="185"/>
      <c r="H163" s="185"/>
      <c r="I163" s="188"/>
      <c r="J163" s="199">
        <f>BK163</f>
        <v>0</v>
      </c>
      <c r="K163" s="185"/>
      <c r="L163" s="190"/>
      <c r="M163" s="191"/>
      <c r="N163" s="192"/>
      <c r="O163" s="192"/>
      <c r="P163" s="193">
        <f>SUM(P164:P169)</f>
        <v>0</v>
      </c>
      <c r="Q163" s="192"/>
      <c r="R163" s="193">
        <f>SUM(R164:R169)</f>
        <v>0.04858</v>
      </c>
      <c r="S163" s="192"/>
      <c r="T163" s="194">
        <f>SUM(T164:T169)</f>
        <v>0</v>
      </c>
      <c r="AR163" s="195" t="s">
        <v>82</v>
      </c>
      <c r="AT163" s="196" t="s">
        <v>71</v>
      </c>
      <c r="AU163" s="196" t="s">
        <v>80</v>
      </c>
      <c r="AY163" s="195" t="s">
        <v>138</v>
      </c>
      <c r="BK163" s="197">
        <f>SUM(BK164:BK169)</f>
        <v>0</v>
      </c>
    </row>
    <row r="164" spans="2:65" s="1" customFormat="1" ht="16.5" customHeight="1">
      <c r="B164" s="34"/>
      <c r="C164" s="200" t="s">
        <v>337</v>
      </c>
      <c r="D164" s="200" t="s">
        <v>141</v>
      </c>
      <c r="E164" s="201" t="s">
        <v>338</v>
      </c>
      <c r="F164" s="202" t="s">
        <v>339</v>
      </c>
      <c r="G164" s="203" t="s">
        <v>209</v>
      </c>
      <c r="H164" s="204">
        <v>1</v>
      </c>
      <c r="I164" s="205"/>
      <c r="J164" s="206">
        <f>ROUND(I164*H164,2)</f>
        <v>0</v>
      </c>
      <c r="K164" s="202" t="s">
        <v>145</v>
      </c>
      <c r="L164" s="39"/>
      <c r="M164" s="207" t="s">
        <v>20</v>
      </c>
      <c r="N164" s="208" t="s">
        <v>43</v>
      </c>
      <c r="O164" s="75"/>
      <c r="P164" s="209">
        <f>O164*H164</f>
        <v>0</v>
      </c>
      <c r="Q164" s="209">
        <v>0.00148</v>
      </c>
      <c r="R164" s="209">
        <f>Q164*H164</f>
        <v>0.00148</v>
      </c>
      <c r="S164" s="209">
        <v>0</v>
      </c>
      <c r="T164" s="210">
        <f>S164*H164</f>
        <v>0</v>
      </c>
      <c r="AR164" s="13" t="s">
        <v>201</v>
      </c>
      <c r="AT164" s="13" t="s">
        <v>141</v>
      </c>
      <c r="AU164" s="13" t="s">
        <v>82</v>
      </c>
      <c r="AY164" s="13" t="s">
        <v>138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3" t="s">
        <v>80</v>
      </c>
      <c r="BK164" s="211">
        <f>ROUND(I164*H164,2)</f>
        <v>0</v>
      </c>
      <c r="BL164" s="13" t="s">
        <v>201</v>
      </c>
      <c r="BM164" s="13" t="s">
        <v>340</v>
      </c>
    </row>
    <row r="165" spans="2:65" s="1" customFormat="1" ht="16.5" customHeight="1">
      <c r="B165" s="34"/>
      <c r="C165" s="200" t="s">
        <v>341</v>
      </c>
      <c r="D165" s="200" t="s">
        <v>141</v>
      </c>
      <c r="E165" s="201" t="s">
        <v>342</v>
      </c>
      <c r="F165" s="202" t="s">
        <v>343</v>
      </c>
      <c r="G165" s="203" t="s">
        <v>209</v>
      </c>
      <c r="H165" s="204">
        <v>7</v>
      </c>
      <c r="I165" s="205"/>
      <c r="J165" s="206">
        <f>ROUND(I165*H165,2)</f>
        <v>0</v>
      </c>
      <c r="K165" s="202" t="s">
        <v>145</v>
      </c>
      <c r="L165" s="39"/>
      <c r="M165" s="207" t="s">
        <v>20</v>
      </c>
      <c r="N165" s="208" t="s">
        <v>43</v>
      </c>
      <c r="O165" s="75"/>
      <c r="P165" s="209">
        <f>O165*H165</f>
        <v>0</v>
      </c>
      <c r="Q165" s="209">
        <v>0.00582</v>
      </c>
      <c r="R165" s="209">
        <f>Q165*H165</f>
        <v>0.04074</v>
      </c>
      <c r="S165" s="209">
        <v>0</v>
      </c>
      <c r="T165" s="210">
        <f>S165*H165</f>
        <v>0</v>
      </c>
      <c r="AR165" s="13" t="s">
        <v>201</v>
      </c>
      <c r="AT165" s="13" t="s">
        <v>141</v>
      </c>
      <c r="AU165" s="13" t="s">
        <v>82</v>
      </c>
      <c r="AY165" s="13" t="s">
        <v>138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3" t="s">
        <v>80</v>
      </c>
      <c r="BK165" s="211">
        <f>ROUND(I165*H165,2)</f>
        <v>0</v>
      </c>
      <c r="BL165" s="13" t="s">
        <v>201</v>
      </c>
      <c r="BM165" s="13" t="s">
        <v>344</v>
      </c>
    </row>
    <row r="166" spans="2:65" s="1" customFormat="1" ht="16.5" customHeight="1">
      <c r="B166" s="34"/>
      <c r="C166" s="200" t="s">
        <v>345</v>
      </c>
      <c r="D166" s="200" t="s">
        <v>141</v>
      </c>
      <c r="E166" s="201" t="s">
        <v>346</v>
      </c>
      <c r="F166" s="202" t="s">
        <v>347</v>
      </c>
      <c r="G166" s="203" t="s">
        <v>209</v>
      </c>
      <c r="H166" s="204">
        <v>1</v>
      </c>
      <c r="I166" s="205"/>
      <c r="J166" s="206">
        <f>ROUND(I166*H166,2)</f>
        <v>0</v>
      </c>
      <c r="K166" s="202" t="s">
        <v>145</v>
      </c>
      <c r="L166" s="39"/>
      <c r="M166" s="207" t="s">
        <v>20</v>
      </c>
      <c r="N166" s="208" t="s">
        <v>43</v>
      </c>
      <c r="O166" s="75"/>
      <c r="P166" s="209">
        <f>O166*H166</f>
        <v>0</v>
      </c>
      <c r="Q166" s="209">
        <v>0.00102</v>
      </c>
      <c r="R166" s="209">
        <f>Q166*H166</f>
        <v>0.00102</v>
      </c>
      <c r="S166" s="209">
        <v>0</v>
      </c>
      <c r="T166" s="210">
        <f>S166*H166</f>
        <v>0</v>
      </c>
      <c r="AR166" s="13" t="s">
        <v>201</v>
      </c>
      <c r="AT166" s="13" t="s">
        <v>141</v>
      </c>
      <c r="AU166" s="13" t="s">
        <v>82</v>
      </c>
      <c r="AY166" s="13" t="s">
        <v>138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3" t="s">
        <v>80</v>
      </c>
      <c r="BK166" s="211">
        <f>ROUND(I166*H166,2)</f>
        <v>0</v>
      </c>
      <c r="BL166" s="13" t="s">
        <v>201</v>
      </c>
      <c r="BM166" s="13" t="s">
        <v>348</v>
      </c>
    </row>
    <row r="167" spans="2:65" s="1" customFormat="1" ht="16.5" customHeight="1">
      <c r="B167" s="34"/>
      <c r="C167" s="200" t="s">
        <v>349</v>
      </c>
      <c r="D167" s="200" t="s">
        <v>141</v>
      </c>
      <c r="E167" s="201" t="s">
        <v>350</v>
      </c>
      <c r="F167" s="202" t="s">
        <v>351</v>
      </c>
      <c r="G167" s="203" t="s">
        <v>209</v>
      </c>
      <c r="H167" s="204">
        <v>2</v>
      </c>
      <c r="I167" s="205"/>
      <c r="J167" s="206">
        <f>ROUND(I167*H167,2)</f>
        <v>0</v>
      </c>
      <c r="K167" s="202" t="s">
        <v>145</v>
      </c>
      <c r="L167" s="39"/>
      <c r="M167" s="207" t="s">
        <v>20</v>
      </c>
      <c r="N167" s="208" t="s">
        <v>43</v>
      </c>
      <c r="O167" s="75"/>
      <c r="P167" s="209">
        <f>O167*H167</f>
        <v>0</v>
      </c>
      <c r="Q167" s="209">
        <v>0.00267</v>
      </c>
      <c r="R167" s="209">
        <f>Q167*H167</f>
        <v>0.00534</v>
      </c>
      <c r="S167" s="209">
        <v>0</v>
      </c>
      <c r="T167" s="210">
        <f>S167*H167</f>
        <v>0</v>
      </c>
      <c r="AR167" s="13" t="s">
        <v>201</v>
      </c>
      <c r="AT167" s="13" t="s">
        <v>141</v>
      </c>
      <c r="AU167" s="13" t="s">
        <v>82</v>
      </c>
      <c r="AY167" s="13" t="s">
        <v>138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3" t="s">
        <v>80</v>
      </c>
      <c r="BK167" s="211">
        <f>ROUND(I167*H167,2)</f>
        <v>0</v>
      </c>
      <c r="BL167" s="13" t="s">
        <v>201</v>
      </c>
      <c r="BM167" s="13" t="s">
        <v>352</v>
      </c>
    </row>
    <row r="168" spans="2:65" s="1" customFormat="1" ht="22.5" customHeight="1">
      <c r="B168" s="34"/>
      <c r="C168" s="200" t="s">
        <v>353</v>
      </c>
      <c r="D168" s="200" t="s">
        <v>141</v>
      </c>
      <c r="E168" s="201" t="s">
        <v>354</v>
      </c>
      <c r="F168" s="202" t="s">
        <v>355</v>
      </c>
      <c r="G168" s="203" t="s">
        <v>259</v>
      </c>
      <c r="H168" s="204">
        <v>0.049</v>
      </c>
      <c r="I168" s="205"/>
      <c r="J168" s="206">
        <f>ROUND(I168*H168,2)</f>
        <v>0</v>
      </c>
      <c r="K168" s="202" t="s">
        <v>145</v>
      </c>
      <c r="L168" s="39"/>
      <c r="M168" s="207" t="s">
        <v>20</v>
      </c>
      <c r="N168" s="208" t="s">
        <v>43</v>
      </c>
      <c r="O168" s="75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AR168" s="13" t="s">
        <v>201</v>
      </c>
      <c r="AT168" s="13" t="s">
        <v>141</v>
      </c>
      <c r="AU168" s="13" t="s">
        <v>82</v>
      </c>
      <c r="AY168" s="13" t="s">
        <v>138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3" t="s">
        <v>80</v>
      </c>
      <c r="BK168" s="211">
        <f>ROUND(I168*H168,2)</f>
        <v>0</v>
      </c>
      <c r="BL168" s="13" t="s">
        <v>201</v>
      </c>
      <c r="BM168" s="13" t="s">
        <v>356</v>
      </c>
    </row>
    <row r="169" spans="2:65" s="1" customFormat="1" ht="16.5" customHeight="1">
      <c r="B169" s="34"/>
      <c r="C169" s="200" t="s">
        <v>357</v>
      </c>
      <c r="D169" s="200" t="s">
        <v>141</v>
      </c>
      <c r="E169" s="201" t="s">
        <v>358</v>
      </c>
      <c r="F169" s="202" t="s">
        <v>359</v>
      </c>
      <c r="G169" s="203" t="s">
        <v>333</v>
      </c>
      <c r="H169" s="204">
        <v>1</v>
      </c>
      <c r="I169" s="205"/>
      <c r="J169" s="206">
        <f>ROUND(I169*H169,2)</f>
        <v>0</v>
      </c>
      <c r="K169" s="202" t="s">
        <v>20</v>
      </c>
      <c r="L169" s="39"/>
      <c r="M169" s="207" t="s">
        <v>20</v>
      </c>
      <c r="N169" s="208" t="s">
        <v>43</v>
      </c>
      <c r="O169" s="75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AR169" s="13" t="s">
        <v>201</v>
      </c>
      <c r="AT169" s="13" t="s">
        <v>141</v>
      </c>
      <c r="AU169" s="13" t="s">
        <v>82</v>
      </c>
      <c r="AY169" s="13" t="s">
        <v>138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3" t="s">
        <v>80</v>
      </c>
      <c r="BK169" s="211">
        <f>ROUND(I169*H169,2)</f>
        <v>0</v>
      </c>
      <c r="BL169" s="13" t="s">
        <v>201</v>
      </c>
      <c r="BM169" s="13" t="s">
        <v>360</v>
      </c>
    </row>
    <row r="170" spans="2:63" s="10" customFormat="1" ht="22.8" customHeight="1">
      <c r="B170" s="184"/>
      <c r="C170" s="185"/>
      <c r="D170" s="186" t="s">
        <v>71</v>
      </c>
      <c r="E170" s="198" t="s">
        <v>361</v>
      </c>
      <c r="F170" s="198" t="s">
        <v>362</v>
      </c>
      <c r="G170" s="185"/>
      <c r="H170" s="185"/>
      <c r="I170" s="188"/>
      <c r="J170" s="199">
        <f>BK170</f>
        <v>0</v>
      </c>
      <c r="K170" s="185"/>
      <c r="L170" s="190"/>
      <c r="M170" s="191"/>
      <c r="N170" s="192"/>
      <c r="O170" s="192"/>
      <c r="P170" s="193">
        <f>SUM(P171:P191)</f>
        <v>0</v>
      </c>
      <c r="Q170" s="192"/>
      <c r="R170" s="193">
        <f>SUM(R171:R191)</f>
        <v>0.99325</v>
      </c>
      <c r="S170" s="192"/>
      <c r="T170" s="194">
        <f>SUM(T171:T191)</f>
        <v>1.439795</v>
      </c>
      <c r="AR170" s="195" t="s">
        <v>82</v>
      </c>
      <c r="AT170" s="196" t="s">
        <v>71</v>
      </c>
      <c r="AU170" s="196" t="s">
        <v>80</v>
      </c>
      <c r="AY170" s="195" t="s">
        <v>138</v>
      </c>
      <c r="BK170" s="197">
        <f>SUM(BK171:BK191)</f>
        <v>0</v>
      </c>
    </row>
    <row r="171" spans="2:65" s="1" customFormat="1" ht="16.5" customHeight="1">
      <c r="B171" s="34"/>
      <c r="C171" s="200" t="s">
        <v>363</v>
      </c>
      <c r="D171" s="200" t="s">
        <v>141</v>
      </c>
      <c r="E171" s="201" t="s">
        <v>364</v>
      </c>
      <c r="F171" s="202" t="s">
        <v>365</v>
      </c>
      <c r="G171" s="203" t="s">
        <v>366</v>
      </c>
      <c r="H171" s="204">
        <v>390.5</v>
      </c>
      <c r="I171" s="205"/>
      <c r="J171" s="206">
        <f>ROUND(I171*H171,2)</f>
        <v>0</v>
      </c>
      <c r="K171" s="202" t="s">
        <v>145</v>
      </c>
      <c r="L171" s="39"/>
      <c r="M171" s="207" t="s">
        <v>20</v>
      </c>
      <c r="N171" s="208" t="s">
        <v>43</v>
      </c>
      <c r="O171" s="75"/>
      <c r="P171" s="209">
        <f>O171*H171</f>
        <v>0</v>
      </c>
      <c r="Q171" s="209">
        <v>0</v>
      </c>
      <c r="R171" s="209">
        <f>Q171*H171</f>
        <v>0</v>
      </c>
      <c r="S171" s="209">
        <v>0.00213</v>
      </c>
      <c r="T171" s="210">
        <f>S171*H171</f>
        <v>0.831765</v>
      </c>
      <c r="AR171" s="13" t="s">
        <v>201</v>
      </c>
      <c r="AT171" s="13" t="s">
        <v>141</v>
      </c>
      <c r="AU171" s="13" t="s">
        <v>82</v>
      </c>
      <c r="AY171" s="13" t="s">
        <v>138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3" t="s">
        <v>80</v>
      </c>
      <c r="BK171" s="211">
        <f>ROUND(I171*H171,2)</f>
        <v>0</v>
      </c>
      <c r="BL171" s="13" t="s">
        <v>201</v>
      </c>
      <c r="BM171" s="13" t="s">
        <v>367</v>
      </c>
    </row>
    <row r="172" spans="2:65" s="1" customFormat="1" ht="16.5" customHeight="1">
      <c r="B172" s="34"/>
      <c r="C172" s="200" t="s">
        <v>368</v>
      </c>
      <c r="D172" s="200" t="s">
        <v>141</v>
      </c>
      <c r="E172" s="201" t="s">
        <v>369</v>
      </c>
      <c r="F172" s="202" t="s">
        <v>370</v>
      </c>
      <c r="G172" s="203" t="s">
        <v>366</v>
      </c>
      <c r="H172" s="204">
        <v>29</v>
      </c>
      <c r="I172" s="205"/>
      <c r="J172" s="206">
        <f>ROUND(I172*H172,2)</f>
        <v>0</v>
      </c>
      <c r="K172" s="202" t="s">
        <v>145</v>
      </c>
      <c r="L172" s="39"/>
      <c r="M172" s="207" t="s">
        <v>20</v>
      </c>
      <c r="N172" s="208" t="s">
        <v>43</v>
      </c>
      <c r="O172" s="75"/>
      <c r="P172" s="209">
        <f>O172*H172</f>
        <v>0</v>
      </c>
      <c r="Q172" s="209">
        <v>0</v>
      </c>
      <c r="R172" s="209">
        <f>Q172*H172</f>
        <v>0</v>
      </c>
      <c r="S172" s="209">
        <v>0.00497</v>
      </c>
      <c r="T172" s="210">
        <f>S172*H172</f>
        <v>0.14412999999999998</v>
      </c>
      <c r="AR172" s="13" t="s">
        <v>201</v>
      </c>
      <c r="AT172" s="13" t="s">
        <v>141</v>
      </c>
      <c r="AU172" s="13" t="s">
        <v>82</v>
      </c>
      <c r="AY172" s="13" t="s">
        <v>138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3" t="s">
        <v>80</v>
      </c>
      <c r="BK172" s="211">
        <f>ROUND(I172*H172,2)</f>
        <v>0</v>
      </c>
      <c r="BL172" s="13" t="s">
        <v>201</v>
      </c>
      <c r="BM172" s="13" t="s">
        <v>371</v>
      </c>
    </row>
    <row r="173" spans="2:65" s="1" customFormat="1" ht="16.5" customHeight="1">
      <c r="B173" s="34"/>
      <c r="C173" s="200" t="s">
        <v>372</v>
      </c>
      <c r="D173" s="200" t="s">
        <v>141</v>
      </c>
      <c r="E173" s="201" t="s">
        <v>373</v>
      </c>
      <c r="F173" s="202" t="s">
        <v>374</v>
      </c>
      <c r="G173" s="203" t="s">
        <v>366</v>
      </c>
      <c r="H173" s="204">
        <v>67.5</v>
      </c>
      <c r="I173" s="205"/>
      <c r="J173" s="206">
        <f>ROUND(I173*H173,2)</f>
        <v>0</v>
      </c>
      <c r="K173" s="202" t="s">
        <v>145</v>
      </c>
      <c r="L173" s="39"/>
      <c r="M173" s="207" t="s">
        <v>20</v>
      </c>
      <c r="N173" s="208" t="s">
        <v>43</v>
      </c>
      <c r="O173" s="75"/>
      <c r="P173" s="209">
        <f>O173*H173</f>
        <v>0</v>
      </c>
      <c r="Q173" s="209">
        <v>0</v>
      </c>
      <c r="R173" s="209">
        <f>Q173*H173</f>
        <v>0</v>
      </c>
      <c r="S173" s="209">
        <v>0.0067</v>
      </c>
      <c r="T173" s="210">
        <f>S173*H173</f>
        <v>0.45225000000000004</v>
      </c>
      <c r="AR173" s="13" t="s">
        <v>201</v>
      </c>
      <c r="AT173" s="13" t="s">
        <v>141</v>
      </c>
      <c r="AU173" s="13" t="s">
        <v>82</v>
      </c>
      <c r="AY173" s="13" t="s">
        <v>138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3" t="s">
        <v>80</v>
      </c>
      <c r="BK173" s="211">
        <f>ROUND(I173*H173,2)</f>
        <v>0</v>
      </c>
      <c r="BL173" s="13" t="s">
        <v>201</v>
      </c>
      <c r="BM173" s="13" t="s">
        <v>375</v>
      </c>
    </row>
    <row r="174" spans="2:65" s="1" customFormat="1" ht="16.5" customHeight="1">
      <c r="B174" s="34"/>
      <c r="C174" s="200" t="s">
        <v>376</v>
      </c>
      <c r="D174" s="200" t="s">
        <v>141</v>
      </c>
      <c r="E174" s="201" t="s">
        <v>377</v>
      </c>
      <c r="F174" s="202" t="s">
        <v>378</v>
      </c>
      <c r="G174" s="203" t="s">
        <v>366</v>
      </c>
      <c r="H174" s="204">
        <v>196</v>
      </c>
      <c r="I174" s="205"/>
      <c r="J174" s="206">
        <f>ROUND(I174*H174,2)</f>
        <v>0</v>
      </c>
      <c r="K174" s="202" t="s">
        <v>145</v>
      </c>
      <c r="L174" s="39"/>
      <c r="M174" s="207" t="s">
        <v>20</v>
      </c>
      <c r="N174" s="208" t="s">
        <v>43</v>
      </c>
      <c r="O174" s="75"/>
      <c r="P174" s="209">
        <f>O174*H174</f>
        <v>0</v>
      </c>
      <c r="Q174" s="209">
        <v>0.00078</v>
      </c>
      <c r="R174" s="209">
        <f>Q174*H174</f>
        <v>0.15288</v>
      </c>
      <c r="S174" s="209">
        <v>0</v>
      </c>
      <c r="T174" s="210">
        <f>S174*H174</f>
        <v>0</v>
      </c>
      <c r="AR174" s="13" t="s">
        <v>201</v>
      </c>
      <c r="AT174" s="13" t="s">
        <v>141</v>
      </c>
      <c r="AU174" s="13" t="s">
        <v>82</v>
      </c>
      <c r="AY174" s="13" t="s">
        <v>138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3" t="s">
        <v>80</v>
      </c>
      <c r="BK174" s="211">
        <f>ROUND(I174*H174,2)</f>
        <v>0</v>
      </c>
      <c r="BL174" s="13" t="s">
        <v>201</v>
      </c>
      <c r="BM174" s="13" t="s">
        <v>379</v>
      </c>
    </row>
    <row r="175" spans="2:65" s="1" customFormat="1" ht="16.5" customHeight="1">
      <c r="B175" s="34"/>
      <c r="C175" s="200" t="s">
        <v>380</v>
      </c>
      <c r="D175" s="200" t="s">
        <v>141</v>
      </c>
      <c r="E175" s="201" t="s">
        <v>381</v>
      </c>
      <c r="F175" s="202" t="s">
        <v>382</v>
      </c>
      <c r="G175" s="203" t="s">
        <v>366</v>
      </c>
      <c r="H175" s="204">
        <v>140.5</v>
      </c>
      <c r="I175" s="205"/>
      <c r="J175" s="206">
        <f>ROUND(I175*H175,2)</f>
        <v>0</v>
      </c>
      <c r="K175" s="202" t="s">
        <v>145</v>
      </c>
      <c r="L175" s="39"/>
      <c r="M175" s="207" t="s">
        <v>20</v>
      </c>
      <c r="N175" s="208" t="s">
        <v>43</v>
      </c>
      <c r="O175" s="75"/>
      <c r="P175" s="209">
        <f>O175*H175</f>
        <v>0</v>
      </c>
      <c r="Q175" s="209">
        <v>0.00096</v>
      </c>
      <c r="R175" s="209">
        <f>Q175*H175</f>
        <v>0.13488</v>
      </c>
      <c r="S175" s="209">
        <v>0</v>
      </c>
      <c r="T175" s="210">
        <f>S175*H175</f>
        <v>0</v>
      </c>
      <c r="AR175" s="13" t="s">
        <v>201</v>
      </c>
      <c r="AT175" s="13" t="s">
        <v>141</v>
      </c>
      <c r="AU175" s="13" t="s">
        <v>82</v>
      </c>
      <c r="AY175" s="13" t="s">
        <v>138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3" t="s">
        <v>80</v>
      </c>
      <c r="BK175" s="211">
        <f>ROUND(I175*H175,2)</f>
        <v>0</v>
      </c>
      <c r="BL175" s="13" t="s">
        <v>201</v>
      </c>
      <c r="BM175" s="13" t="s">
        <v>383</v>
      </c>
    </row>
    <row r="176" spans="2:65" s="1" customFormat="1" ht="16.5" customHeight="1">
      <c r="B176" s="34"/>
      <c r="C176" s="200" t="s">
        <v>384</v>
      </c>
      <c r="D176" s="200" t="s">
        <v>141</v>
      </c>
      <c r="E176" s="201" t="s">
        <v>385</v>
      </c>
      <c r="F176" s="202" t="s">
        <v>386</v>
      </c>
      <c r="G176" s="203" t="s">
        <v>366</v>
      </c>
      <c r="H176" s="204">
        <v>64</v>
      </c>
      <c r="I176" s="205"/>
      <c r="J176" s="206">
        <f>ROUND(I176*H176,2)</f>
        <v>0</v>
      </c>
      <c r="K176" s="202" t="s">
        <v>145</v>
      </c>
      <c r="L176" s="39"/>
      <c r="M176" s="207" t="s">
        <v>20</v>
      </c>
      <c r="N176" s="208" t="s">
        <v>43</v>
      </c>
      <c r="O176" s="75"/>
      <c r="P176" s="209">
        <f>O176*H176</f>
        <v>0</v>
      </c>
      <c r="Q176" s="209">
        <v>0.00125</v>
      </c>
      <c r="R176" s="209">
        <f>Q176*H176</f>
        <v>0.08</v>
      </c>
      <c r="S176" s="209">
        <v>0</v>
      </c>
      <c r="T176" s="210">
        <f>S176*H176</f>
        <v>0</v>
      </c>
      <c r="AR176" s="13" t="s">
        <v>201</v>
      </c>
      <c r="AT176" s="13" t="s">
        <v>141</v>
      </c>
      <c r="AU176" s="13" t="s">
        <v>82</v>
      </c>
      <c r="AY176" s="13" t="s">
        <v>138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3" t="s">
        <v>80</v>
      </c>
      <c r="BK176" s="211">
        <f>ROUND(I176*H176,2)</f>
        <v>0</v>
      </c>
      <c r="BL176" s="13" t="s">
        <v>201</v>
      </c>
      <c r="BM176" s="13" t="s">
        <v>387</v>
      </c>
    </row>
    <row r="177" spans="2:65" s="1" customFormat="1" ht="16.5" customHeight="1">
      <c r="B177" s="34"/>
      <c r="C177" s="200" t="s">
        <v>388</v>
      </c>
      <c r="D177" s="200" t="s">
        <v>141</v>
      </c>
      <c r="E177" s="201" t="s">
        <v>389</v>
      </c>
      <c r="F177" s="202" t="s">
        <v>390</v>
      </c>
      <c r="G177" s="203" t="s">
        <v>366</v>
      </c>
      <c r="H177" s="204">
        <v>29</v>
      </c>
      <c r="I177" s="205"/>
      <c r="J177" s="206">
        <f>ROUND(I177*H177,2)</f>
        <v>0</v>
      </c>
      <c r="K177" s="202" t="s">
        <v>145</v>
      </c>
      <c r="L177" s="39"/>
      <c r="M177" s="207" t="s">
        <v>20</v>
      </c>
      <c r="N177" s="208" t="s">
        <v>43</v>
      </c>
      <c r="O177" s="75"/>
      <c r="P177" s="209">
        <f>O177*H177</f>
        <v>0</v>
      </c>
      <c r="Q177" s="209">
        <v>0.00256</v>
      </c>
      <c r="R177" s="209">
        <f>Q177*H177</f>
        <v>0.07424</v>
      </c>
      <c r="S177" s="209">
        <v>0</v>
      </c>
      <c r="T177" s="210">
        <f>S177*H177</f>
        <v>0</v>
      </c>
      <c r="AR177" s="13" t="s">
        <v>201</v>
      </c>
      <c r="AT177" s="13" t="s">
        <v>141</v>
      </c>
      <c r="AU177" s="13" t="s">
        <v>82</v>
      </c>
      <c r="AY177" s="13" t="s">
        <v>138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3" t="s">
        <v>80</v>
      </c>
      <c r="BK177" s="211">
        <f>ROUND(I177*H177,2)</f>
        <v>0</v>
      </c>
      <c r="BL177" s="13" t="s">
        <v>201</v>
      </c>
      <c r="BM177" s="13" t="s">
        <v>391</v>
      </c>
    </row>
    <row r="178" spans="2:65" s="1" customFormat="1" ht="16.5" customHeight="1">
      <c r="B178" s="34"/>
      <c r="C178" s="200" t="s">
        <v>392</v>
      </c>
      <c r="D178" s="200" t="s">
        <v>141</v>
      </c>
      <c r="E178" s="201" t="s">
        <v>393</v>
      </c>
      <c r="F178" s="202" t="s">
        <v>394</v>
      </c>
      <c r="G178" s="203" t="s">
        <v>366</v>
      </c>
      <c r="H178" s="204">
        <v>30</v>
      </c>
      <c r="I178" s="205"/>
      <c r="J178" s="206">
        <f>ROUND(I178*H178,2)</f>
        <v>0</v>
      </c>
      <c r="K178" s="202" t="s">
        <v>145</v>
      </c>
      <c r="L178" s="39"/>
      <c r="M178" s="207" t="s">
        <v>20</v>
      </c>
      <c r="N178" s="208" t="s">
        <v>43</v>
      </c>
      <c r="O178" s="75"/>
      <c r="P178" s="209">
        <f>O178*H178</f>
        <v>0</v>
      </c>
      <c r="Q178" s="209">
        <v>0.00364</v>
      </c>
      <c r="R178" s="209">
        <f>Q178*H178</f>
        <v>0.1092</v>
      </c>
      <c r="S178" s="209">
        <v>0</v>
      </c>
      <c r="T178" s="210">
        <f>S178*H178</f>
        <v>0</v>
      </c>
      <c r="AR178" s="13" t="s">
        <v>201</v>
      </c>
      <c r="AT178" s="13" t="s">
        <v>141</v>
      </c>
      <c r="AU178" s="13" t="s">
        <v>82</v>
      </c>
      <c r="AY178" s="13" t="s">
        <v>138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3" t="s">
        <v>80</v>
      </c>
      <c r="BK178" s="211">
        <f>ROUND(I178*H178,2)</f>
        <v>0</v>
      </c>
      <c r="BL178" s="13" t="s">
        <v>201</v>
      </c>
      <c r="BM178" s="13" t="s">
        <v>395</v>
      </c>
    </row>
    <row r="179" spans="2:65" s="1" customFormat="1" ht="16.5" customHeight="1">
      <c r="B179" s="34"/>
      <c r="C179" s="200" t="s">
        <v>396</v>
      </c>
      <c r="D179" s="200" t="s">
        <v>141</v>
      </c>
      <c r="E179" s="201" t="s">
        <v>397</v>
      </c>
      <c r="F179" s="202" t="s">
        <v>398</v>
      </c>
      <c r="G179" s="203" t="s">
        <v>366</v>
      </c>
      <c r="H179" s="204">
        <v>57.5</v>
      </c>
      <c r="I179" s="205"/>
      <c r="J179" s="206">
        <f>ROUND(I179*H179,2)</f>
        <v>0</v>
      </c>
      <c r="K179" s="202" t="s">
        <v>145</v>
      </c>
      <c r="L179" s="39"/>
      <c r="M179" s="207" t="s">
        <v>20</v>
      </c>
      <c r="N179" s="208" t="s">
        <v>43</v>
      </c>
      <c r="O179" s="75"/>
      <c r="P179" s="209">
        <f>O179*H179</f>
        <v>0</v>
      </c>
      <c r="Q179" s="209">
        <v>0.0061</v>
      </c>
      <c r="R179" s="209">
        <f>Q179*H179</f>
        <v>0.35075</v>
      </c>
      <c r="S179" s="209">
        <v>0</v>
      </c>
      <c r="T179" s="210">
        <f>S179*H179</f>
        <v>0</v>
      </c>
      <c r="AR179" s="13" t="s">
        <v>201</v>
      </c>
      <c r="AT179" s="13" t="s">
        <v>141</v>
      </c>
      <c r="AU179" s="13" t="s">
        <v>82</v>
      </c>
      <c r="AY179" s="13" t="s">
        <v>138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3" t="s">
        <v>80</v>
      </c>
      <c r="BK179" s="211">
        <f>ROUND(I179*H179,2)</f>
        <v>0</v>
      </c>
      <c r="BL179" s="13" t="s">
        <v>201</v>
      </c>
      <c r="BM179" s="13" t="s">
        <v>399</v>
      </c>
    </row>
    <row r="180" spans="2:65" s="1" customFormat="1" ht="22.5" customHeight="1">
      <c r="B180" s="34"/>
      <c r="C180" s="200" t="s">
        <v>400</v>
      </c>
      <c r="D180" s="200" t="s">
        <v>141</v>
      </c>
      <c r="E180" s="201" t="s">
        <v>401</v>
      </c>
      <c r="F180" s="202" t="s">
        <v>402</v>
      </c>
      <c r="G180" s="203" t="s">
        <v>366</v>
      </c>
      <c r="H180" s="204">
        <v>196</v>
      </c>
      <c r="I180" s="205"/>
      <c r="J180" s="206">
        <f>ROUND(I180*H180,2)</f>
        <v>0</v>
      </c>
      <c r="K180" s="202" t="s">
        <v>145</v>
      </c>
      <c r="L180" s="39"/>
      <c r="M180" s="207" t="s">
        <v>20</v>
      </c>
      <c r="N180" s="208" t="s">
        <v>43</v>
      </c>
      <c r="O180" s="75"/>
      <c r="P180" s="209">
        <f>O180*H180</f>
        <v>0</v>
      </c>
      <c r="Q180" s="209">
        <v>0.00012</v>
      </c>
      <c r="R180" s="209">
        <f>Q180*H180</f>
        <v>0.02352</v>
      </c>
      <c r="S180" s="209">
        <v>0</v>
      </c>
      <c r="T180" s="210">
        <f>S180*H180</f>
        <v>0</v>
      </c>
      <c r="AR180" s="13" t="s">
        <v>201</v>
      </c>
      <c r="AT180" s="13" t="s">
        <v>141</v>
      </c>
      <c r="AU180" s="13" t="s">
        <v>82</v>
      </c>
      <c r="AY180" s="13" t="s">
        <v>138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3" t="s">
        <v>80</v>
      </c>
      <c r="BK180" s="211">
        <f>ROUND(I180*H180,2)</f>
        <v>0</v>
      </c>
      <c r="BL180" s="13" t="s">
        <v>201</v>
      </c>
      <c r="BM180" s="13" t="s">
        <v>403</v>
      </c>
    </row>
    <row r="181" spans="2:65" s="1" customFormat="1" ht="22.5" customHeight="1">
      <c r="B181" s="34"/>
      <c r="C181" s="200" t="s">
        <v>404</v>
      </c>
      <c r="D181" s="200" t="s">
        <v>141</v>
      </c>
      <c r="E181" s="201" t="s">
        <v>405</v>
      </c>
      <c r="F181" s="202" t="s">
        <v>406</v>
      </c>
      <c r="G181" s="203" t="s">
        <v>366</v>
      </c>
      <c r="H181" s="204">
        <v>223.5</v>
      </c>
      <c r="I181" s="205"/>
      <c r="J181" s="206">
        <f>ROUND(I181*H181,2)</f>
        <v>0</v>
      </c>
      <c r="K181" s="202" t="s">
        <v>145</v>
      </c>
      <c r="L181" s="39"/>
      <c r="M181" s="207" t="s">
        <v>20</v>
      </c>
      <c r="N181" s="208" t="s">
        <v>43</v>
      </c>
      <c r="O181" s="75"/>
      <c r="P181" s="209">
        <f>O181*H181</f>
        <v>0</v>
      </c>
      <c r="Q181" s="209">
        <v>0.00016</v>
      </c>
      <c r="R181" s="209">
        <f>Q181*H181</f>
        <v>0.03576</v>
      </c>
      <c r="S181" s="209">
        <v>0</v>
      </c>
      <c r="T181" s="210">
        <f>S181*H181</f>
        <v>0</v>
      </c>
      <c r="AR181" s="13" t="s">
        <v>201</v>
      </c>
      <c r="AT181" s="13" t="s">
        <v>141</v>
      </c>
      <c r="AU181" s="13" t="s">
        <v>82</v>
      </c>
      <c r="AY181" s="13" t="s">
        <v>138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3" t="s">
        <v>80</v>
      </c>
      <c r="BK181" s="211">
        <f>ROUND(I181*H181,2)</f>
        <v>0</v>
      </c>
      <c r="BL181" s="13" t="s">
        <v>201</v>
      </c>
      <c r="BM181" s="13" t="s">
        <v>407</v>
      </c>
    </row>
    <row r="182" spans="2:65" s="1" customFormat="1" ht="22.5" customHeight="1">
      <c r="B182" s="34"/>
      <c r="C182" s="200" t="s">
        <v>408</v>
      </c>
      <c r="D182" s="200" t="s">
        <v>141</v>
      </c>
      <c r="E182" s="201" t="s">
        <v>409</v>
      </c>
      <c r="F182" s="202" t="s">
        <v>410</v>
      </c>
      <c r="G182" s="203" t="s">
        <v>366</v>
      </c>
      <c r="H182" s="204">
        <v>20</v>
      </c>
      <c r="I182" s="205"/>
      <c r="J182" s="206">
        <f>ROUND(I182*H182,2)</f>
        <v>0</v>
      </c>
      <c r="K182" s="202" t="s">
        <v>145</v>
      </c>
      <c r="L182" s="39"/>
      <c r="M182" s="207" t="s">
        <v>20</v>
      </c>
      <c r="N182" s="208" t="s">
        <v>43</v>
      </c>
      <c r="O182" s="75"/>
      <c r="P182" s="209">
        <f>O182*H182</f>
        <v>0</v>
      </c>
      <c r="Q182" s="209">
        <v>0.00019</v>
      </c>
      <c r="R182" s="209">
        <f>Q182*H182</f>
        <v>0.0038000000000000004</v>
      </c>
      <c r="S182" s="209">
        <v>0</v>
      </c>
      <c r="T182" s="210">
        <f>S182*H182</f>
        <v>0</v>
      </c>
      <c r="AR182" s="13" t="s">
        <v>201</v>
      </c>
      <c r="AT182" s="13" t="s">
        <v>141</v>
      </c>
      <c r="AU182" s="13" t="s">
        <v>82</v>
      </c>
      <c r="AY182" s="13" t="s">
        <v>138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3" t="s">
        <v>80</v>
      </c>
      <c r="BK182" s="211">
        <f>ROUND(I182*H182,2)</f>
        <v>0</v>
      </c>
      <c r="BL182" s="13" t="s">
        <v>201</v>
      </c>
      <c r="BM182" s="13" t="s">
        <v>411</v>
      </c>
    </row>
    <row r="183" spans="2:65" s="1" customFormat="1" ht="22.5" customHeight="1">
      <c r="B183" s="34"/>
      <c r="C183" s="200" t="s">
        <v>412</v>
      </c>
      <c r="D183" s="200" t="s">
        <v>141</v>
      </c>
      <c r="E183" s="201" t="s">
        <v>413</v>
      </c>
      <c r="F183" s="202" t="s">
        <v>414</v>
      </c>
      <c r="G183" s="203" t="s">
        <v>366</v>
      </c>
      <c r="H183" s="204">
        <v>47.5</v>
      </c>
      <c r="I183" s="205"/>
      <c r="J183" s="206">
        <f>ROUND(I183*H183,2)</f>
        <v>0</v>
      </c>
      <c r="K183" s="202" t="s">
        <v>145</v>
      </c>
      <c r="L183" s="39"/>
      <c r="M183" s="207" t="s">
        <v>20</v>
      </c>
      <c r="N183" s="208" t="s">
        <v>43</v>
      </c>
      <c r="O183" s="75"/>
      <c r="P183" s="209">
        <f>O183*H183</f>
        <v>0</v>
      </c>
      <c r="Q183" s="209">
        <v>0.00024</v>
      </c>
      <c r="R183" s="209">
        <f>Q183*H183</f>
        <v>0.0114</v>
      </c>
      <c r="S183" s="209">
        <v>0</v>
      </c>
      <c r="T183" s="210">
        <f>S183*H183</f>
        <v>0</v>
      </c>
      <c r="AR183" s="13" t="s">
        <v>201</v>
      </c>
      <c r="AT183" s="13" t="s">
        <v>141</v>
      </c>
      <c r="AU183" s="13" t="s">
        <v>82</v>
      </c>
      <c r="AY183" s="13" t="s">
        <v>138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3" t="s">
        <v>80</v>
      </c>
      <c r="BK183" s="211">
        <f>ROUND(I183*H183,2)</f>
        <v>0</v>
      </c>
      <c r="BL183" s="13" t="s">
        <v>201</v>
      </c>
      <c r="BM183" s="13" t="s">
        <v>415</v>
      </c>
    </row>
    <row r="184" spans="2:65" s="1" customFormat="1" ht="16.5" customHeight="1">
      <c r="B184" s="34"/>
      <c r="C184" s="200" t="s">
        <v>416</v>
      </c>
      <c r="D184" s="200" t="s">
        <v>141</v>
      </c>
      <c r="E184" s="201" t="s">
        <v>417</v>
      </c>
      <c r="F184" s="202" t="s">
        <v>418</v>
      </c>
      <c r="G184" s="203" t="s">
        <v>209</v>
      </c>
      <c r="H184" s="204">
        <v>3</v>
      </c>
      <c r="I184" s="205"/>
      <c r="J184" s="206">
        <f>ROUND(I184*H184,2)</f>
        <v>0</v>
      </c>
      <c r="K184" s="202" t="s">
        <v>145</v>
      </c>
      <c r="L184" s="39"/>
      <c r="M184" s="207" t="s">
        <v>20</v>
      </c>
      <c r="N184" s="208" t="s">
        <v>43</v>
      </c>
      <c r="O184" s="75"/>
      <c r="P184" s="209">
        <f>O184*H184</f>
        <v>0</v>
      </c>
      <c r="Q184" s="209">
        <v>0.00072</v>
      </c>
      <c r="R184" s="209">
        <f>Q184*H184</f>
        <v>0.00216</v>
      </c>
      <c r="S184" s="209">
        <v>0</v>
      </c>
      <c r="T184" s="210">
        <f>S184*H184</f>
        <v>0</v>
      </c>
      <c r="AR184" s="13" t="s">
        <v>201</v>
      </c>
      <c r="AT184" s="13" t="s">
        <v>141</v>
      </c>
      <c r="AU184" s="13" t="s">
        <v>82</v>
      </c>
      <c r="AY184" s="13" t="s">
        <v>138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3" t="s">
        <v>80</v>
      </c>
      <c r="BK184" s="211">
        <f>ROUND(I184*H184,2)</f>
        <v>0</v>
      </c>
      <c r="BL184" s="13" t="s">
        <v>201</v>
      </c>
      <c r="BM184" s="13" t="s">
        <v>419</v>
      </c>
    </row>
    <row r="185" spans="2:65" s="1" customFormat="1" ht="16.5" customHeight="1">
      <c r="B185" s="34"/>
      <c r="C185" s="200" t="s">
        <v>420</v>
      </c>
      <c r="D185" s="200" t="s">
        <v>141</v>
      </c>
      <c r="E185" s="201" t="s">
        <v>421</v>
      </c>
      <c r="F185" s="202" t="s">
        <v>422</v>
      </c>
      <c r="G185" s="203" t="s">
        <v>209</v>
      </c>
      <c r="H185" s="204">
        <v>4</v>
      </c>
      <c r="I185" s="205"/>
      <c r="J185" s="206">
        <f>ROUND(I185*H185,2)</f>
        <v>0</v>
      </c>
      <c r="K185" s="202" t="s">
        <v>145</v>
      </c>
      <c r="L185" s="39"/>
      <c r="M185" s="207" t="s">
        <v>20</v>
      </c>
      <c r="N185" s="208" t="s">
        <v>43</v>
      </c>
      <c r="O185" s="75"/>
      <c r="P185" s="209">
        <f>O185*H185</f>
        <v>0</v>
      </c>
      <c r="Q185" s="209">
        <v>0.00132</v>
      </c>
      <c r="R185" s="209">
        <f>Q185*H185</f>
        <v>0.00528</v>
      </c>
      <c r="S185" s="209">
        <v>0</v>
      </c>
      <c r="T185" s="210">
        <f>S185*H185</f>
        <v>0</v>
      </c>
      <c r="AR185" s="13" t="s">
        <v>201</v>
      </c>
      <c r="AT185" s="13" t="s">
        <v>141</v>
      </c>
      <c r="AU185" s="13" t="s">
        <v>82</v>
      </c>
      <c r="AY185" s="13" t="s">
        <v>138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3" t="s">
        <v>80</v>
      </c>
      <c r="BK185" s="211">
        <f>ROUND(I185*H185,2)</f>
        <v>0</v>
      </c>
      <c r="BL185" s="13" t="s">
        <v>201</v>
      </c>
      <c r="BM185" s="13" t="s">
        <v>423</v>
      </c>
    </row>
    <row r="186" spans="2:65" s="1" customFormat="1" ht="16.5" customHeight="1">
      <c r="B186" s="34"/>
      <c r="C186" s="200" t="s">
        <v>424</v>
      </c>
      <c r="D186" s="200" t="s">
        <v>141</v>
      </c>
      <c r="E186" s="201" t="s">
        <v>425</v>
      </c>
      <c r="F186" s="202" t="s">
        <v>426</v>
      </c>
      <c r="G186" s="203" t="s">
        <v>209</v>
      </c>
      <c r="H186" s="204">
        <v>1</v>
      </c>
      <c r="I186" s="205"/>
      <c r="J186" s="206">
        <f>ROUND(I186*H186,2)</f>
        <v>0</v>
      </c>
      <c r="K186" s="202" t="s">
        <v>145</v>
      </c>
      <c r="L186" s="39"/>
      <c r="M186" s="207" t="s">
        <v>20</v>
      </c>
      <c r="N186" s="208" t="s">
        <v>43</v>
      </c>
      <c r="O186" s="75"/>
      <c r="P186" s="209">
        <f>O186*H186</f>
        <v>0</v>
      </c>
      <c r="Q186" s="209">
        <v>0.00152</v>
      </c>
      <c r="R186" s="209">
        <f>Q186*H186</f>
        <v>0.00152</v>
      </c>
      <c r="S186" s="209">
        <v>0</v>
      </c>
      <c r="T186" s="210">
        <f>S186*H186</f>
        <v>0</v>
      </c>
      <c r="AR186" s="13" t="s">
        <v>201</v>
      </c>
      <c r="AT186" s="13" t="s">
        <v>141</v>
      </c>
      <c r="AU186" s="13" t="s">
        <v>82</v>
      </c>
      <c r="AY186" s="13" t="s">
        <v>138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3" t="s">
        <v>80</v>
      </c>
      <c r="BK186" s="211">
        <f>ROUND(I186*H186,2)</f>
        <v>0</v>
      </c>
      <c r="BL186" s="13" t="s">
        <v>201</v>
      </c>
      <c r="BM186" s="13" t="s">
        <v>427</v>
      </c>
    </row>
    <row r="187" spans="2:65" s="1" customFormat="1" ht="16.5" customHeight="1">
      <c r="B187" s="34"/>
      <c r="C187" s="200" t="s">
        <v>428</v>
      </c>
      <c r="D187" s="200" t="s">
        <v>141</v>
      </c>
      <c r="E187" s="201" t="s">
        <v>429</v>
      </c>
      <c r="F187" s="202" t="s">
        <v>430</v>
      </c>
      <c r="G187" s="203" t="s">
        <v>209</v>
      </c>
      <c r="H187" s="204">
        <v>3</v>
      </c>
      <c r="I187" s="205"/>
      <c r="J187" s="206">
        <f>ROUND(I187*H187,2)</f>
        <v>0</v>
      </c>
      <c r="K187" s="202" t="s">
        <v>145</v>
      </c>
      <c r="L187" s="39"/>
      <c r="M187" s="207" t="s">
        <v>20</v>
      </c>
      <c r="N187" s="208" t="s">
        <v>43</v>
      </c>
      <c r="O187" s="75"/>
      <c r="P187" s="209">
        <f>O187*H187</f>
        <v>0</v>
      </c>
      <c r="Q187" s="209">
        <v>0.00262</v>
      </c>
      <c r="R187" s="209">
        <f>Q187*H187</f>
        <v>0.007859999999999999</v>
      </c>
      <c r="S187" s="209">
        <v>0</v>
      </c>
      <c r="T187" s="210">
        <f>S187*H187</f>
        <v>0</v>
      </c>
      <c r="AR187" s="13" t="s">
        <v>201</v>
      </c>
      <c r="AT187" s="13" t="s">
        <v>141</v>
      </c>
      <c r="AU187" s="13" t="s">
        <v>82</v>
      </c>
      <c r="AY187" s="13" t="s">
        <v>138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3" t="s">
        <v>80</v>
      </c>
      <c r="BK187" s="211">
        <f>ROUND(I187*H187,2)</f>
        <v>0</v>
      </c>
      <c r="BL187" s="13" t="s">
        <v>201</v>
      </c>
      <c r="BM187" s="13" t="s">
        <v>431</v>
      </c>
    </row>
    <row r="188" spans="2:65" s="1" customFormat="1" ht="16.5" customHeight="1">
      <c r="B188" s="34"/>
      <c r="C188" s="200" t="s">
        <v>432</v>
      </c>
      <c r="D188" s="200" t="s">
        <v>141</v>
      </c>
      <c r="E188" s="201" t="s">
        <v>433</v>
      </c>
      <c r="F188" s="202" t="s">
        <v>434</v>
      </c>
      <c r="G188" s="203" t="s">
        <v>209</v>
      </c>
      <c r="H188" s="204">
        <v>1</v>
      </c>
      <c r="I188" s="205"/>
      <c r="J188" s="206">
        <f>ROUND(I188*H188,2)</f>
        <v>0</v>
      </c>
      <c r="K188" s="202" t="s">
        <v>145</v>
      </c>
      <c r="L188" s="39"/>
      <c r="M188" s="207" t="s">
        <v>20</v>
      </c>
      <c r="N188" s="208" t="s">
        <v>43</v>
      </c>
      <c r="O188" s="75"/>
      <c r="P188" s="209">
        <f>O188*H188</f>
        <v>0</v>
      </c>
      <c r="Q188" s="209">
        <v>0</v>
      </c>
      <c r="R188" s="209">
        <f>Q188*H188</f>
        <v>0</v>
      </c>
      <c r="S188" s="209">
        <v>0.01165</v>
      </c>
      <c r="T188" s="210">
        <f>S188*H188</f>
        <v>0.01165</v>
      </c>
      <c r="AR188" s="13" t="s">
        <v>201</v>
      </c>
      <c r="AT188" s="13" t="s">
        <v>141</v>
      </c>
      <c r="AU188" s="13" t="s">
        <v>82</v>
      </c>
      <c r="AY188" s="13" t="s">
        <v>138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3" t="s">
        <v>80</v>
      </c>
      <c r="BK188" s="211">
        <f>ROUND(I188*H188,2)</f>
        <v>0</v>
      </c>
      <c r="BL188" s="13" t="s">
        <v>201</v>
      </c>
      <c r="BM188" s="13" t="s">
        <v>435</v>
      </c>
    </row>
    <row r="189" spans="2:65" s="1" customFormat="1" ht="22.5" customHeight="1">
      <c r="B189" s="34"/>
      <c r="C189" s="200" t="s">
        <v>436</v>
      </c>
      <c r="D189" s="200" t="s">
        <v>141</v>
      </c>
      <c r="E189" s="201" t="s">
        <v>437</v>
      </c>
      <c r="F189" s="202" t="s">
        <v>438</v>
      </c>
      <c r="G189" s="203" t="s">
        <v>259</v>
      </c>
      <c r="H189" s="204">
        <v>1.44</v>
      </c>
      <c r="I189" s="205"/>
      <c r="J189" s="206">
        <f>ROUND(I189*H189,2)</f>
        <v>0</v>
      </c>
      <c r="K189" s="202" t="s">
        <v>145</v>
      </c>
      <c r="L189" s="39"/>
      <c r="M189" s="207" t="s">
        <v>20</v>
      </c>
      <c r="N189" s="208" t="s">
        <v>43</v>
      </c>
      <c r="O189" s="75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AR189" s="13" t="s">
        <v>201</v>
      </c>
      <c r="AT189" s="13" t="s">
        <v>141</v>
      </c>
      <c r="AU189" s="13" t="s">
        <v>82</v>
      </c>
      <c r="AY189" s="13" t="s">
        <v>138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3" t="s">
        <v>80</v>
      </c>
      <c r="BK189" s="211">
        <f>ROUND(I189*H189,2)</f>
        <v>0</v>
      </c>
      <c r="BL189" s="13" t="s">
        <v>201</v>
      </c>
      <c r="BM189" s="13" t="s">
        <v>439</v>
      </c>
    </row>
    <row r="190" spans="2:65" s="1" customFormat="1" ht="22.5" customHeight="1">
      <c r="B190" s="34"/>
      <c r="C190" s="200" t="s">
        <v>440</v>
      </c>
      <c r="D190" s="200" t="s">
        <v>141</v>
      </c>
      <c r="E190" s="201" t="s">
        <v>441</v>
      </c>
      <c r="F190" s="202" t="s">
        <v>442</v>
      </c>
      <c r="G190" s="203" t="s">
        <v>259</v>
      </c>
      <c r="H190" s="204">
        <v>0.993</v>
      </c>
      <c r="I190" s="205"/>
      <c r="J190" s="206">
        <f>ROUND(I190*H190,2)</f>
        <v>0</v>
      </c>
      <c r="K190" s="202" t="s">
        <v>145</v>
      </c>
      <c r="L190" s="39"/>
      <c r="M190" s="207" t="s">
        <v>20</v>
      </c>
      <c r="N190" s="208" t="s">
        <v>43</v>
      </c>
      <c r="O190" s="75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AR190" s="13" t="s">
        <v>201</v>
      </c>
      <c r="AT190" s="13" t="s">
        <v>141</v>
      </c>
      <c r="AU190" s="13" t="s">
        <v>82</v>
      </c>
      <c r="AY190" s="13" t="s">
        <v>138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3" t="s">
        <v>80</v>
      </c>
      <c r="BK190" s="211">
        <f>ROUND(I190*H190,2)</f>
        <v>0</v>
      </c>
      <c r="BL190" s="13" t="s">
        <v>201</v>
      </c>
      <c r="BM190" s="13" t="s">
        <v>443</v>
      </c>
    </row>
    <row r="191" spans="2:65" s="1" customFormat="1" ht="16.5" customHeight="1">
      <c r="B191" s="34"/>
      <c r="C191" s="200" t="s">
        <v>444</v>
      </c>
      <c r="D191" s="200" t="s">
        <v>141</v>
      </c>
      <c r="E191" s="201" t="s">
        <v>445</v>
      </c>
      <c r="F191" s="202" t="s">
        <v>359</v>
      </c>
      <c r="G191" s="203" t="s">
        <v>333</v>
      </c>
      <c r="H191" s="204">
        <v>0.15</v>
      </c>
      <c r="I191" s="205"/>
      <c r="J191" s="206">
        <f>ROUND(I191*H191,2)</f>
        <v>0</v>
      </c>
      <c r="K191" s="202" t="s">
        <v>20</v>
      </c>
      <c r="L191" s="39"/>
      <c r="M191" s="207" t="s">
        <v>20</v>
      </c>
      <c r="N191" s="208" t="s">
        <v>43</v>
      </c>
      <c r="O191" s="75"/>
      <c r="P191" s="209">
        <f>O191*H191</f>
        <v>0</v>
      </c>
      <c r="Q191" s="209">
        <v>0</v>
      </c>
      <c r="R191" s="209">
        <f>Q191*H191</f>
        <v>0</v>
      </c>
      <c r="S191" s="209">
        <v>0</v>
      </c>
      <c r="T191" s="210">
        <f>S191*H191</f>
        <v>0</v>
      </c>
      <c r="AR191" s="13" t="s">
        <v>201</v>
      </c>
      <c r="AT191" s="13" t="s">
        <v>141</v>
      </c>
      <c r="AU191" s="13" t="s">
        <v>82</v>
      </c>
      <c r="AY191" s="13" t="s">
        <v>138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3" t="s">
        <v>80</v>
      </c>
      <c r="BK191" s="211">
        <f>ROUND(I191*H191,2)</f>
        <v>0</v>
      </c>
      <c r="BL191" s="13" t="s">
        <v>201</v>
      </c>
      <c r="BM191" s="13" t="s">
        <v>446</v>
      </c>
    </row>
    <row r="192" spans="2:63" s="10" customFormat="1" ht="22.8" customHeight="1">
      <c r="B192" s="184"/>
      <c r="C192" s="185"/>
      <c r="D192" s="186" t="s">
        <v>71</v>
      </c>
      <c r="E192" s="198" t="s">
        <v>447</v>
      </c>
      <c r="F192" s="198" t="s">
        <v>448</v>
      </c>
      <c r="G192" s="185"/>
      <c r="H192" s="185"/>
      <c r="I192" s="188"/>
      <c r="J192" s="199">
        <f>BK192</f>
        <v>0</v>
      </c>
      <c r="K192" s="185"/>
      <c r="L192" s="190"/>
      <c r="M192" s="191"/>
      <c r="N192" s="192"/>
      <c r="O192" s="192"/>
      <c r="P192" s="193">
        <f>SUM(P193:P230)</f>
        <v>0</v>
      </c>
      <c r="Q192" s="192"/>
      <c r="R192" s="193">
        <f>SUM(R193:R230)</f>
        <v>0.9609400000000003</v>
      </c>
      <c r="S192" s="192"/>
      <c r="T192" s="194">
        <f>SUM(T193:T230)</f>
        <v>0.96338</v>
      </c>
      <c r="AR192" s="195" t="s">
        <v>82</v>
      </c>
      <c r="AT192" s="196" t="s">
        <v>71</v>
      </c>
      <c r="AU192" s="196" t="s">
        <v>80</v>
      </c>
      <c r="AY192" s="195" t="s">
        <v>138</v>
      </c>
      <c r="BK192" s="197">
        <f>SUM(BK193:BK230)</f>
        <v>0</v>
      </c>
    </row>
    <row r="193" spans="2:65" s="1" customFormat="1" ht="16.5" customHeight="1">
      <c r="B193" s="34"/>
      <c r="C193" s="200" t="s">
        <v>449</v>
      </c>
      <c r="D193" s="200" t="s">
        <v>141</v>
      </c>
      <c r="E193" s="201" t="s">
        <v>450</v>
      </c>
      <c r="F193" s="202" t="s">
        <v>451</v>
      </c>
      <c r="G193" s="203" t="s">
        <v>452</v>
      </c>
      <c r="H193" s="204">
        <v>13</v>
      </c>
      <c r="I193" s="205"/>
      <c r="J193" s="206">
        <f>ROUND(I193*H193,2)</f>
        <v>0</v>
      </c>
      <c r="K193" s="202" t="s">
        <v>145</v>
      </c>
      <c r="L193" s="39"/>
      <c r="M193" s="207" t="s">
        <v>20</v>
      </c>
      <c r="N193" s="208" t="s">
        <v>43</v>
      </c>
      <c r="O193" s="75"/>
      <c r="P193" s="209">
        <f>O193*H193</f>
        <v>0</v>
      </c>
      <c r="Q193" s="209">
        <v>0</v>
      </c>
      <c r="R193" s="209">
        <f>Q193*H193</f>
        <v>0</v>
      </c>
      <c r="S193" s="209">
        <v>0.01933</v>
      </c>
      <c r="T193" s="210">
        <f>S193*H193</f>
        <v>0.25129</v>
      </c>
      <c r="AR193" s="13" t="s">
        <v>201</v>
      </c>
      <c r="AT193" s="13" t="s">
        <v>141</v>
      </c>
      <c r="AU193" s="13" t="s">
        <v>82</v>
      </c>
      <c r="AY193" s="13" t="s">
        <v>138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3" t="s">
        <v>80</v>
      </c>
      <c r="BK193" s="211">
        <f>ROUND(I193*H193,2)</f>
        <v>0</v>
      </c>
      <c r="BL193" s="13" t="s">
        <v>201</v>
      </c>
      <c r="BM193" s="13" t="s">
        <v>453</v>
      </c>
    </row>
    <row r="194" spans="2:65" s="1" customFormat="1" ht="16.5" customHeight="1">
      <c r="B194" s="34"/>
      <c r="C194" s="200" t="s">
        <v>454</v>
      </c>
      <c r="D194" s="200" t="s">
        <v>141</v>
      </c>
      <c r="E194" s="201" t="s">
        <v>455</v>
      </c>
      <c r="F194" s="202" t="s">
        <v>456</v>
      </c>
      <c r="G194" s="203" t="s">
        <v>452</v>
      </c>
      <c r="H194" s="204">
        <v>13</v>
      </c>
      <c r="I194" s="205"/>
      <c r="J194" s="206">
        <f>ROUND(I194*H194,2)</f>
        <v>0</v>
      </c>
      <c r="K194" s="202" t="s">
        <v>145</v>
      </c>
      <c r="L194" s="39"/>
      <c r="M194" s="207" t="s">
        <v>20</v>
      </c>
      <c r="N194" s="208" t="s">
        <v>43</v>
      </c>
      <c r="O194" s="75"/>
      <c r="P194" s="209">
        <f>O194*H194</f>
        <v>0</v>
      </c>
      <c r="Q194" s="209">
        <v>0.0232</v>
      </c>
      <c r="R194" s="209">
        <f>Q194*H194</f>
        <v>0.3016</v>
      </c>
      <c r="S194" s="209">
        <v>0</v>
      </c>
      <c r="T194" s="210">
        <f>S194*H194</f>
        <v>0</v>
      </c>
      <c r="AR194" s="13" t="s">
        <v>146</v>
      </c>
      <c r="AT194" s="13" t="s">
        <v>141</v>
      </c>
      <c r="AU194" s="13" t="s">
        <v>82</v>
      </c>
      <c r="AY194" s="13" t="s">
        <v>138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3" t="s">
        <v>80</v>
      </c>
      <c r="BK194" s="211">
        <f>ROUND(I194*H194,2)</f>
        <v>0</v>
      </c>
      <c r="BL194" s="13" t="s">
        <v>146</v>
      </c>
      <c r="BM194" s="13" t="s">
        <v>457</v>
      </c>
    </row>
    <row r="195" spans="2:65" s="1" customFormat="1" ht="16.5" customHeight="1">
      <c r="B195" s="34"/>
      <c r="C195" s="200" t="s">
        <v>458</v>
      </c>
      <c r="D195" s="200" t="s">
        <v>141</v>
      </c>
      <c r="E195" s="201" t="s">
        <v>459</v>
      </c>
      <c r="F195" s="202" t="s">
        <v>460</v>
      </c>
      <c r="G195" s="203" t="s">
        <v>452</v>
      </c>
      <c r="H195" s="204">
        <v>6</v>
      </c>
      <c r="I195" s="205"/>
      <c r="J195" s="206">
        <f>ROUND(I195*H195,2)</f>
        <v>0</v>
      </c>
      <c r="K195" s="202" t="s">
        <v>145</v>
      </c>
      <c r="L195" s="39"/>
      <c r="M195" s="207" t="s">
        <v>20</v>
      </c>
      <c r="N195" s="208" t="s">
        <v>43</v>
      </c>
      <c r="O195" s="75"/>
      <c r="P195" s="209">
        <f>O195*H195</f>
        <v>0</v>
      </c>
      <c r="Q195" s="209">
        <v>0.01908</v>
      </c>
      <c r="R195" s="209">
        <f>Q195*H195</f>
        <v>0.11448</v>
      </c>
      <c r="S195" s="209">
        <v>0</v>
      </c>
      <c r="T195" s="210">
        <f>S195*H195</f>
        <v>0</v>
      </c>
      <c r="AR195" s="13" t="s">
        <v>201</v>
      </c>
      <c r="AT195" s="13" t="s">
        <v>141</v>
      </c>
      <c r="AU195" s="13" t="s">
        <v>82</v>
      </c>
      <c r="AY195" s="13" t="s">
        <v>138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3" t="s">
        <v>80</v>
      </c>
      <c r="BK195" s="211">
        <f>ROUND(I195*H195,2)</f>
        <v>0</v>
      </c>
      <c r="BL195" s="13" t="s">
        <v>201</v>
      </c>
      <c r="BM195" s="13" t="s">
        <v>461</v>
      </c>
    </row>
    <row r="196" spans="2:65" s="1" customFormat="1" ht="16.5" customHeight="1">
      <c r="B196" s="34"/>
      <c r="C196" s="200" t="s">
        <v>462</v>
      </c>
      <c r="D196" s="200" t="s">
        <v>141</v>
      </c>
      <c r="E196" s="201" t="s">
        <v>463</v>
      </c>
      <c r="F196" s="202" t="s">
        <v>464</v>
      </c>
      <c r="G196" s="203" t="s">
        <v>452</v>
      </c>
      <c r="H196" s="204">
        <v>6</v>
      </c>
      <c r="I196" s="205"/>
      <c r="J196" s="206">
        <f>ROUND(I196*H196,2)</f>
        <v>0</v>
      </c>
      <c r="K196" s="202" t="s">
        <v>145</v>
      </c>
      <c r="L196" s="39"/>
      <c r="M196" s="207" t="s">
        <v>20</v>
      </c>
      <c r="N196" s="208" t="s">
        <v>43</v>
      </c>
      <c r="O196" s="75"/>
      <c r="P196" s="209">
        <f>O196*H196</f>
        <v>0</v>
      </c>
      <c r="Q196" s="209">
        <v>0</v>
      </c>
      <c r="R196" s="209">
        <f>Q196*H196</f>
        <v>0</v>
      </c>
      <c r="S196" s="209">
        <v>0.01107</v>
      </c>
      <c r="T196" s="210">
        <f>S196*H196</f>
        <v>0.06642</v>
      </c>
      <c r="AR196" s="13" t="s">
        <v>201</v>
      </c>
      <c r="AT196" s="13" t="s">
        <v>141</v>
      </c>
      <c r="AU196" s="13" t="s">
        <v>82</v>
      </c>
      <c r="AY196" s="13" t="s">
        <v>138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3" t="s">
        <v>80</v>
      </c>
      <c r="BK196" s="211">
        <f>ROUND(I196*H196,2)</f>
        <v>0</v>
      </c>
      <c r="BL196" s="13" t="s">
        <v>201</v>
      </c>
      <c r="BM196" s="13" t="s">
        <v>465</v>
      </c>
    </row>
    <row r="197" spans="2:65" s="1" customFormat="1" ht="16.5" customHeight="1">
      <c r="B197" s="34"/>
      <c r="C197" s="200" t="s">
        <v>466</v>
      </c>
      <c r="D197" s="200" t="s">
        <v>141</v>
      </c>
      <c r="E197" s="201" t="s">
        <v>467</v>
      </c>
      <c r="F197" s="202" t="s">
        <v>468</v>
      </c>
      <c r="G197" s="203" t="s">
        <v>452</v>
      </c>
      <c r="H197" s="204">
        <v>18</v>
      </c>
      <c r="I197" s="205"/>
      <c r="J197" s="206">
        <f>ROUND(I197*H197,2)</f>
        <v>0</v>
      </c>
      <c r="K197" s="202" t="s">
        <v>145</v>
      </c>
      <c r="L197" s="39"/>
      <c r="M197" s="207" t="s">
        <v>20</v>
      </c>
      <c r="N197" s="208" t="s">
        <v>43</v>
      </c>
      <c r="O197" s="75"/>
      <c r="P197" s="209">
        <f>O197*H197</f>
        <v>0</v>
      </c>
      <c r="Q197" s="209">
        <v>0</v>
      </c>
      <c r="R197" s="209">
        <f>Q197*H197</f>
        <v>0</v>
      </c>
      <c r="S197" s="209">
        <v>0.01946</v>
      </c>
      <c r="T197" s="210">
        <f>S197*H197</f>
        <v>0.35028000000000004</v>
      </c>
      <c r="AR197" s="13" t="s">
        <v>201</v>
      </c>
      <c r="AT197" s="13" t="s">
        <v>141</v>
      </c>
      <c r="AU197" s="13" t="s">
        <v>82</v>
      </c>
      <c r="AY197" s="13" t="s">
        <v>138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3" t="s">
        <v>80</v>
      </c>
      <c r="BK197" s="211">
        <f>ROUND(I197*H197,2)</f>
        <v>0</v>
      </c>
      <c r="BL197" s="13" t="s">
        <v>201</v>
      </c>
      <c r="BM197" s="13" t="s">
        <v>469</v>
      </c>
    </row>
    <row r="198" spans="2:65" s="1" customFormat="1" ht="16.5" customHeight="1">
      <c r="B198" s="34"/>
      <c r="C198" s="200" t="s">
        <v>470</v>
      </c>
      <c r="D198" s="200" t="s">
        <v>141</v>
      </c>
      <c r="E198" s="201" t="s">
        <v>471</v>
      </c>
      <c r="F198" s="202" t="s">
        <v>472</v>
      </c>
      <c r="G198" s="203" t="s">
        <v>452</v>
      </c>
      <c r="H198" s="204">
        <v>18</v>
      </c>
      <c r="I198" s="205"/>
      <c r="J198" s="206">
        <f>ROUND(I198*H198,2)</f>
        <v>0</v>
      </c>
      <c r="K198" s="202" t="s">
        <v>145</v>
      </c>
      <c r="L198" s="39"/>
      <c r="M198" s="207" t="s">
        <v>20</v>
      </c>
      <c r="N198" s="208" t="s">
        <v>43</v>
      </c>
      <c r="O198" s="75"/>
      <c r="P198" s="209">
        <f>O198*H198</f>
        <v>0</v>
      </c>
      <c r="Q198" s="209">
        <v>0.01497</v>
      </c>
      <c r="R198" s="209">
        <f>Q198*H198</f>
        <v>0.26946000000000003</v>
      </c>
      <c r="S198" s="209">
        <v>0</v>
      </c>
      <c r="T198" s="210">
        <f>S198*H198</f>
        <v>0</v>
      </c>
      <c r="AR198" s="13" t="s">
        <v>201</v>
      </c>
      <c r="AT198" s="13" t="s">
        <v>141</v>
      </c>
      <c r="AU198" s="13" t="s">
        <v>82</v>
      </c>
      <c r="AY198" s="13" t="s">
        <v>138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3" t="s">
        <v>80</v>
      </c>
      <c r="BK198" s="211">
        <f>ROUND(I198*H198,2)</f>
        <v>0</v>
      </c>
      <c r="BL198" s="13" t="s">
        <v>201</v>
      </c>
      <c r="BM198" s="13" t="s">
        <v>473</v>
      </c>
    </row>
    <row r="199" spans="2:65" s="1" customFormat="1" ht="16.5" customHeight="1">
      <c r="B199" s="34"/>
      <c r="C199" s="200" t="s">
        <v>474</v>
      </c>
      <c r="D199" s="200" t="s">
        <v>141</v>
      </c>
      <c r="E199" s="201" t="s">
        <v>475</v>
      </c>
      <c r="F199" s="202" t="s">
        <v>476</v>
      </c>
      <c r="G199" s="203" t="s">
        <v>452</v>
      </c>
      <c r="H199" s="204">
        <v>7</v>
      </c>
      <c r="I199" s="205"/>
      <c r="J199" s="206">
        <f>ROUND(I199*H199,2)</f>
        <v>0</v>
      </c>
      <c r="K199" s="202" t="s">
        <v>145</v>
      </c>
      <c r="L199" s="39"/>
      <c r="M199" s="207" t="s">
        <v>20</v>
      </c>
      <c r="N199" s="208" t="s">
        <v>43</v>
      </c>
      <c r="O199" s="75"/>
      <c r="P199" s="209">
        <f>O199*H199</f>
        <v>0</v>
      </c>
      <c r="Q199" s="209">
        <v>0</v>
      </c>
      <c r="R199" s="209">
        <f>Q199*H199</f>
        <v>0</v>
      </c>
      <c r="S199" s="209">
        <v>0.0245</v>
      </c>
      <c r="T199" s="210">
        <f>S199*H199</f>
        <v>0.1715</v>
      </c>
      <c r="AR199" s="13" t="s">
        <v>201</v>
      </c>
      <c r="AT199" s="13" t="s">
        <v>141</v>
      </c>
      <c r="AU199" s="13" t="s">
        <v>82</v>
      </c>
      <c r="AY199" s="13" t="s">
        <v>138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3" t="s">
        <v>80</v>
      </c>
      <c r="BK199" s="211">
        <f>ROUND(I199*H199,2)</f>
        <v>0</v>
      </c>
      <c r="BL199" s="13" t="s">
        <v>201</v>
      </c>
      <c r="BM199" s="13" t="s">
        <v>477</v>
      </c>
    </row>
    <row r="200" spans="2:65" s="1" customFormat="1" ht="22.5" customHeight="1">
      <c r="B200" s="34"/>
      <c r="C200" s="200" t="s">
        <v>478</v>
      </c>
      <c r="D200" s="200" t="s">
        <v>141</v>
      </c>
      <c r="E200" s="201" t="s">
        <v>479</v>
      </c>
      <c r="F200" s="202" t="s">
        <v>480</v>
      </c>
      <c r="G200" s="203" t="s">
        <v>452</v>
      </c>
      <c r="H200" s="204">
        <v>2</v>
      </c>
      <c r="I200" s="205"/>
      <c r="J200" s="206">
        <f>ROUND(I200*H200,2)</f>
        <v>0</v>
      </c>
      <c r="K200" s="202" t="s">
        <v>145</v>
      </c>
      <c r="L200" s="39"/>
      <c r="M200" s="207" t="s">
        <v>20</v>
      </c>
      <c r="N200" s="208" t="s">
        <v>43</v>
      </c>
      <c r="O200" s="75"/>
      <c r="P200" s="209">
        <f>O200*H200</f>
        <v>0</v>
      </c>
      <c r="Q200" s="209">
        <v>0.04453</v>
      </c>
      <c r="R200" s="209">
        <f>Q200*H200</f>
        <v>0.08906</v>
      </c>
      <c r="S200" s="209">
        <v>0</v>
      </c>
      <c r="T200" s="210">
        <f>S200*H200</f>
        <v>0</v>
      </c>
      <c r="AR200" s="13" t="s">
        <v>201</v>
      </c>
      <c r="AT200" s="13" t="s">
        <v>141</v>
      </c>
      <c r="AU200" s="13" t="s">
        <v>82</v>
      </c>
      <c r="AY200" s="13" t="s">
        <v>138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3" t="s">
        <v>80</v>
      </c>
      <c r="BK200" s="211">
        <f>ROUND(I200*H200,2)</f>
        <v>0</v>
      </c>
      <c r="BL200" s="13" t="s">
        <v>201</v>
      </c>
      <c r="BM200" s="13" t="s">
        <v>481</v>
      </c>
    </row>
    <row r="201" spans="2:65" s="1" customFormat="1" ht="16.5" customHeight="1">
      <c r="B201" s="34"/>
      <c r="C201" s="200" t="s">
        <v>482</v>
      </c>
      <c r="D201" s="200" t="s">
        <v>141</v>
      </c>
      <c r="E201" s="201" t="s">
        <v>483</v>
      </c>
      <c r="F201" s="202" t="s">
        <v>484</v>
      </c>
      <c r="G201" s="203" t="s">
        <v>452</v>
      </c>
      <c r="H201" s="204">
        <v>18</v>
      </c>
      <c r="I201" s="205"/>
      <c r="J201" s="206">
        <f>ROUND(I201*H201,2)</f>
        <v>0</v>
      </c>
      <c r="K201" s="202" t="s">
        <v>145</v>
      </c>
      <c r="L201" s="39"/>
      <c r="M201" s="207" t="s">
        <v>20</v>
      </c>
      <c r="N201" s="208" t="s">
        <v>43</v>
      </c>
      <c r="O201" s="75"/>
      <c r="P201" s="209">
        <f>O201*H201</f>
        <v>0</v>
      </c>
      <c r="Q201" s="209">
        <v>0.00052</v>
      </c>
      <c r="R201" s="209">
        <f>Q201*H201</f>
        <v>0.009359999999999999</v>
      </c>
      <c r="S201" s="209">
        <v>0</v>
      </c>
      <c r="T201" s="210">
        <f>S201*H201</f>
        <v>0</v>
      </c>
      <c r="AR201" s="13" t="s">
        <v>201</v>
      </c>
      <c r="AT201" s="13" t="s">
        <v>141</v>
      </c>
      <c r="AU201" s="13" t="s">
        <v>82</v>
      </c>
      <c r="AY201" s="13" t="s">
        <v>138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3" t="s">
        <v>80</v>
      </c>
      <c r="BK201" s="211">
        <f>ROUND(I201*H201,2)</f>
        <v>0</v>
      </c>
      <c r="BL201" s="13" t="s">
        <v>201</v>
      </c>
      <c r="BM201" s="13" t="s">
        <v>485</v>
      </c>
    </row>
    <row r="202" spans="2:65" s="1" customFormat="1" ht="16.5" customHeight="1">
      <c r="B202" s="34"/>
      <c r="C202" s="200" t="s">
        <v>486</v>
      </c>
      <c r="D202" s="200" t="s">
        <v>141</v>
      </c>
      <c r="E202" s="201" t="s">
        <v>487</v>
      </c>
      <c r="F202" s="202" t="s">
        <v>488</v>
      </c>
      <c r="G202" s="203" t="s">
        <v>452</v>
      </c>
      <c r="H202" s="204">
        <v>13</v>
      </c>
      <c r="I202" s="205"/>
      <c r="J202" s="206">
        <f>ROUND(I202*H202,2)</f>
        <v>0</v>
      </c>
      <c r="K202" s="202" t="s">
        <v>145</v>
      </c>
      <c r="L202" s="39"/>
      <c r="M202" s="207" t="s">
        <v>20</v>
      </c>
      <c r="N202" s="208" t="s">
        <v>43</v>
      </c>
      <c r="O202" s="75"/>
      <c r="P202" s="209">
        <f>O202*H202</f>
        <v>0</v>
      </c>
      <c r="Q202" s="209">
        <v>0.00052</v>
      </c>
      <c r="R202" s="209">
        <f>Q202*H202</f>
        <v>0.0067599999999999995</v>
      </c>
      <c r="S202" s="209">
        <v>0</v>
      </c>
      <c r="T202" s="210">
        <f>S202*H202</f>
        <v>0</v>
      </c>
      <c r="AR202" s="13" t="s">
        <v>201</v>
      </c>
      <c r="AT202" s="13" t="s">
        <v>141</v>
      </c>
      <c r="AU202" s="13" t="s">
        <v>82</v>
      </c>
      <c r="AY202" s="13" t="s">
        <v>138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3" t="s">
        <v>80</v>
      </c>
      <c r="BK202" s="211">
        <f>ROUND(I202*H202,2)</f>
        <v>0</v>
      </c>
      <c r="BL202" s="13" t="s">
        <v>201</v>
      </c>
      <c r="BM202" s="13" t="s">
        <v>489</v>
      </c>
    </row>
    <row r="203" spans="2:65" s="1" customFormat="1" ht="16.5" customHeight="1">
      <c r="B203" s="34"/>
      <c r="C203" s="200" t="s">
        <v>490</v>
      </c>
      <c r="D203" s="200" t="s">
        <v>141</v>
      </c>
      <c r="E203" s="201" t="s">
        <v>491</v>
      </c>
      <c r="F203" s="202" t="s">
        <v>492</v>
      </c>
      <c r="G203" s="203" t="s">
        <v>452</v>
      </c>
      <c r="H203" s="204">
        <v>18</v>
      </c>
      <c r="I203" s="205"/>
      <c r="J203" s="206">
        <f>ROUND(I203*H203,2)</f>
        <v>0</v>
      </c>
      <c r="K203" s="202" t="s">
        <v>145</v>
      </c>
      <c r="L203" s="39"/>
      <c r="M203" s="207" t="s">
        <v>20</v>
      </c>
      <c r="N203" s="208" t="s">
        <v>43</v>
      </c>
      <c r="O203" s="75"/>
      <c r="P203" s="209">
        <f>O203*H203</f>
        <v>0</v>
      </c>
      <c r="Q203" s="209">
        <v>0.00052</v>
      </c>
      <c r="R203" s="209">
        <f>Q203*H203</f>
        <v>0.009359999999999999</v>
      </c>
      <c r="S203" s="209">
        <v>0</v>
      </c>
      <c r="T203" s="210">
        <f>S203*H203</f>
        <v>0</v>
      </c>
      <c r="AR203" s="13" t="s">
        <v>201</v>
      </c>
      <c r="AT203" s="13" t="s">
        <v>141</v>
      </c>
      <c r="AU203" s="13" t="s">
        <v>82</v>
      </c>
      <c r="AY203" s="13" t="s">
        <v>138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3" t="s">
        <v>80</v>
      </c>
      <c r="BK203" s="211">
        <f>ROUND(I203*H203,2)</f>
        <v>0</v>
      </c>
      <c r="BL203" s="13" t="s">
        <v>201</v>
      </c>
      <c r="BM203" s="13" t="s">
        <v>493</v>
      </c>
    </row>
    <row r="204" spans="2:65" s="1" customFormat="1" ht="16.5" customHeight="1">
      <c r="B204" s="34"/>
      <c r="C204" s="200" t="s">
        <v>494</v>
      </c>
      <c r="D204" s="200" t="s">
        <v>141</v>
      </c>
      <c r="E204" s="201" t="s">
        <v>495</v>
      </c>
      <c r="F204" s="202" t="s">
        <v>496</v>
      </c>
      <c r="G204" s="203" t="s">
        <v>452</v>
      </c>
      <c r="H204" s="204">
        <v>13</v>
      </c>
      <c r="I204" s="205"/>
      <c r="J204" s="206">
        <f>ROUND(I204*H204,2)</f>
        <v>0</v>
      </c>
      <c r="K204" s="202" t="s">
        <v>145</v>
      </c>
      <c r="L204" s="39"/>
      <c r="M204" s="207" t="s">
        <v>20</v>
      </c>
      <c r="N204" s="208" t="s">
        <v>43</v>
      </c>
      <c r="O204" s="75"/>
      <c r="P204" s="209">
        <f>O204*H204</f>
        <v>0</v>
      </c>
      <c r="Q204" s="209">
        <v>0.00052</v>
      </c>
      <c r="R204" s="209">
        <f>Q204*H204</f>
        <v>0.0067599999999999995</v>
      </c>
      <c r="S204" s="209">
        <v>0</v>
      </c>
      <c r="T204" s="210">
        <f>S204*H204</f>
        <v>0</v>
      </c>
      <c r="AR204" s="13" t="s">
        <v>201</v>
      </c>
      <c r="AT204" s="13" t="s">
        <v>141</v>
      </c>
      <c r="AU204" s="13" t="s">
        <v>82</v>
      </c>
      <c r="AY204" s="13" t="s">
        <v>138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3" t="s">
        <v>80</v>
      </c>
      <c r="BK204" s="211">
        <f>ROUND(I204*H204,2)</f>
        <v>0</v>
      </c>
      <c r="BL204" s="13" t="s">
        <v>201</v>
      </c>
      <c r="BM204" s="13" t="s">
        <v>497</v>
      </c>
    </row>
    <row r="205" spans="2:65" s="1" customFormat="1" ht="16.5" customHeight="1">
      <c r="B205" s="34"/>
      <c r="C205" s="200" t="s">
        <v>498</v>
      </c>
      <c r="D205" s="200" t="s">
        <v>141</v>
      </c>
      <c r="E205" s="201" t="s">
        <v>499</v>
      </c>
      <c r="F205" s="202" t="s">
        <v>500</v>
      </c>
      <c r="G205" s="203" t="s">
        <v>452</v>
      </c>
      <c r="H205" s="204">
        <v>18</v>
      </c>
      <c r="I205" s="205"/>
      <c r="J205" s="206">
        <f>ROUND(I205*H205,2)</f>
        <v>0</v>
      </c>
      <c r="K205" s="202" t="s">
        <v>20</v>
      </c>
      <c r="L205" s="39"/>
      <c r="M205" s="207" t="s">
        <v>20</v>
      </c>
      <c r="N205" s="208" t="s">
        <v>43</v>
      </c>
      <c r="O205" s="75"/>
      <c r="P205" s="209">
        <f>O205*H205</f>
        <v>0</v>
      </c>
      <c r="Q205" s="209">
        <v>0.001</v>
      </c>
      <c r="R205" s="209">
        <f>Q205*H205</f>
        <v>0.018000000000000002</v>
      </c>
      <c r="S205" s="209">
        <v>0</v>
      </c>
      <c r="T205" s="210">
        <f>S205*H205</f>
        <v>0</v>
      </c>
      <c r="AR205" s="13" t="s">
        <v>201</v>
      </c>
      <c r="AT205" s="13" t="s">
        <v>141</v>
      </c>
      <c r="AU205" s="13" t="s">
        <v>82</v>
      </c>
      <c r="AY205" s="13" t="s">
        <v>138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3" t="s">
        <v>80</v>
      </c>
      <c r="BK205" s="211">
        <f>ROUND(I205*H205,2)</f>
        <v>0</v>
      </c>
      <c r="BL205" s="13" t="s">
        <v>201</v>
      </c>
      <c r="BM205" s="13" t="s">
        <v>501</v>
      </c>
    </row>
    <row r="206" spans="2:65" s="1" customFormat="1" ht="22.5" customHeight="1">
      <c r="B206" s="34"/>
      <c r="C206" s="200" t="s">
        <v>502</v>
      </c>
      <c r="D206" s="200" t="s">
        <v>141</v>
      </c>
      <c r="E206" s="201" t="s">
        <v>503</v>
      </c>
      <c r="F206" s="202" t="s">
        <v>504</v>
      </c>
      <c r="G206" s="203" t="s">
        <v>452</v>
      </c>
      <c r="H206" s="204">
        <v>1</v>
      </c>
      <c r="I206" s="205"/>
      <c r="J206" s="206">
        <f>ROUND(I206*H206,2)</f>
        <v>0</v>
      </c>
      <c r="K206" s="202" t="s">
        <v>145</v>
      </c>
      <c r="L206" s="39"/>
      <c r="M206" s="207" t="s">
        <v>20</v>
      </c>
      <c r="N206" s="208" t="s">
        <v>43</v>
      </c>
      <c r="O206" s="75"/>
      <c r="P206" s="209">
        <f>O206*H206</f>
        <v>0</v>
      </c>
      <c r="Q206" s="209">
        <v>0.00493</v>
      </c>
      <c r="R206" s="209">
        <f>Q206*H206</f>
        <v>0.00493</v>
      </c>
      <c r="S206" s="209">
        <v>0</v>
      </c>
      <c r="T206" s="210">
        <f>S206*H206</f>
        <v>0</v>
      </c>
      <c r="AR206" s="13" t="s">
        <v>201</v>
      </c>
      <c r="AT206" s="13" t="s">
        <v>141</v>
      </c>
      <c r="AU206" s="13" t="s">
        <v>82</v>
      </c>
      <c r="AY206" s="13" t="s">
        <v>138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3" t="s">
        <v>80</v>
      </c>
      <c r="BK206" s="211">
        <f>ROUND(I206*H206,2)</f>
        <v>0</v>
      </c>
      <c r="BL206" s="13" t="s">
        <v>201</v>
      </c>
      <c r="BM206" s="13" t="s">
        <v>505</v>
      </c>
    </row>
    <row r="207" spans="2:65" s="1" customFormat="1" ht="16.5" customHeight="1">
      <c r="B207" s="34"/>
      <c r="C207" s="200" t="s">
        <v>506</v>
      </c>
      <c r="D207" s="200" t="s">
        <v>141</v>
      </c>
      <c r="E207" s="201" t="s">
        <v>507</v>
      </c>
      <c r="F207" s="202" t="s">
        <v>508</v>
      </c>
      <c r="G207" s="203" t="s">
        <v>452</v>
      </c>
      <c r="H207" s="204">
        <v>2</v>
      </c>
      <c r="I207" s="205"/>
      <c r="J207" s="206">
        <f>ROUND(I207*H207,2)</f>
        <v>0</v>
      </c>
      <c r="K207" s="202" t="s">
        <v>145</v>
      </c>
      <c r="L207" s="39"/>
      <c r="M207" s="207" t="s">
        <v>20</v>
      </c>
      <c r="N207" s="208" t="s">
        <v>43</v>
      </c>
      <c r="O207" s="75"/>
      <c r="P207" s="209">
        <f>O207*H207</f>
        <v>0</v>
      </c>
      <c r="Q207" s="209">
        <v>0.00983</v>
      </c>
      <c r="R207" s="209">
        <f>Q207*H207</f>
        <v>0.01966</v>
      </c>
      <c r="S207" s="209">
        <v>0</v>
      </c>
      <c r="T207" s="210">
        <f>S207*H207</f>
        <v>0</v>
      </c>
      <c r="AR207" s="13" t="s">
        <v>201</v>
      </c>
      <c r="AT207" s="13" t="s">
        <v>141</v>
      </c>
      <c r="AU207" s="13" t="s">
        <v>82</v>
      </c>
      <c r="AY207" s="13" t="s">
        <v>138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3" t="s">
        <v>80</v>
      </c>
      <c r="BK207" s="211">
        <f>ROUND(I207*H207,2)</f>
        <v>0</v>
      </c>
      <c r="BL207" s="13" t="s">
        <v>201</v>
      </c>
      <c r="BM207" s="13" t="s">
        <v>509</v>
      </c>
    </row>
    <row r="208" spans="2:65" s="1" customFormat="1" ht="16.5" customHeight="1">
      <c r="B208" s="34"/>
      <c r="C208" s="200" t="s">
        <v>510</v>
      </c>
      <c r="D208" s="200" t="s">
        <v>141</v>
      </c>
      <c r="E208" s="201" t="s">
        <v>511</v>
      </c>
      <c r="F208" s="202" t="s">
        <v>512</v>
      </c>
      <c r="G208" s="203" t="s">
        <v>452</v>
      </c>
      <c r="H208" s="204">
        <v>1</v>
      </c>
      <c r="I208" s="205"/>
      <c r="J208" s="206">
        <f>ROUND(I208*H208,2)</f>
        <v>0</v>
      </c>
      <c r="K208" s="202" t="s">
        <v>145</v>
      </c>
      <c r="L208" s="39"/>
      <c r="M208" s="207" t="s">
        <v>20</v>
      </c>
      <c r="N208" s="208" t="s">
        <v>43</v>
      </c>
      <c r="O208" s="75"/>
      <c r="P208" s="209">
        <f>O208*H208</f>
        <v>0</v>
      </c>
      <c r="Q208" s="209">
        <v>0</v>
      </c>
      <c r="R208" s="209">
        <f>Q208*H208</f>
        <v>0</v>
      </c>
      <c r="S208" s="209">
        <v>0.0272</v>
      </c>
      <c r="T208" s="210">
        <f>S208*H208</f>
        <v>0.0272</v>
      </c>
      <c r="AR208" s="13" t="s">
        <v>201</v>
      </c>
      <c r="AT208" s="13" t="s">
        <v>141</v>
      </c>
      <c r="AU208" s="13" t="s">
        <v>82</v>
      </c>
      <c r="AY208" s="13" t="s">
        <v>138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3" t="s">
        <v>80</v>
      </c>
      <c r="BK208" s="211">
        <f>ROUND(I208*H208,2)</f>
        <v>0</v>
      </c>
      <c r="BL208" s="13" t="s">
        <v>201</v>
      </c>
      <c r="BM208" s="13" t="s">
        <v>513</v>
      </c>
    </row>
    <row r="209" spans="2:65" s="1" customFormat="1" ht="16.5" customHeight="1">
      <c r="B209" s="34"/>
      <c r="C209" s="200" t="s">
        <v>514</v>
      </c>
      <c r="D209" s="200" t="s">
        <v>141</v>
      </c>
      <c r="E209" s="201" t="s">
        <v>515</v>
      </c>
      <c r="F209" s="202" t="s">
        <v>516</v>
      </c>
      <c r="G209" s="203" t="s">
        <v>452</v>
      </c>
      <c r="H209" s="204">
        <v>1</v>
      </c>
      <c r="I209" s="205"/>
      <c r="J209" s="206">
        <f>ROUND(I209*H209,2)</f>
        <v>0</v>
      </c>
      <c r="K209" s="202" t="s">
        <v>145</v>
      </c>
      <c r="L209" s="39"/>
      <c r="M209" s="207" t="s">
        <v>20</v>
      </c>
      <c r="N209" s="208" t="s">
        <v>43</v>
      </c>
      <c r="O209" s="75"/>
      <c r="P209" s="209">
        <f>O209*H209</f>
        <v>0</v>
      </c>
      <c r="Q209" s="209">
        <v>0</v>
      </c>
      <c r="R209" s="209">
        <f>Q209*H209</f>
        <v>0</v>
      </c>
      <c r="S209" s="209">
        <v>0.0173</v>
      </c>
      <c r="T209" s="210">
        <f>S209*H209</f>
        <v>0.0173</v>
      </c>
      <c r="AR209" s="13" t="s">
        <v>201</v>
      </c>
      <c r="AT209" s="13" t="s">
        <v>141</v>
      </c>
      <c r="AU209" s="13" t="s">
        <v>82</v>
      </c>
      <c r="AY209" s="13" t="s">
        <v>138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3" t="s">
        <v>80</v>
      </c>
      <c r="BK209" s="211">
        <f>ROUND(I209*H209,2)</f>
        <v>0</v>
      </c>
      <c r="BL209" s="13" t="s">
        <v>201</v>
      </c>
      <c r="BM209" s="13" t="s">
        <v>517</v>
      </c>
    </row>
    <row r="210" spans="2:65" s="1" customFormat="1" ht="16.5" customHeight="1">
      <c r="B210" s="34"/>
      <c r="C210" s="200" t="s">
        <v>518</v>
      </c>
      <c r="D210" s="200" t="s">
        <v>141</v>
      </c>
      <c r="E210" s="201" t="s">
        <v>519</v>
      </c>
      <c r="F210" s="202" t="s">
        <v>520</v>
      </c>
      <c r="G210" s="203" t="s">
        <v>452</v>
      </c>
      <c r="H210" s="204">
        <v>1</v>
      </c>
      <c r="I210" s="205"/>
      <c r="J210" s="206">
        <f>ROUND(I210*H210,2)</f>
        <v>0</v>
      </c>
      <c r="K210" s="202" t="s">
        <v>145</v>
      </c>
      <c r="L210" s="39"/>
      <c r="M210" s="207" t="s">
        <v>20</v>
      </c>
      <c r="N210" s="208" t="s">
        <v>43</v>
      </c>
      <c r="O210" s="75"/>
      <c r="P210" s="209">
        <f>O210*H210</f>
        <v>0</v>
      </c>
      <c r="Q210" s="209">
        <v>0</v>
      </c>
      <c r="R210" s="209">
        <f>Q210*H210</f>
        <v>0</v>
      </c>
      <c r="S210" s="209">
        <v>0.0347</v>
      </c>
      <c r="T210" s="210">
        <f>S210*H210</f>
        <v>0.0347</v>
      </c>
      <c r="AR210" s="13" t="s">
        <v>201</v>
      </c>
      <c r="AT210" s="13" t="s">
        <v>141</v>
      </c>
      <c r="AU210" s="13" t="s">
        <v>82</v>
      </c>
      <c r="AY210" s="13" t="s">
        <v>138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3" t="s">
        <v>80</v>
      </c>
      <c r="BK210" s="211">
        <f>ROUND(I210*H210,2)</f>
        <v>0</v>
      </c>
      <c r="BL210" s="13" t="s">
        <v>201</v>
      </c>
      <c r="BM210" s="13" t="s">
        <v>521</v>
      </c>
    </row>
    <row r="211" spans="2:65" s="1" customFormat="1" ht="16.5" customHeight="1">
      <c r="B211" s="34"/>
      <c r="C211" s="200" t="s">
        <v>522</v>
      </c>
      <c r="D211" s="200" t="s">
        <v>141</v>
      </c>
      <c r="E211" s="201" t="s">
        <v>523</v>
      </c>
      <c r="F211" s="202" t="s">
        <v>524</v>
      </c>
      <c r="G211" s="203" t="s">
        <v>452</v>
      </c>
      <c r="H211" s="204">
        <v>1</v>
      </c>
      <c r="I211" s="205"/>
      <c r="J211" s="206">
        <f>ROUND(I211*H211,2)</f>
        <v>0</v>
      </c>
      <c r="K211" s="202" t="s">
        <v>145</v>
      </c>
      <c r="L211" s="39"/>
      <c r="M211" s="207" t="s">
        <v>20</v>
      </c>
      <c r="N211" s="208" t="s">
        <v>43</v>
      </c>
      <c r="O211" s="75"/>
      <c r="P211" s="209">
        <f>O211*H211</f>
        <v>0</v>
      </c>
      <c r="Q211" s="209">
        <v>0.0147</v>
      </c>
      <c r="R211" s="209">
        <f>Q211*H211</f>
        <v>0.0147</v>
      </c>
      <c r="S211" s="209">
        <v>0</v>
      </c>
      <c r="T211" s="210">
        <f>S211*H211</f>
        <v>0</v>
      </c>
      <c r="AR211" s="13" t="s">
        <v>201</v>
      </c>
      <c r="AT211" s="13" t="s">
        <v>141</v>
      </c>
      <c r="AU211" s="13" t="s">
        <v>82</v>
      </c>
      <c r="AY211" s="13" t="s">
        <v>138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3" t="s">
        <v>80</v>
      </c>
      <c r="BK211" s="211">
        <f>ROUND(I211*H211,2)</f>
        <v>0</v>
      </c>
      <c r="BL211" s="13" t="s">
        <v>201</v>
      </c>
      <c r="BM211" s="13" t="s">
        <v>525</v>
      </c>
    </row>
    <row r="212" spans="2:65" s="1" customFormat="1" ht="22.5" customHeight="1">
      <c r="B212" s="34"/>
      <c r="C212" s="200" t="s">
        <v>526</v>
      </c>
      <c r="D212" s="200" t="s">
        <v>141</v>
      </c>
      <c r="E212" s="201" t="s">
        <v>527</v>
      </c>
      <c r="F212" s="202" t="s">
        <v>528</v>
      </c>
      <c r="G212" s="203" t="s">
        <v>259</v>
      </c>
      <c r="H212" s="204">
        <v>0.963</v>
      </c>
      <c r="I212" s="205"/>
      <c r="J212" s="206">
        <f>ROUND(I212*H212,2)</f>
        <v>0</v>
      </c>
      <c r="K212" s="202" t="s">
        <v>145</v>
      </c>
      <c r="L212" s="39"/>
      <c r="M212" s="207" t="s">
        <v>20</v>
      </c>
      <c r="N212" s="208" t="s">
        <v>43</v>
      </c>
      <c r="O212" s="75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AR212" s="13" t="s">
        <v>201</v>
      </c>
      <c r="AT212" s="13" t="s">
        <v>141</v>
      </c>
      <c r="AU212" s="13" t="s">
        <v>82</v>
      </c>
      <c r="AY212" s="13" t="s">
        <v>138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3" t="s">
        <v>80</v>
      </c>
      <c r="BK212" s="211">
        <f>ROUND(I212*H212,2)</f>
        <v>0</v>
      </c>
      <c r="BL212" s="13" t="s">
        <v>201</v>
      </c>
      <c r="BM212" s="13" t="s">
        <v>529</v>
      </c>
    </row>
    <row r="213" spans="2:65" s="1" customFormat="1" ht="16.5" customHeight="1">
      <c r="B213" s="34"/>
      <c r="C213" s="200" t="s">
        <v>530</v>
      </c>
      <c r="D213" s="200" t="s">
        <v>141</v>
      </c>
      <c r="E213" s="201" t="s">
        <v>531</v>
      </c>
      <c r="F213" s="202" t="s">
        <v>532</v>
      </c>
      <c r="G213" s="203" t="s">
        <v>452</v>
      </c>
      <c r="H213" s="204">
        <v>49</v>
      </c>
      <c r="I213" s="205"/>
      <c r="J213" s="206">
        <f>ROUND(I213*H213,2)</f>
        <v>0</v>
      </c>
      <c r="K213" s="202" t="s">
        <v>145</v>
      </c>
      <c r="L213" s="39"/>
      <c r="M213" s="207" t="s">
        <v>20</v>
      </c>
      <c r="N213" s="208" t="s">
        <v>43</v>
      </c>
      <c r="O213" s="75"/>
      <c r="P213" s="209">
        <f>O213*H213</f>
        <v>0</v>
      </c>
      <c r="Q213" s="209">
        <v>0.0003</v>
      </c>
      <c r="R213" s="209">
        <f>Q213*H213</f>
        <v>0.0147</v>
      </c>
      <c r="S213" s="209">
        <v>0</v>
      </c>
      <c r="T213" s="210">
        <f>S213*H213</f>
        <v>0</v>
      </c>
      <c r="AR213" s="13" t="s">
        <v>201</v>
      </c>
      <c r="AT213" s="13" t="s">
        <v>141</v>
      </c>
      <c r="AU213" s="13" t="s">
        <v>82</v>
      </c>
      <c r="AY213" s="13" t="s">
        <v>138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3" t="s">
        <v>80</v>
      </c>
      <c r="BK213" s="211">
        <f>ROUND(I213*H213,2)</f>
        <v>0</v>
      </c>
      <c r="BL213" s="13" t="s">
        <v>201</v>
      </c>
      <c r="BM213" s="13" t="s">
        <v>533</v>
      </c>
    </row>
    <row r="214" spans="2:65" s="1" customFormat="1" ht="16.5" customHeight="1">
      <c r="B214" s="34"/>
      <c r="C214" s="200" t="s">
        <v>534</v>
      </c>
      <c r="D214" s="200" t="s">
        <v>141</v>
      </c>
      <c r="E214" s="201" t="s">
        <v>535</v>
      </c>
      <c r="F214" s="202" t="s">
        <v>536</v>
      </c>
      <c r="G214" s="203" t="s">
        <v>209</v>
      </c>
      <c r="H214" s="204">
        <v>1</v>
      </c>
      <c r="I214" s="205"/>
      <c r="J214" s="206">
        <f>ROUND(I214*H214,2)</f>
        <v>0</v>
      </c>
      <c r="K214" s="202" t="s">
        <v>145</v>
      </c>
      <c r="L214" s="39"/>
      <c r="M214" s="207" t="s">
        <v>20</v>
      </c>
      <c r="N214" s="208" t="s">
        <v>43</v>
      </c>
      <c r="O214" s="75"/>
      <c r="P214" s="209">
        <f>O214*H214</f>
        <v>0</v>
      </c>
      <c r="Q214" s="209">
        <v>0.00109</v>
      </c>
      <c r="R214" s="209">
        <f>Q214*H214</f>
        <v>0.00109</v>
      </c>
      <c r="S214" s="209">
        <v>0</v>
      </c>
      <c r="T214" s="210">
        <f>S214*H214</f>
        <v>0</v>
      </c>
      <c r="AR214" s="13" t="s">
        <v>201</v>
      </c>
      <c r="AT214" s="13" t="s">
        <v>141</v>
      </c>
      <c r="AU214" s="13" t="s">
        <v>82</v>
      </c>
      <c r="AY214" s="13" t="s">
        <v>138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3" t="s">
        <v>80</v>
      </c>
      <c r="BK214" s="211">
        <f>ROUND(I214*H214,2)</f>
        <v>0</v>
      </c>
      <c r="BL214" s="13" t="s">
        <v>201</v>
      </c>
      <c r="BM214" s="13" t="s">
        <v>537</v>
      </c>
    </row>
    <row r="215" spans="2:65" s="1" customFormat="1" ht="16.5" customHeight="1">
      <c r="B215" s="34"/>
      <c r="C215" s="200" t="s">
        <v>538</v>
      </c>
      <c r="D215" s="200" t="s">
        <v>141</v>
      </c>
      <c r="E215" s="201" t="s">
        <v>539</v>
      </c>
      <c r="F215" s="202" t="s">
        <v>540</v>
      </c>
      <c r="G215" s="203" t="s">
        <v>452</v>
      </c>
      <c r="H215" s="204">
        <v>18</v>
      </c>
      <c r="I215" s="205"/>
      <c r="J215" s="206">
        <f>ROUND(I215*H215,2)</f>
        <v>0</v>
      </c>
      <c r="K215" s="202" t="s">
        <v>145</v>
      </c>
      <c r="L215" s="39"/>
      <c r="M215" s="207" t="s">
        <v>20</v>
      </c>
      <c r="N215" s="208" t="s">
        <v>43</v>
      </c>
      <c r="O215" s="75"/>
      <c r="P215" s="209">
        <f>O215*H215</f>
        <v>0</v>
      </c>
      <c r="Q215" s="209">
        <v>0</v>
      </c>
      <c r="R215" s="209">
        <f>Q215*H215</f>
        <v>0</v>
      </c>
      <c r="S215" s="209">
        <v>0.00156</v>
      </c>
      <c r="T215" s="210">
        <f>S215*H215</f>
        <v>0.02808</v>
      </c>
      <c r="AR215" s="13" t="s">
        <v>201</v>
      </c>
      <c r="AT215" s="13" t="s">
        <v>141</v>
      </c>
      <c r="AU215" s="13" t="s">
        <v>82</v>
      </c>
      <c r="AY215" s="13" t="s">
        <v>138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3" t="s">
        <v>80</v>
      </c>
      <c r="BK215" s="211">
        <f>ROUND(I215*H215,2)</f>
        <v>0</v>
      </c>
      <c r="BL215" s="13" t="s">
        <v>201</v>
      </c>
      <c r="BM215" s="13" t="s">
        <v>541</v>
      </c>
    </row>
    <row r="216" spans="2:65" s="1" customFormat="1" ht="16.5" customHeight="1">
      <c r="B216" s="34"/>
      <c r="C216" s="200" t="s">
        <v>542</v>
      </c>
      <c r="D216" s="200" t="s">
        <v>141</v>
      </c>
      <c r="E216" s="201" t="s">
        <v>543</v>
      </c>
      <c r="F216" s="202" t="s">
        <v>544</v>
      </c>
      <c r="G216" s="203" t="s">
        <v>452</v>
      </c>
      <c r="H216" s="204">
        <v>1</v>
      </c>
      <c r="I216" s="205"/>
      <c r="J216" s="206">
        <f>ROUND(I216*H216,2)</f>
        <v>0</v>
      </c>
      <c r="K216" s="202" t="s">
        <v>145</v>
      </c>
      <c r="L216" s="39"/>
      <c r="M216" s="207" t="s">
        <v>20</v>
      </c>
      <c r="N216" s="208" t="s">
        <v>43</v>
      </c>
      <c r="O216" s="75"/>
      <c r="P216" s="209">
        <f>O216*H216</f>
        <v>0</v>
      </c>
      <c r="Q216" s="209">
        <v>0</v>
      </c>
      <c r="R216" s="209">
        <f>Q216*H216</f>
        <v>0</v>
      </c>
      <c r="S216" s="209">
        <v>0.00086</v>
      </c>
      <c r="T216" s="210">
        <f>S216*H216</f>
        <v>0.00086</v>
      </c>
      <c r="AR216" s="13" t="s">
        <v>201</v>
      </c>
      <c r="AT216" s="13" t="s">
        <v>141</v>
      </c>
      <c r="AU216" s="13" t="s">
        <v>82</v>
      </c>
      <c r="AY216" s="13" t="s">
        <v>138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3" t="s">
        <v>80</v>
      </c>
      <c r="BK216" s="211">
        <f>ROUND(I216*H216,2)</f>
        <v>0</v>
      </c>
      <c r="BL216" s="13" t="s">
        <v>201</v>
      </c>
      <c r="BM216" s="13" t="s">
        <v>545</v>
      </c>
    </row>
    <row r="217" spans="2:65" s="1" customFormat="1" ht="16.5" customHeight="1">
      <c r="B217" s="34"/>
      <c r="C217" s="200" t="s">
        <v>546</v>
      </c>
      <c r="D217" s="200" t="s">
        <v>141</v>
      </c>
      <c r="E217" s="201" t="s">
        <v>547</v>
      </c>
      <c r="F217" s="202" t="s">
        <v>548</v>
      </c>
      <c r="G217" s="203" t="s">
        <v>452</v>
      </c>
      <c r="H217" s="204">
        <v>4</v>
      </c>
      <c r="I217" s="205"/>
      <c r="J217" s="206">
        <f>ROUND(I217*H217,2)</f>
        <v>0</v>
      </c>
      <c r="K217" s="202" t="s">
        <v>145</v>
      </c>
      <c r="L217" s="39"/>
      <c r="M217" s="207" t="s">
        <v>20</v>
      </c>
      <c r="N217" s="208" t="s">
        <v>43</v>
      </c>
      <c r="O217" s="75"/>
      <c r="P217" s="209">
        <f>O217*H217</f>
        <v>0</v>
      </c>
      <c r="Q217" s="209">
        <v>0.00196</v>
      </c>
      <c r="R217" s="209">
        <f>Q217*H217</f>
        <v>0.00784</v>
      </c>
      <c r="S217" s="209">
        <v>0</v>
      </c>
      <c r="T217" s="210">
        <f>S217*H217</f>
        <v>0</v>
      </c>
      <c r="AR217" s="13" t="s">
        <v>201</v>
      </c>
      <c r="AT217" s="13" t="s">
        <v>141</v>
      </c>
      <c r="AU217" s="13" t="s">
        <v>82</v>
      </c>
      <c r="AY217" s="13" t="s">
        <v>138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3" t="s">
        <v>80</v>
      </c>
      <c r="BK217" s="211">
        <f>ROUND(I217*H217,2)</f>
        <v>0</v>
      </c>
      <c r="BL217" s="13" t="s">
        <v>201</v>
      </c>
      <c r="BM217" s="13" t="s">
        <v>549</v>
      </c>
    </row>
    <row r="218" spans="2:65" s="1" customFormat="1" ht="16.5" customHeight="1">
      <c r="B218" s="34"/>
      <c r="C218" s="200" t="s">
        <v>550</v>
      </c>
      <c r="D218" s="200" t="s">
        <v>141</v>
      </c>
      <c r="E218" s="201" t="s">
        <v>551</v>
      </c>
      <c r="F218" s="202" t="s">
        <v>552</v>
      </c>
      <c r="G218" s="203" t="s">
        <v>452</v>
      </c>
      <c r="H218" s="204">
        <v>1</v>
      </c>
      <c r="I218" s="205"/>
      <c r="J218" s="206">
        <f>ROUND(I218*H218,2)</f>
        <v>0</v>
      </c>
      <c r="K218" s="202" t="s">
        <v>145</v>
      </c>
      <c r="L218" s="39"/>
      <c r="M218" s="207" t="s">
        <v>20</v>
      </c>
      <c r="N218" s="208" t="s">
        <v>43</v>
      </c>
      <c r="O218" s="75"/>
      <c r="P218" s="209">
        <f>O218*H218</f>
        <v>0</v>
      </c>
      <c r="Q218" s="209">
        <v>0.0018</v>
      </c>
      <c r="R218" s="209">
        <f>Q218*H218</f>
        <v>0.0018</v>
      </c>
      <c r="S218" s="209">
        <v>0</v>
      </c>
      <c r="T218" s="210">
        <f>S218*H218</f>
        <v>0</v>
      </c>
      <c r="AR218" s="13" t="s">
        <v>201</v>
      </c>
      <c r="AT218" s="13" t="s">
        <v>141</v>
      </c>
      <c r="AU218" s="13" t="s">
        <v>82</v>
      </c>
      <c r="AY218" s="13" t="s">
        <v>138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3" t="s">
        <v>80</v>
      </c>
      <c r="BK218" s="211">
        <f>ROUND(I218*H218,2)</f>
        <v>0</v>
      </c>
      <c r="BL218" s="13" t="s">
        <v>201</v>
      </c>
      <c r="BM218" s="13" t="s">
        <v>553</v>
      </c>
    </row>
    <row r="219" spans="2:65" s="1" customFormat="1" ht="16.5" customHeight="1">
      <c r="B219" s="34"/>
      <c r="C219" s="200" t="s">
        <v>254</v>
      </c>
      <c r="D219" s="200" t="s">
        <v>141</v>
      </c>
      <c r="E219" s="201" t="s">
        <v>554</v>
      </c>
      <c r="F219" s="202" t="s">
        <v>555</v>
      </c>
      <c r="G219" s="203" t="s">
        <v>452</v>
      </c>
      <c r="H219" s="204">
        <v>18</v>
      </c>
      <c r="I219" s="205"/>
      <c r="J219" s="206">
        <f>ROUND(I219*H219,2)</f>
        <v>0</v>
      </c>
      <c r="K219" s="202" t="s">
        <v>145</v>
      </c>
      <c r="L219" s="39"/>
      <c r="M219" s="207" t="s">
        <v>20</v>
      </c>
      <c r="N219" s="208" t="s">
        <v>43</v>
      </c>
      <c r="O219" s="75"/>
      <c r="P219" s="209">
        <f>O219*H219</f>
        <v>0</v>
      </c>
      <c r="Q219" s="209">
        <v>0.00184</v>
      </c>
      <c r="R219" s="209">
        <f>Q219*H219</f>
        <v>0.033120000000000004</v>
      </c>
      <c r="S219" s="209">
        <v>0</v>
      </c>
      <c r="T219" s="210">
        <f>S219*H219</f>
        <v>0</v>
      </c>
      <c r="AR219" s="13" t="s">
        <v>201</v>
      </c>
      <c r="AT219" s="13" t="s">
        <v>141</v>
      </c>
      <c r="AU219" s="13" t="s">
        <v>82</v>
      </c>
      <c r="AY219" s="13" t="s">
        <v>138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3" t="s">
        <v>80</v>
      </c>
      <c r="BK219" s="211">
        <f>ROUND(I219*H219,2)</f>
        <v>0</v>
      </c>
      <c r="BL219" s="13" t="s">
        <v>201</v>
      </c>
      <c r="BM219" s="13" t="s">
        <v>556</v>
      </c>
    </row>
    <row r="220" spans="2:65" s="1" customFormat="1" ht="16.5" customHeight="1">
      <c r="B220" s="34"/>
      <c r="C220" s="200" t="s">
        <v>557</v>
      </c>
      <c r="D220" s="200" t="s">
        <v>141</v>
      </c>
      <c r="E220" s="201" t="s">
        <v>558</v>
      </c>
      <c r="F220" s="202" t="s">
        <v>559</v>
      </c>
      <c r="G220" s="203" t="s">
        <v>209</v>
      </c>
      <c r="H220" s="204">
        <v>7</v>
      </c>
      <c r="I220" s="205"/>
      <c r="J220" s="206">
        <f>ROUND(I220*H220,2)</f>
        <v>0</v>
      </c>
      <c r="K220" s="202" t="s">
        <v>145</v>
      </c>
      <c r="L220" s="39"/>
      <c r="M220" s="207" t="s">
        <v>20</v>
      </c>
      <c r="N220" s="208" t="s">
        <v>43</v>
      </c>
      <c r="O220" s="75"/>
      <c r="P220" s="209">
        <f>O220*H220</f>
        <v>0</v>
      </c>
      <c r="Q220" s="209">
        <v>0</v>
      </c>
      <c r="R220" s="209">
        <f>Q220*H220</f>
        <v>0</v>
      </c>
      <c r="S220" s="209">
        <v>0.00225</v>
      </c>
      <c r="T220" s="210">
        <f>S220*H220</f>
        <v>0.01575</v>
      </c>
      <c r="AR220" s="13" t="s">
        <v>201</v>
      </c>
      <c r="AT220" s="13" t="s">
        <v>141</v>
      </c>
      <c r="AU220" s="13" t="s">
        <v>82</v>
      </c>
      <c r="AY220" s="13" t="s">
        <v>138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3" t="s">
        <v>80</v>
      </c>
      <c r="BK220" s="211">
        <f>ROUND(I220*H220,2)</f>
        <v>0</v>
      </c>
      <c r="BL220" s="13" t="s">
        <v>201</v>
      </c>
      <c r="BM220" s="13" t="s">
        <v>560</v>
      </c>
    </row>
    <row r="221" spans="2:65" s="1" customFormat="1" ht="16.5" customHeight="1">
      <c r="B221" s="34"/>
      <c r="C221" s="200" t="s">
        <v>561</v>
      </c>
      <c r="D221" s="200" t="s">
        <v>141</v>
      </c>
      <c r="E221" s="201" t="s">
        <v>562</v>
      </c>
      <c r="F221" s="202" t="s">
        <v>563</v>
      </c>
      <c r="G221" s="203" t="s">
        <v>452</v>
      </c>
      <c r="H221" s="204">
        <v>7</v>
      </c>
      <c r="I221" s="205"/>
      <c r="J221" s="206">
        <f>ROUND(I221*H221,2)</f>
        <v>0</v>
      </c>
      <c r="K221" s="202" t="s">
        <v>145</v>
      </c>
      <c r="L221" s="39"/>
      <c r="M221" s="207" t="s">
        <v>20</v>
      </c>
      <c r="N221" s="208" t="s">
        <v>43</v>
      </c>
      <c r="O221" s="75"/>
      <c r="P221" s="209">
        <f>O221*H221</f>
        <v>0</v>
      </c>
      <c r="Q221" s="209">
        <v>0.00294</v>
      </c>
      <c r="R221" s="209">
        <f>Q221*H221</f>
        <v>0.02058</v>
      </c>
      <c r="S221" s="209">
        <v>0</v>
      </c>
      <c r="T221" s="210">
        <f>S221*H221</f>
        <v>0</v>
      </c>
      <c r="AR221" s="13" t="s">
        <v>201</v>
      </c>
      <c r="AT221" s="13" t="s">
        <v>141</v>
      </c>
      <c r="AU221" s="13" t="s">
        <v>82</v>
      </c>
      <c r="AY221" s="13" t="s">
        <v>138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3" t="s">
        <v>80</v>
      </c>
      <c r="BK221" s="211">
        <f>ROUND(I221*H221,2)</f>
        <v>0</v>
      </c>
      <c r="BL221" s="13" t="s">
        <v>201</v>
      </c>
      <c r="BM221" s="13" t="s">
        <v>564</v>
      </c>
    </row>
    <row r="222" spans="2:65" s="1" customFormat="1" ht="16.5" customHeight="1">
      <c r="B222" s="34"/>
      <c r="C222" s="200" t="s">
        <v>565</v>
      </c>
      <c r="D222" s="200" t="s">
        <v>141</v>
      </c>
      <c r="E222" s="201" t="s">
        <v>566</v>
      </c>
      <c r="F222" s="202" t="s">
        <v>567</v>
      </c>
      <c r="G222" s="203" t="s">
        <v>209</v>
      </c>
      <c r="H222" s="204">
        <v>1</v>
      </c>
      <c r="I222" s="205"/>
      <c r="J222" s="206">
        <f>ROUND(I222*H222,2)</f>
        <v>0</v>
      </c>
      <c r="K222" s="202" t="s">
        <v>145</v>
      </c>
      <c r="L222" s="39"/>
      <c r="M222" s="207" t="s">
        <v>20</v>
      </c>
      <c r="N222" s="208" t="s">
        <v>43</v>
      </c>
      <c r="O222" s="75"/>
      <c r="P222" s="209">
        <f>O222*H222</f>
        <v>0</v>
      </c>
      <c r="Q222" s="209">
        <v>0.00016</v>
      </c>
      <c r="R222" s="209">
        <f>Q222*H222</f>
        <v>0.00016</v>
      </c>
      <c r="S222" s="209">
        <v>0</v>
      </c>
      <c r="T222" s="210">
        <f>S222*H222</f>
        <v>0</v>
      </c>
      <c r="AR222" s="13" t="s">
        <v>201</v>
      </c>
      <c r="AT222" s="13" t="s">
        <v>141</v>
      </c>
      <c r="AU222" s="13" t="s">
        <v>82</v>
      </c>
      <c r="AY222" s="13" t="s">
        <v>138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3" t="s">
        <v>80</v>
      </c>
      <c r="BK222" s="211">
        <f>ROUND(I222*H222,2)</f>
        <v>0</v>
      </c>
      <c r="BL222" s="13" t="s">
        <v>201</v>
      </c>
      <c r="BM222" s="13" t="s">
        <v>568</v>
      </c>
    </row>
    <row r="223" spans="2:65" s="1" customFormat="1" ht="16.5" customHeight="1">
      <c r="B223" s="34"/>
      <c r="C223" s="200" t="s">
        <v>569</v>
      </c>
      <c r="D223" s="200" t="s">
        <v>141</v>
      </c>
      <c r="E223" s="201" t="s">
        <v>570</v>
      </c>
      <c r="F223" s="202" t="s">
        <v>571</v>
      </c>
      <c r="G223" s="203" t="s">
        <v>209</v>
      </c>
      <c r="H223" s="204">
        <v>2</v>
      </c>
      <c r="I223" s="205"/>
      <c r="J223" s="206">
        <f>ROUND(I223*H223,2)</f>
        <v>0</v>
      </c>
      <c r="K223" s="202" t="s">
        <v>145</v>
      </c>
      <c r="L223" s="39"/>
      <c r="M223" s="207" t="s">
        <v>20</v>
      </c>
      <c r="N223" s="208" t="s">
        <v>43</v>
      </c>
      <c r="O223" s="75"/>
      <c r="P223" s="209">
        <f>O223*H223</f>
        <v>0</v>
      </c>
      <c r="Q223" s="209">
        <v>0.00086</v>
      </c>
      <c r="R223" s="209">
        <f>Q223*H223</f>
        <v>0.00172</v>
      </c>
      <c r="S223" s="209">
        <v>0</v>
      </c>
      <c r="T223" s="210">
        <f>S223*H223</f>
        <v>0</v>
      </c>
      <c r="AR223" s="13" t="s">
        <v>201</v>
      </c>
      <c r="AT223" s="13" t="s">
        <v>141</v>
      </c>
      <c r="AU223" s="13" t="s">
        <v>82</v>
      </c>
      <c r="AY223" s="13" t="s">
        <v>138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3" t="s">
        <v>80</v>
      </c>
      <c r="BK223" s="211">
        <f>ROUND(I223*H223,2)</f>
        <v>0</v>
      </c>
      <c r="BL223" s="13" t="s">
        <v>201</v>
      </c>
      <c r="BM223" s="13" t="s">
        <v>572</v>
      </c>
    </row>
    <row r="224" spans="2:65" s="1" customFormat="1" ht="16.5" customHeight="1">
      <c r="B224" s="34"/>
      <c r="C224" s="200" t="s">
        <v>573</v>
      </c>
      <c r="D224" s="200" t="s">
        <v>141</v>
      </c>
      <c r="E224" s="201" t="s">
        <v>574</v>
      </c>
      <c r="F224" s="202" t="s">
        <v>575</v>
      </c>
      <c r="G224" s="203" t="s">
        <v>209</v>
      </c>
      <c r="H224" s="204">
        <v>18</v>
      </c>
      <c r="I224" s="205"/>
      <c r="J224" s="206">
        <f>ROUND(I224*H224,2)</f>
        <v>0</v>
      </c>
      <c r="K224" s="202" t="s">
        <v>145</v>
      </c>
      <c r="L224" s="39"/>
      <c r="M224" s="207" t="s">
        <v>20</v>
      </c>
      <c r="N224" s="208" t="s">
        <v>43</v>
      </c>
      <c r="O224" s="75"/>
      <c r="P224" s="209">
        <f>O224*H224</f>
        <v>0</v>
      </c>
      <c r="Q224" s="209">
        <v>0.00014</v>
      </c>
      <c r="R224" s="209">
        <f>Q224*H224</f>
        <v>0.0025199999999999997</v>
      </c>
      <c r="S224" s="209">
        <v>0</v>
      </c>
      <c r="T224" s="210">
        <f>S224*H224</f>
        <v>0</v>
      </c>
      <c r="AR224" s="13" t="s">
        <v>201</v>
      </c>
      <c r="AT224" s="13" t="s">
        <v>141</v>
      </c>
      <c r="AU224" s="13" t="s">
        <v>82</v>
      </c>
      <c r="AY224" s="13" t="s">
        <v>138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3" t="s">
        <v>80</v>
      </c>
      <c r="BK224" s="211">
        <f>ROUND(I224*H224,2)</f>
        <v>0</v>
      </c>
      <c r="BL224" s="13" t="s">
        <v>201</v>
      </c>
      <c r="BM224" s="13" t="s">
        <v>576</v>
      </c>
    </row>
    <row r="225" spans="2:65" s="1" customFormat="1" ht="16.5" customHeight="1">
      <c r="B225" s="34"/>
      <c r="C225" s="200" t="s">
        <v>577</v>
      </c>
      <c r="D225" s="200" t="s">
        <v>141</v>
      </c>
      <c r="E225" s="201" t="s">
        <v>578</v>
      </c>
      <c r="F225" s="202" t="s">
        <v>579</v>
      </c>
      <c r="G225" s="203" t="s">
        <v>209</v>
      </c>
      <c r="H225" s="204">
        <v>18</v>
      </c>
      <c r="I225" s="205"/>
      <c r="J225" s="206">
        <f>ROUND(I225*H225,2)</f>
        <v>0</v>
      </c>
      <c r="K225" s="202" t="s">
        <v>145</v>
      </c>
      <c r="L225" s="39"/>
      <c r="M225" s="207" t="s">
        <v>20</v>
      </c>
      <c r="N225" s="208" t="s">
        <v>43</v>
      </c>
      <c r="O225" s="75"/>
      <c r="P225" s="209">
        <f>O225*H225</f>
        <v>0</v>
      </c>
      <c r="Q225" s="209">
        <v>0.00052</v>
      </c>
      <c r="R225" s="209">
        <f>Q225*H225</f>
        <v>0.009359999999999999</v>
      </c>
      <c r="S225" s="209">
        <v>0</v>
      </c>
      <c r="T225" s="210">
        <f>S225*H225</f>
        <v>0</v>
      </c>
      <c r="AR225" s="13" t="s">
        <v>201</v>
      </c>
      <c r="AT225" s="13" t="s">
        <v>141</v>
      </c>
      <c r="AU225" s="13" t="s">
        <v>82</v>
      </c>
      <c r="AY225" s="13" t="s">
        <v>138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3" t="s">
        <v>80</v>
      </c>
      <c r="BK225" s="211">
        <f>ROUND(I225*H225,2)</f>
        <v>0</v>
      </c>
      <c r="BL225" s="13" t="s">
        <v>201</v>
      </c>
      <c r="BM225" s="13" t="s">
        <v>580</v>
      </c>
    </row>
    <row r="226" spans="2:65" s="1" customFormat="1" ht="16.5" customHeight="1">
      <c r="B226" s="34"/>
      <c r="C226" s="200" t="s">
        <v>581</v>
      </c>
      <c r="D226" s="200" t="s">
        <v>141</v>
      </c>
      <c r="E226" s="201" t="s">
        <v>582</v>
      </c>
      <c r="F226" s="202" t="s">
        <v>583</v>
      </c>
      <c r="G226" s="203" t="s">
        <v>209</v>
      </c>
      <c r="H226" s="204">
        <v>1</v>
      </c>
      <c r="I226" s="205"/>
      <c r="J226" s="206">
        <f>ROUND(I226*H226,2)</f>
        <v>0</v>
      </c>
      <c r="K226" s="202" t="s">
        <v>145</v>
      </c>
      <c r="L226" s="39"/>
      <c r="M226" s="207" t="s">
        <v>20</v>
      </c>
      <c r="N226" s="208" t="s">
        <v>43</v>
      </c>
      <c r="O226" s="75"/>
      <c r="P226" s="209">
        <f>O226*H226</f>
        <v>0</v>
      </c>
      <c r="Q226" s="209">
        <v>0.00047</v>
      </c>
      <c r="R226" s="209">
        <f>Q226*H226</f>
        <v>0.00047</v>
      </c>
      <c r="S226" s="209">
        <v>0</v>
      </c>
      <c r="T226" s="210">
        <f>S226*H226</f>
        <v>0</v>
      </c>
      <c r="AR226" s="13" t="s">
        <v>201</v>
      </c>
      <c r="AT226" s="13" t="s">
        <v>141</v>
      </c>
      <c r="AU226" s="13" t="s">
        <v>82</v>
      </c>
      <c r="AY226" s="13" t="s">
        <v>138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3" t="s">
        <v>80</v>
      </c>
      <c r="BK226" s="211">
        <f>ROUND(I226*H226,2)</f>
        <v>0</v>
      </c>
      <c r="BL226" s="13" t="s">
        <v>201</v>
      </c>
      <c r="BM226" s="13" t="s">
        <v>584</v>
      </c>
    </row>
    <row r="227" spans="2:65" s="1" customFormat="1" ht="16.5" customHeight="1">
      <c r="B227" s="34"/>
      <c r="C227" s="200" t="s">
        <v>585</v>
      </c>
      <c r="D227" s="200" t="s">
        <v>141</v>
      </c>
      <c r="E227" s="201" t="s">
        <v>586</v>
      </c>
      <c r="F227" s="202" t="s">
        <v>587</v>
      </c>
      <c r="G227" s="203" t="s">
        <v>209</v>
      </c>
      <c r="H227" s="204">
        <v>2</v>
      </c>
      <c r="I227" s="205"/>
      <c r="J227" s="206">
        <f>ROUND(I227*H227,2)</f>
        <v>0</v>
      </c>
      <c r="K227" s="202" t="s">
        <v>145</v>
      </c>
      <c r="L227" s="39"/>
      <c r="M227" s="207" t="s">
        <v>20</v>
      </c>
      <c r="N227" s="208" t="s">
        <v>43</v>
      </c>
      <c r="O227" s="75"/>
      <c r="P227" s="209">
        <f>O227*H227</f>
        <v>0</v>
      </c>
      <c r="Q227" s="209">
        <v>0.00066</v>
      </c>
      <c r="R227" s="209">
        <f>Q227*H227</f>
        <v>0.00132</v>
      </c>
      <c r="S227" s="209">
        <v>0</v>
      </c>
      <c r="T227" s="210">
        <f>S227*H227</f>
        <v>0</v>
      </c>
      <c r="AR227" s="13" t="s">
        <v>201</v>
      </c>
      <c r="AT227" s="13" t="s">
        <v>141</v>
      </c>
      <c r="AU227" s="13" t="s">
        <v>82</v>
      </c>
      <c r="AY227" s="13" t="s">
        <v>138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3" t="s">
        <v>80</v>
      </c>
      <c r="BK227" s="211">
        <f>ROUND(I227*H227,2)</f>
        <v>0</v>
      </c>
      <c r="BL227" s="13" t="s">
        <v>201</v>
      </c>
      <c r="BM227" s="13" t="s">
        <v>588</v>
      </c>
    </row>
    <row r="228" spans="2:65" s="1" customFormat="1" ht="16.5" customHeight="1">
      <c r="B228" s="34"/>
      <c r="C228" s="200" t="s">
        <v>589</v>
      </c>
      <c r="D228" s="200" t="s">
        <v>141</v>
      </c>
      <c r="E228" s="201" t="s">
        <v>590</v>
      </c>
      <c r="F228" s="202" t="s">
        <v>591</v>
      </c>
      <c r="G228" s="203" t="s">
        <v>209</v>
      </c>
      <c r="H228" s="204">
        <v>6</v>
      </c>
      <c r="I228" s="205"/>
      <c r="J228" s="206">
        <f>ROUND(I228*H228,2)</f>
        <v>0</v>
      </c>
      <c r="K228" s="202" t="s">
        <v>145</v>
      </c>
      <c r="L228" s="39"/>
      <c r="M228" s="207" t="s">
        <v>20</v>
      </c>
      <c r="N228" s="208" t="s">
        <v>43</v>
      </c>
      <c r="O228" s="75"/>
      <c r="P228" s="209">
        <f>O228*H228</f>
        <v>0</v>
      </c>
      <c r="Q228" s="209">
        <v>0.00028</v>
      </c>
      <c r="R228" s="209">
        <f>Q228*H228</f>
        <v>0.0016799999999999999</v>
      </c>
      <c r="S228" s="209">
        <v>0</v>
      </c>
      <c r="T228" s="210">
        <f>S228*H228</f>
        <v>0</v>
      </c>
      <c r="AR228" s="13" t="s">
        <v>201</v>
      </c>
      <c r="AT228" s="13" t="s">
        <v>141</v>
      </c>
      <c r="AU228" s="13" t="s">
        <v>82</v>
      </c>
      <c r="AY228" s="13" t="s">
        <v>138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3" t="s">
        <v>80</v>
      </c>
      <c r="BK228" s="211">
        <f>ROUND(I228*H228,2)</f>
        <v>0</v>
      </c>
      <c r="BL228" s="13" t="s">
        <v>201</v>
      </c>
      <c r="BM228" s="13" t="s">
        <v>592</v>
      </c>
    </row>
    <row r="229" spans="2:65" s="1" customFormat="1" ht="16.5" customHeight="1">
      <c r="B229" s="34"/>
      <c r="C229" s="200" t="s">
        <v>593</v>
      </c>
      <c r="D229" s="200" t="s">
        <v>141</v>
      </c>
      <c r="E229" s="201" t="s">
        <v>594</v>
      </c>
      <c r="F229" s="202" t="s">
        <v>595</v>
      </c>
      <c r="G229" s="203" t="s">
        <v>209</v>
      </c>
      <c r="H229" s="204">
        <v>5</v>
      </c>
      <c r="I229" s="205"/>
      <c r="J229" s="206">
        <f>ROUND(I229*H229,2)</f>
        <v>0</v>
      </c>
      <c r="K229" s="202" t="s">
        <v>145</v>
      </c>
      <c r="L229" s="39"/>
      <c r="M229" s="207" t="s">
        <v>20</v>
      </c>
      <c r="N229" s="208" t="s">
        <v>43</v>
      </c>
      <c r="O229" s="75"/>
      <c r="P229" s="209">
        <f>O229*H229</f>
        <v>0</v>
      </c>
      <c r="Q229" s="209">
        <v>9E-05</v>
      </c>
      <c r="R229" s="209">
        <f>Q229*H229</f>
        <v>0.00045000000000000004</v>
      </c>
      <c r="S229" s="209">
        <v>0</v>
      </c>
      <c r="T229" s="210">
        <f>S229*H229</f>
        <v>0</v>
      </c>
      <c r="AR229" s="13" t="s">
        <v>201</v>
      </c>
      <c r="AT229" s="13" t="s">
        <v>141</v>
      </c>
      <c r="AU229" s="13" t="s">
        <v>82</v>
      </c>
      <c r="AY229" s="13" t="s">
        <v>138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3" t="s">
        <v>80</v>
      </c>
      <c r="BK229" s="211">
        <f>ROUND(I229*H229,2)</f>
        <v>0</v>
      </c>
      <c r="BL229" s="13" t="s">
        <v>201</v>
      </c>
      <c r="BM229" s="13" t="s">
        <v>596</v>
      </c>
    </row>
    <row r="230" spans="2:65" s="1" customFormat="1" ht="22.5" customHeight="1">
      <c r="B230" s="34"/>
      <c r="C230" s="200" t="s">
        <v>597</v>
      </c>
      <c r="D230" s="200" t="s">
        <v>141</v>
      </c>
      <c r="E230" s="201" t="s">
        <v>598</v>
      </c>
      <c r="F230" s="202" t="s">
        <v>599</v>
      </c>
      <c r="G230" s="203" t="s">
        <v>259</v>
      </c>
      <c r="H230" s="204">
        <v>0.659</v>
      </c>
      <c r="I230" s="205"/>
      <c r="J230" s="206">
        <f>ROUND(I230*H230,2)</f>
        <v>0</v>
      </c>
      <c r="K230" s="202" t="s">
        <v>145</v>
      </c>
      <c r="L230" s="39"/>
      <c r="M230" s="207" t="s">
        <v>20</v>
      </c>
      <c r="N230" s="208" t="s">
        <v>43</v>
      </c>
      <c r="O230" s="75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AR230" s="13" t="s">
        <v>201</v>
      </c>
      <c r="AT230" s="13" t="s">
        <v>141</v>
      </c>
      <c r="AU230" s="13" t="s">
        <v>82</v>
      </c>
      <c r="AY230" s="13" t="s">
        <v>138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3" t="s">
        <v>80</v>
      </c>
      <c r="BK230" s="211">
        <f>ROUND(I230*H230,2)</f>
        <v>0</v>
      </c>
      <c r="BL230" s="13" t="s">
        <v>201</v>
      </c>
      <c r="BM230" s="13" t="s">
        <v>600</v>
      </c>
    </row>
    <row r="231" spans="2:63" s="10" customFormat="1" ht="22.8" customHeight="1">
      <c r="B231" s="184"/>
      <c r="C231" s="185"/>
      <c r="D231" s="186" t="s">
        <v>71</v>
      </c>
      <c r="E231" s="198" t="s">
        <v>601</v>
      </c>
      <c r="F231" s="198" t="s">
        <v>602</v>
      </c>
      <c r="G231" s="185"/>
      <c r="H231" s="185"/>
      <c r="I231" s="188"/>
      <c r="J231" s="199">
        <f>BK231</f>
        <v>0</v>
      </c>
      <c r="K231" s="185"/>
      <c r="L231" s="190"/>
      <c r="M231" s="191"/>
      <c r="N231" s="192"/>
      <c r="O231" s="192"/>
      <c r="P231" s="193">
        <f>SUM(P232:P237)</f>
        <v>0</v>
      </c>
      <c r="Q231" s="192"/>
      <c r="R231" s="193">
        <f>SUM(R232:R237)</f>
        <v>0.038373199999999996</v>
      </c>
      <c r="S231" s="192"/>
      <c r="T231" s="194">
        <f>SUM(T232:T237)</f>
        <v>0.0387</v>
      </c>
      <c r="AR231" s="195" t="s">
        <v>82</v>
      </c>
      <c r="AT231" s="196" t="s">
        <v>71</v>
      </c>
      <c r="AU231" s="196" t="s">
        <v>80</v>
      </c>
      <c r="AY231" s="195" t="s">
        <v>138</v>
      </c>
      <c r="BK231" s="197">
        <f>SUM(BK232:BK237)</f>
        <v>0</v>
      </c>
    </row>
    <row r="232" spans="2:65" s="1" customFormat="1" ht="16.5" customHeight="1">
      <c r="B232" s="34"/>
      <c r="C232" s="200" t="s">
        <v>603</v>
      </c>
      <c r="D232" s="200" t="s">
        <v>141</v>
      </c>
      <c r="E232" s="201" t="s">
        <v>604</v>
      </c>
      <c r="F232" s="202" t="s">
        <v>605</v>
      </c>
      <c r="G232" s="203" t="s">
        <v>209</v>
      </c>
      <c r="H232" s="204">
        <v>86</v>
      </c>
      <c r="I232" s="205"/>
      <c r="J232" s="206">
        <f>ROUND(I232*H232,2)</f>
        <v>0</v>
      </c>
      <c r="K232" s="202" t="s">
        <v>145</v>
      </c>
      <c r="L232" s="39"/>
      <c r="M232" s="207" t="s">
        <v>20</v>
      </c>
      <c r="N232" s="208" t="s">
        <v>43</v>
      </c>
      <c r="O232" s="75"/>
      <c r="P232" s="209">
        <f>O232*H232</f>
        <v>0</v>
      </c>
      <c r="Q232" s="209">
        <v>9.12E-05</v>
      </c>
      <c r="R232" s="209">
        <f>Q232*H232</f>
        <v>0.0078432</v>
      </c>
      <c r="S232" s="209">
        <v>0.00045</v>
      </c>
      <c r="T232" s="210">
        <f>S232*H232</f>
        <v>0.0387</v>
      </c>
      <c r="AR232" s="13" t="s">
        <v>201</v>
      </c>
      <c r="AT232" s="13" t="s">
        <v>141</v>
      </c>
      <c r="AU232" s="13" t="s">
        <v>82</v>
      </c>
      <c r="AY232" s="13" t="s">
        <v>138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3" t="s">
        <v>80</v>
      </c>
      <c r="BK232" s="211">
        <f>ROUND(I232*H232,2)</f>
        <v>0</v>
      </c>
      <c r="BL232" s="13" t="s">
        <v>201</v>
      </c>
      <c r="BM232" s="13" t="s">
        <v>606</v>
      </c>
    </row>
    <row r="233" spans="2:65" s="1" customFormat="1" ht="16.5" customHeight="1">
      <c r="B233" s="34"/>
      <c r="C233" s="200" t="s">
        <v>607</v>
      </c>
      <c r="D233" s="200" t="s">
        <v>141</v>
      </c>
      <c r="E233" s="201" t="s">
        <v>608</v>
      </c>
      <c r="F233" s="202" t="s">
        <v>609</v>
      </c>
      <c r="G233" s="203" t="s">
        <v>209</v>
      </c>
      <c r="H233" s="204">
        <v>43</v>
      </c>
      <c r="I233" s="205"/>
      <c r="J233" s="206">
        <f>ROUND(I233*H233,2)</f>
        <v>0</v>
      </c>
      <c r="K233" s="202" t="s">
        <v>145</v>
      </c>
      <c r="L233" s="39"/>
      <c r="M233" s="207" t="s">
        <v>20</v>
      </c>
      <c r="N233" s="208" t="s">
        <v>43</v>
      </c>
      <c r="O233" s="75"/>
      <c r="P233" s="209">
        <f>O233*H233</f>
        <v>0</v>
      </c>
      <c r="Q233" s="209">
        <v>5E-05</v>
      </c>
      <c r="R233" s="209">
        <f>Q233*H233</f>
        <v>0.00215</v>
      </c>
      <c r="S233" s="209">
        <v>0</v>
      </c>
      <c r="T233" s="210">
        <f>S233*H233</f>
        <v>0</v>
      </c>
      <c r="AR233" s="13" t="s">
        <v>201</v>
      </c>
      <c r="AT233" s="13" t="s">
        <v>141</v>
      </c>
      <c r="AU233" s="13" t="s">
        <v>82</v>
      </c>
      <c r="AY233" s="13" t="s">
        <v>138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3" t="s">
        <v>80</v>
      </c>
      <c r="BK233" s="211">
        <f>ROUND(I233*H233,2)</f>
        <v>0</v>
      </c>
      <c r="BL233" s="13" t="s">
        <v>201</v>
      </c>
      <c r="BM233" s="13" t="s">
        <v>610</v>
      </c>
    </row>
    <row r="234" spans="2:65" s="1" customFormat="1" ht="16.5" customHeight="1">
      <c r="B234" s="34"/>
      <c r="C234" s="200" t="s">
        <v>611</v>
      </c>
      <c r="D234" s="200" t="s">
        <v>141</v>
      </c>
      <c r="E234" s="201" t="s">
        <v>612</v>
      </c>
      <c r="F234" s="202" t="s">
        <v>613</v>
      </c>
      <c r="G234" s="203" t="s">
        <v>209</v>
      </c>
      <c r="H234" s="204">
        <v>43</v>
      </c>
      <c r="I234" s="205"/>
      <c r="J234" s="206">
        <f>ROUND(I234*H234,2)</f>
        <v>0</v>
      </c>
      <c r="K234" s="202" t="s">
        <v>145</v>
      </c>
      <c r="L234" s="39"/>
      <c r="M234" s="207" t="s">
        <v>20</v>
      </c>
      <c r="N234" s="208" t="s">
        <v>43</v>
      </c>
      <c r="O234" s="75"/>
      <c r="P234" s="209">
        <f>O234*H234</f>
        <v>0</v>
      </c>
      <c r="Q234" s="209">
        <v>0.00029</v>
      </c>
      <c r="R234" s="209">
        <f>Q234*H234</f>
        <v>0.01247</v>
      </c>
      <c r="S234" s="209">
        <v>0</v>
      </c>
      <c r="T234" s="210">
        <f>S234*H234</f>
        <v>0</v>
      </c>
      <c r="AR234" s="13" t="s">
        <v>201</v>
      </c>
      <c r="AT234" s="13" t="s">
        <v>141</v>
      </c>
      <c r="AU234" s="13" t="s">
        <v>82</v>
      </c>
      <c r="AY234" s="13" t="s">
        <v>138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3" t="s">
        <v>80</v>
      </c>
      <c r="BK234" s="211">
        <f>ROUND(I234*H234,2)</f>
        <v>0</v>
      </c>
      <c r="BL234" s="13" t="s">
        <v>201</v>
      </c>
      <c r="BM234" s="13" t="s">
        <v>614</v>
      </c>
    </row>
    <row r="235" spans="2:65" s="1" customFormat="1" ht="22.5" customHeight="1">
      <c r="B235" s="34"/>
      <c r="C235" s="200" t="s">
        <v>615</v>
      </c>
      <c r="D235" s="200" t="s">
        <v>141</v>
      </c>
      <c r="E235" s="201" t="s">
        <v>616</v>
      </c>
      <c r="F235" s="202" t="s">
        <v>617</v>
      </c>
      <c r="G235" s="203" t="s">
        <v>209</v>
      </c>
      <c r="H235" s="204">
        <v>43</v>
      </c>
      <c r="I235" s="205"/>
      <c r="J235" s="206">
        <f>ROUND(I235*H235,2)</f>
        <v>0</v>
      </c>
      <c r="K235" s="202" t="s">
        <v>20</v>
      </c>
      <c r="L235" s="39"/>
      <c r="M235" s="207" t="s">
        <v>20</v>
      </c>
      <c r="N235" s="208" t="s">
        <v>43</v>
      </c>
      <c r="O235" s="75"/>
      <c r="P235" s="209">
        <f>O235*H235</f>
        <v>0</v>
      </c>
      <c r="Q235" s="209">
        <v>0.00011</v>
      </c>
      <c r="R235" s="209">
        <f>Q235*H235</f>
        <v>0.00473</v>
      </c>
      <c r="S235" s="209">
        <v>0</v>
      </c>
      <c r="T235" s="210">
        <f>S235*H235</f>
        <v>0</v>
      </c>
      <c r="AR235" s="13" t="s">
        <v>201</v>
      </c>
      <c r="AT235" s="13" t="s">
        <v>141</v>
      </c>
      <c r="AU235" s="13" t="s">
        <v>82</v>
      </c>
      <c r="AY235" s="13" t="s">
        <v>138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13" t="s">
        <v>80</v>
      </c>
      <c r="BK235" s="211">
        <f>ROUND(I235*H235,2)</f>
        <v>0</v>
      </c>
      <c r="BL235" s="13" t="s">
        <v>201</v>
      </c>
      <c r="BM235" s="13" t="s">
        <v>618</v>
      </c>
    </row>
    <row r="236" spans="2:65" s="1" customFormat="1" ht="16.5" customHeight="1">
      <c r="B236" s="34"/>
      <c r="C236" s="200" t="s">
        <v>619</v>
      </c>
      <c r="D236" s="200" t="s">
        <v>141</v>
      </c>
      <c r="E236" s="201" t="s">
        <v>620</v>
      </c>
      <c r="F236" s="202" t="s">
        <v>621</v>
      </c>
      <c r="G236" s="203" t="s">
        <v>209</v>
      </c>
      <c r="H236" s="204">
        <v>43</v>
      </c>
      <c r="I236" s="205"/>
      <c r="J236" s="206">
        <f>ROUND(I236*H236,2)</f>
        <v>0</v>
      </c>
      <c r="K236" s="202" t="s">
        <v>145</v>
      </c>
      <c r="L236" s="39"/>
      <c r="M236" s="207" t="s">
        <v>20</v>
      </c>
      <c r="N236" s="208" t="s">
        <v>43</v>
      </c>
      <c r="O236" s="75"/>
      <c r="P236" s="209">
        <f>O236*H236</f>
        <v>0</v>
      </c>
      <c r="Q236" s="209">
        <v>0.00026</v>
      </c>
      <c r="R236" s="209">
        <f>Q236*H236</f>
        <v>0.011179999999999999</v>
      </c>
      <c r="S236" s="209">
        <v>0</v>
      </c>
      <c r="T236" s="210">
        <f>S236*H236</f>
        <v>0</v>
      </c>
      <c r="AR236" s="13" t="s">
        <v>201</v>
      </c>
      <c r="AT236" s="13" t="s">
        <v>141</v>
      </c>
      <c r="AU236" s="13" t="s">
        <v>82</v>
      </c>
      <c r="AY236" s="13" t="s">
        <v>138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3" t="s">
        <v>80</v>
      </c>
      <c r="BK236" s="211">
        <f>ROUND(I236*H236,2)</f>
        <v>0</v>
      </c>
      <c r="BL236" s="13" t="s">
        <v>201</v>
      </c>
      <c r="BM236" s="13" t="s">
        <v>622</v>
      </c>
    </row>
    <row r="237" spans="2:65" s="1" customFormat="1" ht="22.5" customHeight="1">
      <c r="B237" s="34"/>
      <c r="C237" s="200" t="s">
        <v>623</v>
      </c>
      <c r="D237" s="200" t="s">
        <v>141</v>
      </c>
      <c r="E237" s="201" t="s">
        <v>624</v>
      </c>
      <c r="F237" s="202" t="s">
        <v>625</v>
      </c>
      <c r="G237" s="203" t="s">
        <v>259</v>
      </c>
      <c r="H237" s="204">
        <v>0.038</v>
      </c>
      <c r="I237" s="205"/>
      <c r="J237" s="206">
        <f>ROUND(I237*H237,2)</f>
        <v>0</v>
      </c>
      <c r="K237" s="202" t="s">
        <v>145</v>
      </c>
      <c r="L237" s="39"/>
      <c r="M237" s="207" t="s">
        <v>20</v>
      </c>
      <c r="N237" s="208" t="s">
        <v>43</v>
      </c>
      <c r="O237" s="75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13" t="s">
        <v>201</v>
      </c>
      <c r="AT237" s="13" t="s">
        <v>141</v>
      </c>
      <c r="AU237" s="13" t="s">
        <v>82</v>
      </c>
      <c r="AY237" s="13" t="s">
        <v>138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3" t="s">
        <v>80</v>
      </c>
      <c r="BK237" s="211">
        <f>ROUND(I237*H237,2)</f>
        <v>0</v>
      </c>
      <c r="BL237" s="13" t="s">
        <v>201</v>
      </c>
      <c r="BM237" s="13" t="s">
        <v>626</v>
      </c>
    </row>
    <row r="238" spans="2:63" s="10" customFormat="1" ht="22.8" customHeight="1">
      <c r="B238" s="184"/>
      <c r="C238" s="185"/>
      <c r="D238" s="186" t="s">
        <v>71</v>
      </c>
      <c r="E238" s="198" t="s">
        <v>627</v>
      </c>
      <c r="F238" s="198" t="s">
        <v>628</v>
      </c>
      <c r="G238" s="185"/>
      <c r="H238" s="185"/>
      <c r="I238" s="188"/>
      <c r="J238" s="199">
        <f>BK238</f>
        <v>0</v>
      </c>
      <c r="K238" s="185"/>
      <c r="L238" s="190"/>
      <c r="M238" s="191"/>
      <c r="N238" s="192"/>
      <c r="O238" s="192"/>
      <c r="P238" s="193">
        <f>SUM(P239:P252)</f>
        <v>0</v>
      </c>
      <c r="Q238" s="192"/>
      <c r="R238" s="193">
        <f>SUM(R239:R252)</f>
        <v>0.01472</v>
      </c>
      <c r="S238" s="192"/>
      <c r="T238" s="194">
        <f>SUM(T239:T252)</f>
        <v>0.02493</v>
      </c>
      <c r="AR238" s="195" t="s">
        <v>82</v>
      </c>
      <c r="AT238" s="196" t="s">
        <v>71</v>
      </c>
      <c r="AU238" s="196" t="s">
        <v>80</v>
      </c>
      <c r="AY238" s="195" t="s">
        <v>138</v>
      </c>
      <c r="BK238" s="197">
        <f>SUM(BK239:BK252)</f>
        <v>0</v>
      </c>
    </row>
    <row r="239" spans="2:65" s="1" customFormat="1" ht="16.5" customHeight="1">
      <c r="B239" s="34"/>
      <c r="C239" s="200" t="s">
        <v>629</v>
      </c>
      <c r="D239" s="200" t="s">
        <v>141</v>
      </c>
      <c r="E239" s="201" t="s">
        <v>630</v>
      </c>
      <c r="F239" s="202" t="s">
        <v>631</v>
      </c>
      <c r="G239" s="203" t="s">
        <v>209</v>
      </c>
      <c r="H239" s="204">
        <v>43</v>
      </c>
      <c r="I239" s="205"/>
      <c r="J239" s="206">
        <f>ROUND(I239*H239,2)</f>
        <v>0</v>
      </c>
      <c r="K239" s="202" t="s">
        <v>145</v>
      </c>
      <c r="L239" s="39"/>
      <c r="M239" s="207" t="s">
        <v>20</v>
      </c>
      <c r="N239" s="208" t="s">
        <v>43</v>
      </c>
      <c r="O239" s="75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AR239" s="13" t="s">
        <v>201</v>
      </c>
      <c r="AT239" s="13" t="s">
        <v>141</v>
      </c>
      <c r="AU239" s="13" t="s">
        <v>82</v>
      </c>
      <c r="AY239" s="13" t="s">
        <v>138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13" t="s">
        <v>80</v>
      </c>
      <c r="BK239" s="211">
        <f>ROUND(I239*H239,2)</f>
        <v>0</v>
      </c>
      <c r="BL239" s="13" t="s">
        <v>201</v>
      </c>
      <c r="BM239" s="13" t="s">
        <v>632</v>
      </c>
    </row>
    <row r="240" spans="2:65" s="1" customFormat="1" ht="16.5" customHeight="1">
      <c r="B240" s="34"/>
      <c r="C240" s="200" t="s">
        <v>633</v>
      </c>
      <c r="D240" s="200" t="s">
        <v>141</v>
      </c>
      <c r="E240" s="201" t="s">
        <v>634</v>
      </c>
      <c r="F240" s="202" t="s">
        <v>635</v>
      </c>
      <c r="G240" s="203" t="s">
        <v>209</v>
      </c>
      <c r="H240" s="204">
        <v>43</v>
      </c>
      <c r="I240" s="205"/>
      <c r="J240" s="206">
        <f>ROUND(I240*H240,2)</f>
        <v>0</v>
      </c>
      <c r="K240" s="202" t="s">
        <v>145</v>
      </c>
      <c r="L240" s="39"/>
      <c r="M240" s="207" t="s">
        <v>20</v>
      </c>
      <c r="N240" s="208" t="s">
        <v>43</v>
      </c>
      <c r="O240" s="75"/>
      <c r="P240" s="209">
        <f>O240*H240</f>
        <v>0</v>
      </c>
      <c r="Q240" s="209">
        <v>7E-05</v>
      </c>
      <c r="R240" s="209">
        <f>Q240*H240</f>
        <v>0.0030099999999999997</v>
      </c>
      <c r="S240" s="209">
        <v>0</v>
      </c>
      <c r="T240" s="210">
        <f>S240*H240</f>
        <v>0</v>
      </c>
      <c r="AR240" s="13" t="s">
        <v>201</v>
      </c>
      <c r="AT240" s="13" t="s">
        <v>141</v>
      </c>
      <c r="AU240" s="13" t="s">
        <v>82</v>
      </c>
      <c r="AY240" s="13" t="s">
        <v>138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3" t="s">
        <v>80</v>
      </c>
      <c r="BK240" s="211">
        <f>ROUND(I240*H240,2)</f>
        <v>0</v>
      </c>
      <c r="BL240" s="13" t="s">
        <v>201</v>
      </c>
      <c r="BM240" s="13" t="s">
        <v>636</v>
      </c>
    </row>
    <row r="241" spans="2:65" s="1" customFormat="1" ht="16.5" customHeight="1">
      <c r="B241" s="34"/>
      <c r="C241" s="200" t="s">
        <v>637</v>
      </c>
      <c r="D241" s="200" t="s">
        <v>141</v>
      </c>
      <c r="E241" s="201" t="s">
        <v>638</v>
      </c>
      <c r="F241" s="202" t="s">
        <v>639</v>
      </c>
      <c r="G241" s="203" t="s">
        <v>144</v>
      </c>
      <c r="H241" s="204">
        <v>140.76</v>
      </c>
      <c r="I241" s="205"/>
      <c r="J241" s="206">
        <f>ROUND(I241*H241,2)</f>
        <v>0</v>
      </c>
      <c r="K241" s="202" t="s">
        <v>145</v>
      </c>
      <c r="L241" s="39"/>
      <c r="M241" s="207" t="s">
        <v>20</v>
      </c>
      <c r="N241" s="208" t="s">
        <v>43</v>
      </c>
      <c r="O241" s="75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AR241" s="13" t="s">
        <v>201</v>
      </c>
      <c r="AT241" s="13" t="s">
        <v>141</v>
      </c>
      <c r="AU241" s="13" t="s">
        <v>82</v>
      </c>
      <c r="AY241" s="13" t="s">
        <v>138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3" t="s">
        <v>80</v>
      </c>
      <c r="BK241" s="211">
        <f>ROUND(I241*H241,2)</f>
        <v>0</v>
      </c>
      <c r="BL241" s="13" t="s">
        <v>201</v>
      </c>
      <c r="BM241" s="13" t="s">
        <v>640</v>
      </c>
    </row>
    <row r="242" spans="2:65" s="1" customFormat="1" ht="16.5" customHeight="1">
      <c r="B242" s="34"/>
      <c r="C242" s="200" t="s">
        <v>641</v>
      </c>
      <c r="D242" s="200" t="s">
        <v>141</v>
      </c>
      <c r="E242" s="201" t="s">
        <v>642</v>
      </c>
      <c r="F242" s="202" t="s">
        <v>643</v>
      </c>
      <c r="G242" s="203" t="s">
        <v>144</v>
      </c>
      <c r="H242" s="204">
        <v>140.76</v>
      </c>
      <c r="I242" s="205"/>
      <c r="J242" s="206">
        <f>ROUND(I242*H242,2)</f>
        <v>0</v>
      </c>
      <c r="K242" s="202" t="s">
        <v>145</v>
      </c>
      <c r="L242" s="39"/>
      <c r="M242" s="207" t="s">
        <v>20</v>
      </c>
      <c r="N242" s="208" t="s">
        <v>43</v>
      </c>
      <c r="O242" s="75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AR242" s="13" t="s">
        <v>201</v>
      </c>
      <c r="AT242" s="13" t="s">
        <v>141</v>
      </c>
      <c r="AU242" s="13" t="s">
        <v>82</v>
      </c>
      <c r="AY242" s="13" t="s">
        <v>138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3" t="s">
        <v>80</v>
      </c>
      <c r="BK242" s="211">
        <f>ROUND(I242*H242,2)</f>
        <v>0</v>
      </c>
      <c r="BL242" s="13" t="s">
        <v>201</v>
      </c>
      <c r="BM242" s="13" t="s">
        <v>644</v>
      </c>
    </row>
    <row r="243" spans="2:65" s="1" customFormat="1" ht="16.5" customHeight="1">
      <c r="B243" s="34"/>
      <c r="C243" s="200" t="s">
        <v>645</v>
      </c>
      <c r="D243" s="200" t="s">
        <v>141</v>
      </c>
      <c r="E243" s="201" t="s">
        <v>646</v>
      </c>
      <c r="F243" s="202" t="s">
        <v>647</v>
      </c>
      <c r="G243" s="203" t="s">
        <v>209</v>
      </c>
      <c r="H243" s="204">
        <v>1</v>
      </c>
      <c r="I243" s="205"/>
      <c r="J243" s="206">
        <f>ROUND(I243*H243,2)</f>
        <v>0</v>
      </c>
      <c r="K243" s="202" t="s">
        <v>145</v>
      </c>
      <c r="L243" s="39"/>
      <c r="M243" s="207" t="s">
        <v>20</v>
      </c>
      <c r="N243" s="208" t="s">
        <v>43</v>
      </c>
      <c r="O243" s="75"/>
      <c r="P243" s="209">
        <f>O243*H243</f>
        <v>0</v>
      </c>
      <c r="Q243" s="209">
        <v>8E-05</v>
      </c>
      <c r="R243" s="209">
        <f>Q243*H243</f>
        <v>8E-05</v>
      </c>
      <c r="S243" s="209">
        <v>0.02493</v>
      </c>
      <c r="T243" s="210">
        <f>S243*H243</f>
        <v>0.02493</v>
      </c>
      <c r="AR243" s="13" t="s">
        <v>201</v>
      </c>
      <c r="AT243" s="13" t="s">
        <v>141</v>
      </c>
      <c r="AU243" s="13" t="s">
        <v>82</v>
      </c>
      <c r="AY243" s="13" t="s">
        <v>138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3" t="s">
        <v>80</v>
      </c>
      <c r="BK243" s="211">
        <f>ROUND(I243*H243,2)</f>
        <v>0</v>
      </c>
      <c r="BL243" s="13" t="s">
        <v>201</v>
      </c>
      <c r="BM243" s="13" t="s">
        <v>648</v>
      </c>
    </row>
    <row r="244" spans="2:65" s="1" customFormat="1" ht="16.5" customHeight="1">
      <c r="B244" s="34"/>
      <c r="C244" s="200" t="s">
        <v>649</v>
      </c>
      <c r="D244" s="200" t="s">
        <v>141</v>
      </c>
      <c r="E244" s="201" t="s">
        <v>650</v>
      </c>
      <c r="F244" s="202" t="s">
        <v>651</v>
      </c>
      <c r="G244" s="203" t="s">
        <v>209</v>
      </c>
      <c r="H244" s="204">
        <v>43</v>
      </c>
      <c r="I244" s="205"/>
      <c r="J244" s="206">
        <f>ROUND(I244*H244,2)</f>
        <v>0</v>
      </c>
      <c r="K244" s="202" t="s">
        <v>145</v>
      </c>
      <c r="L244" s="39"/>
      <c r="M244" s="207" t="s">
        <v>20</v>
      </c>
      <c r="N244" s="208" t="s">
        <v>43</v>
      </c>
      <c r="O244" s="75"/>
      <c r="P244" s="209">
        <f>O244*H244</f>
        <v>0</v>
      </c>
      <c r="Q244" s="209">
        <v>0.00027</v>
      </c>
      <c r="R244" s="209">
        <f>Q244*H244</f>
        <v>0.01161</v>
      </c>
      <c r="S244" s="209">
        <v>0</v>
      </c>
      <c r="T244" s="210">
        <f>S244*H244</f>
        <v>0</v>
      </c>
      <c r="AR244" s="13" t="s">
        <v>201</v>
      </c>
      <c r="AT244" s="13" t="s">
        <v>141</v>
      </c>
      <c r="AU244" s="13" t="s">
        <v>82</v>
      </c>
      <c r="AY244" s="13" t="s">
        <v>138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3" t="s">
        <v>80</v>
      </c>
      <c r="BK244" s="211">
        <f>ROUND(I244*H244,2)</f>
        <v>0</v>
      </c>
      <c r="BL244" s="13" t="s">
        <v>201</v>
      </c>
      <c r="BM244" s="13" t="s">
        <v>652</v>
      </c>
    </row>
    <row r="245" spans="2:65" s="1" customFormat="1" ht="16.5" customHeight="1">
      <c r="B245" s="34"/>
      <c r="C245" s="200" t="s">
        <v>653</v>
      </c>
      <c r="D245" s="200" t="s">
        <v>141</v>
      </c>
      <c r="E245" s="201" t="s">
        <v>654</v>
      </c>
      <c r="F245" s="202" t="s">
        <v>655</v>
      </c>
      <c r="G245" s="203" t="s">
        <v>144</v>
      </c>
      <c r="H245" s="204">
        <v>140.76</v>
      </c>
      <c r="I245" s="205"/>
      <c r="J245" s="206">
        <f>ROUND(I245*H245,2)</f>
        <v>0</v>
      </c>
      <c r="K245" s="202" t="s">
        <v>145</v>
      </c>
      <c r="L245" s="39"/>
      <c r="M245" s="207" t="s">
        <v>20</v>
      </c>
      <c r="N245" s="208" t="s">
        <v>43</v>
      </c>
      <c r="O245" s="75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AR245" s="13" t="s">
        <v>201</v>
      </c>
      <c r="AT245" s="13" t="s">
        <v>141</v>
      </c>
      <c r="AU245" s="13" t="s">
        <v>82</v>
      </c>
      <c r="AY245" s="13" t="s">
        <v>138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3" t="s">
        <v>80</v>
      </c>
      <c r="BK245" s="211">
        <f>ROUND(I245*H245,2)</f>
        <v>0</v>
      </c>
      <c r="BL245" s="13" t="s">
        <v>201</v>
      </c>
      <c r="BM245" s="13" t="s">
        <v>656</v>
      </c>
    </row>
    <row r="246" spans="2:65" s="1" customFormat="1" ht="16.5" customHeight="1">
      <c r="B246" s="34"/>
      <c r="C246" s="200" t="s">
        <v>657</v>
      </c>
      <c r="D246" s="200" t="s">
        <v>141</v>
      </c>
      <c r="E246" s="201" t="s">
        <v>658</v>
      </c>
      <c r="F246" s="202" t="s">
        <v>659</v>
      </c>
      <c r="G246" s="203" t="s">
        <v>144</v>
      </c>
      <c r="H246" s="204">
        <v>140.76</v>
      </c>
      <c r="I246" s="205"/>
      <c r="J246" s="206">
        <f>ROUND(I246*H246,2)</f>
        <v>0</v>
      </c>
      <c r="K246" s="202" t="s">
        <v>145</v>
      </c>
      <c r="L246" s="39"/>
      <c r="M246" s="207" t="s">
        <v>20</v>
      </c>
      <c r="N246" s="208" t="s">
        <v>43</v>
      </c>
      <c r="O246" s="75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AR246" s="13" t="s">
        <v>201</v>
      </c>
      <c r="AT246" s="13" t="s">
        <v>141</v>
      </c>
      <c r="AU246" s="13" t="s">
        <v>82</v>
      </c>
      <c r="AY246" s="13" t="s">
        <v>138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13" t="s">
        <v>80</v>
      </c>
      <c r="BK246" s="211">
        <f>ROUND(I246*H246,2)</f>
        <v>0</v>
      </c>
      <c r="BL246" s="13" t="s">
        <v>201</v>
      </c>
      <c r="BM246" s="13" t="s">
        <v>660</v>
      </c>
    </row>
    <row r="247" spans="2:65" s="1" customFormat="1" ht="16.5" customHeight="1">
      <c r="B247" s="34"/>
      <c r="C247" s="200" t="s">
        <v>661</v>
      </c>
      <c r="D247" s="200" t="s">
        <v>141</v>
      </c>
      <c r="E247" s="201" t="s">
        <v>662</v>
      </c>
      <c r="F247" s="202" t="s">
        <v>663</v>
      </c>
      <c r="G247" s="203" t="s">
        <v>209</v>
      </c>
      <c r="H247" s="204">
        <v>43</v>
      </c>
      <c r="I247" s="205"/>
      <c r="J247" s="206">
        <f>ROUND(I247*H247,2)</f>
        <v>0</v>
      </c>
      <c r="K247" s="202" t="s">
        <v>145</v>
      </c>
      <c r="L247" s="39"/>
      <c r="M247" s="207" t="s">
        <v>20</v>
      </c>
      <c r="N247" s="208" t="s">
        <v>43</v>
      </c>
      <c r="O247" s="75"/>
      <c r="P247" s="209">
        <f>O247*H247</f>
        <v>0</v>
      </c>
      <c r="Q247" s="209">
        <v>0</v>
      </c>
      <c r="R247" s="209">
        <f>Q247*H247</f>
        <v>0</v>
      </c>
      <c r="S247" s="209">
        <v>0</v>
      </c>
      <c r="T247" s="210">
        <f>S247*H247</f>
        <v>0</v>
      </c>
      <c r="AR247" s="13" t="s">
        <v>201</v>
      </c>
      <c r="AT247" s="13" t="s">
        <v>141</v>
      </c>
      <c r="AU247" s="13" t="s">
        <v>82</v>
      </c>
      <c r="AY247" s="13" t="s">
        <v>138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3" t="s">
        <v>80</v>
      </c>
      <c r="BK247" s="211">
        <f>ROUND(I247*H247,2)</f>
        <v>0</v>
      </c>
      <c r="BL247" s="13" t="s">
        <v>201</v>
      </c>
      <c r="BM247" s="13" t="s">
        <v>664</v>
      </c>
    </row>
    <row r="248" spans="2:65" s="1" customFormat="1" ht="16.5" customHeight="1">
      <c r="B248" s="34"/>
      <c r="C248" s="200" t="s">
        <v>665</v>
      </c>
      <c r="D248" s="200" t="s">
        <v>141</v>
      </c>
      <c r="E248" s="201" t="s">
        <v>666</v>
      </c>
      <c r="F248" s="202" t="s">
        <v>667</v>
      </c>
      <c r="G248" s="203" t="s">
        <v>144</v>
      </c>
      <c r="H248" s="204">
        <v>160.76</v>
      </c>
      <c r="I248" s="205"/>
      <c r="J248" s="206">
        <f>ROUND(I248*H248,2)</f>
        <v>0</v>
      </c>
      <c r="K248" s="202" t="s">
        <v>145</v>
      </c>
      <c r="L248" s="39"/>
      <c r="M248" s="207" t="s">
        <v>20</v>
      </c>
      <c r="N248" s="208" t="s">
        <v>43</v>
      </c>
      <c r="O248" s="75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AR248" s="13" t="s">
        <v>201</v>
      </c>
      <c r="AT248" s="13" t="s">
        <v>141</v>
      </c>
      <c r="AU248" s="13" t="s">
        <v>82</v>
      </c>
      <c r="AY248" s="13" t="s">
        <v>138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13" t="s">
        <v>80</v>
      </c>
      <c r="BK248" s="211">
        <f>ROUND(I248*H248,2)</f>
        <v>0</v>
      </c>
      <c r="BL248" s="13" t="s">
        <v>201</v>
      </c>
      <c r="BM248" s="13" t="s">
        <v>668</v>
      </c>
    </row>
    <row r="249" spans="2:65" s="1" customFormat="1" ht="16.5" customHeight="1">
      <c r="B249" s="34"/>
      <c r="C249" s="200" t="s">
        <v>669</v>
      </c>
      <c r="D249" s="200" t="s">
        <v>141</v>
      </c>
      <c r="E249" s="201" t="s">
        <v>670</v>
      </c>
      <c r="F249" s="202" t="s">
        <v>671</v>
      </c>
      <c r="G249" s="203" t="s">
        <v>209</v>
      </c>
      <c r="H249" s="204">
        <v>1</v>
      </c>
      <c r="I249" s="205"/>
      <c r="J249" s="206">
        <f>ROUND(I249*H249,2)</f>
        <v>0</v>
      </c>
      <c r="K249" s="202" t="s">
        <v>145</v>
      </c>
      <c r="L249" s="39"/>
      <c r="M249" s="207" t="s">
        <v>20</v>
      </c>
      <c r="N249" s="208" t="s">
        <v>43</v>
      </c>
      <c r="O249" s="75"/>
      <c r="P249" s="209">
        <f>O249*H249</f>
        <v>0</v>
      </c>
      <c r="Q249" s="209">
        <v>2E-05</v>
      </c>
      <c r="R249" s="209">
        <f>Q249*H249</f>
        <v>2E-05</v>
      </c>
      <c r="S249" s="209">
        <v>0</v>
      </c>
      <c r="T249" s="210">
        <f>S249*H249</f>
        <v>0</v>
      </c>
      <c r="AR249" s="13" t="s">
        <v>201</v>
      </c>
      <c r="AT249" s="13" t="s">
        <v>141</v>
      </c>
      <c r="AU249" s="13" t="s">
        <v>82</v>
      </c>
      <c r="AY249" s="13" t="s">
        <v>138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3" t="s">
        <v>80</v>
      </c>
      <c r="BK249" s="211">
        <f>ROUND(I249*H249,2)</f>
        <v>0</v>
      </c>
      <c r="BL249" s="13" t="s">
        <v>201</v>
      </c>
      <c r="BM249" s="13" t="s">
        <v>672</v>
      </c>
    </row>
    <row r="250" spans="2:65" s="1" customFormat="1" ht="16.5" customHeight="1">
      <c r="B250" s="34"/>
      <c r="C250" s="200" t="s">
        <v>673</v>
      </c>
      <c r="D250" s="200" t="s">
        <v>141</v>
      </c>
      <c r="E250" s="201" t="s">
        <v>674</v>
      </c>
      <c r="F250" s="202" t="s">
        <v>675</v>
      </c>
      <c r="G250" s="203" t="s">
        <v>144</v>
      </c>
      <c r="H250" s="204">
        <v>160.76</v>
      </c>
      <c r="I250" s="205"/>
      <c r="J250" s="206">
        <f>ROUND(I250*H250,2)</f>
        <v>0</v>
      </c>
      <c r="K250" s="202" t="s">
        <v>145</v>
      </c>
      <c r="L250" s="39"/>
      <c r="M250" s="207" t="s">
        <v>20</v>
      </c>
      <c r="N250" s="208" t="s">
        <v>43</v>
      </c>
      <c r="O250" s="75"/>
      <c r="P250" s="209">
        <f>O250*H250</f>
        <v>0</v>
      </c>
      <c r="Q250" s="209">
        <v>0</v>
      </c>
      <c r="R250" s="209">
        <f>Q250*H250</f>
        <v>0</v>
      </c>
      <c r="S250" s="209">
        <v>0</v>
      </c>
      <c r="T250" s="210">
        <f>S250*H250</f>
        <v>0</v>
      </c>
      <c r="AR250" s="13" t="s">
        <v>201</v>
      </c>
      <c r="AT250" s="13" t="s">
        <v>141</v>
      </c>
      <c r="AU250" s="13" t="s">
        <v>82</v>
      </c>
      <c r="AY250" s="13" t="s">
        <v>138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3" t="s">
        <v>80</v>
      </c>
      <c r="BK250" s="211">
        <f>ROUND(I250*H250,2)</f>
        <v>0</v>
      </c>
      <c r="BL250" s="13" t="s">
        <v>201</v>
      </c>
      <c r="BM250" s="13" t="s">
        <v>676</v>
      </c>
    </row>
    <row r="251" spans="2:65" s="1" customFormat="1" ht="22.5" customHeight="1">
      <c r="B251" s="34"/>
      <c r="C251" s="200" t="s">
        <v>677</v>
      </c>
      <c r="D251" s="200" t="s">
        <v>141</v>
      </c>
      <c r="E251" s="201" t="s">
        <v>678</v>
      </c>
      <c r="F251" s="202" t="s">
        <v>679</v>
      </c>
      <c r="G251" s="203" t="s">
        <v>259</v>
      </c>
      <c r="H251" s="204">
        <v>4.784</v>
      </c>
      <c r="I251" s="205"/>
      <c r="J251" s="206">
        <f>ROUND(I251*H251,2)</f>
        <v>0</v>
      </c>
      <c r="K251" s="202" t="s">
        <v>145</v>
      </c>
      <c r="L251" s="39"/>
      <c r="M251" s="207" t="s">
        <v>20</v>
      </c>
      <c r="N251" s="208" t="s">
        <v>43</v>
      </c>
      <c r="O251" s="75"/>
      <c r="P251" s="209">
        <f>O251*H251</f>
        <v>0</v>
      </c>
      <c r="Q251" s="209">
        <v>0</v>
      </c>
      <c r="R251" s="209">
        <f>Q251*H251</f>
        <v>0</v>
      </c>
      <c r="S251" s="209">
        <v>0</v>
      </c>
      <c r="T251" s="210">
        <f>S251*H251</f>
        <v>0</v>
      </c>
      <c r="AR251" s="13" t="s">
        <v>201</v>
      </c>
      <c r="AT251" s="13" t="s">
        <v>141</v>
      </c>
      <c r="AU251" s="13" t="s">
        <v>82</v>
      </c>
      <c r="AY251" s="13" t="s">
        <v>138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3" t="s">
        <v>80</v>
      </c>
      <c r="BK251" s="211">
        <f>ROUND(I251*H251,2)</f>
        <v>0</v>
      </c>
      <c r="BL251" s="13" t="s">
        <v>201</v>
      </c>
      <c r="BM251" s="13" t="s">
        <v>680</v>
      </c>
    </row>
    <row r="252" spans="2:65" s="1" customFormat="1" ht="22.5" customHeight="1">
      <c r="B252" s="34"/>
      <c r="C252" s="200" t="s">
        <v>681</v>
      </c>
      <c r="D252" s="200" t="s">
        <v>141</v>
      </c>
      <c r="E252" s="201" t="s">
        <v>682</v>
      </c>
      <c r="F252" s="202" t="s">
        <v>683</v>
      </c>
      <c r="G252" s="203" t="s">
        <v>259</v>
      </c>
      <c r="H252" s="204">
        <v>4.799</v>
      </c>
      <c r="I252" s="205"/>
      <c r="J252" s="206">
        <f>ROUND(I252*H252,2)</f>
        <v>0</v>
      </c>
      <c r="K252" s="202" t="s">
        <v>145</v>
      </c>
      <c r="L252" s="39"/>
      <c r="M252" s="207" t="s">
        <v>20</v>
      </c>
      <c r="N252" s="208" t="s">
        <v>43</v>
      </c>
      <c r="O252" s="75"/>
      <c r="P252" s="209">
        <f>O252*H252</f>
        <v>0</v>
      </c>
      <c r="Q252" s="209">
        <v>0</v>
      </c>
      <c r="R252" s="209">
        <f>Q252*H252</f>
        <v>0</v>
      </c>
      <c r="S252" s="209">
        <v>0</v>
      </c>
      <c r="T252" s="210">
        <f>S252*H252</f>
        <v>0</v>
      </c>
      <c r="AR252" s="13" t="s">
        <v>201</v>
      </c>
      <c r="AT252" s="13" t="s">
        <v>141</v>
      </c>
      <c r="AU252" s="13" t="s">
        <v>82</v>
      </c>
      <c r="AY252" s="13" t="s">
        <v>138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3" t="s">
        <v>80</v>
      </c>
      <c r="BK252" s="211">
        <f>ROUND(I252*H252,2)</f>
        <v>0</v>
      </c>
      <c r="BL252" s="13" t="s">
        <v>201</v>
      </c>
      <c r="BM252" s="13" t="s">
        <v>684</v>
      </c>
    </row>
    <row r="253" spans="2:63" s="10" customFormat="1" ht="22.8" customHeight="1">
      <c r="B253" s="184"/>
      <c r="C253" s="185"/>
      <c r="D253" s="186" t="s">
        <v>71</v>
      </c>
      <c r="E253" s="198" t="s">
        <v>685</v>
      </c>
      <c r="F253" s="198" t="s">
        <v>686</v>
      </c>
      <c r="G253" s="185"/>
      <c r="H253" s="185"/>
      <c r="I253" s="188"/>
      <c r="J253" s="199">
        <f>BK253</f>
        <v>0</v>
      </c>
      <c r="K253" s="185"/>
      <c r="L253" s="190"/>
      <c r="M253" s="191"/>
      <c r="N253" s="192"/>
      <c r="O253" s="192"/>
      <c r="P253" s="193">
        <f>SUM(P254:P285)</f>
        <v>0</v>
      </c>
      <c r="Q253" s="192"/>
      <c r="R253" s="193">
        <f>SUM(R254:R285)</f>
        <v>0</v>
      </c>
      <c r="S253" s="192"/>
      <c r="T253" s="194">
        <f>SUM(T254:T285)</f>
        <v>0</v>
      </c>
      <c r="AR253" s="195" t="s">
        <v>82</v>
      </c>
      <c r="AT253" s="196" t="s">
        <v>71</v>
      </c>
      <c r="AU253" s="196" t="s">
        <v>80</v>
      </c>
      <c r="AY253" s="195" t="s">
        <v>138</v>
      </c>
      <c r="BK253" s="197">
        <f>SUM(BK254:BK285)</f>
        <v>0</v>
      </c>
    </row>
    <row r="254" spans="2:65" s="1" customFormat="1" ht="16.5" customHeight="1">
      <c r="B254" s="34"/>
      <c r="C254" s="200" t="s">
        <v>687</v>
      </c>
      <c r="D254" s="200" t="s">
        <v>141</v>
      </c>
      <c r="E254" s="201" t="s">
        <v>688</v>
      </c>
      <c r="F254" s="202" t="s">
        <v>689</v>
      </c>
      <c r="G254" s="203" t="s">
        <v>366</v>
      </c>
      <c r="H254" s="204">
        <v>50</v>
      </c>
      <c r="I254" s="205"/>
      <c r="J254" s="206">
        <f>ROUND(I254*H254,2)</f>
        <v>0</v>
      </c>
      <c r="K254" s="202" t="s">
        <v>20</v>
      </c>
      <c r="L254" s="39"/>
      <c r="M254" s="207" t="s">
        <v>20</v>
      </c>
      <c r="N254" s="208" t="s">
        <v>43</v>
      </c>
      <c r="O254" s="75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AR254" s="13" t="s">
        <v>201</v>
      </c>
      <c r="AT254" s="13" t="s">
        <v>141</v>
      </c>
      <c r="AU254" s="13" t="s">
        <v>82</v>
      </c>
      <c r="AY254" s="13" t="s">
        <v>138</v>
      </c>
      <c r="BE254" s="211">
        <f>IF(N254="základní",J254,0)</f>
        <v>0</v>
      </c>
      <c r="BF254" s="211">
        <f>IF(N254="snížená",J254,0)</f>
        <v>0</v>
      </c>
      <c r="BG254" s="211">
        <f>IF(N254="zákl. přenesená",J254,0)</f>
        <v>0</v>
      </c>
      <c r="BH254" s="211">
        <f>IF(N254="sníž. přenesená",J254,0)</f>
        <v>0</v>
      </c>
      <c r="BI254" s="211">
        <f>IF(N254="nulová",J254,0)</f>
        <v>0</v>
      </c>
      <c r="BJ254" s="13" t="s">
        <v>80</v>
      </c>
      <c r="BK254" s="211">
        <f>ROUND(I254*H254,2)</f>
        <v>0</v>
      </c>
      <c r="BL254" s="13" t="s">
        <v>201</v>
      </c>
      <c r="BM254" s="13" t="s">
        <v>690</v>
      </c>
    </row>
    <row r="255" spans="2:65" s="1" customFormat="1" ht="16.5" customHeight="1">
      <c r="B255" s="34"/>
      <c r="C255" s="200" t="s">
        <v>691</v>
      </c>
      <c r="D255" s="200" t="s">
        <v>141</v>
      </c>
      <c r="E255" s="201" t="s">
        <v>692</v>
      </c>
      <c r="F255" s="202" t="s">
        <v>693</v>
      </c>
      <c r="G255" s="203" t="s">
        <v>694</v>
      </c>
      <c r="H255" s="204">
        <v>1</v>
      </c>
      <c r="I255" s="205"/>
      <c r="J255" s="206">
        <f>ROUND(I255*H255,2)</f>
        <v>0</v>
      </c>
      <c r="K255" s="202" t="s">
        <v>20</v>
      </c>
      <c r="L255" s="39"/>
      <c r="M255" s="207" t="s">
        <v>20</v>
      </c>
      <c r="N255" s="208" t="s">
        <v>43</v>
      </c>
      <c r="O255" s="75"/>
      <c r="P255" s="209">
        <f>O255*H255</f>
        <v>0</v>
      </c>
      <c r="Q255" s="209">
        <v>0</v>
      </c>
      <c r="R255" s="209">
        <f>Q255*H255</f>
        <v>0</v>
      </c>
      <c r="S255" s="209">
        <v>0</v>
      </c>
      <c r="T255" s="210">
        <f>S255*H255</f>
        <v>0</v>
      </c>
      <c r="AR255" s="13" t="s">
        <v>201</v>
      </c>
      <c r="AT255" s="13" t="s">
        <v>141</v>
      </c>
      <c r="AU255" s="13" t="s">
        <v>82</v>
      </c>
      <c r="AY255" s="13" t="s">
        <v>138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3" t="s">
        <v>80</v>
      </c>
      <c r="BK255" s="211">
        <f>ROUND(I255*H255,2)</f>
        <v>0</v>
      </c>
      <c r="BL255" s="13" t="s">
        <v>201</v>
      </c>
      <c r="BM255" s="13" t="s">
        <v>695</v>
      </c>
    </row>
    <row r="256" spans="2:65" s="1" customFormat="1" ht="16.5" customHeight="1">
      <c r="B256" s="34"/>
      <c r="C256" s="200" t="s">
        <v>696</v>
      </c>
      <c r="D256" s="200" t="s">
        <v>141</v>
      </c>
      <c r="E256" s="201" t="s">
        <v>697</v>
      </c>
      <c r="F256" s="202" t="s">
        <v>698</v>
      </c>
      <c r="G256" s="203" t="s">
        <v>694</v>
      </c>
      <c r="H256" s="204">
        <v>1</v>
      </c>
      <c r="I256" s="205"/>
      <c r="J256" s="206">
        <f>ROUND(I256*H256,2)</f>
        <v>0</v>
      </c>
      <c r="K256" s="202" t="s">
        <v>20</v>
      </c>
      <c r="L256" s="39"/>
      <c r="M256" s="207" t="s">
        <v>20</v>
      </c>
      <c r="N256" s="208" t="s">
        <v>43</v>
      </c>
      <c r="O256" s="75"/>
      <c r="P256" s="209">
        <f>O256*H256</f>
        <v>0</v>
      </c>
      <c r="Q256" s="209">
        <v>0</v>
      </c>
      <c r="R256" s="209">
        <f>Q256*H256</f>
        <v>0</v>
      </c>
      <c r="S256" s="209">
        <v>0</v>
      </c>
      <c r="T256" s="210">
        <f>S256*H256</f>
        <v>0</v>
      </c>
      <c r="AR256" s="13" t="s">
        <v>201</v>
      </c>
      <c r="AT256" s="13" t="s">
        <v>141</v>
      </c>
      <c r="AU256" s="13" t="s">
        <v>82</v>
      </c>
      <c r="AY256" s="13" t="s">
        <v>138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13" t="s">
        <v>80</v>
      </c>
      <c r="BK256" s="211">
        <f>ROUND(I256*H256,2)</f>
        <v>0</v>
      </c>
      <c r="BL256" s="13" t="s">
        <v>201</v>
      </c>
      <c r="BM256" s="13" t="s">
        <v>699</v>
      </c>
    </row>
    <row r="257" spans="2:65" s="1" customFormat="1" ht="16.5" customHeight="1">
      <c r="B257" s="34"/>
      <c r="C257" s="200" t="s">
        <v>700</v>
      </c>
      <c r="D257" s="200" t="s">
        <v>141</v>
      </c>
      <c r="E257" s="201" t="s">
        <v>701</v>
      </c>
      <c r="F257" s="202" t="s">
        <v>702</v>
      </c>
      <c r="G257" s="203" t="s">
        <v>694</v>
      </c>
      <c r="H257" s="204">
        <v>1</v>
      </c>
      <c r="I257" s="205"/>
      <c r="J257" s="206">
        <f>ROUND(I257*H257,2)</f>
        <v>0</v>
      </c>
      <c r="K257" s="202" t="s">
        <v>20</v>
      </c>
      <c r="L257" s="39"/>
      <c r="M257" s="207" t="s">
        <v>20</v>
      </c>
      <c r="N257" s="208" t="s">
        <v>43</v>
      </c>
      <c r="O257" s="75"/>
      <c r="P257" s="209">
        <f>O257*H257</f>
        <v>0</v>
      </c>
      <c r="Q257" s="209">
        <v>0</v>
      </c>
      <c r="R257" s="209">
        <f>Q257*H257</f>
        <v>0</v>
      </c>
      <c r="S257" s="209">
        <v>0</v>
      </c>
      <c r="T257" s="210">
        <f>S257*H257</f>
        <v>0</v>
      </c>
      <c r="AR257" s="13" t="s">
        <v>201</v>
      </c>
      <c r="AT257" s="13" t="s">
        <v>141</v>
      </c>
      <c r="AU257" s="13" t="s">
        <v>82</v>
      </c>
      <c r="AY257" s="13" t="s">
        <v>138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3" t="s">
        <v>80</v>
      </c>
      <c r="BK257" s="211">
        <f>ROUND(I257*H257,2)</f>
        <v>0</v>
      </c>
      <c r="BL257" s="13" t="s">
        <v>201</v>
      </c>
      <c r="BM257" s="13" t="s">
        <v>703</v>
      </c>
    </row>
    <row r="258" spans="2:65" s="1" customFormat="1" ht="16.5" customHeight="1">
      <c r="B258" s="34"/>
      <c r="C258" s="200" t="s">
        <v>704</v>
      </c>
      <c r="D258" s="200" t="s">
        <v>141</v>
      </c>
      <c r="E258" s="201" t="s">
        <v>705</v>
      </c>
      <c r="F258" s="202" t="s">
        <v>706</v>
      </c>
      <c r="G258" s="203" t="s">
        <v>366</v>
      </c>
      <c r="H258" s="204">
        <v>350</v>
      </c>
      <c r="I258" s="205"/>
      <c r="J258" s="206">
        <f>ROUND(I258*H258,2)</f>
        <v>0</v>
      </c>
      <c r="K258" s="202" t="s">
        <v>20</v>
      </c>
      <c r="L258" s="39"/>
      <c r="M258" s="207" t="s">
        <v>20</v>
      </c>
      <c r="N258" s="208" t="s">
        <v>43</v>
      </c>
      <c r="O258" s="75"/>
      <c r="P258" s="209">
        <f>O258*H258</f>
        <v>0</v>
      </c>
      <c r="Q258" s="209">
        <v>0</v>
      </c>
      <c r="R258" s="209">
        <f>Q258*H258</f>
        <v>0</v>
      </c>
      <c r="S258" s="209">
        <v>0</v>
      </c>
      <c r="T258" s="210">
        <f>S258*H258</f>
        <v>0</v>
      </c>
      <c r="AR258" s="13" t="s">
        <v>201</v>
      </c>
      <c r="AT258" s="13" t="s">
        <v>141</v>
      </c>
      <c r="AU258" s="13" t="s">
        <v>82</v>
      </c>
      <c r="AY258" s="13" t="s">
        <v>138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3" t="s">
        <v>80</v>
      </c>
      <c r="BK258" s="211">
        <f>ROUND(I258*H258,2)</f>
        <v>0</v>
      </c>
      <c r="BL258" s="13" t="s">
        <v>201</v>
      </c>
      <c r="BM258" s="13" t="s">
        <v>707</v>
      </c>
    </row>
    <row r="259" spans="2:65" s="1" customFormat="1" ht="16.5" customHeight="1">
      <c r="B259" s="34"/>
      <c r="C259" s="200" t="s">
        <v>708</v>
      </c>
      <c r="D259" s="200" t="s">
        <v>141</v>
      </c>
      <c r="E259" s="201" t="s">
        <v>709</v>
      </c>
      <c r="F259" s="202" t="s">
        <v>710</v>
      </c>
      <c r="G259" s="203" t="s">
        <v>366</v>
      </c>
      <c r="H259" s="204">
        <v>230</v>
      </c>
      <c r="I259" s="205"/>
      <c r="J259" s="206">
        <f>ROUND(I259*H259,2)</f>
        <v>0</v>
      </c>
      <c r="K259" s="202" t="s">
        <v>20</v>
      </c>
      <c r="L259" s="39"/>
      <c r="M259" s="207" t="s">
        <v>20</v>
      </c>
      <c r="N259" s="208" t="s">
        <v>43</v>
      </c>
      <c r="O259" s="75"/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AR259" s="13" t="s">
        <v>201</v>
      </c>
      <c r="AT259" s="13" t="s">
        <v>141</v>
      </c>
      <c r="AU259" s="13" t="s">
        <v>82</v>
      </c>
      <c r="AY259" s="13" t="s">
        <v>138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3" t="s">
        <v>80</v>
      </c>
      <c r="BK259" s="211">
        <f>ROUND(I259*H259,2)</f>
        <v>0</v>
      </c>
      <c r="BL259" s="13" t="s">
        <v>201</v>
      </c>
      <c r="BM259" s="13" t="s">
        <v>711</v>
      </c>
    </row>
    <row r="260" spans="2:65" s="1" customFormat="1" ht="16.5" customHeight="1">
      <c r="B260" s="34"/>
      <c r="C260" s="200" t="s">
        <v>712</v>
      </c>
      <c r="D260" s="200" t="s">
        <v>141</v>
      </c>
      <c r="E260" s="201" t="s">
        <v>713</v>
      </c>
      <c r="F260" s="202" t="s">
        <v>714</v>
      </c>
      <c r="G260" s="203" t="s">
        <v>366</v>
      </c>
      <c r="H260" s="204">
        <v>32</v>
      </c>
      <c r="I260" s="205"/>
      <c r="J260" s="206">
        <f>ROUND(I260*H260,2)</f>
        <v>0</v>
      </c>
      <c r="K260" s="202" t="s">
        <v>20</v>
      </c>
      <c r="L260" s="39"/>
      <c r="M260" s="207" t="s">
        <v>20</v>
      </c>
      <c r="N260" s="208" t="s">
        <v>43</v>
      </c>
      <c r="O260" s="75"/>
      <c r="P260" s="209">
        <f>O260*H260</f>
        <v>0</v>
      </c>
      <c r="Q260" s="209">
        <v>0</v>
      </c>
      <c r="R260" s="209">
        <f>Q260*H260</f>
        <v>0</v>
      </c>
      <c r="S260" s="209">
        <v>0</v>
      </c>
      <c r="T260" s="210">
        <f>S260*H260</f>
        <v>0</v>
      </c>
      <c r="AR260" s="13" t="s">
        <v>201</v>
      </c>
      <c r="AT260" s="13" t="s">
        <v>141</v>
      </c>
      <c r="AU260" s="13" t="s">
        <v>82</v>
      </c>
      <c r="AY260" s="13" t="s">
        <v>138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13" t="s">
        <v>80</v>
      </c>
      <c r="BK260" s="211">
        <f>ROUND(I260*H260,2)</f>
        <v>0</v>
      </c>
      <c r="BL260" s="13" t="s">
        <v>201</v>
      </c>
      <c r="BM260" s="13" t="s">
        <v>715</v>
      </c>
    </row>
    <row r="261" spans="2:65" s="1" customFormat="1" ht="16.5" customHeight="1">
      <c r="B261" s="34"/>
      <c r="C261" s="200" t="s">
        <v>716</v>
      </c>
      <c r="D261" s="200" t="s">
        <v>141</v>
      </c>
      <c r="E261" s="201" t="s">
        <v>717</v>
      </c>
      <c r="F261" s="202" t="s">
        <v>718</v>
      </c>
      <c r="G261" s="203" t="s">
        <v>366</v>
      </c>
      <c r="H261" s="204">
        <v>26</v>
      </c>
      <c r="I261" s="205"/>
      <c r="J261" s="206">
        <f>ROUND(I261*H261,2)</f>
        <v>0</v>
      </c>
      <c r="K261" s="202" t="s">
        <v>20</v>
      </c>
      <c r="L261" s="39"/>
      <c r="M261" s="207" t="s">
        <v>20</v>
      </c>
      <c r="N261" s="208" t="s">
        <v>43</v>
      </c>
      <c r="O261" s="75"/>
      <c r="P261" s="209">
        <f>O261*H261</f>
        <v>0</v>
      </c>
      <c r="Q261" s="209">
        <v>0</v>
      </c>
      <c r="R261" s="209">
        <f>Q261*H261</f>
        <v>0</v>
      </c>
      <c r="S261" s="209">
        <v>0</v>
      </c>
      <c r="T261" s="210">
        <f>S261*H261</f>
        <v>0</v>
      </c>
      <c r="AR261" s="13" t="s">
        <v>201</v>
      </c>
      <c r="AT261" s="13" t="s">
        <v>141</v>
      </c>
      <c r="AU261" s="13" t="s">
        <v>82</v>
      </c>
      <c r="AY261" s="13" t="s">
        <v>138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3" t="s">
        <v>80</v>
      </c>
      <c r="BK261" s="211">
        <f>ROUND(I261*H261,2)</f>
        <v>0</v>
      </c>
      <c r="BL261" s="13" t="s">
        <v>201</v>
      </c>
      <c r="BM261" s="13" t="s">
        <v>719</v>
      </c>
    </row>
    <row r="262" spans="2:65" s="1" customFormat="1" ht="16.5" customHeight="1">
      <c r="B262" s="34"/>
      <c r="C262" s="200" t="s">
        <v>720</v>
      </c>
      <c r="D262" s="200" t="s">
        <v>141</v>
      </c>
      <c r="E262" s="201" t="s">
        <v>721</v>
      </c>
      <c r="F262" s="202" t="s">
        <v>722</v>
      </c>
      <c r="G262" s="203" t="s">
        <v>366</v>
      </c>
      <c r="H262" s="204">
        <v>8</v>
      </c>
      <c r="I262" s="205"/>
      <c r="J262" s="206">
        <f>ROUND(I262*H262,2)</f>
        <v>0</v>
      </c>
      <c r="K262" s="202" t="s">
        <v>20</v>
      </c>
      <c r="L262" s="39"/>
      <c r="M262" s="207" t="s">
        <v>20</v>
      </c>
      <c r="N262" s="208" t="s">
        <v>43</v>
      </c>
      <c r="O262" s="75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AR262" s="13" t="s">
        <v>201</v>
      </c>
      <c r="AT262" s="13" t="s">
        <v>141</v>
      </c>
      <c r="AU262" s="13" t="s">
        <v>82</v>
      </c>
      <c r="AY262" s="13" t="s">
        <v>138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3" t="s">
        <v>80</v>
      </c>
      <c r="BK262" s="211">
        <f>ROUND(I262*H262,2)</f>
        <v>0</v>
      </c>
      <c r="BL262" s="13" t="s">
        <v>201</v>
      </c>
      <c r="BM262" s="13" t="s">
        <v>723</v>
      </c>
    </row>
    <row r="263" spans="2:65" s="1" customFormat="1" ht="16.5" customHeight="1">
      <c r="B263" s="34"/>
      <c r="C263" s="200" t="s">
        <v>724</v>
      </c>
      <c r="D263" s="200" t="s">
        <v>141</v>
      </c>
      <c r="E263" s="201" t="s">
        <v>177</v>
      </c>
      <c r="F263" s="202" t="s">
        <v>725</v>
      </c>
      <c r="G263" s="203" t="s">
        <v>366</v>
      </c>
      <c r="H263" s="204">
        <v>85</v>
      </c>
      <c r="I263" s="205"/>
      <c r="J263" s="206">
        <f>ROUND(I263*H263,2)</f>
        <v>0</v>
      </c>
      <c r="K263" s="202" t="s">
        <v>20</v>
      </c>
      <c r="L263" s="39"/>
      <c r="M263" s="207" t="s">
        <v>20</v>
      </c>
      <c r="N263" s="208" t="s">
        <v>43</v>
      </c>
      <c r="O263" s="75"/>
      <c r="P263" s="209">
        <f>O263*H263</f>
        <v>0</v>
      </c>
      <c r="Q263" s="209">
        <v>0</v>
      </c>
      <c r="R263" s="209">
        <f>Q263*H263</f>
        <v>0</v>
      </c>
      <c r="S263" s="209">
        <v>0</v>
      </c>
      <c r="T263" s="210">
        <f>S263*H263</f>
        <v>0</v>
      </c>
      <c r="AR263" s="13" t="s">
        <v>201</v>
      </c>
      <c r="AT263" s="13" t="s">
        <v>141</v>
      </c>
      <c r="AU263" s="13" t="s">
        <v>82</v>
      </c>
      <c r="AY263" s="13" t="s">
        <v>138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3" t="s">
        <v>80</v>
      </c>
      <c r="BK263" s="211">
        <f>ROUND(I263*H263,2)</f>
        <v>0</v>
      </c>
      <c r="BL263" s="13" t="s">
        <v>201</v>
      </c>
      <c r="BM263" s="13" t="s">
        <v>726</v>
      </c>
    </row>
    <row r="264" spans="2:65" s="1" customFormat="1" ht="16.5" customHeight="1">
      <c r="B264" s="34"/>
      <c r="C264" s="200" t="s">
        <v>727</v>
      </c>
      <c r="D264" s="200" t="s">
        <v>141</v>
      </c>
      <c r="E264" s="201" t="s">
        <v>181</v>
      </c>
      <c r="F264" s="202" t="s">
        <v>728</v>
      </c>
      <c r="G264" s="203" t="s">
        <v>366</v>
      </c>
      <c r="H264" s="204">
        <v>40</v>
      </c>
      <c r="I264" s="205"/>
      <c r="J264" s="206">
        <f>ROUND(I264*H264,2)</f>
        <v>0</v>
      </c>
      <c r="K264" s="202" t="s">
        <v>20</v>
      </c>
      <c r="L264" s="39"/>
      <c r="M264" s="207" t="s">
        <v>20</v>
      </c>
      <c r="N264" s="208" t="s">
        <v>43</v>
      </c>
      <c r="O264" s="75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AR264" s="13" t="s">
        <v>201</v>
      </c>
      <c r="AT264" s="13" t="s">
        <v>141</v>
      </c>
      <c r="AU264" s="13" t="s">
        <v>82</v>
      </c>
      <c r="AY264" s="13" t="s">
        <v>138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3" t="s">
        <v>80</v>
      </c>
      <c r="BK264" s="211">
        <f>ROUND(I264*H264,2)</f>
        <v>0</v>
      </c>
      <c r="BL264" s="13" t="s">
        <v>201</v>
      </c>
      <c r="BM264" s="13" t="s">
        <v>729</v>
      </c>
    </row>
    <row r="265" spans="2:65" s="1" customFormat="1" ht="16.5" customHeight="1">
      <c r="B265" s="34"/>
      <c r="C265" s="200" t="s">
        <v>730</v>
      </c>
      <c r="D265" s="200" t="s">
        <v>141</v>
      </c>
      <c r="E265" s="201" t="s">
        <v>185</v>
      </c>
      <c r="F265" s="202" t="s">
        <v>731</v>
      </c>
      <c r="G265" s="203" t="s">
        <v>366</v>
      </c>
      <c r="H265" s="204">
        <v>12</v>
      </c>
      <c r="I265" s="205"/>
      <c r="J265" s="206">
        <f>ROUND(I265*H265,2)</f>
        <v>0</v>
      </c>
      <c r="K265" s="202" t="s">
        <v>20</v>
      </c>
      <c r="L265" s="39"/>
      <c r="M265" s="207" t="s">
        <v>20</v>
      </c>
      <c r="N265" s="208" t="s">
        <v>43</v>
      </c>
      <c r="O265" s="75"/>
      <c r="P265" s="209">
        <f>O265*H265</f>
        <v>0</v>
      </c>
      <c r="Q265" s="209">
        <v>0</v>
      </c>
      <c r="R265" s="209">
        <f>Q265*H265</f>
        <v>0</v>
      </c>
      <c r="S265" s="209">
        <v>0</v>
      </c>
      <c r="T265" s="210">
        <f>S265*H265</f>
        <v>0</v>
      </c>
      <c r="AR265" s="13" t="s">
        <v>201</v>
      </c>
      <c r="AT265" s="13" t="s">
        <v>141</v>
      </c>
      <c r="AU265" s="13" t="s">
        <v>82</v>
      </c>
      <c r="AY265" s="13" t="s">
        <v>138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3" t="s">
        <v>80</v>
      </c>
      <c r="BK265" s="211">
        <f>ROUND(I265*H265,2)</f>
        <v>0</v>
      </c>
      <c r="BL265" s="13" t="s">
        <v>201</v>
      </c>
      <c r="BM265" s="13" t="s">
        <v>732</v>
      </c>
    </row>
    <row r="266" spans="2:65" s="1" customFormat="1" ht="16.5" customHeight="1">
      <c r="B266" s="34"/>
      <c r="C266" s="200" t="s">
        <v>733</v>
      </c>
      <c r="D266" s="200" t="s">
        <v>141</v>
      </c>
      <c r="E266" s="201" t="s">
        <v>189</v>
      </c>
      <c r="F266" s="202" t="s">
        <v>734</v>
      </c>
      <c r="G266" s="203" t="s">
        <v>366</v>
      </c>
      <c r="H266" s="204">
        <v>15</v>
      </c>
      <c r="I266" s="205"/>
      <c r="J266" s="206">
        <f>ROUND(I266*H266,2)</f>
        <v>0</v>
      </c>
      <c r="K266" s="202" t="s">
        <v>20</v>
      </c>
      <c r="L266" s="39"/>
      <c r="M266" s="207" t="s">
        <v>20</v>
      </c>
      <c r="N266" s="208" t="s">
        <v>43</v>
      </c>
      <c r="O266" s="75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AR266" s="13" t="s">
        <v>201</v>
      </c>
      <c r="AT266" s="13" t="s">
        <v>141</v>
      </c>
      <c r="AU266" s="13" t="s">
        <v>82</v>
      </c>
      <c r="AY266" s="13" t="s">
        <v>138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3" t="s">
        <v>80</v>
      </c>
      <c r="BK266" s="211">
        <f>ROUND(I266*H266,2)</f>
        <v>0</v>
      </c>
      <c r="BL266" s="13" t="s">
        <v>201</v>
      </c>
      <c r="BM266" s="13" t="s">
        <v>735</v>
      </c>
    </row>
    <row r="267" spans="2:65" s="1" customFormat="1" ht="16.5" customHeight="1">
      <c r="B267" s="34"/>
      <c r="C267" s="200" t="s">
        <v>736</v>
      </c>
      <c r="D267" s="200" t="s">
        <v>141</v>
      </c>
      <c r="E267" s="201" t="s">
        <v>194</v>
      </c>
      <c r="F267" s="202" t="s">
        <v>737</v>
      </c>
      <c r="G267" s="203" t="s">
        <v>694</v>
      </c>
      <c r="H267" s="204">
        <v>82</v>
      </c>
      <c r="I267" s="205"/>
      <c r="J267" s="206">
        <f>ROUND(I267*H267,2)</f>
        <v>0</v>
      </c>
      <c r="K267" s="202" t="s">
        <v>20</v>
      </c>
      <c r="L267" s="39"/>
      <c r="M267" s="207" t="s">
        <v>20</v>
      </c>
      <c r="N267" s="208" t="s">
        <v>43</v>
      </c>
      <c r="O267" s="75"/>
      <c r="P267" s="209">
        <f>O267*H267</f>
        <v>0</v>
      </c>
      <c r="Q267" s="209">
        <v>0</v>
      </c>
      <c r="R267" s="209">
        <f>Q267*H267</f>
        <v>0</v>
      </c>
      <c r="S267" s="209">
        <v>0</v>
      </c>
      <c r="T267" s="210">
        <f>S267*H267</f>
        <v>0</v>
      </c>
      <c r="AR267" s="13" t="s">
        <v>201</v>
      </c>
      <c r="AT267" s="13" t="s">
        <v>141</v>
      </c>
      <c r="AU267" s="13" t="s">
        <v>82</v>
      </c>
      <c r="AY267" s="13" t="s">
        <v>138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3" t="s">
        <v>80</v>
      </c>
      <c r="BK267" s="211">
        <f>ROUND(I267*H267,2)</f>
        <v>0</v>
      </c>
      <c r="BL267" s="13" t="s">
        <v>201</v>
      </c>
      <c r="BM267" s="13" t="s">
        <v>738</v>
      </c>
    </row>
    <row r="268" spans="2:65" s="1" customFormat="1" ht="16.5" customHeight="1">
      <c r="B268" s="34"/>
      <c r="C268" s="200" t="s">
        <v>739</v>
      </c>
      <c r="D268" s="200" t="s">
        <v>141</v>
      </c>
      <c r="E268" s="201" t="s">
        <v>8</v>
      </c>
      <c r="F268" s="202" t="s">
        <v>740</v>
      </c>
      <c r="G268" s="203" t="s">
        <v>694</v>
      </c>
      <c r="H268" s="204">
        <v>161</v>
      </c>
      <c r="I268" s="205"/>
      <c r="J268" s="206">
        <f>ROUND(I268*H268,2)</f>
        <v>0</v>
      </c>
      <c r="K268" s="202" t="s">
        <v>20</v>
      </c>
      <c r="L268" s="39"/>
      <c r="M268" s="207" t="s">
        <v>20</v>
      </c>
      <c r="N268" s="208" t="s">
        <v>43</v>
      </c>
      <c r="O268" s="75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AR268" s="13" t="s">
        <v>201</v>
      </c>
      <c r="AT268" s="13" t="s">
        <v>141</v>
      </c>
      <c r="AU268" s="13" t="s">
        <v>82</v>
      </c>
      <c r="AY268" s="13" t="s">
        <v>138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3" t="s">
        <v>80</v>
      </c>
      <c r="BK268" s="211">
        <f>ROUND(I268*H268,2)</f>
        <v>0</v>
      </c>
      <c r="BL268" s="13" t="s">
        <v>201</v>
      </c>
      <c r="BM268" s="13" t="s">
        <v>741</v>
      </c>
    </row>
    <row r="269" spans="2:65" s="1" customFormat="1" ht="16.5" customHeight="1">
      <c r="B269" s="34"/>
      <c r="C269" s="200" t="s">
        <v>742</v>
      </c>
      <c r="D269" s="200" t="s">
        <v>141</v>
      </c>
      <c r="E269" s="201" t="s">
        <v>201</v>
      </c>
      <c r="F269" s="202" t="s">
        <v>743</v>
      </c>
      <c r="G269" s="203" t="s">
        <v>694</v>
      </c>
      <c r="H269" s="204">
        <v>42</v>
      </c>
      <c r="I269" s="205"/>
      <c r="J269" s="206">
        <f>ROUND(I269*H269,2)</f>
        <v>0</v>
      </c>
      <c r="K269" s="202" t="s">
        <v>20</v>
      </c>
      <c r="L269" s="39"/>
      <c r="M269" s="207" t="s">
        <v>20</v>
      </c>
      <c r="N269" s="208" t="s">
        <v>43</v>
      </c>
      <c r="O269" s="75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AR269" s="13" t="s">
        <v>201</v>
      </c>
      <c r="AT269" s="13" t="s">
        <v>141</v>
      </c>
      <c r="AU269" s="13" t="s">
        <v>82</v>
      </c>
      <c r="AY269" s="13" t="s">
        <v>138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13" t="s">
        <v>80</v>
      </c>
      <c r="BK269" s="211">
        <f>ROUND(I269*H269,2)</f>
        <v>0</v>
      </c>
      <c r="BL269" s="13" t="s">
        <v>201</v>
      </c>
      <c r="BM269" s="13" t="s">
        <v>744</v>
      </c>
    </row>
    <row r="270" spans="2:65" s="1" customFormat="1" ht="16.5" customHeight="1">
      <c r="B270" s="34"/>
      <c r="C270" s="200" t="s">
        <v>745</v>
      </c>
      <c r="D270" s="200" t="s">
        <v>141</v>
      </c>
      <c r="E270" s="201" t="s">
        <v>206</v>
      </c>
      <c r="F270" s="202" t="s">
        <v>746</v>
      </c>
      <c r="G270" s="203" t="s">
        <v>694</v>
      </c>
      <c r="H270" s="204">
        <v>42</v>
      </c>
      <c r="I270" s="205"/>
      <c r="J270" s="206">
        <f>ROUND(I270*H270,2)</f>
        <v>0</v>
      </c>
      <c r="K270" s="202" t="s">
        <v>20</v>
      </c>
      <c r="L270" s="39"/>
      <c r="M270" s="207" t="s">
        <v>20</v>
      </c>
      <c r="N270" s="208" t="s">
        <v>43</v>
      </c>
      <c r="O270" s="75"/>
      <c r="P270" s="209">
        <f>O270*H270</f>
        <v>0</v>
      </c>
      <c r="Q270" s="209">
        <v>0</v>
      </c>
      <c r="R270" s="209">
        <f>Q270*H270</f>
        <v>0</v>
      </c>
      <c r="S270" s="209">
        <v>0</v>
      </c>
      <c r="T270" s="210">
        <f>S270*H270</f>
        <v>0</v>
      </c>
      <c r="AR270" s="13" t="s">
        <v>201</v>
      </c>
      <c r="AT270" s="13" t="s">
        <v>141</v>
      </c>
      <c r="AU270" s="13" t="s">
        <v>82</v>
      </c>
      <c r="AY270" s="13" t="s">
        <v>138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3" t="s">
        <v>80</v>
      </c>
      <c r="BK270" s="211">
        <f>ROUND(I270*H270,2)</f>
        <v>0</v>
      </c>
      <c r="BL270" s="13" t="s">
        <v>201</v>
      </c>
      <c r="BM270" s="13" t="s">
        <v>747</v>
      </c>
    </row>
    <row r="271" spans="2:65" s="1" customFormat="1" ht="16.5" customHeight="1">
      <c r="B271" s="34"/>
      <c r="C271" s="200" t="s">
        <v>748</v>
      </c>
      <c r="D271" s="200" t="s">
        <v>141</v>
      </c>
      <c r="E271" s="201" t="s">
        <v>211</v>
      </c>
      <c r="F271" s="202" t="s">
        <v>749</v>
      </c>
      <c r="G271" s="203" t="s">
        <v>694</v>
      </c>
      <c r="H271" s="204">
        <v>72</v>
      </c>
      <c r="I271" s="205"/>
      <c r="J271" s="206">
        <f>ROUND(I271*H271,2)</f>
        <v>0</v>
      </c>
      <c r="K271" s="202" t="s">
        <v>20</v>
      </c>
      <c r="L271" s="39"/>
      <c r="M271" s="207" t="s">
        <v>20</v>
      </c>
      <c r="N271" s="208" t="s">
        <v>43</v>
      </c>
      <c r="O271" s="75"/>
      <c r="P271" s="209">
        <f>O271*H271</f>
        <v>0</v>
      </c>
      <c r="Q271" s="209">
        <v>0</v>
      </c>
      <c r="R271" s="209">
        <f>Q271*H271</f>
        <v>0</v>
      </c>
      <c r="S271" s="209">
        <v>0</v>
      </c>
      <c r="T271" s="210">
        <f>S271*H271</f>
        <v>0</v>
      </c>
      <c r="AR271" s="13" t="s">
        <v>201</v>
      </c>
      <c r="AT271" s="13" t="s">
        <v>141</v>
      </c>
      <c r="AU271" s="13" t="s">
        <v>82</v>
      </c>
      <c r="AY271" s="13" t="s">
        <v>138</v>
      </c>
      <c r="BE271" s="211">
        <f>IF(N271="základní",J271,0)</f>
        <v>0</v>
      </c>
      <c r="BF271" s="211">
        <f>IF(N271="snížená",J271,0)</f>
        <v>0</v>
      </c>
      <c r="BG271" s="211">
        <f>IF(N271="zákl. přenesená",J271,0)</f>
        <v>0</v>
      </c>
      <c r="BH271" s="211">
        <f>IF(N271="sníž. přenesená",J271,0)</f>
        <v>0</v>
      </c>
      <c r="BI271" s="211">
        <f>IF(N271="nulová",J271,0)</f>
        <v>0</v>
      </c>
      <c r="BJ271" s="13" t="s">
        <v>80</v>
      </c>
      <c r="BK271" s="211">
        <f>ROUND(I271*H271,2)</f>
        <v>0</v>
      </c>
      <c r="BL271" s="13" t="s">
        <v>201</v>
      </c>
      <c r="BM271" s="13" t="s">
        <v>750</v>
      </c>
    </row>
    <row r="272" spans="2:65" s="1" customFormat="1" ht="16.5" customHeight="1">
      <c r="B272" s="34"/>
      <c r="C272" s="200" t="s">
        <v>751</v>
      </c>
      <c r="D272" s="200" t="s">
        <v>141</v>
      </c>
      <c r="E272" s="201" t="s">
        <v>215</v>
      </c>
      <c r="F272" s="202" t="s">
        <v>752</v>
      </c>
      <c r="G272" s="203" t="s">
        <v>694</v>
      </c>
      <c r="H272" s="204">
        <v>16</v>
      </c>
      <c r="I272" s="205"/>
      <c r="J272" s="206">
        <f>ROUND(I272*H272,2)</f>
        <v>0</v>
      </c>
      <c r="K272" s="202" t="s">
        <v>20</v>
      </c>
      <c r="L272" s="39"/>
      <c r="M272" s="207" t="s">
        <v>20</v>
      </c>
      <c r="N272" s="208" t="s">
        <v>43</v>
      </c>
      <c r="O272" s="75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AR272" s="13" t="s">
        <v>201</v>
      </c>
      <c r="AT272" s="13" t="s">
        <v>141</v>
      </c>
      <c r="AU272" s="13" t="s">
        <v>82</v>
      </c>
      <c r="AY272" s="13" t="s">
        <v>138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3" t="s">
        <v>80</v>
      </c>
      <c r="BK272" s="211">
        <f>ROUND(I272*H272,2)</f>
        <v>0</v>
      </c>
      <c r="BL272" s="13" t="s">
        <v>201</v>
      </c>
      <c r="BM272" s="13" t="s">
        <v>753</v>
      </c>
    </row>
    <row r="273" spans="2:65" s="1" customFormat="1" ht="16.5" customHeight="1">
      <c r="B273" s="34"/>
      <c r="C273" s="200" t="s">
        <v>754</v>
      </c>
      <c r="D273" s="200" t="s">
        <v>141</v>
      </c>
      <c r="E273" s="201" t="s">
        <v>219</v>
      </c>
      <c r="F273" s="202" t="s">
        <v>755</v>
      </c>
      <c r="G273" s="203" t="s">
        <v>694</v>
      </c>
      <c r="H273" s="204">
        <v>8</v>
      </c>
      <c r="I273" s="205"/>
      <c r="J273" s="206">
        <f>ROUND(I273*H273,2)</f>
        <v>0</v>
      </c>
      <c r="K273" s="202" t="s">
        <v>20</v>
      </c>
      <c r="L273" s="39"/>
      <c r="M273" s="207" t="s">
        <v>20</v>
      </c>
      <c r="N273" s="208" t="s">
        <v>43</v>
      </c>
      <c r="O273" s="75"/>
      <c r="P273" s="209">
        <f>O273*H273</f>
        <v>0</v>
      </c>
      <c r="Q273" s="209">
        <v>0</v>
      </c>
      <c r="R273" s="209">
        <f>Q273*H273</f>
        <v>0</v>
      </c>
      <c r="S273" s="209">
        <v>0</v>
      </c>
      <c r="T273" s="210">
        <f>S273*H273</f>
        <v>0</v>
      </c>
      <c r="AR273" s="13" t="s">
        <v>201</v>
      </c>
      <c r="AT273" s="13" t="s">
        <v>141</v>
      </c>
      <c r="AU273" s="13" t="s">
        <v>82</v>
      </c>
      <c r="AY273" s="13" t="s">
        <v>138</v>
      </c>
      <c r="BE273" s="211">
        <f>IF(N273="základní",J273,0)</f>
        <v>0</v>
      </c>
      <c r="BF273" s="211">
        <f>IF(N273="snížená",J273,0)</f>
        <v>0</v>
      </c>
      <c r="BG273" s="211">
        <f>IF(N273="zákl. přenesená",J273,0)</f>
        <v>0</v>
      </c>
      <c r="BH273" s="211">
        <f>IF(N273="sníž. přenesená",J273,0)</f>
        <v>0</v>
      </c>
      <c r="BI273" s="211">
        <f>IF(N273="nulová",J273,0)</f>
        <v>0</v>
      </c>
      <c r="BJ273" s="13" t="s">
        <v>80</v>
      </c>
      <c r="BK273" s="211">
        <f>ROUND(I273*H273,2)</f>
        <v>0</v>
      </c>
      <c r="BL273" s="13" t="s">
        <v>201</v>
      </c>
      <c r="BM273" s="13" t="s">
        <v>756</v>
      </c>
    </row>
    <row r="274" spans="2:65" s="1" customFormat="1" ht="16.5" customHeight="1">
      <c r="B274" s="34"/>
      <c r="C274" s="200" t="s">
        <v>757</v>
      </c>
      <c r="D274" s="200" t="s">
        <v>141</v>
      </c>
      <c r="E274" s="201" t="s">
        <v>7</v>
      </c>
      <c r="F274" s="202" t="s">
        <v>758</v>
      </c>
      <c r="G274" s="203" t="s">
        <v>694</v>
      </c>
      <c r="H274" s="204">
        <v>11</v>
      </c>
      <c r="I274" s="205"/>
      <c r="J274" s="206">
        <f>ROUND(I274*H274,2)</f>
        <v>0</v>
      </c>
      <c r="K274" s="202" t="s">
        <v>20</v>
      </c>
      <c r="L274" s="39"/>
      <c r="M274" s="207" t="s">
        <v>20</v>
      </c>
      <c r="N274" s="208" t="s">
        <v>43</v>
      </c>
      <c r="O274" s="75"/>
      <c r="P274" s="209">
        <f>O274*H274</f>
        <v>0</v>
      </c>
      <c r="Q274" s="209">
        <v>0</v>
      </c>
      <c r="R274" s="209">
        <f>Q274*H274</f>
        <v>0</v>
      </c>
      <c r="S274" s="209">
        <v>0</v>
      </c>
      <c r="T274" s="210">
        <f>S274*H274</f>
        <v>0</v>
      </c>
      <c r="AR274" s="13" t="s">
        <v>201</v>
      </c>
      <c r="AT274" s="13" t="s">
        <v>141</v>
      </c>
      <c r="AU274" s="13" t="s">
        <v>82</v>
      </c>
      <c r="AY274" s="13" t="s">
        <v>138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3" t="s">
        <v>80</v>
      </c>
      <c r="BK274" s="211">
        <f>ROUND(I274*H274,2)</f>
        <v>0</v>
      </c>
      <c r="BL274" s="13" t="s">
        <v>201</v>
      </c>
      <c r="BM274" s="13" t="s">
        <v>759</v>
      </c>
    </row>
    <row r="275" spans="2:65" s="1" customFormat="1" ht="16.5" customHeight="1">
      <c r="B275" s="34"/>
      <c r="C275" s="200" t="s">
        <v>760</v>
      </c>
      <c r="D275" s="200" t="s">
        <v>141</v>
      </c>
      <c r="E275" s="201" t="s">
        <v>226</v>
      </c>
      <c r="F275" s="202" t="s">
        <v>761</v>
      </c>
      <c r="G275" s="203" t="s">
        <v>694</v>
      </c>
      <c r="H275" s="204">
        <v>176</v>
      </c>
      <c r="I275" s="205"/>
      <c r="J275" s="206">
        <f>ROUND(I275*H275,2)</f>
        <v>0</v>
      </c>
      <c r="K275" s="202" t="s">
        <v>20</v>
      </c>
      <c r="L275" s="39"/>
      <c r="M275" s="207" t="s">
        <v>20</v>
      </c>
      <c r="N275" s="208" t="s">
        <v>43</v>
      </c>
      <c r="O275" s="75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AR275" s="13" t="s">
        <v>201</v>
      </c>
      <c r="AT275" s="13" t="s">
        <v>141</v>
      </c>
      <c r="AU275" s="13" t="s">
        <v>82</v>
      </c>
      <c r="AY275" s="13" t="s">
        <v>138</v>
      </c>
      <c r="BE275" s="211">
        <f>IF(N275="základní",J275,0)</f>
        <v>0</v>
      </c>
      <c r="BF275" s="211">
        <f>IF(N275="snížená",J275,0)</f>
        <v>0</v>
      </c>
      <c r="BG275" s="211">
        <f>IF(N275="zákl. přenesená",J275,0)</f>
        <v>0</v>
      </c>
      <c r="BH275" s="211">
        <f>IF(N275="sníž. přenesená",J275,0)</f>
        <v>0</v>
      </c>
      <c r="BI275" s="211">
        <f>IF(N275="nulová",J275,0)</f>
        <v>0</v>
      </c>
      <c r="BJ275" s="13" t="s">
        <v>80</v>
      </c>
      <c r="BK275" s="211">
        <f>ROUND(I275*H275,2)</f>
        <v>0</v>
      </c>
      <c r="BL275" s="13" t="s">
        <v>201</v>
      </c>
      <c r="BM275" s="13" t="s">
        <v>762</v>
      </c>
    </row>
    <row r="276" spans="2:65" s="1" customFormat="1" ht="16.5" customHeight="1">
      <c r="B276" s="34"/>
      <c r="C276" s="200" t="s">
        <v>763</v>
      </c>
      <c r="D276" s="200" t="s">
        <v>141</v>
      </c>
      <c r="E276" s="201" t="s">
        <v>230</v>
      </c>
      <c r="F276" s="202" t="s">
        <v>764</v>
      </c>
      <c r="G276" s="203" t="s">
        <v>333</v>
      </c>
      <c r="H276" s="204">
        <v>1</v>
      </c>
      <c r="I276" s="205"/>
      <c r="J276" s="206">
        <f>ROUND(I276*H276,2)</f>
        <v>0</v>
      </c>
      <c r="K276" s="202" t="s">
        <v>20</v>
      </c>
      <c r="L276" s="39"/>
      <c r="M276" s="207" t="s">
        <v>20</v>
      </c>
      <c r="N276" s="208" t="s">
        <v>43</v>
      </c>
      <c r="O276" s="75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AR276" s="13" t="s">
        <v>201</v>
      </c>
      <c r="AT276" s="13" t="s">
        <v>141</v>
      </c>
      <c r="AU276" s="13" t="s">
        <v>82</v>
      </c>
      <c r="AY276" s="13" t="s">
        <v>138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3" t="s">
        <v>80</v>
      </c>
      <c r="BK276" s="211">
        <f>ROUND(I276*H276,2)</f>
        <v>0</v>
      </c>
      <c r="BL276" s="13" t="s">
        <v>201</v>
      </c>
      <c r="BM276" s="13" t="s">
        <v>765</v>
      </c>
    </row>
    <row r="277" spans="2:65" s="1" customFormat="1" ht="16.5" customHeight="1">
      <c r="B277" s="34"/>
      <c r="C277" s="200" t="s">
        <v>766</v>
      </c>
      <c r="D277" s="200" t="s">
        <v>141</v>
      </c>
      <c r="E277" s="201" t="s">
        <v>234</v>
      </c>
      <c r="F277" s="202" t="s">
        <v>767</v>
      </c>
      <c r="G277" s="203" t="s">
        <v>333</v>
      </c>
      <c r="H277" s="204">
        <v>1</v>
      </c>
      <c r="I277" s="205"/>
      <c r="J277" s="206">
        <f>ROUND(I277*H277,2)</f>
        <v>0</v>
      </c>
      <c r="K277" s="202" t="s">
        <v>20</v>
      </c>
      <c r="L277" s="39"/>
      <c r="M277" s="207" t="s">
        <v>20</v>
      </c>
      <c r="N277" s="208" t="s">
        <v>43</v>
      </c>
      <c r="O277" s="75"/>
      <c r="P277" s="209">
        <f>O277*H277</f>
        <v>0</v>
      </c>
      <c r="Q277" s="209">
        <v>0</v>
      </c>
      <c r="R277" s="209">
        <f>Q277*H277</f>
        <v>0</v>
      </c>
      <c r="S277" s="209">
        <v>0</v>
      </c>
      <c r="T277" s="210">
        <f>S277*H277</f>
        <v>0</v>
      </c>
      <c r="AR277" s="13" t="s">
        <v>201</v>
      </c>
      <c r="AT277" s="13" t="s">
        <v>141</v>
      </c>
      <c r="AU277" s="13" t="s">
        <v>82</v>
      </c>
      <c r="AY277" s="13" t="s">
        <v>138</v>
      </c>
      <c r="BE277" s="211">
        <f>IF(N277="základní",J277,0)</f>
        <v>0</v>
      </c>
      <c r="BF277" s="211">
        <f>IF(N277="snížená",J277,0)</f>
        <v>0</v>
      </c>
      <c r="BG277" s="211">
        <f>IF(N277="zákl. přenesená",J277,0)</f>
        <v>0</v>
      </c>
      <c r="BH277" s="211">
        <f>IF(N277="sníž. přenesená",J277,0)</f>
        <v>0</v>
      </c>
      <c r="BI277" s="211">
        <f>IF(N277="nulová",J277,0)</f>
        <v>0</v>
      </c>
      <c r="BJ277" s="13" t="s">
        <v>80</v>
      </c>
      <c r="BK277" s="211">
        <f>ROUND(I277*H277,2)</f>
        <v>0</v>
      </c>
      <c r="BL277" s="13" t="s">
        <v>201</v>
      </c>
      <c r="BM277" s="13" t="s">
        <v>768</v>
      </c>
    </row>
    <row r="278" spans="2:65" s="1" customFormat="1" ht="16.5" customHeight="1">
      <c r="B278" s="34"/>
      <c r="C278" s="200" t="s">
        <v>769</v>
      </c>
      <c r="D278" s="200" t="s">
        <v>141</v>
      </c>
      <c r="E278" s="201" t="s">
        <v>238</v>
      </c>
      <c r="F278" s="202" t="s">
        <v>770</v>
      </c>
      <c r="G278" s="203" t="s">
        <v>333</v>
      </c>
      <c r="H278" s="204">
        <v>1</v>
      </c>
      <c r="I278" s="205"/>
      <c r="J278" s="206">
        <f>ROUND(I278*H278,2)</f>
        <v>0</v>
      </c>
      <c r="K278" s="202" t="s">
        <v>20</v>
      </c>
      <c r="L278" s="39"/>
      <c r="M278" s="207" t="s">
        <v>20</v>
      </c>
      <c r="N278" s="208" t="s">
        <v>43</v>
      </c>
      <c r="O278" s="75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AR278" s="13" t="s">
        <v>201</v>
      </c>
      <c r="AT278" s="13" t="s">
        <v>141</v>
      </c>
      <c r="AU278" s="13" t="s">
        <v>82</v>
      </c>
      <c r="AY278" s="13" t="s">
        <v>138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3" t="s">
        <v>80</v>
      </c>
      <c r="BK278" s="211">
        <f>ROUND(I278*H278,2)</f>
        <v>0</v>
      </c>
      <c r="BL278" s="13" t="s">
        <v>201</v>
      </c>
      <c r="BM278" s="13" t="s">
        <v>771</v>
      </c>
    </row>
    <row r="279" spans="2:65" s="1" customFormat="1" ht="16.5" customHeight="1">
      <c r="B279" s="34"/>
      <c r="C279" s="200" t="s">
        <v>772</v>
      </c>
      <c r="D279" s="200" t="s">
        <v>141</v>
      </c>
      <c r="E279" s="201" t="s">
        <v>242</v>
      </c>
      <c r="F279" s="202" t="s">
        <v>773</v>
      </c>
      <c r="G279" s="203" t="s">
        <v>333</v>
      </c>
      <c r="H279" s="204">
        <v>1</v>
      </c>
      <c r="I279" s="205"/>
      <c r="J279" s="206">
        <f>ROUND(I279*H279,2)</f>
        <v>0</v>
      </c>
      <c r="K279" s="202" t="s">
        <v>20</v>
      </c>
      <c r="L279" s="39"/>
      <c r="M279" s="207" t="s">
        <v>20</v>
      </c>
      <c r="N279" s="208" t="s">
        <v>43</v>
      </c>
      <c r="O279" s="75"/>
      <c r="P279" s="209">
        <f>O279*H279</f>
        <v>0</v>
      </c>
      <c r="Q279" s="209">
        <v>0</v>
      </c>
      <c r="R279" s="209">
        <f>Q279*H279</f>
        <v>0</v>
      </c>
      <c r="S279" s="209">
        <v>0</v>
      </c>
      <c r="T279" s="210">
        <f>S279*H279</f>
        <v>0</v>
      </c>
      <c r="AR279" s="13" t="s">
        <v>201</v>
      </c>
      <c r="AT279" s="13" t="s">
        <v>141</v>
      </c>
      <c r="AU279" s="13" t="s">
        <v>82</v>
      </c>
      <c r="AY279" s="13" t="s">
        <v>138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3" t="s">
        <v>80</v>
      </c>
      <c r="BK279" s="211">
        <f>ROUND(I279*H279,2)</f>
        <v>0</v>
      </c>
      <c r="BL279" s="13" t="s">
        <v>201</v>
      </c>
      <c r="BM279" s="13" t="s">
        <v>774</v>
      </c>
    </row>
    <row r="280" spans="2:65" s="1" customFormat="1" ht="16.5" customHeight="1">
      <c r="B280" s="34"/>
      <c r="C280" s="200" t="s">
        <v>775</v>
      </c>
      <c r="D280" s="200" t="s">
        <v>141</v>
      </c>
      <c r="E280" s="201" t="s">
        <v>246</v>
      </c>
      <c r="F280" s="202" t="s">
        <v>776</v>
      </c>
      <c r="G280" s="203" t="s">
        <v>333</v>
      </c>
      <c r="H280" s="204">
        <v>1</v>
      </c>
      <c r="I280" s="205"/>
      <c r="J280" s="206">
        <f>ROUND(I280*H280,2)</f>
        <v>0</v>
      </c>
      <c r="K280" s="202" t="s">
        <v>20</v>
      </c>
      <c r="L280" s="39"/>
      <c r="M280" s="207" t="s">
        <v>20</v>
      </c>
      <c r="N280" s="208" t="s">
        <v>43</v>
      </c>
      <c r="O280" s="75"/>
      <c r="P280" s="209">
        <f>O280*H280</f>
        <v>0</v>
      </c>
      <c r="Q280" s="209">
        <v>0</v>
      </c>
      <c r="R280" s="209">
        <f>Q280*H280</f>
        <v>0</v>
      </c>
      <c r="S280" s="209">
        <v>0</v>
      </c>
      <c r="T280" s="210">
        <f>S280*H280</f>
        <v>0</v>
      </c>
      <c r="AR280" s="13" t="s">
        <v>201</v>
      </c>
      <c r="AT280" s="13" t="s">
        <v>141</v>
      </c>
      <c r="AU280" s="13" t="s">
        <v>82</v>
      </c>
      <c r="AY280" s="13" t="s">
        <v>138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3" t="s">
        <v>80</v>
      </c>
      <c r="BK280" s="211">
        <f>ROUND(I280*H280,2)</f>
        <v>0</v>
      </c>
      <c r="BL280" s="13" t="s">
        <v>201</v>
      </c>
      <c r="BM280" s="13" t="s">
        <v>777</v>
      </c>
    </row>
    <row r="281" spans="2:65" s="1" customFormat="1" ht="16.5" customHeight="1">
      <c r="B281" s="34"/>
      <c r="C281" s="200" t="s">
        <v>778</v>
      </c>
      <c r="D281" s="200" t="s">
        <v>141</v>
      </c>
      <c r="E281" s="201" t="s">
        <v>250</v>
      </c>
      <c r="F281" s="202" t="s">
        <v>779</v>
      </c>
      <c r="G281" s="203" t="s">
        <v>333</v>
      </c>
      <c r="H281" s="204">
        <v>1</v>
      </c>
      <c r="I281" s="205"/>
      <c r="J281" s="206">
        <f>ROUND(I281*H281,2)</f>
        <v>0</v>
      </c>
      <c r="K281" s="202" t="s">
        <v>20</v>
      </c>
      <c r="L281" s="39"/>
      <c r="M281" s="207" t="s">
        <v>20</v>
      </c>
      <c r="N281" s="208" t="s">
        <v>43</v>
      </c>
      <c r="O281" s="75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AR281" s="13" t="s">
        <v>201</v>
      </c>
      <c r="AT281" s="13" t="s">
        <v>141</v>
      </c>
      <c r="AU281" s="13" t="s">
        <v>82</v>
      </c>
      <c r="AY281" s="13" t="s">
        <v>138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3" t="s">
        <v>80</v>
      </c>
      <c r="BK281" s="211">
        <f>ROUND(I281*H281,2)</f>
        <v>0</v>
      </c>
      <c r="BL281" s="13" t="s">
        <v>201</v>
      </c>
      <c r="BM281" s="13" t="s">
        <v>780</v>
      </c>
    </row>
    <row r="282" spans="2:65" s="1" customFormat="1" ht="16.5" customHeight="1">
      <c r="B282" s="34"/>
      <c r="C282" s="200" t="s">
        <v>781</v>
      </c>
      <c r="D282" s="200" t="s">
        <v>141</v>
      </c>
      <c r="E282" s="201" t="s">
        <v>256</v>
      </c>
      <c r="F282" s="202" t="s">
        <v>782</v>
      </c>
      <c r="G282" s="203" t="s">
        <v>333</v>
      </c>
      <c r="H282" s="204">
        <v>1</v>
      </c>
      <c r="I282" s="205"/>
      <c r="J282" s="206">
        <f>ROUND(I282*H282,2)</f>
        <v>0</v>
      </c>
      <c r="K282" s="202" t="s">
        <v>20</v>
      </c>
      <c r="L282" s="39"/>
      <c r="M282" s="207" t="s">
        <v>20</v>
      </c>
      <c r="N282" s="208" t="s">
        <v>43</v>
      </c>
      <c r="O282" s="75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AR282" s="13" t="s">
        <v>201</v>
      </c>
      <c r="AT282" s="13" t="s">
        <v>141</v>
      </c>
      <c r="AU282" s="13" t="s">
        <v>82</v>
      </c>
      <c r="AY282" s="13" t="s">
        <v>138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3" t="s">
        <v>80</v>
      </c>
      <c r="BK282" s="211">
        <f>ROUND(I282*H282,2)</f>
        <v>0</v>
      </c>
      <c r="BL282" s="13" t="s">
        <v>201</v>
      </c>
      <c r="BM282" s="13" t="s">
        <v>783</v>
      </c>
    </row>
    <row r="283" spans="2:65" s="1" customFormat="1" ht="16.5" customHeight="1">
      <c r="B283" s="34"/>
      <c r="C283" s="200" t="s">
        <v>784</v>
      </c>
      <c r="D283" s="200" t="s">
        <v>141</v>
      </c>
      <c r="E283" s="201" t="s">
        <v>283</v>
      </c>
      <c r="F283" s="202" t="s">
        <v>785</v>
      </c>
      <c r="G283" s="203" t="s">
        <v>333</v>
      </c>
      <c r="H283" s="204">
        <v>1</v>
      </c>
      <c r="I283" s="205"/>
      <c r="J283" s="206">
        <f>ROUND(I283*H283,2)</f>
        <v>0</v>
      </c>
      <c r="K283" s="202" t="s">
        <v>20</v>
      </c>
      <c r="L283" s="39"/>
      <c r="M283" s="207" t="s">
        <v>20</v>
      </c>
      <c r="N283" s="208" t="s">
        <v>43</v>
      </c>
      <c r="O283" s="75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AR283" s="13" t="s">
        <v>201</v>
      </c>
      <c r="AT283" s="13" t="s">
        <v>141</v>
      </c>
      <c r="AU283" s="13" t="s">
        <v>82</v>
      </c>
      <c r="AY283" s="13" t="s">
        <v>138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3" t="s">
        <v>80</v>
      </c>
      <c r="BK283" s="211">
        <f>ROUND(I283*H283,2)</f>
        <v>0</v>
      </c>
      <c r="BL283" s="13" t="s">
        <v>201</v>
      </c>
      <c r="BM283" s="13" t="s">
        <v>786</v>
      </c>
    </row>
    <row r="284" spans="2:65" s="1" customFormat="1" ht="16.5" customHeight="1">
      <c r="B284" s="34"/>
      <c r="C284" s="200" t="s">
        <v>787</v>
      </c>
      <c r="D284" s="200" t="s">
        <v>141</v>
      </c>
      <c r="E284" s="201" t="s">
        <v>291</v>
      </c>
      <c r="F284" s="202" t="s">
        <v>788</v>
      </c>
      <c r="G284" s="203" t="s">
        <v>333</v>
      </c>
      <c r="H284" s="204">
        <v>1</v>
      </c>
      <c r="I284" s="205"/>
      <c r="J284" s="206">
        <f>ROUND(I284*H284,2)</f>
        <v>0</v>
      </c>
      <c r="K284" s="202" t="s">
        <v>20</v>
      </c>
      <c r="L284" s="39"/>
      <c r="M284" s="207" t="s">
        <v>20</v>
      </c>
      <c r="N284" s="208" t="s">
        <v>43</v>
      </c>
      <c r="O284" s="75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AR284" s="13" t="s">
        <v>201</v>
      </c>
      <c r="AT284" s="13" t="s">
        <v>141</v>
      </c>
      <c r="AU284" s="13" t="s">
        <v>82</v>
      </c>
      <c r="AY284" s="13" t="s">
        <v>138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3" t="s">
        <v>80</v>
      </c>
      <c r="BK284" s="211">
        <f>ROUND(I284*H284,2)</f>
        <v>0</v>
      </c>
      <c r="BL284" s="13" t="s">
        <v>201</v>
      </c>
      <c r="BM284" s="13" t="s">
        <v>789</v>
      </c>
    </row>
    <row r="285" spans="2:65" s="1" customFormat="1" ht="16.5" customHeight="1">
      <c r="B285" s="34"/>
      <c r="C285" s="200" t="s">
        <v>790</v>
      </c>
      <c r="D285" s="200" t="s">
        <v>141</v>
      </c>
      <c r="E285" s="201" t="s">
        <v>791</v>
      </c>
      <c r="F285" s="202" t="s">
        <v>792</v>
      </c>
      <c r="G285" s="203" t="s">
        <v>793</v>
      </c>
      <c r="H285" s="204">
        <v>1</v>
      </c>
      <c r="I285" s="205"/>
      <c r="J285" s="206">
        <f>ROUND(I285*H285,2)</f>
        <v>0</v>
      </c>
      <c r="K285" s="202" t="s">
        <v>20</v>
      </c>
      <c r="L285" s="39"/>
      <c r="M285" s="207" t="s">
        <v>20</v>
      </c>
      <c r="N285" s="208" t="s">
        <v>43</v>
      </c>
      <c r="O285" s="75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AR285" s="13" t="s">
        <v>146</v>
      </c>
      <c r="AT285" s="13" t="s">
        <v>141</v>
      </c>
      <c r="AU285" s="13" t="s">
        <v>82</v>
      </c>
      <c r="AY285" s="13" t="s">
        <v>138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3" t="s">
        <v>80</v>
      </c>
      <c r="BK285" s="211">
        <f>ROUND(I285*H285,2)</f>
        <v>0</v>
      </c>
      <c r="BL285" s="13" t="s">
        <v>146</v>
      </c>
      <c r="BM285" s="13" t="s">
        <v>794</v>
      </c>
    </row>
    <row r="286" spans="2:63" s="10" customFormat="1" ht="22.8" customHeight="1">
      <c r="B286" s="184"/>
      <c r="C286" s="185"/>
      <c r="D286" s="186" t="s">
        <v>71</v>
      </c>
      <c r="E286" s="198" t="s">
        <v>795</v>
      </c>
      <c r="F286" s="198" t="s">
        <v>796</v>
      </c>
      <c r="G286" s="185"/>
      <c r="H286" s="185"/>
      <c r="I286" s="188"/>
      <c r="J286" s="199">
        <f>BK286</f>
        <v>0</v>
      </c>
      <c r="K286" s="185"/>
      <c r="L286" s="190"/>
      <c r="M286" s="191"/>
      <c r="N286" s="192"/>
      <c r="O286" s="192"/>
      <c r="P286" s="193">
        <f>SUM(P287:P296)</f>
        <v>0</v>
      </c>
      <c r="Q286" s="192"/>
      <c r="R286" s="193">
        <f>SUM(R287:R296)</f>
        <v>3.1144996000000003</v>
      </c>
      <c r="S286" s="192"/>
      <c r="T286" s="194">
        <f>SUM(T287:T296)</f>
        <v>0.075724</v>
      </c>
      <c r="AR286" s="195" t="s">
        <v>82</v>
      </c>
      <c r="AT286" s="196" t="s">
        <v>71</v>
      </c>
      <c r="AU286" s="196" t="s">
        <v>80</v>
      </c>
      <c r="AY286" s="195" t="s">
        <v>138</v>
      </c>
      <c r="BK286" s="197">
        <f>SUM(BK287:BK296)</f>
        <v>0</v>
      </c>
    </row>
    <row r="287" spans="2:65" s="1" customFormat="1" ht="22.5" customHeight="1">
      <c r="B287" s="34"/>
      <c r="C287" s="200" t="s">
        <v>797</v>
      </c>
      <c r="D287" s="200" t="s">
        <v>141</v>
      </c>
      <c r="E287" s="201" t="s">
        <v>798</v>
      </c>
      <c r="F287" s="202" t="s">
        <v>799</v>
      </c>
      <c r="G287" s="203" t="s">
        <v>144</v>
      </c>
      <c r="H287" s="204">
        <v>230.32</v>
      </c>
      <c r="I287" s="205"/>
      <c r="J287" s="206">
        <f>ROUND(I287*H287,2)</f>
        <v>0</v>
      </c>
      <c r="K287" s="202" t="s">
        <v>145</v>
      </c>
      <c r="L287" s="39"/>
      <c r="M287" s="207" t="s">
        <v>20</v>
      </c>
      <c r="N287" s="208" t="s">
        <v>43</v>
      </c>
      <c r="O287" s="75"/>
      <c r="P287" s="209">
        <f>O287*H287</f>
        <v>0</v>
      </c>
      <c r="Q287" s="209">
        <v>0.01087</v>
      </c>
      <c r="R287" s="209">
        <f>Q287*H287</f>
        <v>2.5035784</v>
      </c>
      <c r="S287" s="209">
        <v>0</v>
      </c>
      <c r="T287" s="210">
        <f>S287*H287</f>
        <v>0</v>
      </c>
      <c r="AR287" s="13" t="s">
        <v>201</v>
      </c>
      <c r="AT287" s="13" t="s">
        <v>141</v>
      </c>
      <c r="AU287" s="13" t="s">
        <v>82</v>
      </c>
      <c r="AY287" s="13" t="s">
        <v>138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3" t="s">
        <v>80</v>
      </c>
      <c r="BK287" s="211">
        <f>ROUND(I287*H287,2)</f>
        <v>0</v>
      </c>
      <c r="BL287" s="13" t="s">
        <v>201</v>
      </c>
      <c r="BM287" s="13" t="s">
        <v>800</v>
      </c>
    </row>
    <row r="288" spans="2:65" s="1" customFormat="1" ht="22.5" customHeight="1">
      <c r="B288" s="34"/>
      <c r="C288" s="200" t="s">
        <v>801</v>
      </c>
      <c r="D288" s="200" t="s">
        <v>141</v>
      </c>
      <c r="E288" s="201" t="s">
        <v>802</v>
      </c>
      <c r="F288" s="202" t="s">
        <v>803</v>
      </c>
      <c r="G288" s="203" t="s">
        <v>144</v>
      </c>
      <c r="H288" s="204">
        <v>3.9</v>
      </c>
      <c r="I288" s="205"/>
      <c r="J288" s="206">
        <f>ROUND(I288*H288,2)</f>
        <v>0</v>
      </c>
      <c r="K288" s="202" t="s">
        <v>145</v>
      </c>
      <c r="L288" s="39"/>
      <c r="M288" s="207" t="s">
        <v>20</v>
      </c>
      <c r="N288" s="208" t="s">
        <v>43</v>
      </c>
      <c r="O288" s="75"/>
      <c r="P288" s="209">
        <f>O288*H288</f>
        <v>0</v>
      </c>
      <c r="Q288" s="209">
        <v>0.01124</v>
      </c>
      <c r="R288" s="209">
        <f>Q288*H288</f>
        <v>0.043836</v>
      </c>
      <c r="S288" s="209">
        <v>0</v>
      </c>
      <c r="T288" s="210">
        <f>S288*H288</f>
        <v>0</v>
      </c>
      <c r="AR288" s="13" t="s">
        <v>201</v>
      </c>
      <c r="AT288" s="13" t="s">
        <v>141</v>
      </c>
      <c r="AU288" s="13" t="s">
        <v>82</v>
      </c>
      <c r="AY288" s="13" t="s">
        <v>138</v>
      </c>
      <c r="BE288" s="211">
        <f>IF(N288="základní",J288,0)</f>
        <v>0</v>
      </c>
      <c r="BF288" s="211">
        <f>IF(N288="snížená",J288,0)</f>
        <v>0</v>
      </c>
      <c r="BG288" s="211">
        <f>IF(N288="zákl. přenesená",J288,0)</f>
        <v>0</v>
      </c>
      <c r="BH288" s="211">
        <f>IF(N288="sníž. přenesená",J288,0)</f>
        <v>0</v>
      </c>
      <c r="BI288" s="211">
        <f>IF(N288="nulová",J288,0)</f>
        <v>0</v>
      </c>
      <c r="BJ288" s="13" t="s">
        <v>80</v>
      </c>
      <c r="BK288" s="211">
        <f>ROUND(I288*H288,2)</f>
        <v>0</v>
      </c>
      <c r="BL288" s="13" t="s">
        <v>201</v>
      </c>
      <c r="BM288" s="13" t="s">
        <v>804</v>
      </c>
    </row>
    <row r="289" spans="2:65" s="1" customFormat="1" ht="22.5" customHeight="1">
      <c r="B289" s="34"/>
      <c r="C289" s="200" t="s">
        <v>805</v>
      </c>
      <c r="D289" s="200" t="s">
        <v>141</v>
      </c>
      <c r="E289" s="201" t="s">
        <v>806</v>
      </c>
      <c r="F289" s="202" t="s">
        <v>807</v>
      </c>
      <c r="G289" s="203" t="s">
        <v>144</v>
      </c>
      <c r="H289" s="204">
        <v>230.32</v>
      </c>
      <c r="I289" s="205"/>
      <c r="J289" s="206">
        <f>ROUND(I289*H289,2)</f>
        <v>0</v>
      </c>
      <c r="K289" s="202" t="s">
        <v>145</v>
      </c>
      <c r="L289" s="39"/>
      <c r="M289" s="207" t="s">
        <v>20</v>
      </c>
      <c r="N289" s="208" t="s">
        <v>43</v>
      </c>
      <c r="O289" s="75"/>
      <c r="P289" s="209">
        <f>O289*H289</f>
        <v>0</v>
      </c>
      <c r="Q289" s="209">
        <v>0.0001</v>
      </c>
      <c r="R289" s="209">
        <f>Q289*H289</f>
        <v>0.023032</v>
      </c>
      <c r="S289" s="209">
        <v>0</v>
      </c>
      <c r="T289" s="210">
        <f>S289*H289</f>
        <v>0</v>
      </c>
      <c r="AR289" s="13" t="s">
        <v>201</v>
      </c>
      <c r="AT289" s="13" t="s">
        <v>141</v>
      </c>
      <c r="AU289" s="13" t="s">
        <v>82</v>
      </c>
      <c r="AY289" s="13" t="s">
        <v>138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3" t="s">
        <v>80</v>
      </c>
      <c r="BK289" s="211">
        <f>ROUND(I289*H289,2)</f>
        <v>0</v>
      </c>
      <c r="BL289" s="13" t="s">
        <v>201</v>
      </c>
      <c r="BM289" s="13" t="s">
        <v>808</v>
      </c>
    </row>
    <row r="290" spans="2:65" s="1" customFormat="1" ht="16.5" customHeight="1">
      <c r="B290" s="34"/>
      <c r="C290" s="200" t="s">
        <v>809</v>
      </c>
      <c r="D290" s="200" t="s">
        <v>141</v>
      </c>
      <c r="E290" s="201" t="s">
        <v>810</v>
      </c>
      <c r="F290" s="202" t="s">
        <v>811</v>
      </c>
      <c r="G290" s="203" t="s">
        <v>144</v>
      </c>
      <c r="H290" s="204">
        <v>230.32</v>
      </c>
      <c r="I290" s="205"/>
      <c r="J290" s="206">
        <f>ROUND(I290*H290,2)</f>
        <v>0</v>
      </c>
      <c r="K290" s="202" t="s">
        <v>145</v>
      </c>
      <c r="L290" s="39"/>
      <c r="M290" s="207" t="s">
        <v>20</v>
      </c>
      <c r="N290" s="208" t="s">
        <v>43</v>
      </c>
      <c r="O290" s="75"/>
      <c r="P290" s="209">
        <f>O290*H290</f>
        <v>0</v>
      </c>
      <c r="Q290" s="209">
        <v>0</v>
      </c>
      <c r="R290" s="209">
        <f>Q290*H290</f>
        <v>0</v>
      </c>
      <c r="S290" s="209">
        <v>0</v>
      </c>
      <c r="T290" s="210">
        <f>S290*H290</f>
        <v>0</v>
      </c>
      <c r="AR290" s="13" t="s">
        <v>201</v>
      </c>
      <c r="AT290" s="13" t="s">
        <v>141</v>
      </c>
      <c r="AU290" s="13" t="s">
        <v>82</v>
      </c>
      <c r="AY290" s="13" t="s">
        <v>138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13" t="s">
        <v>80</v>
      </c>
      <c r="BK290" s="211">
        <f>ROUND(I290*H290,2)</f>
        <v>0</v>
      </c>
      <c r="BL290" s="13" t="s">
        <v>201</v>
      </c>
      <c r="BM290" s="13" t="s">
        <v>812</v>
      </c>
    </row>
    <row r="291" spans="2:65" s="1" customFormat="1" ht="16.5" customHeight="1">
      <c r="B291" s="34"/>
      <c r="C291" s="200" t="s">
        <v>813</v>
      </c>
      <c r="D291" s="200" t="s">
        <v>141</v>
      </c>
      <c r="E291" s="201" t="s">
        <v>814</v>
      </c>
      <c r="F291" s="202" t="s">
        <v>815</v>
      </c>
      <c r="G291" s="203" t="s">
        <v>144</v>
      </c>
      <c r="H291" s="204">
        <v>230.32</v>
      </c>
      <c r="I291" s="205"/>
      <c r="J291" s="206">
        <f>ROUND(I291*H291,2)</f>
        <v>0</v>
      </c>
      <c r="K291" s="202" t="s">
        <v>145</v>
      </c>
      <c r="L291" s="39"/>
      <c r="M291" s="207" t="s">
        <v>20</v>
      </c>
      <c r="N291" s="208" t="s">
        <v>43</v>
      </c>
      <c r="O291" s="75"/>
      <c r="P291" s="209">
        <f>O291*H291</f>
        <v>0</v>
      </c>
      <c r="Q291" s="209">
        <v>0.0001</v>
      </c>
      <c r="R291" s="209">
        <f>Q291*H291</f>
        <v>0.023032</v>
      </c>
      <c r="S291" s="209">
        <v>0</v>
      </c>
      <c r="T291" s="210">
        <f>S291*H291</f>
        <v>0</v>
      </c>
      <c r="AR291" s="13" t="s">
        <v>201</v>
      </c>
      <c r="AT291" s="13" t="s">
        <v>141</v>
      </c>
      <c r="AU291" s="13" t="s">
        <v>82</v>
      </c>
      <c r="AY291" s="13" t="s">
        <v>138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3" t="s">
        <v>80</v>
      </c>
      <c r="BK291" s="211">
        <f>ROUND(I291*H291,2)</f>
        <v>0</v>
      </c>
      <c r="BL291" s="13" t="s">
        <v>201</v>
      </c>
      <c r="BM291" s="13" t="s">
        <v>816</v>
      </c>
    </row>
    <row r="292" spans="2:65" s="1" customFormat="1" ht="22.5" customHeight="1">
      <c r="B292" s="34"/>
      <c r="C292" s="200" t="s">
        <v>817</v>
      </c>
      <c r="D292" s="200" t="s">
        <v>141</v>
      </c>
      <c r="E292" s="201" t="s">
        <v>818</v>
      </c>
      <c r="F292" s="202" t="s">
        <v>819</v>
      </c>
      <c r="G292" s="203" t="s">
        <v>144</v>
      </c>
      <c r="H292" s="204">
        <v>2.3</v>
      </c>
      <c r="I292" s="205"/>
      <c r="J292" s="206">
        <f>ROUND(I292*H292,2)</f>
        <v>0</v>
      </c>
      <c r="K292" s="202" t="s">
        <v>145</v>
      </c>
      <c r="L292" s="39"/>
      <c r="M292" s="207" t="s">
        <v>20</v>
      </c>
      <c r="N292" s="208" t="s">
        <v>43</v>
      </c>
      <c r="O292" s="75"/>
      <c r="P292" s="209">
        <f>O292*H292</f>
        <v>0</v>
      </c>
      <c r="Q292" s="209">
        <v>0.01223</v>
      </c>
      <c r="R292" s="209">
        <f>Q292*H292</f>
        <v>0.028128999999999998</v>
      </c>
      <c r="S292" s="209">
        <v>0</v>
      </c>
      <c r="T292" s="210">
        <f>S292*H292</f>
        <v>0</v>
      </c>
      <c r="AR292" s="13" t="s">
        <v>201</v>
      </c>
      <c r="AT292" s="13" t="s">
        <v>141</v>
      </c>
      <c r="AU292" s="13" t="s">
        <v>82</v>
      </c>
      <c r="AY292" s="13" t="s">
        <v>138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13" t="s">
        <v>80</v>
      </c>
      <c r="BK292" s="211">
        <f>ROUND(I292*H292,2)</f>
        <v>0</v>
      </c>
      <c r="BL292" s="13" t="s">
        <v>201</v>
      </c>
      <c r="BM292" s="13" t="s">
        <v>820</v>
      </c>
    </row>
    <row r="293" spans="2:65" s="1" customFormat="1" ht="22.5" customHeight="1">
      <c r="B293" s="34"/>
      <c r="C293" s="200" t="s">
        <v>821</v>
      </c>
      <c r="D293" s="200" t="s">
        <v>141</v>
      </c>
      <c r="E293" s="201" t="s">
        <v>822</v>
      </c>
      <c r="F293" s="202" t="s">
        <v>823</v>
      </c>
      <c r="G293" s="203" t="s">
        <v>144</v>
      </c>
      <c r="H293" s="204">
        <v>4.4</v>
      </c>
      <c r="I293" s="205"/>
      <c r="J293" s="206">
        <f>ROUND(I293*H293,2)</f>
        <v>0</v>
      </c>
      <c r="K293" s="202" t="s">
        <v>145</v>
      </c>
      <c r="L293" s="39"/>
      <c r="M293" s="207" t="s">
        <v>20</v>
      </c>
      <c r="N293" s="208" t="s">
        <v>43</v>
      </c>
      <c r="O293" s="75"/>
      <c r="P293" s="209">
        <f>O293*H293</f>
        <v>0</v>
      </c>
      <c r="Q293" s="209">
        <v>0</v>
      </c>
      <c r="R293" s="209">
        <f>Q293*H293</f>
        <v>0</v>
      </c>
      <c r="S293" s="209">
        <v>0.01721</v>
      </c>
      <c r="T293" s="210">
        <f>S293*H293</f>
        <v>0.075724</v>
      </c>
      <c r="AR293" s="13" t="s">
        <v>201</v>
      </c>
      <c r="AT293" s="13" t="s">
        <v>141</v>
      </c>
      <c r="AU293" s="13" t="s">
        <v>82</v>
      </c>
      <c r="AY293" s="13" t="s">
        <v>138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3" t="s">
        <v>80</v>
      </c>
      <c r="BK293" s="211">
        <f>ROUND(I293*H293,2)</f>
        <v>0</v>
      </c>
      <c r="BL293" s="13" t="s">
        <v>201</v>
      </c>
      <c r="BM293" s="13" t="s">
        <v>824</v>
      </c>
    </row>
    <row r="294" spans="2:65" s="1" customFormat="1" ht="22.5" customHeight="1">
      <c r="B294" s="34"/>
      <c r="C294" s="200" t="s">
        <v>825</v>
      </c>
      <c r="D294" s="200" t="s">
        <v>141</v>
      </c>
      <c r="E294" s="201" t="s">
        <v>826</v>
      </c>
      <c r="F294" s="202" t="s">
        <v>827</v>
      </c>
      <c r="G294" s="203" t="s">
        <v>144</v>
      </c>
      <c r="H294" s="204">
        <v>43.236</v>
      </c>
      <c r="I294" s="205"/>
      <c r="J294" s="206">
        <f>ROUND(I294*H294,2)</f>
        <v>0</v>
      </c>
      <c r="K294" s="202" t="s">
        <v>145</v>
      </c>
      <c r="L294" s="39"/>
      <c r="M294" s="207" t="s">
        <v>20</v>
      </c>
      <c r="N294" s="208" t="s">
        <v>43</v>
      </c>
      <c r="O294" s="75"/>
      <c r="P294" s="209">
        <f>O294*H294</f>
        <v>0</v>
      </c>
      <c r="Q294" s="209">
        <v>0.00195</v>
      </c>
      <c r="R294" s="209">
        <f>Q294*H294</f>
        <v>0.08431019999999999</v>
      </c>
      <c r="S294" s="209">
        <v>0</v>
      </c>
      <c r="T294" s="210">
        <f>S294*H294</f>
        <v>0</v>
      </c>
      <c r="AR294" s="13" t="s">
        <v>201</v>
      </c>
      <c r="AT294" s="13" t="s">
        <v>141</v>
      </c>
      <c r="AU294" s="13" t="s">
        <v>82</v>
      </c>
      <c r="AY294" s="13" t="s">
        <v>138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3" t="s">
        <v>80</v>
      </c>
      <c r="BK294" s="211">
        <f>ROUND(I294*H294,2)</f>
        <v>0</v>
      </c>
      <c r="BL294" s="13" t="s">
        <v>201</v>
      </c>
      <c r="BM294" s="13" t="s">
        <v>828</v>
      </c>
    </row>
    <row r="295" spans="2:65" s="1" customFormat="1" ht="16.5" customHeight="1">
      <c r="B295" s="34"/>
      <c r="C295" s="212" t="s">
        <v>829</v>
      </c>
      <c r="D295" s="212" t="s">
        <v>310</v>
      </c>
      <c r="E295" s="213" t="s">
        <v>830</v>
      </c>
      <c r="F295" s="214" t="s">
        <v>831</v>
      </c>
      <c r="G295" s="215" t="s">
        <v>144</v>
      </c>
      <c r="H295" s="216">
        <v>45.398</v>
      </c>
      <c r="I295" s="217"/>
      <c r="J295" s="218">
        <f>ROUND(I295*H295,2)</f>
        <v>0</v>
      </c>
      <c r="K295" s="214" t="s">
        <v>145</v>
      </c>
      <c r="L295" s="219"/>
      <c r="M295" s="220" t="s">
        <v>20</v>
      </c>
      <c r="N295" s="221" t="s">
        <v>43</v>
      </c>
      <c r="O295" s="75"/>
      <c r="P295" s="209">
        <f>O295*H295</f>
        <v>0</v>
      </c>
      <c r="Q295" s="209">
        <v>0.009</v>
      </c>
      <c r="R295" s="209">
        <f>Q295*H295</f>
        <v>0.408582</v>
      </c>
      <c r="S295" s="209">
        <v>0</v>
      </c>
      <c r="T295" s="210">
        <f>S295*H295</f>
        <v>0</v>
      </c>
      <c r="AR295" s="13" t="s">
        <v>271</v>
      </c>
      <c r="AT295" s="13" t="s">
        <v>310</v>
      </c>
      <c r="AU295" s="13" t="s">
        <v>82</v>
      </c>
      <c r="AY295" s="13" t="s">
        <v>138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3" t="s">
        <v>80</v>
      </c>
      <c r="BK295" s="211">
        <f>ROUND(I295*H295,2)</f>
        <v>0</v>
      </c>
      <c r="BL295" s="13" t="s">
        <v>201</v>
      </c>
      <c r="BM295" s="13" t="s">
        <v>832</v>
      </c>
    </row>
    <row r="296" spans="2:65" s="1" customFormat="1" ht="22.5" customHeight="1">
      <c r="B296" s="34"/>
      <c r="C296" s="200" t="s">
        <v>833</v>
      </c>
      <c r="D296" s="200" t="s">
        <v>141</v>
      </c>
      <c r="E296" s="201" t="s">
        <v>834</v>
      </c>
      <c r="F296" s="202" t="s">
        <v>835</v>
      </c>
      <c r="G296" s="203" t="s">
        <v>259</v>
      </c>
      <c r="H296" s="204">
        <v>3.114</v>
      </c>
      <c r="I296" s="205"/>
      <c r="J296" s="206">
        <f>ROUND(I296*H296,2)</f>
        <v>0</v>
      </c>
      <c r="K296" s="202" t="s">
        <v>145</v>
      </c>
      <c r="L296" s="39"/>
      <c r="M296" s="207" t="s">
        <v>20</v>
      </c>
      <c r="N296" s="208" t="s">
        <v>43</v>
      </c>
      <c r="O296" s="75"/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AR296" s="13" t="s">
        <v>201</v>
      </c>
      <c r="AT296" s="13" t="s">
        <v>141</v>
      </c>
      <c r="AU296" s="13" t="s">
        <v>82</v>
      </c>
      <c r="AY296" s="13" t="s">
        <v>138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13" t="s">
        <v>80</v>
      </c>
      <c r="BK296" s="211">
        <f>ROUND(I296*H296,2)</f>
        <v>0</v>
      </c>
      <c r="BL296" s="13" t="s">
        <v>201</v>
      </c>
      <c r="BM296" s="13" t="s">
        <v>836</v>
      </c>
    </row>
    <row r="297" spans="2:63" s="10" customFormat="1" ht="22.8" customHeight="1">
      <c r="B297" s="184"/>
      <c r="C297" s="185"/>
      <c r="D297" s="186" t="s">
        <v>71</v>
      </c>
      <c r="E297" s="198" t="s">
        <v>837</v>
      </c>
      <c r="F297" s="198" t="s">
        <v>838</v>
      </c>
      <c r="G297" s="185"/>
      <c r="H297" s="185"/>
      <c r="I297" s="188"/>
      <c r="J297" s="199">
        <f>BK297</f>
        <v>0</v>
      </c>
      <c r="K297" s="185"/>
      <c r="L297" s="190"/>
      <c r="M297" s="191"/>
      <c r="N297" s="192"/>
      <c r="O297" s="192"/>
      <c r="P297" s="193">
        <f>SUM(P298:P302)</f>
        <v>0</v>
      </c>
      <c r="Q297" s="192"/>
      <c r="R297" s="193">
        <f>SUM(R298:R302)</f>
        <v>0.306</v>
      </c>
      <c r="S297" s="192"/>
      <c r="T297" s="194">
        <f>SUM(T298:T302)</f>
        <v>0.19482</v>
      </c>
      <c r="AR297" s="195" t="s">
        <v>82</v>
      </c>
      <c r="AT297" s="196" t="s">
        <v>71</v>
      </c>
      <c r="AU297" s="196" t="s">
        <v>80</v>
      </c>
      <c r="AY297" s="195" t="s">
        <v>138</v>
      </c>
      <c r="BK297" s="197">
        <f>SUM(BK298:BK302)</f>
        <v>0</v>
      </c>
    </row>
    <row r="298" spans="2:65" s="1" customFormat="1" ht="16.5" customHeight="1">
      <c r="B298" s="34"/>
      <c r="C298" s="200" t="s">
        <v>839</v>
      </c>
      <c r="D298" s="200" t="s">
        <v>141</v>
      </c>
      <c r="E298" s="201" t="s">
        <v>840</v>
      </c>
      <c r="F298" s="202" t="s">
        <v>841</v>
      </c>
      <c r="G298" s="203" t="s">
        <v>366</v>
      </c>
      <c r="H298" s="204">
        <v>102</v>
      </c>
      <c r="I298" s="205"/>
      <c r="J298" s="206">
        <f>ROUND(I298*H298,2)</f>
        <v>0</v>
      </c>
      <c r="K298" s="202" t="s">
        <v>145</v>
      </c>
      <c r="L298" s="39"/>
      <c r="M298" s="207" t="s">
        <v>20</v>
      </c>
      <c r="N298" s="208" t="s">
        <v>43</v>
      </c>
      <c r="O298" s="75"/>
      <c r="P298" s="209">
        <f>O298*H298</f>
        <v>0</v>
      </c>
      <c r="Q298" s="209">
        <v>0</v>
      </c>
      <c r="R298" s="209">
        <f>Q298*H298</f>
        <v>0</v>
      </c>
      <c r="S298" s="209">
        <v>0.00191</v>
      </c>
      <c r="T298" s="210">
        <f>S298*H298</f>
        <v>0.19482</v>
      </c>
      <c r="AR298" s="13" t="s">
        <v>201</v>
      </c>
      <c r="AT298" s="13" t="s">
        <v>141</v>
      </c>
      <c r="AU298" s="13" t="s">
        <v>82</v>
      </c>
      <c r="AY298" s="13" t="s">
        <v>138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13" t="s">
        <v>80</v>
      </c>
      <c r="BK298" s="211">
        <f>ROUND(I298*H298,2)</f>
        <v>0</v>
      </c>
      <c r="BL298" s="13" t="s">
        <v>201</v>
      </c>
      <c r="BM298" s="13" t="s">
        <v>842</v>
      </c>
    </row>
    <row r="299" spans="2:65" s="1" customFormat="1" ht="22.5" customHeight="1">
      <c r="B299" s="34"/>
      <c r="C299" s="200" t="s">
        <v>843</v>
      </c>
      <c r="D299" s="200" t="s">
        <v>141</v>
      </c>
      <c r="E299" s="201" t="s">
        <v>844</v>
      </c>
      <c r="F299" s="202" t="s">
        <v>845</v>
      </c>
      <c r="G299" s="203" t="s">
        <v>366</v>
      </c>
      <c r="H299" s="204">
        <v>102</v>
      </c>
      <c r="I299" s="205"/>
      <c r="J299" s="206">
        <f>ROUND(I299*H299,2)</f>
        <v>0</v>
      </c>
      <c r="K299" s="202" t="s">
        <v>145</v>
      </c>
      <c r="L299" s="39"/>
      <c r="M299" s="207" t="s">
        <v>20</v>
      </c>
      <c r="N299" s="208" t="s">
        <v>43</v>
      </c>
      <c r="O299" s="75"/>
      <c r="P299" s="209">
        <f>O299*H299</f>
        <v>0</v>
      </c>
      <c r="Q299" s="209">
        <v>0.003</v>
      </c>
      <c r="R299" s="209">
        <f>Q299*H299</f>
        <v>0.306</v>
      </c>
      <c r="S299" s="209">
        <v>0</v>
      </c>
      <c r="T299" s="210">
        <f>S299*H299</f>
        <v>0</v>
      </c>
      <c r="AR299" s="13" t="s">
        <v>201</v>
      </c>
      <c r="AT299" s="13" t="s">
        <v>141</v>
      </c>
      <c r="AU299" s="13" t="s">
        <v>82</v>
      </c>
      <c r="AY299" s="13" t="s">
        <v>138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3" t="s">
        <v>80</v>
      </c>
      <c r="BK299" s="211">
        <f>ROUND(I299*H299,2)</f>
        <v>0</v>
      </c>
      <c r="BL299" s="13" t="s">
        <v>201</v>
      </c>
      <c r="BM299" s="13" t="s">
        <v>846</v>
      </c>
    </row>
    <row r="300" spans="2:65" s="1" customFormat="1" ht="22.5" customHeight="1">
      <c r="B300" s="34"/>
      <c r="C300" s="200" t="s">
        <v>847</v>
      </c>
      <c r="D300" s="200" t="s">
        <v>141</v>
      </c>
      <c r="E300" s="201" t="s">
        <v>848</v>
      </c>
      <c r="F300" s="202" t="s">
        <v>849</v>
      </c>
      <c r="G300" s="203" t="s">
        <v>259</v>
      </c>
      <c r="H300" s="204">
        <v>0.306</v>
      </c>
      <c r="I300" s="205"/>
      <c r="J300" s="206">
        <f>ROUND(I300*H300,2)</f>
        <v>0</v>
      </c>
      <c r="K300" s="202" t="s">
        <v>145</v>
      </c>
      <c r="L300" s="39"/>
      <c r="M300" s="207" t="s">
        <v>20</v>
      </c>
      <c r="N300" s="208" t="s">
        <v>43</v>
      </c>
      <c r="O300" s="75"/>
      <c r="P300" s="209">
        <f>O300*H300</f>
        <v>0</v>
      </c>
      <c r="Q300" s="209">
        <v>0</v>
      </c>
      <c r="R300" s="209">
        <f>Q300*H300</f>
        <v>0</v>
      </c>
      <c r="S300" s="209">
        <v>0</v>
      </c>
      <c r="T300" s="210">
        <f>S300*H300</f>
        <v>0</v>
      </c>
      <c r="AR300" s="13" t="s">
        <v>201</v>
      </c>
      <c r="AT300" s="13" t="s">
        <v>141</v>
      </c>
      <c r="AU300" s="13" t="s">
        <v>82</v>
      </c>
      <c r="AY300" s="13" t="s">
        <v>138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3" t="s">
        <v>80</v>
      </c>
      <c r="BK300" s="211">
        <f>ROUND(I300*H300,2)</f>
        <v>0</v>
      </c>
      <c r="BL300" s="13" t="s">
        <v>201</v>
      </c>
      <c r="BM300" s="13" t="s">
        <v>850</v>
      </c>
    </row>
    <row r="301" spans="2:65" s="1" customFormat="1" ht="16.5" customHeight="1">
      <c r="B301" s="34"/>
      <c r="C301" s="200" t="s">
        <v>851</v>
      </c>
      <c r="D301" s="200" t="s">
        <v>141</v>
      </c>
      <c r="E301" s="201" t="s">
        <v>852</v>
      </c>
      <c r="F301" s="202" t="s">
        <v>853</v>
      </c>
      <c r="G301" s="203" t="s">
        <v>333</v>
      </c>
      <c r="H301" s="204">
        <v>47</v>
      </c>
      <c r="I301" s="205"/>
      <c r="J301" s="206">
        <f>ROUND(I301*H301,2)</f>
        <v>0</v>
      </c>
      <c r="K301" s="202" t="s">
        <v>20</v>
      </c>
      <c r="L301" s="39"/>
      <c r="M301" s="207" t="s">
        <v>20</v>
      </c>
      <c r="N301" s="208" t="s">
        <v>43</v>
      </c>
      <c r="O301" s="75"/>
      <c r="P301" s="209">
        <f>O301*H301</f>
        <v>0</v>
      </c>
      <c r="Q301" s="209">
        <v>0</v>
      </c>
      <c r="R301" s="209">
        <f>Q301*H301</f>
        <v>0</v>
      </c>
      <c r="S301" s="209">
        <v>0</v>
      </c>
      <c r="T301" s="210">
        <f>S301*H301</f>
        <v>0</v>
      </c>
      <c r="AR301" s="13" t="s">
        <v>201</v>
      </c>
      <c r="AT301" s="13" t="s">
        <v>141</v>
      </c>
      <c r="AU301" s="13" t="s">
        <v>82</v>
      </c>
      <c r="AY301" s="13" t="s">
        <v>138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3" t="s">
        <v>80</v>
      </c>
      <c r="BK301" s="211">
        <f>ROUND(I301*H301,2)</f>
        <v>0</v>
      </c>
      <c r="BL301" s="13" t="s">
        <v>201</v>
      </c>
      <c r="BM301" s="13" t="s">
        <v>854</v>
      </c>
    </row>
    <row r="302" spans="2:65" s="1" customFormat="1" ht="16.5" customHeight="1">
      <c r="B302" s="34"/>
      <c r="C302" s="200" t="s">
        <v>855</v>
      </c>
      <c r="D302" s="200" t="s">
        <v>141</v>
      </c>
      <c r="E302" s="201" t="s">
        <v>856</v>
      </c>
      <c r="F302" s="202" t="s">
        <v>857</v>
      </c>
      <c r="G302" s="203" t="s">
        <v>333</v>
      </c>
      <c r="H302" s="204">
        <v>1</v>
      </c>
      <c r="I302" s="205"/>
      <c r="J302" s="206">
        <f>ROUND(I302*H302,2)</f>
        <v>0</v>
      </c>
      <c r="K302" s="202" t="s">
        <v>20</v>
      </c>
      <c r="L302" s="39"/>
      <c r="M302" s="207" t="s">
        <v>20</v>
      </c>
      <c r="N302" s="208" t="s">
        <v>43</v>
      </c>
      <c r="O302" s="75"/>
      <c r="P302" s="209">
        <f>O302*H302</f>
        <v>0</v>
      </c>
      <c r="Q302" s="209">
        <v>0</v>
      </c>
      <c r="R302" s="209">
        <f>Q302*H302</f>
        <v>0</v>
      </c>
      <c r="S302" s="209">
        <v>0</v>
      </c>
      <c r="T302" s="210">
        <f>S302*H302</f>
        <v>0</v>
      </c>
      <c r="AR302" s="13" t="s">
        <v>201</v>
      </c>
      <c r="AT302" s="13" t="s">
        <v>141</v>
      </c>
      <c r="AU302" s="13" t="s">
        <v>82</v>
      </c>
      <c r="AY302" s="13" t="s">
        <v>138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3" t="s">
        <v>80</v>
      </c>
      <c r="BK302" s="211">
        <f>ROUND(I302*H302,2)</f>
        <v>0</v>
      </c>
      <c r="BL302" s="13" t="s">
        <v>201</v>
      </c>
      <c r="BM302" s="13" t="s">
        <v>858</v>
      </c>
    </row>
    <row r="303" spans="2:63" s="10" customFormat="1" ht="22.8" customHeight="1">
      <c r="B303" s="184"/>
      <c r="C303" s="185"/>
      <c r="D303" s="186" t="s">
        <v>71</v>
      </c>
      <c r="E303" s="198" t="s">
        <v>859</v>
      </c>
      <c r="F303" s="198" t="s">
        <v>860</v>
      </c>
      <c r="G303" s="185"/>
      <c r="H303" s="185"/>
      <c r="I303" s="188"/>
      <c r="J303" s="199">
        <f>BK303</f>
        <v>0</v>
      </c>
      <c r="K303" s="185"/>
      <c r="L303" s="190"/>
      <c r="M303" s="191"/>
      <c r="N303" s="192"/>
      <c r="O303" s="192"/>
      <c r="P303" s="193">
        <f>SUM(P304:P338)</f>
        <v>0</v>
      </c>
      <c r="Q303" s="192"/>
      <c r="R303" s="193">
        <f>SUM(R304:R338)</f>
        <v>1.528702</v>
      </c>
      <c r="S303" s="192"/>
      <c r="T303" s="194">
        <f>SUM(T304:T338)</f>
        <v>0</v>
      </c>
      <c r="AR303" s="195" t="s">
        <v>82</v>
      </c>
      <c r="AT303" s="196" t="s">
        <v>71</v>
      </c>
      <c r="AU303" s="196" t="s">
        <v>80</v>
      </c>
      <c r="AY303" s="195" t="s">
        <v>138</v>
      </c>
      <c r="BK303" s="197">
        <f>SUM(BK304:BK338)</f>
        <v>0</v>
      </c>
    </row>
    <row r="304" spans="2:65" s="1" customFormat="1" ht="16.5" customHeight="1">
      <c r="B304" s="34"/>
      <c r="C304" s="200" t="s">
        <v>861</v>
      </c>
      <c r="D304" s="200" t="s">
        <v>141</v>
      </c>
      <c r="E304" s="201" t="s">
        <v>862</v>
      </c>
      <c r="F304" s="202" t="s">
        <v>863</v>
      </c>
      <c r="G304" s="203" t="s">
        <v>144</v>
      </c>
      <c r="H304" s="204">
        <v>4.6</v>
      </c>
      <c r="I304" s="205"/>
      <c r="J304" s="206">
        <f>ROUND(I304*H304,2)</f>
        <v>0</v>
      </c>
      <c r="K304" s="202" t="s">
        <v>145</v>
      </c>
      <c r="L304" s="39"/>
      <c r="M304" s="207" t="s">
        <v>20</v>
      </c>
      <c r="N304" s="208" t="s">
        <v>43</v>
      </c>
      <c r="O304" s="75"/>
      <c r="P304" s="209">
        <f>O304*H304</f>
        <v>0</v>
      </c>
      <c r="Q304" s="209">
        <v>0.00027</v>
      </c>
      <c r="R304" s="209">
        <f>Q304*H304</f>
        <v>0.0012419999999999998</v>
      </c>
      <c r="S304" s="209">
        <v>0</v>
      </c>
      <c r="T304" s="210">
        <f>S304*H304</f>
        <v>0</v>
      </c>
      <c r="AR304" s="13" t="s">
        <v>201</v>
      </c>
      <c r="AT304" s="13" t="s">
        <v>141</v>
      </c>
      <c r="AU304" s="13" t="s">
        <v>82</v>
      </c>
      <c r="AY304" s="13" t="s">
        <v>138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3" t="s">
        <v>80</v>
      </c>
      <c r="BK304" s="211">
        <f>ROUND(I304*H304,2)</f>
        <v>0</v>
      </c>
      <c r="BL304" s="13" t="s">
        <v>201</v>
      </c>
      <c r="BM304" s="13" t="s">
        <v>864</v>
      </c>
    </row>
    <row r="305" spans="2:65" s="1" customFormat="1" ht="16.5" customHeight="1">
      <c r="B305" s="34"/>
      <c r="C305" s="212" t="s">
        <v>865</v>
      </c>
      <c r="D305" s="212" t="s">
        <v>310</v>
      </c>
      <c r="E305" s="213" t="s">
        <v>866</v>
      </c>
      <c r="F305" s="214" t="s">
        <v>867</v>
      </c>
      <c r="G305" s="215" t="s">
        <v>209</v>
      </c>
      <c r="H305" s="216">
        <v>2</v>
      </c>
      <c r="I305" s="217"/>
      <c r="J305" s="218">
        <f>ROUND(I305*H305,2)</f>
        <v>0</v>
      </c>
      <c r="K305" s="214" t="s">
        <v>20</v>
      </c>
      <c r="L305" s="219"/>
      <c r="M305" s="220" t="s">
        <v>20</v>
      </c>
      <c r="N305" s="221" t="s">
        <v>43</v>
      </c>
      <c r="O305" s="75"/>
      <c r="P305" s="209">
        <f>O305*H305</f>
        <v>0</v>
      </c>
      <c r="Q305" s="209">
        <v>0.0311</v>
      </c>
      <c r="R305" s="209">
        <f>Q305*H305</f>
        <v>0.0622</v>
      </c>
      <c r="S305" s="209">
        <v>0</v>
      </c>
      <c r="T305" s="210">
        <f>S305*H305</f>
        <v>0</v>
      </c>
      <c r="AR305" s="13" t="s">
        <v>271</v>
      </c>
      <c r="AT305" s="13" t="s">
        <v>310</v>
      </c>
      <c r="AU305" s="13" t="s">
        <v>82</v>
      </c>
      <c r="AY305" s="13" t="s">
        <v>138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3" t="s">
        <v>80</v>
      </c>
      <c r="BK305" s="211">
        <f>ROUND(I305*H305,2)</f>
        <v>0</v>
      </c>
      <c r="BL305" s="13" t="s">
        <v>201</v>
      </c>
      <c r="BM305" s="13" t="s">
        <v>868</v>
      </c>
    </row>
    <row r="306" spans="2:65" s="1" customFormat="1" ht="16.5" customHeight="1">
      <c r="B306" s="34"/>
      <c r="C306" s="212" t="s">
        <v>869</v>
      </c>
      <c r="D306" s="212" t="s">
        <v>310</v>
      </c>
      <c r="E306" s="213" t="s">
        <v>870</v>
      </c>
      <c r="F306" s="214" t="s">
        <v>871</v>
      </c>
      <c r="G306" s="215" t="s">
        <v>209</v>
      </c>
      <c r="H306" s="216">
        <v>1</v>
      </c>
      <c r="I306" s="217"/>
      <c r="J306" s="218">
        <f>ROUND(I306*H306,2)</f>
        <v>0</v>
      </c>
      <c r="K306" s="214" t="s">
        <v>20</v>
      </c>
      <c r="L306" s="219"/>
      <c r="M306" s="220" t="s">
        <v>20</v>
      </c>
      <c r="N306" s="221" t="s">
        <v>43</v>
      </c>
      <c r="O306" s="75"/>
      <c r="P306" s="209">
        <f>O306*H306</f>
        <v>0</v>
      </c>
      <c r="Q306" s="209">
        <v>0.0187</v>
      </c>
      <c r="R306" s="209">
        <f>Q306*H306</f>
        <v>0.0187</v>
      </c>
      <c r="S306" s="209">
        <v>0</v>
      </c>
      <c r="T306" s="210">
        <f>S306*H306</f>
        <v>0</v>
      </c>
      <c r="AR306" s="13" t="s">
        <v>271</v>
      </c>
      <c r="AT306" s="13" t="s">
        <v>310</v>
      </c>
      <c r="AU306" s="13" t="s">
        <v>82</v>
      </c>
      <c r="AY306" s="13" t="s">
        <v>138</v>
      </c>
      <c r="BE306" s="211">
        <f>IF(N306="základní",J306,0)</f>
        <v>0</v>
      </c>
      <c r="BF306" s="211">
        <f>IF(N306="snížená",J306,0)</f>
        <v>0</v>
      </c>
      <c r="BG306" s="211">
        <f>IF(N306="zákl. přenesená",J306,0)</f>
        <v>0</v>
      </c>
      <c r="BH306" s="211">
        <f>IF(N306="sníž. přenesená",J306,0)</f>
        <v>0</v>
      </c>
      <c r="BI306" s="211">
        <f>IF(N306="nulová",J306,0)</f>
        <v>0</v>
      </c>
      <c r="BJ306" s="13" t="s">
        <v>80</v>
      </c>
      <c r="BK306" s="211">
        <f>ROUND(I306*H306,2)</f>
        <v>0</v>
      </c>
      <c r="BL306" s="13" t="s">
        <v>201</v>
      </c>
      <c r="BM306" s="13" t="s">
        <v>872</v>
      </c>
    </row>
    <row r="307" spans="2:65" s="1" customFormat="1" ht="16.5" customHeight="1">
      <c r="B307" s="34"/>
      <c r="C307" s="200" t="s">
        <v>873</v>
      </c>
      <c r="D307" s="200" t="s">
        <v>141</v>
      </c>
      <c r="E307" s="201" t="s">
        <v>874</v>
      </c>
      <c r="F307" s="202" t="s">
        <v>875</v>
      </c>
      <c r="G307" s="203" t="s">
        <v>144</v>
      </c>
      <c r="H307" s="204">
        <v>0.48</v>
      </c>
      <c r="I307" s="205"/>
      <c r="J307" s="206">
        <f>ROUND(I307*H307,2)</f>
        <v>0</v>
      </c>
      <c r="K307" s="202" t="s">
        <v>145</v>
      </c>
      <c r="L307" s="39"/>
      <c r="M307" s="207" t="s">
        <v>20</v>
      </c>
      <c r="N307" s="208" t="s">
        <v>43</v>
      </c>
      <c r="O307" s="75"/>
      <c r="P307" s="209">
        <f>O307*H307</f>
        <v>0</v>
      </c>
      <c r="Q307" s="209">
        <v>0</v>
      </c>
      <c r="R307" s="209">
        <f>Q307*H307</f>
        <v>0</v>
      </c>
      <c r="S307" s="209">
        <v>0</v>
      </c>
      <c r="T307" s="210">
        <f>S307*H307</f>
        <v>0</v>
      </c>
      <c r="AR307" s="13" t="s">
        <v>201</v>
      </c>
      <c r="AT307" s="13" t="s">
        <v>141</v>
      </c>
      <c r="AU307" s="13" t="s">
        <v>82</v>
      </c>
      <c r="AY307" s="13" t="s">
        <v>138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3" t="s">
        <v>80</v>
      </c>
      <c r="BK307" s="211">
        <f>ROUND(I307*H307,2)</f>
        <v>0</v>
      </c>
      <c r="BL307" s="13" t="s">
        <v>201</v>
      </c>
      <c r="BM307" s="13" t="s">
        <v>876</v>
      </c>
    </row>
    <row r="308" spans="2:65" s="1" customFormat="1" ht="16.5" customHeight="1">
      <c r="B308" s="34"/>
      <c r="C308" s="200" t="s">
        <v>877</v>
      </c>
      <c r="D308" s="200" t="s">
        <v>141</v>
      </c>
      <c r="E308" s="201" t="s">
        <v>878</v>
      </c>
      <c r="F308" s="202" t="s">
        <v>879</v>
      </c>
      <c r="G308" s="203" t="s">
        <v>209</v>
      </c>
      <c r="H308" s="204">
        <v>2</v>
      </c>
      <c r="I308" s="205"/>
      <c r="J308" s="206">
        <f>ROUND(I308*H308,2)</f>
        <v>0</v>
      </c>
      <c r="K308" s="202" t="s">
        <v>145</v>
      </c>
      <c r="L308" s="39"/>
      <c r="M308" s="207" t="s">
        <v>20</v>
      </c>
      <c r="N308" s="208" t="s">
        <v>43</v>
      </c>
      <c r="O308" s="75"/>
      <c r="P308" s="209">
        <f>O308*H308</f>
        <v>0</v>
      </c>
      <c r="Q308" s="209">
        <v>0.00026</v>
      </c>
      <c r="R308" s="209">
        <f>Q308*H308</f>
        <v>0.00052</v>
      </c>
      <c r="S308" s="209">
        <v>0</v>
      </c>
      <c r="T308" s="210">
        <f>S308*H308</f>
        <v>0</v>
      </c>
      <c r="AR308" s="13" t="s">
        <v>201</v>
      </c>
      <c r="AT308" s="13" t="s">
        <v>141</v>
      </c>
      <c r="AU308" s="13" t="s">
        <v>82</v>
      </c>
      <c r="AY308" s="13" t="s">
        <v>138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3" t="s">
        <v>80</v>
      </c>
      <c r="BK308" s="211">
        <f>ROUND(I308*H308,2)</f>
        <v>0</v>
      </c>
      <c r="BL308" s="13" t="s">
        <v>201</v>
      </c>
      <c r="BM308" s="13" t="s">
        <v>880</v>
      </c>
    </row>
    <row r="309" spans="2:65" s="1" customFormat="1" ht="16.5" customHeight="1">
      <c r="B309" s="34"/>
      <c r="C309" s="212" t="s">
        <v>881</v>
      </c>
      <c r="D309" s="212" t="s">
        <v>310</v>
      </c>
      <c r="E309" s="213" t="s">
        <v>882</v>
      </c>
      <c r="F309" s="214" t="s">
        <v>883</v>
      </c>
      <c r="G309" s="215" t="s">
        <v>209</v>
      </c>
      <c r="H309" s="216">
        <v>2</v>
      </c>
      <c r="I309" s="217"/>
      <c r="J309" s="218">
        <f>ROUND(I309*H309,2)</f>
        <v>0</v>
      </c>
      <c r="K309" s="214" t="s">
        <v>145</v>
      </c>
      <c r="L309" s="219"/>
      <c r="M309" s="220" t="s">
        <v>20</v>
      </c>
      <c r="N309" s="221" t="s">
        <v>43</v>
      </c>
      <c r="O309" s="75"/>
      <c r="P309" s="209">
        <f>O309*H309</f>
        <v>0</v>
      </c>
      <c r="Q309" s="209">
        <v>0.079</v>
      </c>
      <c r="R309" s="209">
        <f>Q309*H309</f>
        <v>0.158</v>
      </c>
      <c r="S309" s="209">
        <v>0</v>
      </c>
      <c r="T309" s="210">
        <f>S309*H309</f>
        <v>0</v>
      </c>
      <c r="AR309" s="13" t="s">
        <v>271</v>
      </c>
      <c r="AT309" s="13" t="s">
        <v>310</v>
      </c>
      <c r="AU309" s="13" t="s">
        <v>82</v>
      </c>
      <c r="AY309" s="13" t="s">
        <v>138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3" t="s">
        <v>80</v>
      </c>
      <c r="BK309" s="211">
        <f>ROUND(I309*H309,2)</f>
        <v>0</v>
      </c>
      <c r="BL309" s="13" t="s">
        <v>201</v>
      </c>
      <c r="BM309" s="13" t="s">
        <v>884</v>
      </c>
    </row>
    <row r="310" spans="2:65" s="1" customFormat="1" ht="22.5" customHeight="1">
      <c r="B310" s="34"/>
      <c r="C310" s="200" t="s">
        <v>885</v>
      </c>
      <c r="D310" s="200" t="s">
        <v>141</v>
      </c>
      <c r="E310" s="201" t="s">
        <v>886</v>
      </c>
      <c r="F310" s="202" t="s">
        <v>887</v>
      </c>
      <c r="G310" s="203" t="s">
        <v>209</v>
      </c>
      <c r="H310" s="204">
        <v>62</v>
      </c>
      <c r="I310" s="205"/>
      <c r="J310" s="206">
        <f>ROUND(I310*H310,2)</f>
        <v>0</v>
      </c>
      <c r="K310" s="202" t="s">
        <v>145</v>
      </c>
      <c r="L310" s="39"/>
      <c r="M310" s="207" t="s">
        <v>20</v>
      </c>
      <c r="N310" s="208" t="s">
        <v>43</v>
      </c>
      <c r="O310" s="75"/>
      <c r="P310" s="209">
        <f>O310*H310</f>
        <v>0</v>
      </c>
      <c r="Q310" s="209">
        <v>0</v>
      </c>
      <c r="R310" s="209">
        <f>Q310*H310</f>
        <v>0</v>
      </c>
      <c r="S310" s="209">
        <v>0</v>
      </c>
      <c r="T310" s="210">
        <f>S310*H310</f>
        <v>0</v>
      </c>
      <c r="AR310" s="13" t="s">
        <v>201</v>
      </c>
      <c r="AT310" s="13" t="s">
        <v>141</v>
      </c>
      <c r="AU310" s="13" t="s">
        <v>82</v>
      </c>
      <c r="AY310" s="13" t="s">
        <v>138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3" t="s">
        <v>80</v>
      </c>
      <c r="BK310" s="211">
        <f>ROUND(I310*H310,2)</f>
        <v>0</v>
      </c>
      <c r="BL310" s="13" t="s">
        <v>201</v>
      </c>
      <c r="BM310" s="13" t="s">
        <v>888</v>
      </c>
    </row>
    <row r="311" spans="2:65" s="1" customFormat="1" ht="16.5" customHeight="1">
      <c r="B311" s="34"/>
      <c r="C311" s="212" t="s">
        <v>889</v>
      </c>
      <c r="D311" s="212" t="s">
        <v>310</v>
      </c>
      <c r="E311" s="213" t="s">
        <v>890</v>
      </c>
      <c r="F311" s="214" t="s">
        <v>891</v>
      </c>
      <c r="G311" s="215" t="s">
        <v>209</v>
      </c>
      <c r="H311" s="216">
        <v>19</v>
      </c>
      <c r="I311" s="217"/>
      <c r="J311" s="218">
        <f>ROUND(I311*H311,2)</f>
        <v>0</v>
      </c>
      <c r="K311" s="214" t="s">
        <v>145</v>
      </c>
      <c r="L311" s="219"/>
      <c r="M311" s="220" t="s">
        <v>20</v>
      </c>
      <c r="N311" s="221" t="s">
        <v>43</v>
      </c>
      <c r="O311" s="75"/>
      <c r="P311" s="209">
        <f>O311*H311</f>
        <v>0</v>
      </c>
      <c r="Q311" s="209">
        <v>0.013</v>
      </c>
      <c r="R311" s="209">
        <f>Q311*H311</f>
        <v>0.247</v>
      </c>
      <c r="S311" s="209">
        <v>0</v>
      </c>
      <c r="T311" s="210">
        <f>S311*H311</f>
        <v>0</v>
      </c>
      <c r="AR311" s="13" t="s">
        <v>271</v>
      </c>
      <c r="AT311" s="13" t="s">
        <v>310</v>
      </c>
      <c r="AU311" s="13" t="s">
        <v>82</v>
      </c>
      <c r="AY311" s="13" t="s">
        <v>138</v>
      </c>
      <c r="BE311" s="211">
        <f>IF(N311="základní",J311,0)</f>
        <v>0</v>
      </c>
      <c r="BF311" s="211">
        <f>IF(N311="snížená",J311,0)</f>
        <v>0</v>
      </c>
      <c r="BG311" s="211">
        <f>IF(N311="zákl. přenesená",J311,0)</f>
        <v>0</v>
      </c>
      <c r="BH311" s="211">
        <f>IF(N311="sníž. přenesená",J311,0)</f>
        <v>0</v>
      </c>
      <c r="BI311" s="211">
        <f>IF(N311="nulová",J311,0)</f>
        <v>0</v>
      </c>
      <c r="BJ311" s="13" t="s">
        <v>80</v>
      </c>
      <c r="BK311" s="211">
        <f>ROUND(I311*H311,2)</f>
        <v>0</v>
      </c>
      <c r="BL311" s="13" t="s">
        <v>201</v>
      </c>
      <c r="BM311" s="13" t="s">
        <v>892</v>
      </c>
    </row>
    <row r="312" spans="2:65" s="1" customFormat="1" ht="16.5" customHeight="1">
      <c r="B312" s="34"/>
      <c r="C312" s="212" t="s">
        <v>893</v>
      </c>
      <c r="D312" s="212" t="s">
        <v>310</v>
      </c>
      <c r="E312" s="213" t="s">
        <v>894</v>
      </c>
      <c r="F312" s="214" t="s">
        <v>895</v>
      </c>
      <c r="G312" s="215" t="s">
        <v>209</v>
      </c>
      <c r="H312" s="216">
        <v>3</v>
      </c>
      <c r="I312" s="217"/>
      <c r="J312" s="218">
        <f>ROUND(I312*H312,2)</f>
        <v>0</v>
      </c>
      <c r="K312" s="214" t="s">
        <v>145</v>
      </c>
      <c r="L312" s="219"/>
      <c r="M312" s="220" t="s">
        <v>20</v>
      </c>
      <c r="N312" s="221" t="s">
        <v>43</v>
      </c>
      <c r="O312" s="75"/>
      <c r="P312" s="209">
        <f>O312*H312</f>
        <v>0</v>
      </c>
      <c r="Q312" s="209">
        <v>0.014</v>
      </c>
      <c r="R312" s="209">
        <f>Q312*H312</f>
        <v>0.042</v>
      </c>
      <c r="S312" s="209">
        <v>0</v>
      </c>
      <c r="T312" s="210">
        <f>S312*H312</f>
        <v>0</v>
      </c>
      <c r="AR312" s="13" t="s">
        <v>271</v>
      </c>
      <c r="AT312" s="13" t="s">
        <v>310</v>
      </c>
      <c r="AU312" s="13" t="s">
        <v>82</v>
      </c>
      <c r="AY312" s="13" t="s">
        <v>138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3" t="s">
        <v>80</v>
      </c>
      <c r="BK312" s="211">
        <f>ROUND(I312*H312,2)</f>
        <v>0</v>
      </c>
      <c r="BL312" s="13" t="s">
        <v>201</v>
      </c>
      <c r="BM312" s="13" t="s">
        <v>896</v>
      </c>
    </row>
    <row r="313" spans="2:65" s="1" customFormat="1" ht="16.5" customHeight="1">
      <c r="B313" s="34"/>
      <c r="C313" s="212" t="s">
        <v>897</v>
      </c>
      <c r="D313" s="212" t="s">
        <v>310</v>
      </c>
      <c r="E313" s="213" t="s">
        <v>898</v>
      </c>
      <c r="F313" s="214" t="s">
        <v>899</v>
      </c>
      <c r="G313" s="215" t="s">
        <v>209</v>
      </c>
      <c r="H313" s="216">
        <v>40</v>
      </c>
      <c r="I313" s="217"/>
      <c r="J313" s="218">
        <f>ROUND(I313*H313,2)</f>
        <v>0</v>
      </c>
      <c r="K313" s="214" t="s">
        <v>145</v>
      </c>
      <c r="L313" s="219"/>
      <c r="M313" s="220" t="s">
        <v>20</v>
      </c>
      <c r="N313" s="221" t="s">
        <v>43</v>
      </c>
      <c r="O313" s="75"/>
      <c r="P313" s="209">
        <f>O313*H313</f>
        <v>0</v>
      </c>
      <c r="Q313" s="209">
        <v>0.016</v>
      </c>
      <c r="R313" s="209">
        <f>Q313*H313</f>
        <v>0.64</v>
      </c>
      <c r="S313" s="209">
        <v>0</v>
      </c>
      <c r="T313" s="210">
        <f>S313*H313</f>
        <v>0</v>
      </c>
      <c r="AR313" s="13" t="s">
        <v>271</v>
      </c>
      <c r="AT313" s="13" t="s">
        <v>310</v>
      </c>
      <c r="AU313" s="13" t="s">
        <v>82</v>
      </c>
      <c r="AY313" s="13" t="s">
        <v>138</v>
      </c>
      <c r="BE313" s="211">
        <f>IF(N313="základní",J313,0)</f>
        <v>0</v>
      </c>
      <c r="BF313" s="211">
        <f>IF(N313="snížená",J313,0)</f>
        <v>0</v>
      </c>
      <c r="BG313" s="211">
        <f>IF(N313="zákl. přenesená",J313,0)</f>
        <v>0</v>
      </c>
      <c r="BH313" s="211">
        <f>IF(N313="sníž. přenesená",J313,0)</f>
        <v>0</v>
      </c>
      <c r="BI313" s="211">
        <f>IF(N313="nulová",J313,0)</f>
        <v>0</v>
      </c>
      <c r="BJ313" s="13" t="s">
        <v>80</v>
      </c>
      <c r="BK313" s="211">
        <f>ROUND(I313*H313,2)</f>
        <v>0</v>
      </c>
      <c r="BL313" s="13" t="s">
        <v>201</v>
      </c>
      <c r="BM313" s="13" t="s">
        <v>900</v>
      </c>
    </row>
    <row r="314" spans="2:65" s="1" customFormat="1" ht="22.5" customHeight="1">
      <c r="B314" s="34"/>
      <c r="C314" s="200" t="s">
        <v>901</v>
      </c>
      <c r="D314" s="200" t="s">
        <v>141</v>
      </c>
      <c r="E314" s="201" t="s">
        <v>902</v>
      </c>
      <c r="F314" s="202" t="s">
        <v>903</v>
      </c>
      <c r="G314" s="203" t="s">
        <v>209</v>
      </c>
      <c r="H314" s="204">
        <v>3</v>
      </c>
      <c r="I314" s="205"/>
      <c r="J314" s="206">
        <f>ROUND(I314*H314,2)</f>
        <v>0</v>
      </c>
      <c r="K314" s="202" t="s">
        <v>145</v>
      </c>
      <c r="L314" s="39"/>
      <c r="M314" s="207" t="s">
        <v>20</v>
      </c>
      <c r="N314" s="208" t="s">
        <v>43</v>
      </c>
      <c r="O314" s="75"/>
      <c r="P314" s="209">
        <f>O314*H314</f>
        <v>0</v>
      </c>
      <c r="Q314" s="209">
        <v>0</v>
      </c>
      <c r="R314" s="209">
        <f>Q314*H314</f>
        <v>0</v>
      </c>
      <c r="S314" s="209">
        <v>0</v>
      </c>
      <c r="T314" s="210">
        <f>S314*H314</f>
        <v>0</v>
      </c>
      <c r="AR314" s="13" t="s">
        <v>201</v>
      </c>
      <c r="AT314" s="13" t="s">
        <v>141</v>
      </c>
      <c r="AU314" s="13" t="s">
        <v>82</v>
      </c>
      <c r="AY314" s="13" t="s">
        <v>138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3" t="s">
        <v>80</v>
      </c>
      <c r="BK314" s="211">
        <f>ROUND(I314*H314,2)</f>
        <v>0</v>
      </c>
      <c r="BL314" s="13" t="s">
        <v>201</v>
      </c>
      <c r="BM314" s="13" t="s">
        <v>904</v>
      </c>
    </row>
    <row r="315" spans="2:65" s="1" customFormat="1" ht="16.5" customHeight="1">
      <c r="B315" s="34"/>
      <c r="C315" s="212" t="s">
        <v>905</v>
      </c>
      <c r="D315" s="212" t="s">
        <v>310</v>
      </c>
      <c r="E315" s="213" t="s">
        <v>906</v>
      </c>
      <c r="F315" s="214" t="s">
        <v>907</v>
      </c>
      <c r="G315" s="215" t="s">
        <v>209</v>
      </c>
      <c r="H315" s="216">
        <v>3</v>
      </c>
      <c r="I315" s="217"/>
      <c r="J315" s="218">
        <f>ROUND(I315*H315,2)</f>
        <v>0</v>
      </c>
      <c r="K315" s="214" t="s">
        <v>145</v>
      </c>
      <c r="L315" s="219"/>
      <c r="M315" s="220" t="s">
        <v>20</v>
      </c>
      <c r="N315" s="221" t="s">
        <v>43</v>
      </c>
      <c r="O315" s="75"/>
      <c r="P315" s="209">
        <f>O315*H315</f>
        <v>0</v>
      </c>
      <c r="Q315" s="209">
        <v>0.019</v>
      </c>
      <c r="R315" s="209">
        <f>Q315*H315</f>
        <v>0.056999999999999995</v>
      </c>
      <c r="S315" s="209">
        <v>0</v>
      </c>
      <c r="T315" s="210">
        <f>S315*H315</f>
        <v>0</v>
      </c>
      <c r="AR315" s="13" t="s">
        <v>271</v>
      </c>
      <c r="AT315" s="13" t="s">
        <v>310</v>
      </c>
      <c r="AU315" s="13" t="s">
        <v>82</v>
      </c>
      <c r="AY315" s="13" t="s">
        <v>138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3" t="s">
        <v>80</v>
      </c>
      <c r="BK315" s="211">
        <f>ROUND(I315*H315,2)</f>
        <v>0</v>
      </c>
      <c r="BL315" s="13" t="s">
        <v>201</v>
      </c>
      <c r="BM315" s="13" t="s">
        <v>908</v>
      </c>
    </row>
    <row r="316" spans="2:65" s="1" customFormat="1" ht="22.5" customHeight="1">
      <c r="B316" s="34"/>
      <c r="C316" s="200" t="s">
        <v>909</v>
      </c>
      <c r="D316" s="200" t="s">
        <v>141</v>
      </c>
      <c r="E316" s="201" t="s">
        <v>910</v>
      </c>
      <c r="F316" s="202" t="s">
        <v>911</v>
      </c>
      <c r="G316" s="203" t="s">
        <v>209</v>
      </c>
      <c r="H316" s="204">
        <v>2</v>
      </c>
      <c r="I316" s="205"/>
      <c r="J316" s="206">
        <f>ROUND(I316*H316,2)</f>
        <v>0</v>
      </c>
      <c r="K316" s="202" t="s">
        <v>145</v>
      </c>
      <c r="L316" s="39"/>
      <c r="M316" s="207" t="s">
        <v>20</v>
      </c>
      <c r="N316" s="208" t="s">
        <v>43</v>
      </c>
      <c r="O316" s="75"/>
      <c r="P316" s="209">
        <f>O316*H316</f>
        <v>0</v>
      </c>
      <c r="Q316" s="209">
        <v>0</v>
      </c>
      <c r="R316" s="209">
        <f>Q316*H316</f>
        <v>0</v>
      </c>
      <c r="S316" s="209">
        <v>0</v>
      </c>
      <c r="T316" s="210">
        <f>S316*H316</f>
        <v>0</v>
      </c>
      <c r="AR316" s="13" t="s">
        <v>201</v>
      </c>
      <c r="AT316" s="13" t="s">
        <v>141</v>
      </c>
      <c r="AU316" s="13" t="s">
        <v>82</v>
      </c>
      <c r="AY316" s="13" t="s">
        <v>138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3" t="s">
        <v>80</v>
      </c>
      <c r="BK316" s="211">
        <f>ROUND(I316*H316,2)</f>
        <v>0</v>
      </c>
      <c r="BL316" s="13" t="s">
        <v>201</v>
      </c>
      <c r="BM316" s="13" t="s">
        <v>912</v>
      </c>
    </row>
    <row r="317" spans="2:65" s="1" customFormat="1" ht="16.5" customHeight="1">
      <c r="B317" s="34"/>
      <c r="C317" s="212" t="s">
        <v>913</v>
      </c>
      <c r="D317" s="212" t="s">
        <v>310</v>
      </c>
      <c r="E317" s="213" t="s">
        <v>914</v>
      </c>
      <c r="F317" s="214" t="s">
        <v>915</v>
      </c>
      <c r="G317" s="215" t="s">
        <v>209</v>
      </c>
      <c r="H317" s="216">
        <v>2</v>
      </c>
      <c r="I317" s="217"/>
      <c r="J317" s="218">
        <f>ROUND(I317*H317,2)</f>
        <v>0</v>
      </c>
      <c r="K317" s="214" t="s">
        <v>145</v>
      </c>
      <c r="L317" s="219"/>
      <c r="M317" s="220" t="s">
        <v>20</v>
      </c>
      <c r="N317" s="221" t="s">
        <v>43</v>
      </c>
      <c r="O317" s="75"/>
      <c r="P317" s="209">
        <f>O317*H317</f>
        <v>0</v>
      </c>
      <c r="Q317" s="209">
        <v>0.028</v>
      </c>
      <c r="R317" s="209">
        <f>Q317*H317</f>
        <v>0.056</v>
      </c>
      <c r="S317" s="209">
        <v>0</v>
      </c>
      <c r="T317" s="210">
        <f>S317*H317</f>
        <v>0</v>
      </c>
      <c r="AR317" s="13" t="s">
        <v>271</v>
      </c>
      <c r="AT317" s="13" t="s">
        <v>310</v>
      </c>
      <c r="AU317" s="13" t="s">
        <v>82</v>
      </c>
      <c r="AY317" s="13" t="s">
        <v>138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13" t="s">
        <v>80</v>
      </c>
      <c r="BK317" s="211">
        <f>ROUND(I317*H317,2)</f>
        <v>0</v>
      </c>
      <c r="BL317" s="13" t="s">
        <v>201</v>
      </c>
      <c r="BM317" s="13" t="s">
        <v>916</v>
      </c>
    </row>
    <row r="318" spans="2:65" s="1" customFormat="1" ht="16.5" customHeight="1">
      <c r="B318" s="34"/>
      <c r="C318" s="212" t="s">
        <v>917</v>
      </c>
      <c r="D318" s="212" t="s">
        <v>310</v>
      </c>
      <c r="E318" s="213" t="s">
        <v>918</v>
      </c>
      <c r="F318" s="214" t="s">
        <v>919</v>
      </c>
      <c r="G318" s="215" t="s">
        <v>209</v>
      </c>
      <c r="H318" s="216">
        <v>69</v>
      </c>
      <c r="I318" s="217"/>
      <c r="J318" s="218">
        <f>ROUND(I318*H318,2)</f>
        <v>0</v>
      </c>
      <c r="K318" s="214" t="s">
        <v>145</v>
      </c>
      <c r="L318" s="219"/>
      <c r="M318" s="220" t="s">
        <v>20</v>
      </c>
      <c r="N318" s="221" t="s">
        <v>43</v>
      </c>
      <c r="O318" s="75"/>
      <c r="P318" s="209">
        <f>O318*H318</f>
        <v>0</v>
      </c>
      <c r="Q318" s="209">
        <v>0.0012</v>
      </c>
      <c r="R318" s="209">
        <f>Q318*H318</f>
        <v>0.0828</v>
      </c>
      <c r="S318" s="209">
        <v>0</v>
      </c>
      <c r="T318" s="210">
        <f>S318*H318</f>
        <v>0</v>
      </c>
      <c r="AR318" s="13" t="s">
        <v>271</v>
      </c>
      <c r="AT318" s="13" t="s">
        <v>310</v>
      </c>
      <c r="AU318" s="13" t="s">
        <v>82</v>
      </c>
      <c r="AY318" s="13" t="s">
        <v>138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3" t="s">
        <v>80</v>
      </c>
      <c r="BK318" s="211">
        <f>ROUND(I318*H318,2)</f>
        <v>0</v>
      </c>
      <c r="BL318" s="13" t="s">
        <v>201</v>
      </c>
      <c r="BM318" s="13" t="s">
        <v>920</v>
      </c>
    </row>
    <row r="319" spans="2:65" s="1" customFormat="1" ht="16.5" customHeight="1">
      <c r="B319" s="34"/>
      <c r="C319" s="200" t="s">
        <v>921</v>
      </c>
      <c r="D319" s="200" t="s">
        <v>141</v>
      </c>
      <c r="E319" s="201" t="s">
        <v>922</v>
      </c>
      <c r="F319" s="202" t="s">
        <v>923</v>
      </c>
      <c r="G319" s="203" t="s">
        <v>209</v>
      </c>
      <c r="H319" s="204">
        <v>65</v>
      </c>
      <c r="I319" s="205"/>
      <c r="J319" s="206">
        <f>ROUND(I319*H319,2)</f>
        <v>0</v>
      </c>
      <c r="K319" s="202" t="s">
        <v>145</v>
      </c>
      <c r="L319" s="39"/>
      <c r="M319" s="207" t="s">
        <v>20</v>
      </c>
      <c r="N319" s="208" t="s">
        <v>43</v>
      </c>
      <c r="O319" s="75"/>
      <c r="P319" s="209">
        <f>O319*H319</f>
        <v>0</v>
      </c>
      <c r="Q319" s="209">
        <v>0</v>
      </c>
      <c r="R319" s="209">
        <f>Q319*H319</f>
        <v>0</v>
      </c>
      <c r="S319" s="209">
        <v>0</v>
      </c>
      <c r="T319" s="210">
        <f>S319*H319</f>
        <v>0</v>
      </c>
      <c r="AR319" s="13" t="s">
        <v>201</v>
      </c>
      <c r="AT319" s="13" t="s">
        <v>141</v>
      </c>
      <c r="AU319" s="13" t="s">
        <v>82</v>
      </c>
      <c r="AY319" s="13" t="s">
        <v>138</v>
      </c>
      <c r="BE319" s="211">
        <f>IF(N319="základní",J319,0)</f>
        <v>0</v>
      </c>
      <c r="BF319" s="211">
        <f>IF(N319="snížená",J319,0)</f>
        <v>0</v>
      </c>
      <c r="BG319" s="211">
        <f>IF(N319="zákl. přenesená",J319,0)</f>
        <v>0</v>
      </c>
      <c r="BH319" s="211">
        <f>IF(N319="sníž. přenesená",J319,0)</f>
        <v>0</v>
      </c>
      <c r="BI319" s="211">
        <f>IF(N319="nulová",J319,0)</f>
        <v>0</v>
      </c>
      <c r="BJ319" s="13" t="s">
        <v>80</v>
      </c>
      <c r="BK319" s="211">
        <f>ROUND(I319*H319,2)</f>
        <v>0</v>
      </c>
      <c r="BL319" s="13" t="s">
        <v>201</v>
      </c>
      <c r="BM319" s="13" t="s">
        <v>924</v>
      </c>
    </row>
    <row r="320" spans="2:65" s="1" customFormat="1" ht="16.5" customHeight="1">
      <c r="B320" s="34"/>
      <c r="C320" s="212" t="s">
        <v>925</v>
      </c>
      <c r="D320" s="212" t="s">
        <v>310</v>
      </c>
      <c r="E320" s="213" t="s">
        <v>926</v>
      </c>
      <c r="F320" s="214" t="s">
        <v>927</v>
      </c>
      <c r="G320" s="215" t="s">
        <v>209</v>
      </c>
      <c r="H320" s="216">
        <v>19</v>
      </c>
      <c r="I320" s="217"/>
      <c r="J320" s="218">
        <f>ROUND(I320*H320,2)</f>
        <v>0</v>
      </c>
      <c r="K320" s="214" t="s">
        <v>145</v>
      </c>
      <c r="L320" s="219"/>
      <c r="M320" s="220" t="s">
        <v>20</v>
      </c>
      <c r="N320" s="221" t="s">
        <v>43</v>
      </c>
      <c r="O320" s="75"/>
      <c r="P320" s="209">
        <f>O320*H320</f>
        <v>0</v>
      </c>
      <c r="Q320" s="209">
        <v>0.00138</v>
      </c>
      <c r="R320" s="209">
        <f>Q320*H320</f>
        <v>0.02622</v>
      </c>
      <c r="S320" s="209">
        <v>0</v>
      </c>
      <c r="T320" s="210">
        <f>S320*H320</f>
        <v>0</v>
      </c>
      <c r="AR320" s="13" t="s">
        <v>271</v>
      </c>
      <c r="AT320" s="13" t="s">
        <v>310</v>
      </c>
      <c r="AU320" s="13" t="s">
        <v>82</v>
      </c>
      <c r="AY320" s="13" t="s">
        <v>138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3" t="s">
        <v>80</v>
      </c>
      <c r="BK320" s="211">
        <f>ROUND(I320*H320,2)</f>
        <v>0</v>
      </c>
      <c r="BL320" s="13" t="s">
        <v>201</v>
      </c>
      <c r="BM320" s="13" t="s">
        <v>928</v>
      </c>
    </row>
    <row r="321" spans="2:65" s="1" customFormat="1" ht="16.5" customHeight="1">
      <c r="B321" s="34"/>
      <c r="C321" s="212" t="s">
        <v>929</v>
      </c>
      <c r="D321" s="212" t="s">
        <v>310</v>
      </c>
      <c r="E321" s="213" t="s">
        <v>930</v>
      </c>
      <c r="F321" s="214" t="s">
        <v>931</v>
      </c>
      <c r="G321" s="215" t="s">
        <v>209</v>
      </c>
      <c r="H321" s="216">
        <v>3</v>
      </c>
      <c r="I321" s="217"/>
      <c r="J321" s="218">
        <f>ROUND(I321*H321,2)</f>
        <v>0</v>
      </c>
      <c r="K321" s="214" t="s">
        <v>145</v>
      </c>
      <c r="L321" s="219"/>
      <c r="M321" s="220" t="s">
        <v>20</v>
      </c>
      <c r="N321" s="221" t="s">
        <v>43</v>
      </c>
      <c r="O321" s="75"/>
      <c r="P321" s="209">
        <f>O321*H321</f>
        <v>0</v>
      </c>
      <c r="Q321" s="209">
        <v>0.00162</v>
      </c>
      <c r="R321" s="209">
        <f>Q321*H321</f>
        <v>0.00486</v>
      </c>
      <c r="S321" s="209">
        <v>0</v>
      </c>
      <c r="T321" s="210">
        <f>S321*H321</f>
        <v>0</v>
      </c>
      <c r="AR321" s="13" t="s">
        <v>271</v>
      </c>
      <c r="AT321" s="13" t="s">
        <v>310</v>
      </c>
      <c r="AU321" s="13" t="s">
        <v>82</v>
      </c>
      <c r="AY321" s="13" t="s">
        <v>138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3" t="s">
        <v>80</v>
      </c>
      <c r="BK321" s="211">
        <f>ROUND(I321*H321,2)</f>
        <v>0</v>
      </c>
      <c r="BL321" s="13" t="s">
        <v>201</v>
      </c>
      <c r="BM321" s="13" t="s">
        <v>932</v>
      </c>
    </row>
    <row r="322" spans="2:65" s="1" customFormat="1" ht="16.5" customHeight="1">
      <c r="B322" s="34"/>
      <c r="C322" s="212" t="s">
        <v>933</v>
      </c>
      <c r="D322" s="212" t="s">
        <v>310</v>
      </c>
      <c r="E322" s="213" t="s">
        <v>934</v>
      </c>
      <c r="F322" s="214" t="s">
        <v>935</v>
      </c>
      <c r="G322" s="215" t="s">
        <v>209</v>
      </c>
      <c r="H322" s="216">
        <v>40</v>
      </c>
      <c r="I322" s="217"/>
      <c r="J322" s="218">
        <f>ROUND(I322*H322,2)</f>
        <v>0</v>
      </c>
      <c r="K322" s="214" t="s">
        <v>145</v>
      </c>
      <c r="L322" s="219"/>
      <c r="M322" s="220" t="s">
        <v>20</v>
      </c>
      <c r="N322" s="221" t="s">
        <v>43</v>
      </c>
      <c r="O322" s="75"/>
      <c r="P322" s="209">
        <f>O322*H322</f>
        <v>0</v>
      </c>
      <c r="Q322" s="209">
        <v>0.00185</v>
      </c>
      <c r="R322" s="209">
        <f>Q322*H322</f>
        <v>0.07400000000000001</v>
      </c>
      <c r="S322" s="209">
        <v>0</v>
      </c>
      <c r="T322" s="210">
        <f>S322*H322</f>
        <v>0</v>
      </c>
      <c r="AR322" s="13" t="s">
        <v>271</v>
      </c>
      <c r="AT322" s="13" t="s">
        <v>310</v>
      </c>
      <c r="AU322" s="13" t="s">
        <v>82</v>
      </c>
      <c r="AY322" s="13" t="s">
        <v>138</v>
      </c>
      <c r="BE322" s="211">
        <f>IF(N322="základní",J322,0)</f>
        <v>0</v>
      </c>
      <c r="BF322" s="211">
        <f>IF(N322="snížená",J322,0)</f>
        <v>0</v>
      </c>
      <c r="BG322" s="211">
        <f>IF(N322="zákl. přenesená",J322,0)</f>
        <v>0</v>
      </c>
      <c r="BH322" s="211">
        <f>IF(N322="sníž. přenesená",J322,0)</f>
        <v>0</v>
      </c>
      <c r="BI322" s="211">
        <f>IF(N322="nulová",J322,0)</f>
        <v>0</v>
      </c>
      <c r="BJ322" s="13" t="s">
        <v>80</v>
      </c>
      <c r="BK322" s="211">
        <f>ROUND(I322*H322,2)</f>
        <v>0</v>
      </c>
      <c r="BL322" s="13" t="s">
        <v>201</v>
      </c>
      <c r="BM322" s="13" t="s">
        <v>936</v>
      </c>
    </row>
    <row r="323" spans="2:65" s="1" customFormat="1" ht="16.5" customHeight="1">
      <c r="B323" s="34"/>
      <c r="C323" s="212" t="s">
        <v>937</v>
      </c>
      <c r="D323" s="212" t="s">
        <v>310</v>
      </c>
      <c r="E323" s="213" t="s">
        <v>938</v>
      </c>
      <c r="F323" s="214" t="s">
        <v>939</v>
      </c>
      <c r="G323" s="215" t="s">
        <v>209</v>
      </c>
      <c r="H323" s="216">
        <v>3</v>
      </c>
      <c r="I323" s="217"/>
      <c r="J323" s="218">
        <f>ROUND(I323*H323,2)</f>
        <v>0</v>
      </c>
      <c r="K323" s="214" t="s">
        <v>145</v>
      </c>
      <c r="L323" s="219"/>
      <c r="M323" s="220" t="s">
        <v>20</v>
      </c>
      <c r="N323" s="221" t="s">
        <v>43</v>
      </c>
      <c r="O323" s="75"/>
      <c r="P323" s="209">
        <f>O323*H323</f>
        <v>0</v>
      </c>
      <c r="Q323" s="209">
        <v>0.00208</v>
      </c>
      <c r="R323" s="209">
        <f>Q323*H323</f>
        <v>0.006239999999999999</v>
      </c>
      <c r="S323" s="209">
        <v>0</v>
      </c>
      <c r="T323" s="210">
        <f>S323*H323</f>
        <v>0</v>
      </c>
      <c r="AR323" s="13" t="s">
        <v>271</v>
      </c>
      <c r="AT323" s="13" t="s">
        <v>310</v>
      </c>
      <c r="AU323" s="13" t="s">
        <v>82</v>
      </c>
      <c r="AY323" s="13" t="s">
        <v>138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13" t="s">
        <v>80</v>
      </c>
      <c r="BK323" s="211">
        <f>ROUND(I323*H323,2)</f>
        <v>0</v>
      </c>
      <c r="BL323" s="13" t="s">
        <v>201</v>
      </c>
      <c r="BM323" s="13" t="s">
        <v>940</v>
      </c>
    </row>
    <row r="324" spans="2:65" s="1" customFormat="1" ht="16.5" customHeight="1">
      <c r="B324" s="34"/>
      <c r="C324" s="200" t="s">
        <v>941</v>
      </c>
      <c r="D324" s="200" t="s">
        <v>141</v>
      </c>
      <c r="E324" s="201" t="s">
        <v>942</v>
      </c>
      <c r="F324" s="202" t="s">
        <v>943</v>
      </c>
      <c r="G324" s="203" t="s">
        <v>209</v>
      </c>
      <c r="H324" s="204">
        <v>2</v>
      </c>
      <c r="I324" s="205"/>
      <c r="J324" s="206">
        <f>ROUND(I324*H324,2)</f>
        <v>0</v>
      </c>
      <c r="K324" s="202" t="s">
        <v>145</v>
      </c>
      <c r="L324" s="39"/>
      <c r="M324" s="207" t="s">
        <v>20</v>
      </c>
      <c r="N324" s="208" t="s">
        <v>43</v>
      </c>
      <c r="O324" s="75"/>
      <c r="P324" s="209">
        <f>O324*H324</f>
        <v>0</v>
      </c>
      <c r="Q324" s="209">
        <v>0</v>
      </c>
      <c r="R324" s="209">
        <f>Q324*H324</f>
        <v>0</v>
      </c>
      <c r="S324" s="209">
        <v>0</v>
      </c>
      <c r="T324" s="210">
        <f>S324*H324</f>
        <v>0</v>
      </c>
      <c r="AR324" s="13" t="s">
        <v>201</v>
      </c>
      <c r="AT324" s="13" t="s">
        <v>141</v>
      </c>
      <c r="AU324" s="13" t="s">
        <v>82</v>
      </c>
      <c r="AY324" s="13" t="s">
        <v>138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3" t="s">
        <v>80</v>
      </c>
      <c r="BK324" s="211">
        <f>ROUND(I324*H324,2)</f>
        <v>0</v>
      </c>
      <c r="BL324" s="13" t="s">
        <v>201</v>
      </c>
      <c r="BM324" s="13" t="s">
        <v>944</v>
      </c>
    </row>
    <row r="325" spans="2:65" s="1" customFormat="1" ht="16.5" customHeight="1">
      <c r="B325" s="34"/>
      <c r="C325" s="212" t="s">
        <v>945</v>
      </c>
      <c r="D325" s="212" t="s">
        <v>310</v>
      </c>
      <c r="E325" s="213" t="s">
        <v>946</v>
      </c>
      <c r="F325" s="214" t="s">
        <v>947</v>
      </c>
      <c r="G325" s="215" t="s">
        <v>209</v>
      </c>
      <c r="H325" s="216">
        <v>2</v>
      </c>
      <c r="I325" s="217"/>
      <c r="J325" s="218">
        <f>ROUND(I325*H325,2)</f>
        <v>0</v>
      </c>
      <c r="K325" s="214" t="s">
        <v>145</v>
      </c>
      <c r="L325" s="219"/>
      <c r="M325" s="220" t="s">
        <v>20</v>
      </c>
      <c r="N325" s="221" t="s">
        <v>43</v>
      </c>
      <c r="O325" s="75"/>
      <c r="P325" s="209">
        <f>O325*H325</f>
        <v>0</v>
      </c>
      <c r="Q325" s="209">
        <v>0.00335</v>
      </c>
      <c r="R325" s="209">
        <f>Q325*H325</f>
        <v>0.0067</v>
      </c>
      <c r="S325" s="209">
        <v>0</v>
      </c>
      <c r="T325" s="210">
        <f>S325*H325</f>
        <v>0</v>
      </c>
      <c r="AR325" s="13" t="s">
        <v>271</v>
      </c>
      <c r="AT325" s="13" t="s">
        <v>310</v>
      </c>
      <c r="AU325" s="13" t="s">
        <v>82</v>
      </c>
      <c r="AY325" s="13" t="s">
        <v>138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3" t="s">
        <v>80</v>
      </c>
      <c r="BK325" s="211">
        <f>ROUND(I325*H325,2)</f>
        <v>0</v>
      </c>
      <c r="BL325" s="13" t="s">
        <v>201</v>
      </c>
      <c r="BM325" s="13" t="s">
        <v>948</v>
      </c>
    </row>
    <row r="326" spans="2:65" s="1" customFormat="1" ht="16.5" customHeight="1">
      <c r="B326" s="34"/>
      <c r="C326" s="200" t="s">
        <v>949</v>
      </c>
      <c r="D326" s="200" t="s">
        <v>141</v>
      </c>
      <c r="E326" s="201" t="s">
        <v>950</v>
      </c>
      <c r="F326" s="202" t="s">
        <v>951</v>
      </c>
      <c r="G326" s="203" t="s">
        <v>209</v>
      </c>
      <c r="H326" s="204">
        <v>2</v>
      </c>
      <c r="I326" s="205"/>
      <c r="J326" s="206">
        <f>ROUND(I326*H326,2)</f>
        <v>0</v>
      </c>
      <c r="K326" s="202" t="s">
        <v>145</v>
      </c>
      <c r="L326" s="39"/>
      <c r="M326" s="207" t="s">
        <v>20</v>
      </c>
      <c r="N326" s="208" t="s">
        <v>43</v>
      </c>
      <c r="O326" s="75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AR326" s="13" t="s">
        <v>201</v>
      </c>
      <c r="AT326" s="13" t="s">
        <v>141</v>
      </c>
      <c r="AU326" s="13" t="s">
        <v>82</v>
      </c>
      <c r="AY326" s="13" t="s">
        <v>138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3" t="s">
        <v>80</v>
      </c>
      <c r="BK326" s="211">
        <f>ROUND(I326*H326,2)</f>
        <v>0</v>
      </c>
      <c r="BL326" s="13" t="s">
        <v>201</v>
      </c>
      <c r="BM326" s="13" t="s">
        <v>952</v>
      </c>
    </row>
    <row r="327" spans="2:65" s="1" customFormat="1" ht="16.5" customHeight="1">
      <c r="B327" s="34"/>
      <c r="C327" s="200" t="s">
        <v>953</v>
      </c>
      <c r="D327" s="200" t="s">
        <v>141</v>
      </c>
      <c r="E327" s="201" t="s">
        <v>954</v>
      </c>
      <c r="F327" s="202" t="s">
        <v>955</v>
      </c>
      <c r="G327" s="203" t="s">
        <v>209</v>
      </c>
      <c r="H327" s="204">
        <v>2</v>
      </c>
      <c r="I327" s="205"/>
      <c r="J327" s="206">
        <f>ROUND(I327*H327,2)</f>
        <v>0</v>
      </c>
      <c r="K327" s="202" t="s">
        <v>145</v>
      </c>
      <c r="L327" s="39"/>
      <c r="M327" s="207" t="s">
        <v>20</v>
      </c>
      <c r="N327" s="208" t="s">
        <v>43</v>
      </c>
      <c r="O327" s="75"/>
      <c r="P327" s="209">
        <f>O327*H327</f>
        <v>0</v>
      </c>
      <c r="Q327" s="209">
        <v>0</v>
      </c>
      <c r="R327" s="209">
        <f>Q327*H327</f>
        <v>0</v>
      </c>
      <c r="S327" s="209">
        <v>0</v>
      </c>
      <c r="T327" s="210">
        <f>S327*H327</f>
        <v>0</v>
      </c>
      <c r="AR327" s="13" t="s">
        <v>201</v>
      </c>
      <c r="AT327" s="13" t="s">
        <v>141</v>
      </c>
      <c r="AU327" s="13" t="s">
        <v>82</v>
      </c>
      <c r="AY327" s="13" t="s">
        <v>138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3" t="s">
        <v>80</v>
      </c>
      <c r="BK327" s="211">
        <f>ROUND(I327*H327,2)</f>
        <v>0</v>
      </c>
      <c r="BL327" s="13" t="s">
        <v>201</v>
      </c>
      <c r="BM327" s="13" t="s">
        <v>956</v>
      </c>
    </row>
    <row r="328" spans="2:65" s="1" customFormat="1" ht="16.5" customHeight="1">
      <c r="B328" s="34"/>
      <c r="C328" s="200" t="s">
        <v>957</v>
      </c>
      <c r="D328" s="200" t="s">
        <v>141</v>
      </c>
      <c r="E328" s="201" t="s">
        <v>958</v>
      </c>
      <c r="F328" s="202" t="s">
        <v>959</v>
      </c>
      <c r="G328" s="203" t="s">
        <v>209</v>
      </c>
      <c r="H328" s="204">
        <v>1</v>
      </c>
      <c r="I328" s="205"/>
      <c r="J328" s="206">
        <f>ROUND(I328*H328,2)</f>
        <v>0</v>
      </c>
      <c r="K328" s="202" t="s">
        <v>145</v>
      </c>
      <c r="L328" s="39"/>
      <c r="M328" s="207" t="s">
        <v>20</v>
      </c>
      <c r="N328" s="208" t="s">
        <v>43</v>
      </c>
      <c r="O328" s="75"/>
      <c r="P328" s="209">
        <f>O328*H328</f>
        <v>0</v>
      </c>
      <c r="Q328" s="209">
        <v>0</v>
      </c>
      <c r="R328" s="209">
        <f>Q328*H328</f>
        <v>0</v>
      </c>
      <c r="S328" s="209">
        <v>0</v>
      </c>
      <c r="T328" s="210">
        <f>S328*H328</f>
        <v>0</v>
      </c>
      <c r="AR328" s="13" t="s">
        <v>201</v>
      </c>
      <c r="AT328" s="13" t="s">
        <v>141</v>
      </c>
      <c r="AU328" s="13" t="s">
        <v>82</v>
      </c>
      <c r="AY328" s="13" t="s">
        <v>138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3" t="s">
        <v>80</v>
      </c>
      <c r="BK328" s="211">
        <f>ROUND(I328*H328,2)</f>
        <v>0</v>
      </c>
      <c r="BL328" s="13" t="s">
        <v>201</v>
      </c>
      <c r="BM328" s="13" t="s">
        <v>960</v>
      </c>
    </row>
    <row r="329" spans="2:65" s="1" customFormat="1" ht="16.5" customHeight="1">
      <c r="B329" s="34"/>
      <c r="C329" s="212" t="s">
        <v>961</v>
      </c>
      <c r="D329" s="212" t="s">
        <v>310</v>
      </c>
      <c r="E329" s="213" t="s">
        <v>962</v>
      </c>
      <c r="F329" s="214" t="s">
        <v>963</v>
      </c>
      <c r="G329" s="215" t="s">
        <v>209</v>
      </c>
      <c r="H329" s="216">
        <v>1</v>
      </c>
      <c r="I329" s="217"/>
      <c r="J329" s="218">
        <f>ROUND(I329*H329,2)</f>
        <v>0</v>
      </c>
      <c r="K329" s="214" t="s">
        <v>20</v>
      </c>
      <c r="L329" s="219"/>
      <c r="M329" s="220" t="s">
        <v>20</v>
      </c>
      <c r="N329" s="221" t="s">
        <v>43</v>
      </c>
      <c r="O329" s="75"/>
      <c r="P329" s="209">
        <f>O329*H329</f>
        <v>0</v>
      </c>
      <c r="Q329" s="209">
        <v>0.045</v>
      </c>
      <c r="R329" s="209">
        <f>Q329*H329</f>
        <v>0.045</v>
      </c>
      <c r="S329" s="209">
        <v>0</v>
      </c>
      <c r="T329" s="210">
        <f>S329*H329</f>
        <v>0</v>
      </c>
      <c r="AR329" s="13" t="s">
        <v>271</v>
      </c>
      <c r="AT329" s="13" t="s">
        <v>310</v>
      </c>
      <c r="AU329" s="13" t="s">
        <v>82</v>
      </c>
      <c r="AY329" s="13" t="s">
        <v>138</v>
      </c>
      <c r="BE329" s="211">
        <f>IF(N329="základní",J329,0)</f>
        <v>0</v>
      </c>
      <c r="BF329" s="211">
        <f>IF(N329="snížená",J329,0)</f>
        <v>0</v>
      </c>
      <c r="BG329" s="211">
        <f>IF(N329="zákl. přenesená",J329,0)</f>
        <v>0</v>
      </c>
      <c r="BH329" s="211">
        <f>IF(N329="sníž. přenesená",J329,0)</f>
        <v>0</v>
      </c>
      <c r="BI329" s="211">
        <f>IF(N329="nulová",J329,0)</f>
        <v>0</v>
      </c>
      <c r="BJ329" s="13" t="s">
        <v>80</v>
      </c>
      <c r="BK329" s="211">
        <f>ROUND(I329*H329,2)</f>
        <v>0</v>
      </c>
      <c r="BL329" s="13" t="s">
        <v>201</v>
      </c>
      <c r="BM329" s="13" t="s">
        <v>964</v>
      </c>
    </row>
    <row r="330" spans="2:65" s="1" customFormat="1" ht="16.5" customHeight="1">
      <c r="B330" s="34"/>
      <c r="C330" s="200" t="s">
        <v>965</v>
      </c>
      <c r="D330" s="200" t="s">
        <v>141</v>
      </c>
      <c r="E330" s="201" t="s">
        <v>966</v>
      </c>
      <c r="F330" s="202" t="s">
        <v>967</v>
      </c>
      <c r="G330" s="203" t="s">
        <v>209</v>
      </c>
      <c r="H330" s="204">
        <v>1</v>
      </c>
      <c r="I330" s="205"/>
      <c r="J330" s="206">
        <f>ROUND(I330*H330,2)</f>
        <v>0</v>
      </c>
      <c r="K330" s="202" t="s">
        <v>145</v>
      </c>
      <c r="L330" s="39"/>
      <c r="M330" s="207" t="s">
        <v>20</v>
      </c>
      <c r="N330" s="208" t="s">
        <v>43</v>
      </c>
      <c r="O330" s="75"/>
      <c r="P330" s="209">
        <f>O330*H330</f>
        <v>0</v>
      </c>
      <c r="Q330" s="209">
        <v>0</v>
      </c>
      <c r="R330" s="209">
        <f>Q330*H330</f>
        <v>0</v>
      </c>
      <c r="S330" s="209">
        <v>0</v>
      </c>
      <c r="T330" s="210">
        <f>S330*H330</f>
        <v>0</v>
      </c>
      <c r="AR330" s="13" t="s">
        <v>201</v>
      </c>
      <c r="AT330" s="13" t="s">
        <v>141</v>
      </c>
      <c r="AU330" s="13" t="s">
        <v>82</v>
      </c>
      <c r="AY330" s="13" t="s">
        <v>138</v>
      </c>
      <c r="BE330" s="211">
        <f>IF(N330="základní",J330,0)</f>
        <v>0</v>
      </c>
      <c r="BF330" s="211">
        <f>IF(N330="snížená",J330,0)</f>
        <v>0</v>
      </c>
      <c r="BG330" s="211">
        <f>IF(N330="zákl. přenesená",J330,0)</f>
        <v>0</v>
      </c>
      <c r="BH330" s="211">
        <f>IF(N330="sníž. přenesená",J330,0)</f>
        <v>0</v>
      </c>
      <c r="BI330" s="211">
        <f>IF(N330="nulová",J330,0)</f>
        <v>0</v>
      </c>
      <c r="BJ330" s="13" t="s">
        <v>80</v>
      </c>
      <c r="BK330" s="211">
        <f>ROUND(I330*H330,2)</f>
        <v>0</v>
      </c>
      <c r="BL330" s="13" t="s">
        <v>201</v>
      </c>
      <c r="BM330" s="13" t="s">
        <v>968</v>
      </c>
    </row>
    <row r="331" spans="2:65" s="1" customFormat="1" ht="16.5" customHeight="1">
      <c r="B331" s="34"/>
      <c r="C331" s="212" t="s">
        <v>969</v>
      </c>
      <c r="D331" s="212" t="s">
        <v>310</v>
      </c>
      <c r="E331" s="213" t="s">
        <v>970</v>
      </c>
      <c r="F331" s="214" t="s">
        <v>971</v>
      </c>
      <c r="G331" s="215" t="s">
        <v>694</v>
      </c>
      <c r="H331" s="216">
        <v>1</v>
      </c>
      <c r="I331" s="217"/>
      <c r="J331" s="218">
        <f>ROUND(I331*H331,2)</f>
        <v>0</v>
      </c>
      <c r="K331" s="214" t="s">
        <v>20</v>
      </c>
      <c r="L331" s="219"/>
      <c r="M331" s="220" t="s">
        <v>20</v>
      </c>
      <c r="N331" s="221" t="s">
        <v>43</v>
      </c>
      <c r="O331" s="75"/>
      <c r="P331" s="209">
        <f>O331*H331</f>
        <v>0</v>
      </c>
      <c r="Q331" s="209">
        <v>0</v>
      </c>
      <c r="R331" s="209">
        <f>Q331*H331</f>
        <v>0</v>
      </c>
      <c r="S331" s="209">
        <v>0</v>
      </c>
      <c r="T331" s="210">
        <f>S331*H331</f>
        <v>0</v>
      </c>
      <c r="AR331" s="13" t="s">
        <v>271</v>
      </c>
      <c r="AT331" s="13" t="s">
        <v>310</v>
      </c>
      <c r="AU331" s="13" t="s">
        <v>82</v>
      </c>
      <c r="AY331" s="13" t="s">
        <v>138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3" t="s">
        <v>80</v>
      </c>
      <c r="BK331" s="211">
        <f>ROUND(I331*H331,2)</f>
        <v>0</v>
      </c>
      <c r="BL331" s="13" t="s">
        <v>201</v>
      </c>
      <c r="BM331" s="13" t="s">
        <v>972</v>
      </c>
    </row>
    <row r="332" spans="2:65" s="1" customFormat="1" ht="16.5" customHeight="1">
      <c r="B332" s="34"/>
      <c r="C332" s="200" t="s">
        <v>973</v>
      </c>
      <c r="D332" s="200" t="s">
        <v>141</v>
      </c>
      <c r="E332" s="201" t="s">
        <v>974</v>
      </c>
      <c r="F332" s="202" t="s">
        <v>975</v>
      </c>
      <c r="G332" s="203" t="s">
        <v>209</v>
      </c>
      <c r="H332" s="204">
        <v>1</v>
      </c>
      <c r="I332" s="205"/>
      <c r="J332" s="206">
        <f>ROUND(I332*H332,2)</f>
        <v>0</v>
      </c>
      <c r="K332" s="202" t="s">
        <v>145</v>
      </c>
      <c r="L332" s="39"/>
      <c r="M332" s="207" t="s">
        <v>20</v>
      </c>
      <c r="N332" s="208" t="s">
        <v>43</v>
      </c>
      <c r="O332" s="75"/>
      <c r="P332" s="209">
        <f>O332*H332</f>
        <v>0</v>
      </c>
      <c r="Q332" s="209">
        <v>0</v>
      </c>
      <c r="R332" s="209">
        <f>Q332*H332</f>
        <v>0</v>
      </c>
      <c r="S332" s="209">
        <v>0</v>
      </c>
      <c r="T332" s="210">
        <f>S332*H332</f>
        <v>0</v>
      </c>
      <c r="AR332" s="13" t="s">
        <v>201</v>
      </c>
      <c r="AT332" s="13" t="s">
        <v>141</v>
      </c>
      <c r="AU332" s="13" t="s">
        <v>82</v>
      </c>
      <c r="AY332" s="13" t="s">
        <v>138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3" t="s">
        <v>80</v>
      </c>
      <c r="BK332" s="211">
        <f>ROUND(I332*H332,2)</f>
        <v>0</v>
      </c>
      <c r="BL332" s="13" t="s">
        <v>201</v>
      </c>
      <c r="BM332" s="13" t="s">
        <v>976</v>
      </c>
    </row>
    <row r="333" spans="2:65" s="1" customFormat="1" ht="16.5" customHeight="1">
      <c r="B333" s="34"/>
      <c r="C333" s="212" t="s">
        <v>977</v>
      </c>
      <c r="D333" s="212" t="s">
        <v>310</v>
      </c>
      <c r="E333" s="213" t="s">
        <v>978</v>
      </c>
      <c r="F333" s="214" t="s">
        <v>979</v>
      </c>
      <c r="G333" s="215" t="s">
        <v>333</v>
      </c>
      <c r="H333" s="216">
        <v>1</v>
      </c>
      <c r="I333" s="217"/>
      <c r="J333" s="218">
        <f>ROUND(I333*H333,2)</f>
        <v>0</v>
      </c>
      <c r="K333" s="214" t="s">
        <v>20</v>
      </c>
      <c r="L333" s="219"/>
      <c r="M333" s="220" t="s">
        <v>20</v>
      </c>
      <c r="N333" s="221" t="s">
        <v>43</v>
      </c>
      <c r="O333" s="75"/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AR333" s="13" t="s">
        <v>271</v>
      </c>
      <c r="AT333" s="13" t="s">
        <v>310</v>
      </c>
      <c r="AU333" s="13" t="s">
        <v>82</v>
      </c>
      <c r="AY333" s="13" t="s">
        <v>138</v>
      </c>
      <c r="BE333" s="211">
        <f>IF(N333="základní",J333,0)</f>
        <v>0</v>
      </c>
      <c r="BF333" s="211">
        <f>IF(N333="snížená",J333,0)</f>
        <v>0</v>
      </c>
      <c r="BG333" s="211">
        <f>IF(N333="zákl. přenesená",J333,0)</f>
        <v>0</v>
      </c>
      <c r="BH333" s="211">
        <f>IF(N333="sníž. přenesená",J333,0)</f>
        <v>0</v>
      </c>
      <c r="BI333" s="211">
        <f>IF(N333="nulová",J333,0)</f>
        <v>0</v>
      </c>
      <c r="BJ333" s="13" t="s">
        <v>80</v>
      </c>
      <c r="BK333" s="211">
        <f>ROUND(I333*H333,2)</f>
        <v>0</v>
      </c>
      <c r="BL333" s="13" t="s">
        <v>201</v>
      </c>
      <c r="BM333" s="13" t="s">
        <v>980</v>
      </c>
    </row>
    <row r="334" spans="2:65" s="1" customFormat="1" ht="16.5" customHeight="1">
      <c r="B334" s="34"/>
      <c r="C334" s="200" t="s">
        <v>981</v>
      </c>
      <c r="D334" s="200" t="s">
        <v>141</v>
      </c>
      <c r="E334" s="201" t="s">
        <v>982</v>
      </c>
      <c r="F334" s="202" t="s">
        <v>983</v>
      </c>
      <c r="G334" s="203" t="s">
        <v>209</v>
      </c>
      <c r="H334" s="204">
        <v>2</v>
      </c>
      <c r="I334" s="205"/>
      <c r="J334" s="206">
        <f>ROUND(I334*H334,2)</f>
        <v>0</v>
      </c>
      <c r="K334" s="202" t="s">
        <v>145</v>
      </c>
      <c r="L334" s="39"/>
      <c r="M334" s="207" t="s">
        <v>20</v>
      </c>
      <c r="N334" s="208" t="s">
        <v>43</v>
      </c>
      <c r="O334" s="75"/>
      <c r="P334" s="209">
        <f>O334*H334</f>
        <v>0</v>
      </c>
      <c r="Q334" s="209">
        <v>0</v>
      </c>
      <c r="R334" s="209">
        <f>Q334*H334</f>
        <v>0</v>
      </c>
      <c r="S334" s="209">
        <v>0</v>
      </c>
      <c r="T334" s="210">
        <f>S334*H334</f>
        <v>0</v>
      </c>
      <c r="AR334" s="13" t="s">
        <v>201</v>
      </c>
      <c r="AT334" s="13" t="s">
        <v>141</v>
      </c>
      <c r="AU334" s="13" t="s">
        <v>82</v>
      </c>
      <c r="AY334" s="13" t="s">
        <v>138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3" t="s">
        <v>80</v>
      </c>
      <c r="BK334" s="211">
        <f>ROUND(I334*H334,2)</f>
        <v>0</v>
      </c>
      <c r="BL334" s="13" t="s">
        <v>201</v>
      </c>
      <c r="BM334" s="13" t="s">
        <v>984</v>
      </c>
    </row>
    <row r="335" spans="2:65" s="1" customFormat="1" ht="16.5" customHeight="1">
      <c r="B335" s="34"/>
      <c r="C335" s="200" t="s">
        <v>985</v>
      </c>
      <c r="D335" s="200" t="s">
        <v>141</v>
      </c>
      <c r="E335" s="201" t="s">
        <v>986</v>
      </c>
      <c r="F335" s="202" t="s">
        <v>987</v>
      </c>
      <c r="G335" s="203" t="s">
        <v>209</v>
      </c>
      <c r="H335" s="204">
        <v>1</v>
      </c>
      <c r="I335" s="205"/>
      <c r="J335" s="206">
        <f>ROUND(I335*H335,2)</f>
        <v>0</v>
      </c>
      <c r="K335" s="202" t="s">
        <v>145</v>
      </c>
      <c r="L335" s="39"/>
      <c r="M335" s="207" t="s">
        <v>20</v>
      </c>
      <c r="N335" s="208" t="s">
        <v>43</v>
      </c>
      <c r="O335" s="75"/>
      <c r="P335" s="209">
        <f>O335*H335</f>
        <v>0</v>
      </c>
      <c r="Q335" s="209">
        <v>0.00014</v>
      </c>
      <c r="R335" s="209">
        <f>Q335*H335</f>
        <v>0.00014</v>
      </c>
      <c r="S335" s="209">
        <v>0</v>
      </c>
      <c r="T335" s="210">
        <f>S335*H335</f>
        <v>0</v>
      </c>
      <c r="AR335" s="13" t="s">
        <v>201</v>
      </c>
      <c r="AT335" s="13" t="s">
        <v>141</v>
      </c>
      <c r="AU335" s="13" t="s">
        <v>82</v>
      </c>
      <c r="AY335" s="13" t="s">
        <v>138</v>
      </c>
      <c r="BE335" s="211">
        <f>IF(N335="základní",J335,0)</f>
        <v>0</v>
      </c>
      <c r="BF335" s="211">
        <f>IF(N335="snížená",J335,0)</f>
        <v>0</v>
      </c>
      <c r="BG335" s="211">
        <f>IF(N335="zákl. přenesená",J335,0)</f>
        <v>0</v>
      </c>
      <c r="BH335" s="211">
        <f>IF(N335="sníž. přenesená",J335,0)</f>
        <v>0</v>
      </c>
      <c r="BI335" s="211">
        <f>IF(N335="nulová",J335,0)</f>
        <v>0</v>
      </c>
      <c r="BJ335" s="13" t="s">
        <v>80</v>
      </c>
      <c r="BK335" s="211">
        <f>ROUND(I335*H335,2)</f>
        <v>0</v>
      </c>
      <c r="BL335" s="13" t="s">
        <v>201</v>
      </c>
      <c r="BM335" s="13" t="s">
        <v>988</v>
      </c>
    </row>
    <row r="336" spans="2:65" s="1" customFormat="1" ht="16.5" customHeight="1">
      <c r="B336" s="34"/>
      <c r="C336" s="212" t="s">
        <v>989</v>
      </c>
      <c r="D336" s="212" t="s">
        <v>310</v>
      </c>
      <c r="E336" s="213" t="s">
        <v>990</v>
      </c>
      <c r="F336" s="214" t="s">
        <v>991</v>
      </c>
      <c r="G336" s="215" t="s">
        <v>694</v>
      </c>
      <c r="H336" s="216">
        <v>1</v>
      </c>
      <c r="I336" s="217"/>
      <c r="J336" s="218">
        <f>ROUND(I336*H336,2)</f>
        <v>0</v>
      </c>
      <c r="K336" s="214" t="s">
        <v>20</v>
      </c>
      <c r="L336" s="219"/>
      <c r="M336" s="220" t="s">
        <v>20</v>
      </c>
      <c r="N336" s="221" t="s">
        <v>43</v>
      </c>
      <c r="O336" s="75"/>
      <c r="P336" s="209">
        <f>O336*H336</f>
        <v>0</v>
      </c>
      <c r="Q336" s="209">
        <v>0</v>
      </c>
      <c r="R336" s="209">
        <f>Q336*H336</f>
        <v>0</v>
      </c>
      <c r="S336" s="209">
        <v>0</v>
      </c>
      <c r="T336" s="210">
        <f>S336*H336</f>
        <v>0</v>
      </c>
      <c r="AR336" s="13" t="s">
        <v>271</v>
      </c>
      <c r="AT336" s="13" t="s">
        <v>310</v>
      </c>
      <c r="AU336" s="13" t="s">
        <v>82</v>
      </c>
      <c r="AY336" s="13" t="s">
        <v>138</v>
      </c>
      <c r="BE336" s="211">
        <f>IF(N336="základní",J336,0)</f>
        <v>0</v>
      </c>
      <c r="BF336" s="211">
        <f>IF(N336="snížená",J336,0)</f>
        <v>0</v>
      </c>
      <c r="BG336" s="211">
        <f>IF(N336="zákl. přenesená",J336,0)</f>
        <v>0</v>
      </c>
      <c r="BH336" s="211">
        <f>IF(N336="sníž. přenesená",J336,0)</f>
        <v>0</v>
      </c>
      <c r="BI336" s="211">
        <f>IF(N336="nulová",J336,0)</f>
        <v>0</v>
      </c>
      <c r="BJ336" s="13" t="s">
        <v>80</v>
      </c>
      <c r="BK336" s="211">
        <f>ROUND(I336*H336,2)</f>
        <v>0</v>
      </c>
      <c r="BL336" s="13" t="s">
        <v>201</v>
      </c>
      <c r="BM336" s="13" t="s">
        <v>992</v>
      </c>
    </row>
    <row r="337" spans="2:65" s="1" customFormat="1" ht="16.5" customHeight="1">
      <c r="B337" s="34"/>
      <c r="C337" s="200" t="s">
        <v>993</v>
      </c>
      <c r="D337" s="200" t="s">
        <v>141</v>
      </c>
      <c r="E337" s="201" t="s">
        <v>994</v>
      </c>
      <c r="F337" s="202" t="s">
        <v>995</v>
      </c>
      <c r="G337" s="203" t="s">
        <v>209</v>
      </c>
      <c r="H337" s="204">
        <v>1</v>
      </c>
      <c r="I337" s="205"/>
      <c r="J337" s="206">
        <f>ROUND(I337*H337,2)</f>
        <v>0</v>
      </c>
      <c r="K337" s="202" t="s">
        <v>145</v>
      </c>
      <c r="L337" s="39"/>
      <c r="M337" s="207" t="s">
        <v>20</v>
      </c>
      <c r="N337" s="208" t="s">
        <v>43</v>
      </c>
      <c r="O337" s="75"/>
      <c r="P337" s="209">
        <f>O337*H337</f>
        <v>0</v>
      </c>
      <c r="Q337" s="209">
        <v>8E-05</v>
      </c>
      <c r="R337" s="209">
        <f>Q337*H337</f>
        <v>8E-05</v>
      </c>
      <c r="S337" s="209">
        <v>0</v>
      </c>
      <c r="T337" s="210">
        <f>S337*H337</f>
        <v>0</v>
      </c>
      <c r="AR337" s="13" t="s">
        <v>201</v>
      </c>
      <c r="AT337" s="13" t="s">
        <v>141</v>
      </c>
      <c r="AU337" s="13" t="s">
        <v>82</v>
      </c>
      <c r="AY337" s="13" t="s">
        <v>138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3" t="s">
        <v>80</v>
      </c>
      <c r="BK337" s="211">
        <f>ROUND(I337*H337,2)</f>
        <v>0</v>
      </c>
      <c r="BL337" s="13" t="s">
        <v>201</v>
      </c>
      <c r="BM337" s="13" t="s">
        <v>996</v>
      </c>
    </row>
    <row r="338" spans="2:65" s="1" customFormat="1" ht="22.5" customHeight="1">
      <c r="B338" s="34"/>
      <c r="C338" s="200" t="s">
        <v>997</v>
      </c>
      <c r="D338" s="200" t="s">
        <v>141</v>
      </c>
      <c r="E338" s="201" t="s">
        <v>998</v>
      </c>
      <c r="F338" s="202" t="s">
        <v>999</v>
      </c>
      <c r="G338" s="203" t="s">
        <v>259</v>
      </c>
      <c r="H338" s="204">
        <v>1.52</v>
      </c>
      <c r="I338" s="205"/>
      <c r="J338" s="206">
        <f>ROUND(I338*H338,2)</f>
        <v>0</v>
      </c>
      <c r="K338" s="202" t="s">
        <v>145</v>
      </c>
      <c r="L338" s="39"/>
      <c r="M338" s="207" t="s">
        <v>20</v>
      </c>
      <c r="N338" s="208" t="s">
        <v>43</v>
      </c>
      <c r="O338" s="75"/>
      <c r="P338" s="209">
        <f>O338*H338</f>
        <v>0</v>
      </c>
      <c r="Q338" s="209">
        <v>0</v>
      </c>
      <c r="R338" s="209">
        <f>Q338*H338</f>
        <v>0</v>
      </c>
      <c r="S338" s="209">
        <v>0</v>
      </c>
      <c r="T338" s="210">
        <f>S338*H338</f>
        <v>0</v>
      </c>
      <c r="AR338" s="13" t="s">
        <v>201</v>
      </c>
      <c r="AT338" s="13" t="s">
        <v>141</v>
      </c>
      <c r="AU338" s="13" t="s">
        <v>82</v>
      </c>
      <c r="AY338" s="13" t="s">
        <v>138</v>
      </c>
      <c r="BE338" s="211">
        <f>IF(N338="základní",J338,0)</f>
        <v>0</v>
      </c>
      <c r="BF338" s="211">
        <f>IF(N338="snížená",J338,0)</f>
        <v>0</v>
      </c>
      <c r="BG338" s="211">
        <f>IF(N338="zákl. přenesená",J338,0)</f>
        <v>0</v>
      </c>
      <c r="BH338" s="211">
        <f>IF(N338="sníž. přenesená",J338,0)</f>
        <v>0</v>
      </c>
      <c r="BI338" s="211">
        <f>IF(N338="nulová",J338,0)</f>
        <v>0</v>
      </c>
      <c r="BJ338" s="13" t="s">
        <v>80</v>
      </c>
      <c r="BK338" s="211">
        <f>ROUND(I338*H338,2)</f>
        <v>0</v>
      </c>
      <c r="BL338" s="13" t="s">
        <v>201</v>
      </c>
      <c r="BM338" s="13" t="s">
        <v>1000</v>
      </c>
    </row>
    <row r="339" spans="2:63" s="10" customFormat="1" ht="22.8" customHeight="1">
      <c r="B339" s="184"/>
      <c r="C339" s="185"/>
      <c r="D339" s="186" t="s">
        <v>71</v>
      </c>
      <c r="E339" s="198" t="s">
        <v>1001</v>
      </c>
      <c r="F339" s="198" t="s">
        <v>1002</v>
      </c>
      <c r="G339" s="185"/>
      <c r="H339" s="185"/>
      <c r="I339" s="188"/>
      <c r="J339" s="199">
        <f>BK339</f>
        <v>0</v>
      </c>
      <c r="K339" s="185"/>
      <c r="L339" s="190"/>
      <c r="M339" s="191"/>
      <c r="N339" s="192"/>
      <c r="O339" s="192"/>
      <c r="P339" s="193">
        <f>SUM(P340:P342)</f>
        <v>0</v>
      </c>
      <c r="Q339" s="192"/>
      <c r="R339" s="193">
        <f>SUM(R340:R342)</f>
        <v>0</v>
      </c>
      <c r="S339" s="192"/>
      <c r="T339" s="194">
        <f>SUM(T340:T342)</f>
        <v>0.05</v>
      </c>
      <c r="AR339" s="195" t="s">
        <v>82</v>
      </c>
      <c r="AT339" s="196" t="s">
        <v>71</v>
      </c>
      <c r="AU339" s="196" t="s">
        <v>80</v>
      </c>
      <c r="AY339" s="195" t="s">
        <v>138</v>
      </c>
      <c r="BK339" s="197">
        <f>SUM(BK340:BK342)</f>
        <v>0</v>
      </c>
    </row>
    <row r="340" spans="2:65" s="1" customFormat="1" ht="16.5" customHeight="1">
      <c r="B340" s="34"/>
      <c r="C340" s="200" t="s">
        <v>1003</v>
      </c>
      <c r="D340" s="200" t="s">
        <v>141</v>
      </c>
      <c r="E340" s="201" t="s">
        <v>1004</v>
      </c>
      <c r="F340" s="202" t="s">
        <v>1005</v>
      </c>
      <c r="G340" s="203" t="s">
        <v>1006</v>
      </c>
      <c r="H340" s="204">
        <v>50</v>
      </c>
      <c r="I340" s="205"/>
      <c r="J340" s="206">
        <f>ROUND(I340*H340,2)</f>
        <v>0</v>
      </c>
      <c r="K340" s="202" t="s">
        <v>145</v>
      </c>
      <c r="L340" s="39"/>
      <c r="M340" s="207" t="s">
        <v>20</v>
      </c>
      <c r="N340" s="208" t="s">
        <v>43</v>
      </c>
      <c r="O340" s="75"/>
      <c r="P340" s="209">
        <f>O340*H340</f>
        <v>0</v>
      </c>
      <c r="Q340" s="209">
        <v>0</v>
      </c>
      <c r="R340" s="209">
        <f>Q340*H340</f>
        <v>0</v>
      </c>
      <c r="S340" s="209">
        <v>0.001</v>
      </c>
      <c r="T340" s="210">
        <f>S340*H340</f>
        <v>0.05</v>
      </c>
      <c r="AR340" s="13" t="s">
        <v>201</v>
      </c>
      <c r="AT340" s="13" t="s">
        <v>141</v>
      </c>
      <c r="AU340" s="13" t="s">
        <v>82</v>
      </c>
      <c r="AY340" s="13" t="s">
        <v>138</v>
      </c>
      <c r="BE340" s="211">
        <f>IF(N340="základní",J340,0)</f>
        <v>0</v>
      </c>
      <c r="BF340" s="211">
        <f>IF(N340="snížená",J340,0)</f>
        <v>0</v>
      </c>
      <c r="BG340" s="211">
        <f>IF(N340="zákl. přenesená",J340,0)</f>
        <v>0</v>
      </c>
      <c r="BH340" s="211">
        <f>IF(N340="sníž. přenesená",J340,0)</f>
        <v>0</v>
      </c>
      <c r="BI340" s="211">
        <f>IF(N340="nulová",J340,0)</f>
        <v>0</v>
      </c>
      <c r="BJ340" s="13" t="s">
        <v>80</v>
      </c>
      <c r="BK340" s="211">
        <f>ROUND(I340*H340,2)</f>
        <v>0</v>
      </c>
      <c r="BL340" s="13" t="s">
        <v>201</v>
      </c>
      <c r="BM340" s="13" t="s">
        <v>1007</v>
      </c>
    </row>
    <row r="341" spans="2:65" s="1" customFormat="1" ht="16.5" customHeight="1">
      <c r="B341" s="34"/>
      <c r="C341" s="200" t="s">
        <v>1008</v>
      </c>
      <c r="D341" s="200" t="s">
        <v>141</v>
      </c>
      <c r="E341" s="201" t="s">
        <v>1009</v>
      </c>
      <c r="F341" s="202" t="s">
        <v>1010</v>
      </c>
      <c r="G341" s="203" t="s">
        <v>333</v>
      </c>
      <c r="H341" s="204">
        <v>0.035</v>
      </c>
      <c r="I341" s="205"/>
      <c r="J341" s="206">
        <f>ROUND(I341*H341,2)</f>
        <v>0</v>
      </c>
      <c r="K341" s="202" t="s">
        <v>20</v>
      </c>
      <c r="L341" s="39"/>
      <c r="M341" s="207" t="s">
        <v>20</v>
      </c>
      <c r="N341" s="208" t="s">
        <v>43</v>
      </c>
      <c r="O341" s="75"/>
      <c r="P341" s="209">
        <f>O341*H341</f>
        <v>0</v>
      </c>
      <c r="Q341" s="209">
        <v>0</v>
      </c>
      <c r="R341" s="209">
        <f>Q341*H341</f>
        <v>0</v>
      </c>
      <c r="S341" s="209">
        <v>0</v>
      </c>
      <c r="T341" s="210">
        <f>S341*H341</f>
        <v>0</v>
      </c>
      <c r="AR341" s="13" t="s">
        <v>201</v>
      </c>
      <c r="AT341" s="13" t="s">
        <v>141</v>
      </c>
      <c r="AU341" s="13" t="s">
        <v>82</v>
      </c>
      <c r="AY341" s="13" t="s">
        <v>138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3" t="s">
        <v>80</v>
      </c>
      <c r="BK341" s="211">
        <f>ROUND(I341*H341,2)</f>
        <v>0</v>
      </c>
      <c r="BL341" s="13" t="s">
        <v>201</v>
      </c>
      <c r="BM341" s="13" t="s">
        <v>1011</v>
      </c>
    </row>
    <row r="342" spans="2:65" s="1" customFormat="1" ht="22.5" customHeight="1">
      <c r="B342" s="34"/>
      <c r="C342" s="200" t="s">
        <v>1012</v>
      </c>
      <c r="D342" s="200" t="s">
        <v>141</v>
      </c>
      <c r="E342" s="201" t="s">
        <v>1013</v>
      </c>
      <c r="F342" s="202" t="s">
        <v>1014</v>
      </c>
      <c r="G342" s="203" t="s">
        <v>144</v>
      </c>
      <c r="H342" s="204">
        <v>484.816</v>
      </c>
      <c r="I342" s="205"/>
      <c r="J342" s="206">
        <f>ROUND(I342*H342,2)</f>
        <v>0</v>
      </c>
      <c r="K342" s="202" t="s">
        <v>20</v>
      </c>
      <c r="L342" s="39"/>
      <c r="M342" s="207" t="s">
        <v>20</v>
      </c>
      <c r="N342" s="208" t="s">
        <v>43</v>
      </c>
      <c r="O342" s="75"/>
      <c r="P342" s="209">
        <f>O342*H342</f>
        <v>0</v>
      </c>
      <c r="Q342" s="209">
        <v>0</v>
      </c>
      <c r="R342" s="209">
        <f>Q342*H342</f>
        <v>0</v>
      </c>
      <c r="S342" s="209">
        <v>0</v>
      </c>
      <c r="T342" s="210">
        <f>S342*H342</f>
        <v>0</v>
      </c>
      <c r="AR342" s="13" t="s">
        <v>201</v>
      </c>
      <c r="AT342" s="13" t="s">
        <v>141</v>
      </c>
      <c r="AU342" s="13" t="s">
        <v>82</v>
      </c>
      <c r="AY342" s="13" t="s">
        <v>138</v>
      </c>
      <c r="BE342" s="211">
        <f>IF(N342="základní",J342,0)</f>
        <v>0</v>
      </c>
      <c r="BF342" s="211">
        <f>IF(N342="snížená",J342,0)</f>
        <v>0</v>
      </c>
      <c r="BG342" s="211">
        <f>IF(N342="zákl. přenesená",J342,0)</f>
        <v>0</v>
      </c>
      <c r="BH342" s="211">
        <f>IF(N342="sníž. přenesená",J342,0)</f>
        <v>0</v>
      </c>
      <c r="BI342" s="211">
        <f>IF(N342="nulová",J342,0)</f>
        <v>0</v>
      </c>
      <c r="BJ342" s="13" t="s">
        <v>80</v>
      </c>
      <c r="BK342" s="211">
        <f>ROUND(I342*H342,2)</f>
        <v>0</v>
      </c>
      <c r="BL342" s="13" t="s">
        <v>201</v>
      </c>
      <c r="BM342" s="13" t="s">
        <v>1015</v>
      </c>
    </row>
    <row r="343" spans="2:63" s="10" customFormat="1" ht="22.8" customHeight="1">
      <c r="B343" s="184"/>
      <c r="C343" s="185"/>
      <c r="D343" s="186" t="s">
        <v>71</v>
      </c>
      <c r="E343" s="198" t="s">
        <v>1016</v>
      </c>
      <c r="F343" s="198" t="s">
        <v>1017</v>
      </c>
      <c r="G343" s="185"/>
      <c r="H343" s="185"/>
      <c r="I343" s="188"/>
      <c r="J343" s="199">
        <f>BK343</f>
        <v>0</v>
      </c>
      <c r="K343" s="185"/>
      <c r="L343" s="190"/>
      <c r="M343" s="191"/>
      <c r="N343" s="192"/>
      <c r="O343" s="192"/>
      <c r="P343" s="193">
        <f>SUM(P344:P354)</f>
        <v>0</v>
      </c>
      <c r="Q343" s="192"/>
      <c r="R343" s="193">
        <f>SUM(R344:R354)</f>
        <v>9.16802174</v>
      </c>
      <c r="S343" s="192"/>
      <c r="T343" s="194">
        <f>SUM(T344:T354)</f>
        <v>5.0956766</v>
      </c>
      <c r="AR343" s="195" t="s">
        <v>82</v>
      </c>
      <c r="AT343" s="196" t="s">
        <v>71</v>
      </c>
      <c r="AU343" s="196" t="s">
        <v>80</v>
      </c>
      <c r="AY343" s="195" t="s">
        <v>138</v>
      </c>
      <c r="BK343" s="197">
        <f>SUM(BK344:BK354)</f>
        <v>0</v>
      </c>
    </row>
    <row r="344" spans="2:65" s="1" customFormat="1" ht="16.5" customHeight="1">
      <c r="B344" s="34"/>
      <c r="C344" s="200" t="s">
        <v>1018</v>
      </c>
      <c r="D344" s="200" t="s">
        <v>141</v>
      </c>
      <c r="E344" s="201" t="s">
        <v>1019</v>
      </c>
      <c r="F344" s="202" t="s">
        <v>1020</v>
      </c>
      <c r="G344" s="203" t="s">
        <v>144</v>
      </c>
      <c r="H344" s="204">
        <v>112.94</v>
      </c>
      <c r="I344" s="205"/>
      <c r="J344" s="206">
        <f>ROUND(I344*H344,2)</f>
        <v>0</v>
      </c>
      <c r="K344" s="202" t="s">
        <v>145</v>
      </c>
      <c r="L344" s="39"/>
      <c r="M344" s="207" t="s">
        <v>20</v>
      </c>
      <c r="N344" s="208" t="s">
        <v>43</v>
      </c>
      <c r="O344" s="75"/>
      <c r="P344" s="209">
        <f>O344*H344</f>
        <v>0</v>
      </c>
      <c r="Q344" s="209">
        <v>0.012</v>
      </c>
      <c r="R344" s="209">
        <f>Q344*H344</f>
        <v>1.35528</v>
      </c>
      <c r="S344" s="209">
        <v>0</v>
      </c>
      <c r="T344" s="210">
        <f>S344*H344</f>
        <v>0</v>
      </c>
      <c r="AR344" s="13" t="s">
        <v>201</v>
      </c>
      <c r="AT344" s="13" t="s">
        <v>141</v>
      </c>
      <c r="AU344" s="13" t="s">
        <v>82</v>
      </c>
      <c r="AY344" s="13" t="s">
        <v>138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13" t="s">
        <v>80</v>
      </c>
      <c r="BK344" s="211">
        <f>ROUND(I344*H344,2)</f>
        <v>0</v>
      </c>
      <c r="BL344" s="13" t="s">
        <v>201</v>
      </c>
      <c r="BM344" s="13" t="s">
        <v>1021</v>
      </c>
    </row>
    <row r="345" spans="2:65" s="1" customFormat="1" ht="16.5" customHeight="1">
      <c r="B345" s="34"/>
      <c r="C345" s="200" t="s">
        <v>1022</v>
      </c>
      <c r="D345" s="200" t="s">
        <v>141</v>
      </c>
      <c r="E345" s="201" t="s">
        <v>1023</v>
      </c>
      <c r="F345" s="202" t="s">
        <v>1024</v>
      </c>
      <c r="G345" s="203" t="s">
        <v>366</v>
      </c>
      <c r="H345" s="204">
        <v>37.18</v>
      </c>
      <c r="I345" s="205"/>
      <c r="J345" s="206">
        <f>ROUND(I345*H345,2)</f>
        <v>0</v>
      </c>
      <c r="K345" s="202" t="s">
        <v>145</v>
      </c>
      <c r="L345" s="39"/>
      <c r="M345" s="207" t="s">
        <v>20</v>
      </c>
      <c r="N345" s="208" t="s">
        <v>43</v>
      </c>
      <c r="O345" s="75"/>
      <c r="P345" s="209">
        <f>O345*H345</f>
        <v>0</v>
      </c>
      <c r="Q345" s="209">
        <v>0</v>
      </c>
      <c r="R345" s="209">
        <f>Q345*H345</f>
        <v>0</v>
      </c>
      <c r="S345" s="209">
        <v>0.01174</v>
      </c>
      <c r="T345" s="210">
        <f>S345*H345</f>
        <v>0.4364932</v>
      </c>
      <c r="AR345" s="13" t="s">
        <v>201</v>
      </c>
      <c r="AT345" s="13" t="s">
        <v>141</v>
      </c>
      <c r="AU345" s="13" t="s">
        <v>82</v>
      </c>
      <c r="AY345" s="13" t="s">
        <v>138</v>
      </c>
      <c r="BE345" s="211">
        <f>IF(N345="základní",J345,0)</f>
        <v>0</v>
      </c>
      <c r="BF345" s="211">
        <f>IF(N345="snížená",J345,0)</f>
        <v>0</v>
      </c>
      <c r="BG345" s="211">
        <f>IF(N345="zákl. přenesená",J345,0)</f>
        <v>0</v>
      </c>
      <c r="BH345" s="211">
        <f>IF(N345="sníž. přenesená",J345,0)</f>
        <v>0</v>
      </c>
      <c r="BI345" s="211">
        <f>IF(N345="nulová",J345,0)</f>
        <v>0</v>
      </c>
      <c r="BJ345" s="13" t="s">
        <v>80</v>
      </c>
      <c r="BK345" s="211">
        <f>ROUND(I345*H345,2)</f>
        <v>0</v>
      </c>
      <c r="BL345" s="13" t="s">
        <v>201</v>
      </c>
      <c r="BM345" s="13" t="s">
        <v>1025</v>
      </c>
    </row>
    <row r="346" spans="2:65" s="1" customFormat="1" ht="16.5" customHeight="1">
      <c r="B346" s="34"/>
      <c r="C346" s="200" t="s">
        <v>1026</v>
      </c>
      <c r="D346" s="200" t="s">
        <v>141</v>
      </c>
      <c r="E346" s="201" t="s">
        <v>1027</v>
      </c>
      <c r="F346" s="202" t="s">
        <v>1028</v>
      </c>
      <c r="G346" s="203" t="s">
        <v>366</v>
      </c>
      <c r="H346" s="204">
        <v>37.18</v>
      </c>
      <c r="I346" s="205"/>
      <c r="J346" s="206">
        <f>ROUND(I346*H346,2)</f>
        <v>0</v>
      </c>
      <c r="K346" s="202" t="s">
        <v>145</v>
      </c>
      <c r="L346" s="39"/>
      <c r="M346" s="207" t="s">
        <v>20</v>
      </c>
      <c r="N346" s="208" t="s">
        <v>43</v>
      </c>
      <c r="O346" s="75"/>
      <c r="P346" s="209">
        <f>O346*H346</f>
        <v>0</v>
      </c>
      <c r="Q346" s="209">
        <v>0.000428</v>
      </c>
      <c r="R346" s="209">
        <f>Q346*H346</f>
        <v>0.01591304</v>
      </c>
      <c r="S346" s="209">
        <v>0</v>
      </c>
      <c r="T346" s="210">
        <f>S346*H346</f>
        <v>0</v>
      </c>
      <c r="AR346" s="13" t="s">
        <v>201</v>
      </c>
      <c r="AT346" s="13" t="s">
        <v>141</v>
      </c>
      <c r="AU346" s="13" t="s">
        <v>82</v>
      </c>
      <c r="AY346" s="13" t="s">
        <v>138</v>
      </c>
      <c r="BE346" s="211">
        <f>IF(N346="základní",J346,0)</f>
        <v>0</v>
      </c>
      <c r="BF346" s="211">
        <f>IF(N346="snížená",J346,0)</f>
        <v>0</v>
      </c>
      <c r="BG346" s="211">
        <f>IF(N346="zákl. přenesená",J346,0)</f>
        <v>0</v>
      </c>
      <c r="BH346" s="211">
        <f>IF(N346="sníž. přenesená",J346,0)</f>
        <v>0</v>
      </c>
      <c r="BI346" s="211">
        <f>IF(N346="nulová",J346,0)</f>
        <v>0</v>
      </c>
      <c r="BJ346" s="13" t="s">
        <v>80</v>
      </c>
      <c r="BK346" s="211">
        <f>ROUND(I346*H346,2)</f>
        <v>0</v>
      </c>
      <c r="BL346" s="13" t="s">
        <v>201</v>
      </c>
      <c r="BM346" s="13" t="s">
        <v>1029</v>
      </c>
    </row>
    <row r="347" spans="2:65" s="1" customFormat="1" ht="16.5" customHeight="1">
      <c r="B347" s="34"/>
      <c r="C347" s="212" t="s">
        <v>1030</v>
      </c>
      <c r="D347" s="212" t="s">
        <v>310</v>
      </c>
      <c r="E347" s="213" t="s">
        <v>1031</v>
      </c>
      <c r="F347" s="214" t="s">
        <v>1032</v>
      </c>
      <c r="G347" s="215" t="s">
        <v>209</v>
      </c>
      <c r="H347" s="216">
        <v>128.878</v>
      </c>
      <c r="I347" s="217"/>
      <c r="J347" s="218">
        <f>ROUND(I347*H347,2)</f>
        <v>0</v>
      </c>
      <c r="K347" s="214" t="s">
        <v>145</v>
      </c>
      <c r="L347" s="219"/>
      <c r="M347" s="220" t="s">
        <v>20</v>
      </c>
      <c r="N347" s="221" t="s">
        <v>43</v>
      </c>
      <c r="O347" s="75"/>
      <c r="P347" s="209">
        <f>O347*H347</f>
        <v>0</v>
      </c>
      <c r="Q347" s="209">
        <v>0.00045</v>
      </c>
      <c r="R347" s="209">
        <f>Q347*H347</f>
        <v>0.057995099999999994</v>
      </c>
      <c r="S347" s="209">
        <v>0</v>
      </c>
      <c r="T347" s="210">
        <f>S347*H347</f>
        <v>0</v>
      </c>
      <c r="AR347" s="13" t="s">
        <v>271</v>
      </c>
      <c r="AT347" s="13" t="s">
        <v>310</v>
      </c>
      <c r="AU347" s="13" t="s">
        <v>82</v>
      </c>
      <c r="AY347" s="13" t="s">
        <v>138</v>
      </c>
      <c r="BE347" s="211">
        <f>IF(N347="základní",J347,0)</f>
        <v>0</v>
      </c>
      <c r="BF347" s="211">
        <f>IF(N347="snížená",J347,0)</f>
        <v>0</v>
      </c>
      <c r="BG347" s="211">
        <f>IF(N347="zákl. přenesená",J347,0)</f>
        <v>0</v>
      </c>
      <c r="BH347" s="211">
        <f>IF(N347="sníž. přenesená",J347,0)</f>
        <v>0</v>
      </c>
      <c r="BI347" s="211">
        <f>IF(N347="nulová",J347,0)</f>
        <v>0</v>
      </c>
      <c r="BJ347" s="13" t="s">
        <v>80</v>
      </c>
      <c r="BK347" s="211">
        <f>ROUND(I347*H347,2)</f>
        <v>0</v>
      </c>
      <c r="BL347" s="13" t="s">
        <v>201</v>
      </c>
      <c r="BM347" s="13" t="s">
        <v>1033</v>
      </c>
    </row>
    <row r="348" spans="2:65" s="1" customFormat="1" ht="16.5" customHeight="1">
      <c r="B348" s="34"/>
      <c r="C348" s="200" t="s">
        <v>1034</v>
      </c>
      <c r="D348" s="200" t="s">
        <v>141</v>
      </c>
      <c r="E348" s="201" t="s">
        <v>1035</v>
      </c>
      <c r="F348" s="202" t="s">
        <v>1036</v>
      </c>
      <c r="G348" s="203" t="s">
        <v>144</v>
      </c>
      <c r="H348" s="204">
        <v>56.02</v>
      </c>
      <c r="I348" s="205"/>
      <c r="J348" s="206">
        <f>ROUND(I348*H348,2)</f>
        <v>0</v>
      </c>
      <c r="K348" s="202" t="s">
        <v>145</v>
      </c>
      <c r="L348" s="39"/>
      <c r="M348" s="207" t="s">
        <v>20</v>
      </c>
      <c r="N348" s="208" t="s">
        <v>43</v>
      </c>
      <c r="O348" s="75"/>
      <c r="P348" s="209">
        <f>O348*H348</f>
        <v>0</v>
      </c>
      <c r="Q348" s="209">
        <v>0</v>
      </c>
      <c r="R348" s="209">
        <f>Q348*H348</f>
        <v>0</v>
      </c>
      <c r="S348" s="209">
        <v>0.08317</v>
      </c>
      <c r="T348" s="210">
        <f>S348*H348</f>
        <v>4.6591834</v>
      </c>
      <c r="AR348" s="13" t="s">
        <v>201</v>
      </c>
      <c r="AT348" s="13" t="s">
        <v>141</v>
      </c>
      <c r="AU348" s="13" t="s">
        <v>82</v>
      </c>
      <c r="AY348" s="13" t="s">
        <v>138</v>
      </c>
      <c r="BE348" s="211">
        <f>IF(N348="základní",J348,0)</f>
        <v>0</v>
      </c>
      <c r="BF348" s="211">
        <f>IF(N348="snížená",J348,0)</f>
        <v>0</v>
      </c>
      <c r="BG348" s="211">
        <f>IF(N348="zákl. přenesená",J348,0)</f>
        <v>0</v>
      </c>
      <c r="BH348" s="211">
        <f>IF(N348="sníž. přenesená",J348,0)</f>
        <v>0</v>
      </c>
      <c r="BI348" s="211">
        <f>IF(N348="nulová",J348,0)</f>
        <v>0</v>
      </c>
      <c r="BJ348" s="13" t="s">
        <v>80</v>
      </c>
      <c r="BK348" s="211">
        <f>ROUND(I348*H348,2)</f>
        <v>0</v>
      </c>
      <c r="BL348" s="13" t="s">
        <v>201</v>
      </c>
      <c r="BM348" s="13" t="s">
        <v>1037</v>
      </c>
    </row>
    <row r="349" spans="2:65" s="1" customFormat="1" ht="16.5" customHeight="1">
      <c r="B349" s="34"/>
      <c r="C349" s="200" t="s">
        <v>1038</v>
      </c>
      <c r="D349" s="200" t="s">
        <v>141</v>
      </c>
      <c r="E349" s="201" t="s">
        <v>1039</v>
      </c>
      <c r="F349" s="202" t="s">
        <v>1040</v>
      </c>
      <c r="G349" s="203" t="s">
        <v>144</v>
      </c>
      <c r="H349" s="204">
        <v>296.28</v>
      </c>
      <c r="I349" s="205"/>
      <c r="J349" s="206">
        <f>ROUND(I349*H349,2)</f>
        <v>0</v>
      </c>
      <c r="K349" s="202" t="s">
        <v>145</v>
      </c>
      <c r="L349" s="39"/>
      <c r="M349" s="207" t="s">
        <v>20</v>
      </c>
      <c r="N349" s="208" t="s">
        <v>43</v>
      </c>
      <c r="O349" s="75"/>
      <c r="P349" s="209">
        <f>O349*H349</f>
        <v>0</v>
      </c>
      <c r="Q349" s="209">
        <v>0.00635</v>
      </c>
      <c r="R349" s="209">
        <f>Q349*H349</f>
        <v>1.8813779999999998</v>
      </c>
      <c r="S349" s="209">
        <v>0</v>
      </c>
      <c r="T349" s="210">
        <f>S349*H349</f>
        <v>0</v>
      </c>
      <c r="AR349" s="13" t="s">
        <v>201</v>
      </c>
      <c r="AT349" s="13" t="s">
        <v>141</v>
      </c>
      <c r="AU349" s="13" t="s">
        <v>82</v>
      </c>
      <c r="AY349" s="13" t="s">
        <v>138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13" t="s">
        <v>80</v>
      </c>
      <c r="BK349" s="211">
        <f>ROUND(I349*H349,2)</f>
        <v>0</v>
      </c>
      <c r="BL349" s="13" t="s">
        <v>201</v>
      </c>
      <c r="BM349" s="13" t="s">
        <v>1041</v>
      </c>
    </row>
    <row r="350" spans="2:65" s="1" customFormat="1" ht="16.5" customHeight="1">
      <c r="B350" s="34"/>
      <c r="C350" s="212" t="s">
        <v>1042</v>
      </c>
      <c r="D350" s="212" t="s">
        <v>310</v>
      </c>
      <c r="E350" s="213" t="s">
        <v>1043</v>
      </c>
      <c r="F350" s="214" t="s">
        <v>1044</v>
      </c>
      <c r="G350" s="215" t="s">
        <v>144</v>
      </c>
      <c r="H350" s="216">
        <v>325.908</v>
      </c>
      <c r="I350" s="217"/>
      <c r="J350" s="218">
        <f>ROUND(I350*H350,2)</f>
        <v>0</v>
      </c>
      <c r="K350" s="214" t="s">
        <v>145</v>
      </c>
      <c r="L350" s="219"/>
      <c r="M350" s="220" t="s">
        <v>20</v>
      </c>
      <c r="N350" s="221" t="s">
        <v>43</v>
      </c>
      <c r="O350" s="75"/>
      <c r="P350" s="209">
        <f>O350*H350</f>
        <v>0</v>
      </c>
      <c r="Q350" s="209">
        <v>0.0177</v>
      </c>
      <c r="R350" s="209">
        <f>Q350*H350</f>
        <v>5.7685716000000005</v>
      </c>
      <c r="S350" s="209">
        <v>0</v>
      </c>
      <c r="T350" s="210">
        <f>S350*H350</f>
        <v>0</v>
      </c>
      <c r="AR350" s="13" t="s">
        <v>271</v>
      </c>
      <c r="AT350" s="13" t="s">
        <v>310</v>
      </c>
      <c r="AU350" s="13" t="s">
        <v>82</v>
      </c>
      <c r="AY350" s="13" t="s">
        <v>138</v>
      </c>
      <c r="BE350" s="211">
        <f>IF(N350="základní",J350,0)</f>
        <v>0</v>
      </c>
      <c r="BF350" s="211">
        <f>IF(N350="snížená",J350,0)</f>
        <v>0</v>
      </c>
      <c r="BG350" s="211">
        <f>IF(N350="zákl. přenesená",J350,0)</f>
        <v>0</v>
      </c>
      <c r="BH350" s="211">
        <f>IF(N350="sníž. přenesená",J350,0)</f>
        <v>0</v>
      </c>
      <c r="BI350" s="211">
        <f>IF(N350="nulová",J350,0)</f>
        <v>0</v>
      </c>
      <c r="BJ350" s="13" t="s">
        <v>80</v>
      </c>
      <c r="BK350" s="211">
        <f>ROUND(I350*H350,2)</f>
        <v>0</v>
      </c>
      <c r="BL350" s="13" t="s">
        <v>201</v>
      </c>
      <c r="BM350" s="13" t="s">
        <v>1045</v>
      </c>
    </row>
    <row r="351" spans="2:65" s="1" customFormat="1" ht="16.5" customHeight="1">
      <c r="B351" s="34"/>
      <c r="C351" s="200" t="s">
        <v>1046</v>
      </c>
      <c r="D351" s="200" t="s">
        <v>141</v>
      </c>
      <c r="E351" s="201" t="s">
        <v>1047</v>
      </c>
      <c r="F351" s="202" t="s">
        <v>1048</v>
      </c>
      <c r="G351" s="203" t="s">
        <v>144</v>
      </c>
      <c r="H351" s="204">
        <v>16.65</v>
      </c>
      <c r="I351" s="205"/>
      <c r="J351" s="206">
        <f>ROUND(I351*H351,2)</f>
        <v>0</v>
      </c>
      <c r="K351" s="202" t="s">
        <v>145</v>
      </c>
      <c r="L351" s="39"/>
      <c r="M351" s="207" t="s">
        <v>20</v>
      </c>
      <c r="N351" s="208" t="s">
        <v>43</v>
      </c>
      <c r="O351" s="75"/>
      <c r="P351" s="209">
        <f>O351*H351</f>
        <v>0</v>
      </c>
      <c r="Q351" s="209">
        <v>0</v>
      </c>
      <c r="R351" s="209">
        <f>Q351*H351</f>
        <v>0</v>
      </c>
      <c r="S351" s="209">
        <v>0</v>
      </c>
      <c r="T351" s="210">
        <f>S351*H351</f>
        <v>0</v>
      </c>
      <c r="AR351" s="13" t="s">
        <v>201</v>
      </c>
      <c r="AT351" s="13" t="s">
        <v>141</v>
      </c>
      <c r="AU351" s="13" t="s">
        <v>82</v>
      </c>
      <c r="AY351" s="13" t="s">
        <v>138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3" t="s">
        <v>80</v>
      </c>
      <c r="BK351" s="211">
        <f>ROUND(I351*H351,2)</f>
        <v>0</v>
      </c>
      <c r="BL351" s="13" t="s">
        <v>201</v>
      </c>
      <c r="BM351" s="13" t="s">
        <v>1049</v>
      </c>
    </row>
    <row r="352" spans="2:65" s="1" customFormat="1" ht="16.5" customHeight="1">
      <c r="B352" s="34"/>
      <c r="C352" s="200" t="s">
        <v>1050</v>
      </c>
      <c r="D352" s="200" t="s">
        <v>141</v>
      </c>
      <c r="E352" s="201" t="s">
        <v>1051</v>
      </c>
      <c r="F352" s="202" t="s">
        <v>1052</v>
      </c>
      <c r="G352" s="203" t="s">
        <v>144</v>
      </c>
      <c r="H352" s="204">
        <v>16.65</v>
      </c>
      <c r="I352" s="205"/>
      <c r="J352" s="206">
        <f>ROUND(I352*H352,2)</f>
        <v>0</v>
      </c>
      <c r="K352" s="202" t="s">
        <v>145</v>
      </c>
      <c r="L352" s="39"/>
      <c r="M352" s="207" t="s">
        <v>20</v>
      </c>
      <c r="N352" s="208" t="s">
        <v>43</v>
      </c>
      <c r="O352" s="75"/>
      <c r="P352" s="209">
        <f>O352*H352</f>
        <v>0</v>
      </c>
      <c r="Q352" s="209">
        <v>0</v>
      </c>
      <c r="R352" s="209">
        <f>Q352*H352</f>
        <v>0</v>
      </c>
      <c r="S352" s="209">
        <v>0</v>
      </c>
      <c r="T352" s="210">
        <f>S352*H352</f>
        <v>0</v>
      </c>
      <c r="AR352" s="13" t="s">
        <v>201</v>
      </c>
      <c r="AT352" s="13" t="s">
        <v>141</v>
      </c>
      <c r="AU352" s="13" t="s">
        <v>82</v>
      </c>
      <c r="AY352" s="13" t="s">
        <v>138</v>
      </c>
      <c r="BE352" s="211">
        <f>IF(N352="základní",J352,0)</f>
        <v>0</v>
      </c>
      <c r="BF352" s="211">
        <f>IF(N352="snížená",J352,0)</f>
        <v>0</v>
      </c>
      <c r="BG352" s="211">
        <f>IF(N352="zákl. přenesená",J352,0)</f>
        <v>0</v>
      </c>
      <c r="BH352" s="211">
        <f>IF(N352="sníž. přenesená",J352,0)</f>
        <v>0</v>
      </c>
      <c r="BI352" s="211">
        <f>IF(N352="nulová",J352,0)</f>
        <v>0</v>
      </c>
      <c r="BJ352" s="13" t="s">
        <v>80</v>
      </c>
      <c r="BK352" s="211">
        <f>ROUND(I352*H352,2)</f>
        <v>0</v>
      </c>
      <c r="BL352" s="13" t="s">
        <v>201</v>
      </c>
      <c r="BM352" s="13" t="s">
        <v>1053</v>
      </c>
    </row>
    <row r="353" spans="2:65" s="1" customFormat="1" ht="16.5" customHeight="1">
      <c r="B353" s="34"/>
      <c r="C353" s="200" t="s">
        <v>1054</v>
      </c>
      <c r="D353" s="200" t="s">
        <v>141</v>
      </c>
      <c r="E353" s="201" t="s">
        <v>1055</v>
      </c>
      <c r="F353" s="202" t="s">
        <v>1056</v>
      </c>
      <c r="G353" s="203" t="s">
        <v>144</v>
      </c>
      <c r="H353" s="204">
        <v>296.28</v>
      </c>
      <c r="I353" s="205"/>
      <c r="J353" s="206">
        <f>ROUND(I353*H353,2)</f>
        <v>0</v>
      </c>
      <c r="K353" s="202" t="s">
        <v>145</v>
      </c>
      <c r="L353" s="39"/>
      <c r="M353" s="207" t="s">
        <v>20</v>
      </c>
      <c r="N353" s="208" t="s">
        <v>43</v>
      </c>
      <c r="O353" s="75"/>
      <c r="P353" s="209">
        <f>O353*H353</f>
        <v>0</v>
      </c>
      <c r="Q353" s="209">
        <v>0.0003</v>
      </c>
      <c r="R353" s="209">
        <f>Q353*H353</f>
        <v>0.08888399999999999</v>
      </c>
      <c r="S353" s="209">
        <v>0</v>
      </c>
      <c r="T353" s="210">
        <f>S353*H353</f>
        <v>0</v>
      </c>
      <c r="AR353" s="13" t="s">
        <v>201</v>
      </c>
      <c r="AT353" s="13" t="s">
        <v>141</v>
      </c>
      <c r="AU353" s="13" t="s">
        <v>82</v>
      </c>
      <c r="AY353" s="13" t="s">
        <v>138</v>
      </c>
      <c r="BE353" s="211">
        <f>IF(N353="základní",J353,0)</f>
        <v>0</v>
      </c>
      <c r="BF353" s="211">
        <f>IF(N353="snížená",J353,0)</f>
        <v>0</v>
      </c>
      <c r="BG353" s="211">
        <f>IF(N353="zákl. přenesená",J353,0)</f>
        <v>0</v>
      </c>
      <c r="BH353" s="211">
        <f>IF(N353="sníž. přenesená",J353,0)</f>
        <v>0</v>
      </c>
      <c r="BI353" s="211">
        <f>IF(N353="nulová",J353,0)</f>
        <v>0</v>
      </c>
      <c r="BJ353" s="13" t="s">
        <v>80</v>
      </c>
      <c r="BK353" s="211">
        <f>ROUND(I353*H353,2)</f>
        <v>0</v>
      </c>
      <c r="BL353" s="13" t="s">
        <v>201</v>
      </c>
      <c r="BM353" s="13" t="s">
        <v>1057</v>
      </c>
    </row>
    <row r="354" spans="2:65" s="1" customFormat="1" ht="22.5" customHeight="1">
      <c r="B354" s="34"/>
      <c r="C354" s="200" t="s">
        <v>1058</v>
      </c>
      <c r="D354" s="200" t="s">
        <v>141</v>
      </c>
      <c r="E354" s="201" t="s">
        <v>1059</v>
      </c>
      <c r="F354" s="202" t="s">
        <v>1060</v>
      </c>
      <c r="G354" s="203" t="s">
        <v>259</v>
      </c>
      <c r="H354" s="204">
        <v>9.168</v>
      </c>
      <c r="I354" s="205"/>
      <c r="J354" s="206">
        <f>ROUND(I354*H354,2)</f>
        <v>0</v>
      </c>
      <c r="K354" s="202" t="s">
        <v>145</v>
      </c>
      <c r="L354" s="39"/>
      <c r="M354" s="207" t="s">
        <v>20</v>
      </c>
      <c r="N354" s="208" t="s">
        <v>43</v>
      </c>
      <c r="O354" s="75"/>
      <c r="P354" s="209">
        <f>O354*H354</f>
        <v>0</v>
      </c>
      <c r="Q354" s="209">
        <v>0</v>
      </c>
      <c r="R354" s="209">
        <f>Q354*H354</f>
        <v>0</v>
      </c>
      <c r="S354" s="209">
        <v>0</v>
      </c>
      <c r="T354" s="210">
        <f>S354*H354</f>
        <v>0</v>
      </c>
      <c r="AR354" s="13" t="s">
        <v>201</v>
      </c>
      <c r="AT354" s="13" t="s">
        <v>141</v>
      </c>
      <c r="AU354" s="13" t="s">
        <v>82</v>
      </c>
      <c r="AY354" s="13" t="s">
        <v>138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13" t="s">
        <v>80</v>
      </c>
      <c r="BK354" s="211">
        <f>ROUND(I354*H354,2)</f>
        <v>0</v>
      </c>
      <c r="BL354" s="13" t="s">
        <v>201</v>
      </c>
      <c r="BM354" s="13" t="s">
        <v>1061</v>
      </c>
    </row>
    <row r="355" spans="2:63" s="10" customFormat="1" ht="22.8" customHeight="1">
      <c r="B355" s="184"/>
      <c r="C355" s="185"/>
      <c r="D355" s="186" t="s">
        <v>71</v>
      </c>
      <c r="E355" s="198" t="s">
        <v>1062</v>
      </c>
      <c r="F355" s="198" t="s">
        <v>1063</v>
      </c>
      <c r="G355" s="185"/>
      <c r="H355" s="185"/>
      <c r="I355" s="188"/>
      <c r="J355" s="199">
        <f>BK355</f>
        <v>0</v>
      </c>
      <c r="K355" s="185"/>
      <c r="L355" s="190"/>
      <c r="M355" s="191"/>
      <c r="N355" s="192"/>
      <c r="O355" s="192"/>
      <c r="P355" s="193">
        <f>SUM(P356:P368)</f>
        <v>0</v>
      </c>
      <c r="Q355" s="192"/>
      <c r="R355" s="193">
        <f>SUM(R356:R368)</f>
        <v>4.057648449999999</v>
      </c>
      <c r="S355" s="192"/>
      <c r="T355" s="194">
        <f>SUM(T356:T368)</f>
        <v>1.650164</v>
      </c>
      <c r="AR355" s="195" t="s">
        <v>82</v>
      </c>
      <c r="AT355" s="196" t="s">
        <v>71</v>
      </c>
      <c r="AU355" s="196" t="s">
        <v>80</v>
      </c>
      <c r="AY355" s="195" t="s">
        <v>138</v>
      </c>
      <c r="BK355" s="197">
        <f>SUM(BK356:BK368)</f>
        <v>0</v>
      </c>
    </row>
    <row r="356" spans="2:65" s="1" customFormat="1" ht="16.5" customHeight="1">
      <c r="B356" s="34"/>
      <c r="C356" s="200" t="s">
        <v>1064</v>
      </c>
      <c r="D356" s="200" t="s">
        <v>141</v>
      </c>
      <c r="E356" s="201" t="s">
        <v>1065</v>
      </c>
      <c r="F356" s="202" t="s">
        <v>1066</v>
      </c>
      <c r="G356" s="203" t="s">
        <v>144</v>
      </c>
      <c r="H356" s="204">
        <v>554.81</v>
      </c>
      <c r="I356" s="205"/>
      <c r="J356" s="206">
        <f>ROUND(I356*H356,2)</f>
        <v>0</v>
      </c>
      <c r="K356" s="202" t="s">
        <v>145</v>
      </c>
      <c r="L356" s="39"/>
      <c r="M356" s="207" t="s">
        <v>20</v>
      </c>
      <c r="N356" s="208" t="s">
        <v>43</v>
      </c>
      <c r="O356" s="75"/>
      <c r="P356" s="209">
        <f>O356*H356</f>
        <v>0</v>
      </c>
      <c r="Q356" s="209">
        <v>0</v>
      </c>
      <c r="R356" s="209">
        <f>Q356*H356</f>
        <v>0</v>
      </c>
      <c r="S356" s="209">
        <v>0</v>
      </c>
      <c r="T356" s="210">
        <f>S356*H356</f>
        <v>0</v>
      </c>
      <c r="AR356" s="13" t="s">
        <v>201</v>
      </c>
      <c r="AT356" s="13" t="s">
        <v>141</v>
      </c>
      <c r="AU356" s="13" t="s">
        <v>82</v>
      </c>
      <c r="AY356" s="13" t="s">
        <v>138</v>
      </c>
      <c r="BE356" s="211">
        <f>IF(N356="základní",J356,0)</f>
        <v>0</v>
      </c>
      <c r="BF356" s="211">
        <f>IF(N356="snížená",J356,0)</f>
        <v>0</v>
      </c>
      <c r="BG356" s="211">
        <f>IF(N356="zákl. přenesená",J356,0)</f>
        <v>0</v>
      </c>
      <c r="BH356" s="211">
        <f>IF(N356="sníž. přenesená",J356,0)</f>
        <v>0</v>
      </c>
      <c r="BI356" s="211">
        <f>IF(N356="nulová",J356,0)</f>
        <v>0</v>
      </c>
      <c r="BJ356" s="13" t="s">
        <v>80</v>
      </c>
      <c r="BK356" s="211">
        <f>ROUND(I356*H356,2)</f>
        <v>0</v>
      </c>
      <c r="BL356" s="13" t="s">
        <v>201</v>
      </c>
      <c r="BM356" s="13" t="s">
        <v>1067</v>
      </c>
    </row>
    <row r="357" spans="2:65" s="1" customFormat="1" ht="16.5" customHeight="1">
      <c r="B357" s="34"/>
      <c r="C357" s="200" t="s">
        <v>1068</v>
      </c>
      <c r="D357" s="200" t="s">
        <v>141</v>
      </c>
      <c r="E357" s="201" t="s">
        <v>1069</v>
      </c>
      <c r="F357" s="202" t="s">
        <v>1070</v>
      </c>
      <c r="G357" s="203" t="s">
        <v>144</v>
      </c>
      <c r="H357" s="204">
        <v>554.81</v>
      </c>
      <c r="I357" s="205"/>
      <c r="J357" s="206">
        <f>ROUND(I357*H357,2)</f>
        <v>0</v>
      </c>
      <c r="K357" s="202" t="s">
        <v>145</v>
      </c>
      <c r="L357" s="39"/>
      <c r="M357" s="207" t="s">
        <v>20</v>
      </c>
      <c r="N357" s="208" t="s">
        <v>43</v>
      </c>
      <c r="O357" s="75"/>
      <c r="P357" s="209">
        <f>O357*H357</f>
        <v>0</v>
      </c>
      <c r="Q357" s="209">
        <v>3E-05</v>
      </c>
      <c r="R357" s="209">
        <f>Q357*H357</f>
        <v>0.016644299999999997</v>
      </c>
      <c r="S357" s="209">
        <v>0</v>
      </c>
      <c r="T357" s="210">
        <f>S357*H357</f>
        <v>0</v>
      </c>
      <c r="AR357" s="13" t="s">
        <v>201</v>
      </c>
      <c r="AT357" s="13" t="s">
        <v>141</v>
      </c>
      <c r="AU357" s="13" t="s">
        <v>82</v>
      </c>
      <c r="AY357" s="13" t="s">
        <v>138</v>
      </c>
      <c r="BE357" s="211">
        <f>IF(N357="základní",J357,0)</f>
        <v>0</v>
      </c>
      <c r="BF357" s="211">
        <f>IF(N357="snížená",J357,0)</f>
        <v>0</v>
      </c>
      <c r="BG357" s="211">
        <f>IF(N357="zákl. přenesená",J357,0)</f>
        <v>0</v>
      </c>
      <c r="BH357" s="211">
        <f>IF(N357="sníž. přenesená",J357,0)</f>
        <v>0</v>
      </c>
      <c r="BI357" s="211">
        <f>IF(N357="nulová",J357,0)</f>
        <v>0</v>
      </c>
      <c r="BJ357" s="13" t="s">
        <v>80</v>
      </c>
      <c r="BK357" s="211">
        <f>ROUND(I357*H357,2)</f>
        <v>0</v>
      </c>
      <c r="BL357" s="13" t="s">
        <v>201</v>
      </c>
      <c r="BM357" s="13" t="s">
        <v>1071</v>
      </c>
    </row>
    <row r="358" spans="2:65" s="1" customFormat="1" ht="16.5" customHeight="1">
      <c r="B358" s="34"/>
      <c r="C358" s="200" t="s">
        <v>1072</v>
      </c>
      <c r="D358" s="200" t="s">
        <v>141</v>
      </c>
      <c r="E358" s="201" t="s">
        <v>1073</v>
      </c>
      <c r="F358" s="202" t="s">
        <v>1074</v>
      </c>
      <c r="G358" s="203" t="s">
        <v>144</v>
      </c>
      <c r="H358" s="204">
        <v>554.81</v>
      </c>
      <c r="I358" s="205"/>
      <c r="J358" s="206">
        <f>ROUND(I358*H358,2)</f>
        <v>0</v>
      </c>
      <c r="K358" s="202" t="s">
        <v>145</v>
      </c>
      <c r="L358" s="39"/>
      <c r="M358" s="207" t="s">
        <v>20</v>
      </c>
      <c r="N358" s="208" t="s">
        <v>43</v>
      </c>
      <c r="O358" s="75"/>
      <c r="P358" s="209">
        <f>O358*H358</f>
        <v>0</v>
      </c>
      <c r="Q358" s="209">
        <v>0.00455</v>
      </c>
      <c r="R358" s="209">
        <f>Q358*H358</f>
        <v>2.5243854999999997</v>
      </c>
      <c r="S358" s="209">
        <v>0</v>
      </c>
      <c r="T358" s="210">
        <f>S358*H358</f>
        <v>0</v>
      </c>
      <c r="AR358" s="13" t="s">
        <v>201</v>
      </c>
      <c r="AT358" s="13" t="s">
        <v>141</v>
      </c>
      <c r="AU358" s="13" t="s">
        <v>82</v>
      </c>
      <c r="AY358" s="13" t="s">
        <v>138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3" t="s">
        <v>80</v>
      </c>
      <c r="BK358" s="211">
        <f>ROUND(I358*H358,2)</f>
        <v>0</v>
      </c>
      <c r="BL358" s="13" t="s">
        <v>201</v>
      </c>
      <c r="BM358" s="13" t="s">
        <v>1075</v>
      </c>
    </row>
    <row r="359" spans="2:65" s="1" customFormat="1" ht="16.5" customHeight="1">
      <c r="B359" s="34"/>
      <c r="C359" s="200" t="s">
        <v>1076</v>
      </c>
      <c r="D359" s="200" t="s">
        <v>141</v>
      </c>
      <c r="E359" s="201" t="s">
        <v>1077</v>
      </c>
      <c r="F359" s="202" t="s">
        <v>1078</v>
      </c>
      <c r="G359" s="203" t="s">
        <v>144</v>
      </c>
      <c r="H359" s="204">
        <v>72.56</v>
      </c>
      <c r="I359" s="205"/>
      <c r="J359" s="206">
        <f>ROUND(I359*H359,2)</f>
        <v>0</v>
      </c>
      <c r="K359" s="202" t="s">
        <v>145</v>
      </c>
      <c r="L359" s="39"/>
      <c r="M359" s="207" t="s">
        <v>20</v>
      </c>
      <c r="N359" s="208" t="s">
        <v>43</v>
      </c>
      <c r="O359" s="75"/>
      <c r="P359" s="209">
        <f>O359*H359</f>
        <v>0</v>
      </c>
      <c r="Q359" s="209">
        <v>0</v>
      </c>
      <c r="R359" s="209">
        <f>Q359*H359</f>
        <v>0</v>
      </c>
      <c r="S359" s="209">
        <v>0.0025</v>
      </c>
      <c r="T359" s="210">
        <f>S359*H359</f>
        <v>0.1814</v>
      </c>
      <c r="AR359" s="13" t="s">
        <v>201</v>
      </c>
      <c r="AT359" s="13" t="s">
        <v>141</v>
      </c>
      <c r="AU359" s="13" t="s">
        <v>82</v>
      </c>
      <c r="AY359" s="13" t="s">
        <v>138</v>
      </c>
      <c r="BE359" s="211">
        <f>IF(N359="základní",J359,0)</f>
        <v>0</v>
      </c>
      <c r="BF359" s="211">
        <f>IF(N359="snížená",J359,0)</f>
        <v>0</v>
      </c>
      <c r="BG359" s="211">
        <f>IF(N359="zákl. přenesená",J359,0)</f>
        <v>0</v>
      </c>
      <c r="BH359" s="211">
        <f>IF(N359="sníž. přenesená",J359,0)</f>
        <v>0</v>
      </c>
      <c r="BI359" s="211">
        <f>IF(N359="nulová",J359,0)</f>
        <v>0</v>
      </c>
      <c r="BJ359" s="13" t="s">
        <v>80</v>
      </c>
      <c r="BK359" s="211">
        <f>ROUND(I359*H359,2)</f>
        <v>0</v>
      </c>
      <c r="BL359" s="13" t="s">
        <v>201</v>
      </c>
      <c r="BM359" s="13" t="s">
        <v>1079</v>
      </c>
    </row>
    <row r="360" spans="2:65" s="1" customFormat="1" ht="16.5" customHeight="1">
      <c r="B360" s="34"/>
      <c r="C360" s="200" t="s">
        <v>1080</v>
      </c>
      <c r="D360" s="200" t="s">
        <v>141</v>
      </c>
      <c r="E360" s="201" t="s">
        <v>1081</v>
      </c>
      <c r="F360" s="202" t="s">
        <v>1082</v>
      </c>
      <c r="G360" s="203" t="s">
        <v>144</v>
      </c>
      <c r="H360" s="204">
        <v>482.5</v>
      </c>
      <c r="I360" s="205"/>
      <c r="J360" s="206">
        <f>ROUND(I360*H360,2)</f>
        <v>0</v>
      </c>
      <c r="K360" s="202" t="s">
        <v>145</v>
      </c>
      <c r="L360" s="39"/>
      <c r="M360" s="207" t="s">
        <v>20</v>
      </c>
      <c r="N360" s="208" t="s">
        <v>43</v>
      </c>
      <c r="O360" s="75"/>
      <c r="P360" s="209">
        <f>O360*H360</f>
        <v>0</v>
      </c>
      <c r="Q360" s="209">
        <v>0</v>
      </c>
      <c r="R360" s="209">
        <f>Q360*H360</f>
        <v>0</v>
      </c>
      <c r="S360" s="209">
        <v>0.003</v>
      </c>
      <c r="T360" s="210">
        <f>S360*H360</f>
        <v>1.4475</v>
      </c>
      <c r="AR360" s="13" t="s">
        <v>201</v>
      </c>
      <c r="AT360" s="13" t="s">
        <v>141</v>
      </c>
      <c r="AU360" s="13" t="s">
        <v>82</v>
      </c>
      <c r="AY360" s="13" t="s">
        <v>138</v>
      </c>
      <c r="BE360" s="211">
        <f>IF(N360="základní",J360,0)</f>
        <v>0</v>
      </c>
      <c r="BF360" s="211">
        <f>IF(N360="snížená",J360,0)</f>
        <v>0</v>
      </c>
      <c r="BG360" s="211">
        <f>IF(N360="zákl. přenesená",J360,0)</f>
        <v>0</v>
      </c>
      <c r="BH360" s="211">
        <f>IF(N360="sníž. přenesená",J360,0)</f>
        <v>0</v>
      </c>
      <c r="BI360" s="211">
        <f>IF(N360="nulová",J360,0)</f>
        <v>0</v>
      </c>
      <c r="BJ360" s="13" t="s">
        <v>80</v>
      </c>
      <c r="BK360" s="211">
        <f>ROUND(I360*H360,2)</f>
        <v>0</v>
      </c>
      <c r="BL360" s="13" t="s">
        <v>201</v>
      </c>
      <c r="BM360" s="13" t="s">
        <v>1083</v>
      </c>
    </row>
    <row r="361" spans="2:65" s="1" customFormat="1" ht="16.5" customHeight="1">
      <c r="B361" s="34"/>
      <c r="C361" s="200" t="s">
        <v>1084</v>
      </c>
      <c r="D361" s="200" t="s">
        <v>141</v>
      </c>
      <c r="E361" s="201" t="s">
        <v>1085</v>
      </c>
      <c r="F361" s="202" t="s">
        <v>1086</v>
      </c>
      <c r="G361" s="203" t="s">
        <v>144</v>
      </c>
      <c r="H361" s="204">
        <v>482.25</v>
      </c>
      <c r="I361" s="205"/>
      <c r="J361" s="206">
        <f>ROUND(I361*H361,2)</f>
        <v>0</v>
      </c>
      <c r="K361" s="202" t="s">
        <v>145</v>
      </c>
      <c r="L361" s="39"/>
      <c r="M361" s="207" t="s">
        <v>20</v>
      </c>
      <c r="N361" s="208" t="s">
        <v>43</v>
      </c>
      <c r="O361" s="75"/>
      <c r="P361" s="209">
        <f>O361*H361</f>
        <v>0</v>
      </c>
      <c r="Q361" s="209">
        <v>0</v>
      </c>
      <c r="R361" s="209">
        <f>Q361*H361</f>
        <v>0</v>
      </c>
      <c r="S361" s="209">
        <v>0</v>
      </c>
      <c r="T361" s="210">
        <f>S361*H361</f>
        <v>0</v>
      </c>
      <c r="AR361" s="13" t="s">
        <v>201</v>
      </c>
      <c r="AT361" s="13" t="s">
        <v>141</v>
      </c>
      <c r="AU361" s="13" t="s">
        <v>82</v>
      </c>
      <c r="AY361" s="13" t="s">
        <v>138</v>
      </c>
      <c r="BE361" s="211">
        <f>IF(N361="základní",J361,0)</f>
        <v>0</v>
      </c>
      <c r="BF361" s="211">
        <f>IF(N361="snížená",J361,0)</f>
        <v>0</v>
      </c>
      <c r="BG361" s="211">
        <f>IF(N361="zákl. přenesená",J361,0)</f>
        <v>0</v>
      </c>
      <c r="BH361" s="211">
        <f>IF(N361="sníž. přenesená",J361,0)</f>
        <v>0</v>
      </c>
      <c r="BI361" s="211">
        <f>IF(N361="nulová",J361,0)</f>
        <v>0</v>
      </c>
      <c r="BJ361" s="13" t="s">
        <v>80</v>
      </c>
      <c r="BK361" s="211">
        <f>ROUND(I361*H361,2)</f>
        <v>0</v>
      </c>
      <c r="BL361" s="13" t="s">
        <v>201</v>
      </c>
      <c r="BM361" s="13" t="s">
        <v>1087</v>
      </c>
    </row>
    <row r="362" spans="2:65" s="1" customFormat="1" ht="16.5" customHeight="1">
      <c r="B362" s="34"/>
      <c r="C362" s="212" t="s">
        <v>1088</v>
      </c>
      <c r="D362" s="212" t="s">
        <v>310</v>
      </c>
      <c r="E362" s="213" t="s">
        <v>1089</v>
      </c>
      <c r="F362" s="214" t="s">
        <v>1090</v>
      </c>
      <c r="G362" s="215" t="s">
        <v>144</v>
      </c>
      <c r="H362" s="216">
        <v>530.475</v>
      </c>
      <c r="I362" s="217"/>
      <c r="J362" s="218">
        <f>ROUND(I362*H362,2)</f>
        <v>0</v>
      </c>
      <c r="K362" s="214" t="s">
        <v>145</v>
      </c>
      <c r="L362" s="219"/>
      <c r="M362" s="220" t="s">
        <v>20</v>
      </c>
      <c r="N362" s="221" t="s">
        <v>43</v>
      </c>
      <c r="O362" s="75"/>
      <c r="P362" s="209">
        <f>O362*H362</f>
        <v>0</v>
      </c>
      <c r="Q362" s="209">
        <v>0.00235</v>
      </c>
      <c r="R362" s="209">
        <f>Q362*H362</f>
        <v>1.2466162500000002</v>
      </c>
      <c r="S362" s="209">
        <v>0</v>
      </c>
      <c r="T362" s="210">
        <f>S362*H362</f>
        <v>0</v>
      </c>
      <c r="AR362" s="13" t="s">
        <v>271</v>
      </c>
      <c r="AT362" s="13" t="s">
        <v>310</v>
      </c>
      <c r="AU362" s="13" t="s">
        <v>82</v>
      </c>
      <c r="AY362" s="13" t="s">
        <v>138</v>
      </c>
      <c r="BE362" s="211">
        <f>IF(N362="základní",J362,0)</f>
        <v>0</v>
      </c>
      <c r="BF362" s="211">
        <f>IF(N362="snížená",J362,0)</f>
        <v>0</v>
      </c>
      <c r="BG362" s="211">
        <f>IF(N362="zákl. přenesená",J362,0)</f>
        <v>0</v>
      </c>
      <c r="BH362" s="211">
        <f>IF(N362="sníž. přenesená",J362,0)</f>
        <v>0</v>
      </c>
      <c r="BI362" s="211">
        <f>IF(N362="nulová",J362,0)</f>
        <v>0</v>
      </c>
      <c r="BJ362" s="13" t="s">
        <v>80</v>
      </c>
      <c r="BK362" s="211">
        <f>ROUND(I362*H362,2)</f>
        <v>0</v>
      </c>
      <c r="BL362" s="13" t="s">
        <v>201</v>
      </c>
      <c r="BM362" s="13" t="s">
        <v>1091</v>
      </c>
    </row>
    <row r="363" spans="2:65" s="1" customFormat="1" ht="16.5" customHeight="1">
      <c r="B363" s="34"/>
      <c r="C363" s="200" t="s">
        <v>1092</v>
      </c>
      <c r="D363" s="200" t="s">
        <v>141</v>
      </c>
      <c r="E363" s="201" t="s">
        <v>1093</v>
      </c>
      <c r="F363" s="202" t="s">
        <v>1094</v>
      </c>
      <c r="G363" s="203" t="s">
        <v>366</v>
      </c>
      <c r="H363" s="204">
        <v>70.88</v>
      </c>
      <c r="I363" s="205"/>
      <c r="J363" s="206">
        <f>ROUND(I363*H363,2)</f>
        <v>0</v>
      </c>
      <c r="K363" s="202" t="s">
        <v>145</v>
      </c>
      <c r="L363" s="39"/>
      <c r="M363" s="207" t="s">
        <v>20</v>
      </c>
      <c r="N363" s="208" t="s">
        <v>43</v>
      </c>
      <c r="O363" s="75"/>
      <c r="P363" s="209">
        <f>O363*H363</f>
        <v>0</v>
      </c>
      <c r="Q363" s="209">
        <v>0</v>
      </c>
      <c r="R363" s="209">
        <f>Q363*H363</f>
        <v>0</v>
      </c>
      <c r="S363" s="209">
        <v>0.0003</v>
      </c>
      <c r="T363" s="210">
        <f>S363*H363</f>
        <v>0.021263999999999998</v>
      </c>
      <c r="AR363" s="13" t="s">
        <v>201</v>
      </c>
      <c r="AT363" s="13" t="s">
        <v>141</v>
      </c>
      <c r="AU363" s="13" t="s">
        <v>82</v>
      </c>
      <c r="AY363" s="13" t="s">
        <v>138</v>
      </c>
      <c r="BE363" s="211">
        <f>IF(N363="základní",J363,0)</f>
        <v>0</v>
      </c>
      <c r="BF363" s="211">
        <f>IF(N363="snížená",J363,0)</f>
        <v>0</v>
      </c>
      <c r="BG363" s="211">
        <f>IF(N363="zákl. přenesená",J363,0)</f>
        <v>0</v>
      </c>
      <c r="BH363" s="211">
        <f>IF(N363="sníž. přenesená",J363,0)</f>
        <v>0</v>
      </c>
      <c r="BI363" s="211">
        <f>IF(N363="nulová",J363,0)</f>
        <v>0</v>
      </c>
      <c r="BJ363" s="13" t="s">
        <v>80</v>
      </c>
      <c r="BK363" s="211">
        <f>ROUND(I363*H363,2)</f>
        <v>0</v>
      </c>
      <c r="BL363" s="13" t="s">
        <v>201</v>
      </c>
      <c r="BM363" s="13" t="s">
        <v>1095</v>
      </c>
    </row>
    <row r="364" spans="2:65" s="1" customFormat="1" ht="16.5" customHeight="1">
      <c r="B364" s="34"/>
      <c r="C364" s="200" t="s">
        <v>1096</v>
      </c>
      <c r="D364" s="200" t="s">
        <v>141</v>
      </c>
      <c r="E364" s="201" t="s">
        <v>1097</v>
      </c>
      <c r="F364" s="202" t="s">
        <v>1098</v>
      </c>
      <c r="G364" s="203" t="s">
        <v>366</v>
      </c>
      <c r="H364" s="204">
        <v>70.88</v>
      </c>
      <c r="I364" s="205"/>
      <c r="J364" s="206">
        <f>ROUND(I364*H364,2)</f>
        <v>0</v>
      </c>
      <c r="K364" s="202" t="s">
        <v>145</v>
      </c>
      <c r="L364" s="39"/>
      <c r="M364" s="207" t="s">
        <v>20</v>
      </c>
      <c r="N364" s="208" t="s">
        <v>43</v>
      </c>
      <c r="O364" s="75"/>
      <c r="P364" s="209">
        <f>O364*H364</f>
        <v>0</v>
      </c>
      <c r="Q364" s="209">
        <v>1E-05</v>
      </c>
      <c r="R364" s="209">
        <f>Q364*H364</f>
        <v>0.0007088</v>
      </c>
      <c r="S364" s="209">
        <v>0</v>
      </c>
      <c r="T364" s="210">
        <f>S364*H364</f>
        <v>0</v>
      </c>
      <c r="AR364" s="13" t="s">
        <v>201</v>
      </c>
      <c r="AT364" s="13" t="s">
        <v>141</v>
      </c>
      <c r="AU364" s="13" t="s">
        <v>82</v>
      </c>
      <c r="AY364" s="13" t="s">
        <v>138</v>
      </c>
      <c r="BE364" s="211">
        <f>IF(N364="základní",J364,0)</f>
        <v>0</v>
      </c>
      <c r="BF364" s="211">
        <f>IF(N364="snížená",J364,0)</f>
        <v>0</v>
      </c>
      <c r="BG364" s="211">
        <f>IF(N364="zákl. přenesená",J364,0)</f>
        <v>0</v>
      </c>
      <c r="BH364" s="211">
        <f>IF(N364="sníž. přenesená",J364,0)</f>
        <v>0</v>
      </c>
      <c r="BI364" s="211">
        <f>IF(N364="nulová",J364,0)</f>
        <v>0</v>
      </c>
      <c r="BJ364" s="13" t="s">
        <v>80</v>
      </c>
      <c r="BK364" s="211">
        <f>ROUND(I364*H364,2)</f>
        <v>0</v>
      </c>
      <c r="BL364" s="13" t="s">
        <v>201</v>
      </c>
      <c r="BM364" s="13" t="s">
        <v>1099</v>
      </c>
    </row>
    <row r="365" spans="2:65" s="1" customFormat="1" ht="16.5" customHeight="1">
      <c r="B365" s="34"/>
      <c r="C365" s="200" t="s">
        <v>1100</v>
      </c>
      <c r="D365" s="200" t="s">
        <v>141</v>
      </c>
      <c r="E365" s="201" t="s">
        <v>1101</v>
      </c>
      <c r="F365" s="202" t="s">
        <v>1102</v>
      </c>
      <c r="G365" s="203" t="s">
        <v>144</v>
      </c>
      <c r="H365" s="204">
        <v>72.56</v>
      </c>
      <c r="I365" s="205"/>
      <c r="J365" s="206">
        <f>ROUND(I365*H365,2)</f>
        <v>0</v>
      </c>
      <c r="K365" s="202" t="s">
        <v>145</v>
      </c>
      <c r="L365" s="39"/>
      <c r="M365" s="207" t="s">
        <v>20</v>
      </c>
      <c r="N365" s="208" t="s">
        <v>43</v>
      </c>
      <c r="O365" s="75"/>
      <c r="P365" s="209">
        <f>O365*H365</f>
        <v>0</v>
      </c>
      <c r="Q365" s="209">
        <v>0.0003</v>
      </c>
      <c r="R365" s="209">
        <f>Q365*H365</f>
        <v>0.021768</v>
      </c>
      <c r="S365" s="209">
        <v>0</v>
      </c>
      <c r="T365" s="210">
        <f>S365*H365</f>
        <v>0</v>
      </c>
      <c r="AR365" s="13" t="s">
        <v>201</v>
      </c>
      <c r="AT365" s="13" t="s">
        <v>141</v>
      </c>
      <c r="AU365" s="13" t="s">
        <v>82</v>
      </c>
      <c r="AY365" s="13" t="s">
        <v>138</v>
      </c>
      <c r="BE365" s="211">
        <f>IF(N365="základní",J365,0)</f>
        <v>0</v>
      </c>
      <c r="BF365" s="211">
        <f>IF(N365="snížená",J365,0)</f>
        <v>0</v>
      </c>
      <c r="BG365" s="211">
        <f>IF(N365="zákl. přenesená",J365,0)</f>
        <v>0</v>
      </c>
      <c r="BH365" s="211">
        <f>IF(N365="sníž. přenesená",J365,0)</f>
        <v>0</v>
      </c>
      <c r="BI365" s="211">
        <f>IF(N365="nulová",J365,0)</f>
        <v>0</v>
      </c>
      <c r="BJ365" s="13" t="s">
        <v>80</v>
      </c>
      <c r="BK365" s="211">
        <f>ROUND(I365*H365,2)</f>
        <v>0</v>
      </c>
      <c r="BL365" s="13" t="s">
        <v>201</v>
      </c>
      <c r="BM365" s="13" t="s">
        <v>1103</v>
      </c>
    </row>
    <row r="366" spans="2:65" s="1" customFormat="1" ht="16.5" customHeight="1">
      <c r="B366" s="34"/>
      <c r="C366" s="212" t="s">
        <v>1104</v>
      </c>
      <c r="D366" s="212" t="s">
        <v>310</v>
      </c>
      <c r="E366" s="213" t="s">
        <v>1105</v>
      </c>
      <c r="F366" s="214" t="s">
        <v>1106</v>
      </c>
      <c r="G366" s="215" t="s">
        <v>144</v>
      </c>
      <c r="H366" s="216">
        <v>79.816</v>
      </c>
      <c r="I366" s="217"/>
      <c r="J366" s="218">
        <f>ROUND(I366*H366,2)</f>
        <v>0</v>
      </c>
      <c r="K366" s="214" t="s">
        <v>145</v>
      </c>
      <c r="L366" s="219"/>
      <c r="M366" s="220" t="s">
        <v>20</v>
      </c>
      <c r="N366" s="221" t="s">
        <v>43</v>
      </c>
      <c r="O366" s="75"/>
      <c r="P366" s="209">
        <f>O366*H366</f>
        <v>0</v>
      </c>
      <c r="Q366" s="209">
        <v>0.00185</v>
      </c>
      <c r="R366" s="209">
        <f>Q366*H366</f>
        <v>0.1476596</v>
      </c>
      <c r="S366" s="209">
        <v>0</v>
      </c>
      <c r="T366" s="210">
        <f>S366*H366</f>
        <v>0</v>
      </c>
      <c r="AR366" s="13" t="s">
        <v>271</v>
      </c>
      <c r="AT366" s="13" t="s">
        <v>310</v>
      </c>
      <c r="AU366" s="13" t="s">
        <v>82</v>
      </c>
      <c r="AY366" s="13" t="s">
        <v>138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13" t="s">
        <v>80</v>
      </c>
      <c r="BK366" s="211">
        <f>ROUND(I366*H366,2)</f>
        <v>0</v>
      </c>
      <c r="BL366" s="13" t="s">
        <v>201</v>
      </c>
      <c r="BM366" s="13" t="s">
        <v>1107</v>
      </c>
    </row>
    <row r="367" spans="2:65" s="1" customFormat="1" ht="16.5" customHeight="1">
      <c r="B367" s="34"/>
      <c r="C367" s="212" t="s">
        <v>1108</v>
      </c>
      <c r="D367" s="212" t="s">
        <v>310</v>
      </c>
      <c r="E367" s="213" t="s">
        <v>1109</v>
      </c>
      <c r="F367" s="214" t="s">
        <v>1110</v>
      </c>
      <c r="G367" s="215" t="s">
        <v>1006</v>
      </c>
      <c r="H367" s="216">
        <v>99.866</v>
      </c>
      <c r="I367" s="217"/>
      <c r="J367" s="218">
        <f>ROUND(I367*H367,2)</f>
        <v>0</v>
      </c>
      <c r="K367" s="214" t="s">
        <v>20</v>
      </c>
      <c r="L367" s="219"/>
      <c r="M367" s="220" t="s">
        <v>20</v>
      </c>
      <c r="N367" s="221" t="s">
        <v>43</v>
      </c>
      <c r="O367" s="75"/>
      <c r="P367" s="209">
        <f>O367*H367</f>
        <v>0</v>
      </c>
      <c r="Q367" s="209">
        <v>0.001</v>
      </c>
      <c r="R367" s="209">
        <f>Q367*H367</f>
        <v>0.099866</v>
      </c>
      <c r="S367" s="209">
        <v>0</v>
      </c>
      <c r="T367" s="210">
        <f>S367*H367</f>
        <v>0</v>
      </c>
      <c r="AR367" s="13" t="s">
        <v>271</v>
      </c>
      <c r="AT367" s="13" t="s">
        <v>310</v>
      </c>
      <c r="AU367" s="13" t="s">
        <v>82</v>
      </c>
      <c r="AY367" s="13" t="s">
        <v>138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13" t="s">
        <v>80</v>
      </c>
      <c r="BK367" s="211">
        <f>ROUND(I367*H367,2)</f>
        <v>0</v>
      </c>
      <c r="BL367" s="13" t="s">
        <v>201</v>
      </c>
      <c r="BM367" s="13" t="s">
        <v>1111</v>
      </c>
    </row>
    <row r="368" spans="2:65" s="1" customFormat="1" ht="22.5" customHeight="1">
      <c r="B368" s="34"/>
      <c r="C368" s="200" t="s">
        <v>1112</v>
      </c>
      <c r="D368" s="200" t="s">
        <v>141</v>
      </c>
      <c r="E368" s="201" t="s">
        <v>1113</v>
      </c>
      <c r="F368" s="202" t="s">
        <v>1114</v>
      </c>
      <c r="G368" s="203" t="s">
        <v>259</v>
      </c>
      <c r="H368" s="204">
        <v>4.058</v>
      </c>
      <c r="I368" s="205"/>
      <c r="J368" s="206">
        <f>ROUND(I368*H368,2)</f>
        <v>0</v>
      </c>
      <c r="K368" s="202" t="s">
        <v>145</v>
      </c>
      <c r="L368" s="39"/>
      <c r="M368" s="207" t="s">
        <v>20</v>
      </c>
      <c r="N368" s="208" t="s">
        <v>43</v>
      </c>
      <c r="O368" s="75"/>
      <c r="P368" s="209">
        <f>O368*H368</f>
        <v>0</v>
      </c>
      <c r="Q368" s="209">
        <v>0</v>
      </c>
      <c r="R368" s="209">
        <f>Q368*H368</f>
        <v>0</v>
      </c>
      <c r="S368" s="209">
        <v>0</v>
      </c>
      <c r="T368" s="210">
        <f>S368*H368</f>
        <v>0</v>
      </c>
      <c r="AR368" s="13" t="s">
        <v>201</v>
      </c>
      <c r="AT368" s="13" t="s">
        <v>141</v>
      </c>
      <c r="AU368" s="13" t="s">
        <v>82</v>
      </c>
      <c r="AY368" s="13" t="s">
        <v>138</v>
      </c>
      <c r="BE368" s="211">
        <f>IF(N368="základní",J368,0)</f>
        <v>0</v>
      </c>
      <c r="BF368" s="211">
        <f>IF(N368="snížená",J368,0)</f>
        <v>0</v>
      </c>
      <c r="BG368" s="211">
        <f>IF(N368="zákl. přenesená",J368,0)</f>
        <v>0</v>
      </c>
      <c r="BH368" s="211">
        <f>IF(N368="sníž. přenesená",J368,0)</f>
        <v>0</v>
      </c>
      <c r="BI368" s="211">
        <f>IF(N368="nulová",J368,0)</f>
        <v>0</v>
      </c>
      <c r="BJ368" s="13" t="s">
        <v>80</v>
      </c>
      <c r="BK368" s="211">
        <f>ROUND(I368*H368,2)</f>
        <v>0</v>
      </c>
      <c r="BL368" s="13" t="s">
        <v>201</v>
      </c>
      <c r="BM368" s="13" t="s">
        <v>1115</v>
      </c>
    </row>
    <row r="369" spans="2:63" s="10" customFormat="1" ht="22.8" customHeight="1">
      <c r="B369" s="184"/>
      <c r="C369" s="185"/>
      <c r="D369" s="186" t="s">
        <v>71</v>
      </c>
      <c r="E369" s="198" t="s">
        <v>1116</v>
      </c>
      <c r="F369" s="198" t="s">
        <v>1117</v>
      </c>
      <c r="G369" s="185"/>
      <c r="H369" s="185"/>
      <c r="I369" s="188"/>
      <c r="J369" s="199">
        <f>BK369</f>
        <v>0</v>
      </c>
      <c r="K369" s="185"/>
      <c r="L369" s="190"/>
      <c r="M369" s="191"/>
      <c r="N369" s="192"/>
      <c r="O369" s="192"/>
      <c r="P369" s="193">
        <f>SUM(P370:P376)</f>
        <v>0</v>
      </c>
      <c r="Q369" s="192"/>
      <c r="R369" s="193">
        <f>SUM(R370:R376)</f>
        <v>13.2112332</v>
      </c>
      <c r="S369" s="192"/>
      <c r="T369" s="194">
        <f>SUM(T370:T376)</f>
        <v>40.68643</v>
      </c>
      <c r="AR369" s="195" t="s">
        <v>82</v>
      </c>
      <c r="AT369" s="196" t="s">
        <v>71</v>
      </c>
      <c r="AU369" s="196" t="s">
        <v>80</v>
      </c>
      <c r="AY369" s="195" t="s">
        <v>138</v>
      </c>
      <c r="BK369" s="197">
        <f>SUM(BK370:BK376)</f>
        <v>0</v>
      </c>
    </row>
    <row r="370" spans="2:65" s="1" customFormat="1" ht="16.5" customHeight="1">
      <c r="B370" s="34"/>
      <c r="C370" s="200" t="s">
        <v>1118</v>
      </c>
      <c r="D370" s="200" t="s">
        <v>141</v>
      </c>
      <c r="E370" s="201" t="s">
        <v>1119</v>
      </c>
      <c r="F370" s="202" t="s">
        <v>1120</v>
      </c>
      <c r="G370" s="203" t="s">
        <v>144</v>
      </c>
      <c r="H370" s="204">
        <v>499.22</v>
      </c>
      <c r="I370" s="205"/>
      <c r="J370" s="206">
        <f>ROUND(I370*H370,2)</f>
        <v>0</v>
      </c>
      <c r="K370" s="202" t="s">
        <v>145</v>
      </c>
      <c r="L370" s="39"/>
      <c r="M370" s="207" t="s">
        <v>20</v>
      </c>
      <c r="N370" s="208" t="s">
        <v>43</v>
      </c>
      <c r="O370" s="75"/>
      <c r="P370" s="209">
        <f>O370*H370</f>
        <v>0</v>
      </c>
      <c r="Q370" s="209">
        <v>0</v>
      </c>
      <c r="R370" s="209">
        <f>Q370*H370</f>
        <v>0</v>
      </c>
      <c r="S370" s="209">
        <v>0.0815</v>
      </c>
      <c r="T370" s="210">
        <f>S370*H370</f>
        <v>40.68643</v>
      </c>
      <c r="AR370" s="13" t="s">
        <v>201</v>
      </c>
      <c r="AT370" s="13" t="s">
        <v>141</v>
      </c>
      <c r="AU370" s="13" t="s">
        <v>82</v>
      </c>
      <c r="AY370" s="13" t="s">
        <v>138</v>
      </c>
      <c r="BE370" s="211">
        <f>IF(N370="základní",J370,0)</f>
        <v>0</v>
      </c>
      <c r="BF370" s="211">
        <f>IF(N370="snížená",J370,0)</f>
        <v>0</v>
      </c>
      <c r="BG370" s="211">
        <f>IF(N370="zákl. přenesená",J370,0)</f>
        <v>0</v>
      </c>
      <c r="BH370" s="211">
        <f>IF(N370="sníž. přenesená",J370,0)</f>
        <v>0</v>
      </c>
      <c r="BI370" s="211">
        <f>IF(N370="nulová",J370,0)</f>
        <v>0</v>
      </c>
      <c r="BJ370" s="13" t="s">
        <v>80</v>
      </c>
      <c r="BK370" s="211">
        <f>ROUND(I370*H370,2)</f>
        <v>0</v>
      </c>
      <c r="BL370" s="13" t="s">
        <v>201</v>
      </c>
      <c r="BM370" s="13" t="s">
        <v>1121</v>
      </c>
    </row>
    <row r="371" spans="2:65" s="1" customFormat="1" ht="22.5" customHeight="1">
      <c r="B371" s="34"/>
      <c r="C371" s="200" t="s">
        <v>1122</v>
      </c>
      <c r="D371" s="200" t="s">
        <v>141</v>
      </c>
      <c r="E371" s="201" t="s">
        <v>1123</v>
      </c>
      <c r="F371" s="202" t="s">
        <v>1124</v>
      </c>
      <c r="G371" s="203" t="s">
        <v>144</v>
      </c>
      <c r="H371" s="204">
        <v>488.22</v>
      </c>
      <c r="I371" s="205"/>
      <c r="J371" s="206">
        <f>ROUND(I371*H371,2)</f>
        <v>0</v>
      </c>
      <c r="K371" s="202" t="s">
        <v>145</v>
      </c>
      <c r="L371" s="39"/>
      <c r="M371" s="207" t="s">
        <v>20</v>
      </c>
      <c r="N371" s="208" t="s">
        <v>43</v>
      </c>
      <c r="O371" s="75"/>
      <c r="P371" s="209">
        <f>O371*H371</f>
        <v>0</v>
      </c>
      <c r="Q371" s="209">
        <v>0.0052</v>
      </c>
      <c r="R371" s="209">
        <f>Q371*H371</f>
        <v>2.538744</v>
      </c>
      <c r="S371" s="209">
        <v>0</v>
      </c>
      <c r="T371" s="210">
        <f>S371*H371</f>
        <v>0</v>
      </c>
      <c r="AR371" s="13" t="s">
        <v>201</v>
      </c>
      <c r="AT371" s="13" t="s">
        <v>141</v>
      </c>
      <c r="AU371" s="13" t="s">
        <v>82</v>
      </c>
      <c r="AY371" s="13" t="s">
        <v>138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3" t="s">
        <v>80</v>
      </c>
      <c r="BK371" s="211">
        <f>ROUND(I371*H371,2)</f>
        <v>0</v>
      </c>
      <c r="BL371" s="13" t="s">
        <v>201</v>
      </c>
      <c r="BM371" s="13" t="s">
        <v>1125</v>
      </c>
    </row>
    <row r="372" spans="2:65" s="1" customFormat="1" ht="16.5" customHeight="1">
      <c r="B372" s="34"/>
      <c r="C372" s="212" t="s">
        <v>1126</v>
      </c>
      <c r="D372" s="212" t="s">
        <v>310</v>
      </c>
      <c r="E372" s="213" t="s">
        <v>1127</v>
      </c>
      <c r="F372" s="214" t="s">
        <v>1128</v>
      </c>
      <c r="G372" s="215" t="s">
        <v>144</v>
      </c>
      <c r="H372" s="216">
        <v>537.042</v>
      </c>
      <c r="I372" s="217"/>
      <c r="J372" s="218">
        <f>ROUND(I372*H372,2)</f>
        <v>0</v>
      </c>
      <c r="K372" s="214" t="s">
        <v>145</v>
      </c>
      <c r="L372" s="219"/>
      <c r="M372" s="220" t="s">
        <v>20</v>
      </c>
      <c r="N372" s="221" t="s">
        <v>43</v>
      </c>
      <c r="O372" s="75"/>
      <c r="P372" s="209">
        <f>O372*H372</f>
        <v>0</v>
      </c>
      <c r="Q372" s="209">
        <v>0.0126</v>
      </c>
      <c r="R372" s="209">
        <f>Q372*H372</f>
        <v>6.7667292</v>
      </c>
      <c r="S372" s="209">
        <v>0</v>
      </c>
      <c r="T372" s="210">
        <f>S372*H372</f>
        <v>0</v>
      </c>
      <c r="AR372" s="13" t="s">
        <v>271</v>
      </c>
      <c r="AT372" s="13" t="s">
        <v>310</v>
      </c>
      <c r="AU372" s="13" t="s">
        <v>82</v>
      </c>
      <c r="AY372" s="13" t="s">
        <v>138</v>
      </c>
      <c r="BE372" s="211">
        <f>IF(N372="základní",J372,0)</f>
        <v>0</v>
      </c>
      <c r="BF372" s="211">
        <f>IF(N372="snížená",J372,0)</f>
        <v>0</v>
      </c>
      <c r="BG372" s="211">
        <f>IF(N372="zákl. přenesená",J372,0)</f>
        <v>0</v>
      </c>
      <c r="BH372" s="211">
        <f>IF(N372="sníž. přenesená",J372,0)</f>
        <v>0</v>
      </c>
      <c r="BI372" s="211">
        <f>IF(N372="nulová",J372,0)</f>
        <v>0</v>
      </c>
      <c r="BJ372" s="13" t="s">
        <v>80</v>
      </c>
      <c r="BK372" s="211">
        <f>ROUND(I372*H372,2)</f>
        <v>0</v>
      </c>
      <c r="BL372" s="13" t="s">
        <v>201</v>
      </c>
      <c r="BM372" s="13" t="s">
        <v>1129</v>
      </c>
    </row>
    <row r="373" spans="2:65" s="1" customFormat="1" ht="16.5" customHeight="1">
      <c r="B373" s="34"/>
      <c r="C373" s="200" t="s">
        <v>1130</v>
      </c>
      <c r="D373" s="200" t="s">
        <v>141</v>
      </c>
      <c r="E373" s="201" t="s">
        <v>1131</v>
      </c>
      <c r="F373" s="202" t="s">
        <v>1132</v>
      </c>
      <c r="G373" s="203" t="s">
        <v>144</v>
      </c>
      <c r="H373" s="204">
        <v>114.96</v>
      </c>
      <c r="I373" s="205"/>
      <c r="J373" s="206">
        <f>ROUND(I373*H373,2)</f>
        <v>0</v>
      </c>
      <c r="K373" s="202" t="s">
        <v>145</v>
      </c>
      <c r="L373" s="39"/>
      <c r="M373" s="207" t="s">
        <v>20</v>
      </c>
      <c r="N373" s="208" t="s">
        <v>43</v>
      </c>
      <c r="O373" s="75"/>
      <c r="P373" s="209">
        <f>O373*H373</f>
        <v>0</v>
      </c>
      <c r="Q373" s="209">
        <v>0</v>
      </c>
      <c r="R373" s="209">
        <f>Q373*H373</f>
        <v>0</v>
      </c>
      <c r="S373" s="209">
        <v>0</v>
      </c>
      <c r="T373" s="210">
        <f>S373*H373</f>
        <v>0</v>
      </c>
      <c r="AR373" s="13" t="s">
        <v>201</v>
      </c>
      <c r="AT373" s="13" t="s">
        <v>141</v>
      </c>
      <c r="AU373" s="13" t="s">
        <v>82</v>
      </c>
      <c r="AY373" s="13" t="s">
        <v>138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3" t="s">
        <v>80</v>
      </c>
      <c r="BK373" s="211">
        <f>ROUND(I373*H373,2)</f>
        <v>0</v>
      </c>
      <c r="BL373" s="13" t="s">
        <v>201</v>
      </c>
      <c r="BM373" s="13" t="s">
        <v>1133</v>
      </c>
    </row>
    <row r="374" spans="2:65" s="1" customFormat="1" ht="16.5" customHeight="1">
      <c r="B374" s="34"/>
      <c r="C374" s="200" t="s">
        <v>1134</v>
      </c>
      <c r="D374" s="200" t="s">
        <v>141</v>
      </c>
      <c r="E374" s="201" t="s">
        <v>1135</v>
      </c>
      <c r="F374" s="202" t="s">
        <v>1136</v>
      </c>
      <c r="G374" s="203" t="s">
        <v>144</v>
      </c>
      <c r="H374" s="204">
        <v>114.96</v>
      </c>
      <c r="I374" s="205"/>
      <c r="J374" s="206">
        <f>ROUND(I374*H374,2)</f>
        <v>0</v>
      </c>
      <c r="K374" s="202" t="s">
        <v>145</v>
      </c>
      <c r="L374" s="39"/>
      <c r="M374" s="207" t="s">
        <v>20</v>
      </c>
      <c r="N374" s="208" t="s">
        <v>43</v>
      </c>
      <c r="O374" s="75"/>
      <c r="P374" s="209">
        <f>O374*H374</f>
        <v>0</v>
      </c>
      <c r="Q374" s="209">
        <v>0</v>
      </c>
      <c r="R374" s="209">
        <f>Q374*H374</f>
        <v>0</v>
      </c>
      <c r="S374" s="209">
        <v>0</v>
      </c>
      <c r="T374" s="210">
        <f>S374*H374</f>
        <v>0</v>
      </c>
      <c r="AR374" s="13" t="s">
        <v>201</v>
      </c>
      <c r="AT374" s="13" t="s">
        <v>141</v>
      </c>
      <c r="AU374" s="13" t="s">
        <v>82</v>
      </c>
      <c r="AY374" s="13" t="s">
        <v>138</v>
      </c>
      <c r="BE374" s="211">
        <f>IF(N374="základní",J374,0)</f>
        <v>0</v>
      </c>
      <c r="BF374" s="211">
        <f>IF(N374="snížená",J374,0)</f>
        <v>0</v>
      </c>
      <c r="BG374" s="211">
        <f>IF(N374="zákl. přenesená",J374,0)</f>
        <v>0</v>
      </c>
      <c r="BH374" s="211">
        <f>IF(N374="sníž. přenesená",J374,0)</f>
        <v>0</v>
      </c>
      <c r="BI374" s="211">
        <f>IF(N374="nulová",J374,0)</f>
        <v>0</v>
      </c>
      <c r="BJ374" s="13" t="s">
        <v>80</v>
      </c>
      <c r="BK374" s="211">
        <f>ROUND(I374*H374,2)</f>
        <v>0</v>
      </c>
      <c r="BL374" s="13" t="s">
        <v>201</v>
      </c>
      <c r="BM374" s="13" t="s">
        <v>1137</v>
      </c>
    </row>
    <row r="375" spans="2:65" s="1" customFormat="1" ht="16.5" customHeight="1">
      <c r="B375" s="34"/>
      <c r="C375" s="200" t="s">
        <v>1138</v>
      </c>
      <c r="D375" s="200" t="s">
        <v>141</v>
      </c>
      <c r="E375" s="201" t="s">
        <v>1139</v>
      </c>
      <c r="F375" s="202" t="s">
        <v>1140</v>
      </c>
      <c r="G375" s="203" t="s">
        <v>144</v>
      </c>
      <c r="H375" s="204">
        <v>488.22</v>
      </c>
      <c r="I375" s="205"/>
      <c r="J375" s="206">
        <f>ROUND(I375*H375,2)</f>
        <v>0</v>
      </c>
      <c r="K375" s="202" t="s">
        <v>20</v>
      </c>
      <c r="L375" s="39"/>
      <c r="M375" s="207" t="s">
        <v>20</v>
      </c>
      <c r="N375" s="208" t="s">
        <v>43</v>
      </c>
      <c r="O375" s="75"/>
      <c r="P375" s="209">
        <f>O375*H375</f>
        <v>0</v>
      </c>
      <c r="Q375" s="209">
        <v>0.008</v>
      </c>
      <c r="R375" s="209">
        <f>Q375*H375</f>
        <v>3.9057600000000003</v>
      </c>
      <c r="S375" s="209">
        <v>0</v>
      </c>
      <c r="T375" s="210">
        <f>S375*H375</f>
        <v>0</v>
      </c>
      <c r="AR375" s="13" t="s">
        <v>201</v>
      </c>
      <c r="AT375" s="13" t="s">
        <v>141</v>
      </c>
      <c r="AU375" s="13" t="s">
        <v>82</v>
      </c>
      <c r="AY375" s="13" t="s">
        <v>138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13" t="s">
        <v>80</v>
      </c>
      <c r="BK375" s="211">
        <f>ROUND(I375*H375,2)</f>
        <v>0</v>
      </c>
      <c r="BL375" s="13" t="s">
        <v>201</v>
      </c>
      <c r="BM375" s="13" t="s">
        <v>1141</v>
      </c>
    </row>
    <row r="376" spans="2:65" s="1" customFormat="1" ht="22.5" customHeight="1">
      <c r="B376" s="34"/>
      <c r="C376" s="200" t="s">
        <v>1142</v>
      </c>
      <c r="D376" s="200" t="s">
        <v>141</v>
      </c>
      <c r="E376" s="201" t="s">
        <v>1143</v>
      </c>
      <c r="F376" s="202" t="s">
        <v>1144</v>
      </c>
      <c r="G376" s="203" t="s">
        <v>259</v>
      </c>
      <c r="H376" s="204">
        <v>13.211</v>
      </c>
      <c r="I376" s="205"/>
      <c r="J376" s="206">
        <f>ROUND(I376*H376,2)</f>
        <v>0</v>
      </c>
      <c r="K376" s="202" t="s">
        <v>145</v>
      </c>
      <c r="L376" s="39"/>
      <c r="M376" s="207" t="s">
        <v>20</v>
      </c>
      <c r="N376" s="208" t="s">
        <v>43</v>
      </c>
      <c r="O376" s="75"/>
      <c r="P376" s="209">
        <f>O376*H376</f>
        <v>0</v>
      </c>
      <c r="Q376" s="209">
        <v>0</v>
      </c>
      <c r="R376" s="209">
        <f>Q376*H376</f>
        <v>0</v>
      </c>
      <c r="S376" s="209">
        <v>0</v>
      </c>
      <c r="T376" s="210">
        <f>S376*H376</f>
        <v>0</v>
      </c>
      <c r="AR376" s="13" t="s">
        <v>201</v>
      </c>
      <c r="AT376" s="13" t="s">
        <v>141</v>
      </c>
      <c r="AU376" s="13" t="s">
        <v>82</v>
      </c>
      <c r="AY376" s="13" t="s">
        <v>138</v>
      </c>
      <c r="BE376" s="211">
        <f>IF(N376="základní",J376,0)</f>
        <v>0</v>
      </c>
      <c r="BF376" s="211">
        <f>IF(N376="snížená",J376,0)</f>
        <v>0</v>
      </c>
      <c r="BG376" s="211">
        <f>IF(N376="zákl. přenesená",J376,0)</f>
        <v>0</v>
      </c>
      <c r="BH376" s="211">
        <f>IF(N376="sníž. přenesená",J376,0)</f>
        <v>0</v>
      </c>
      <c r="BI376" s="211">
        <f>IF(N376="nulová",J376,0)</f>
        <v>0</v>
      </c>
      <c r="BJ376" s="13" t="s">
        <v>80</v>
      </c>
      <c r="BK376" s="211">
        <f>ROUND(I376*H376,2)</f>
        <v>0</v>
      </c>
      <c r="BL376" s="13" t="s">
        <v>201</v>
      </c>
      <c r="BM376" s="13" t="s">
        <v>1145</v>
      </c>
    </row>
    <row r="377" spans="2:63" s="10" customFormat="1" ht="22.8" customHeight="1">
      <c r="B377" s="184"/>
      <c r="C377" s="185"/>
      <c r="D377" s="186" t="s">
        <v>71</v>
      </c>
      <c r="E377" s="198" t="s">
        <v>1146</v>
      </c>
      <c r="F377" s="198" t="s">
        <v>1147</v>
      </c>
      <c r="G377" s="185"/>
      <c r="H377" s="185"/>
      <c r="I377" s="188"/>
      <c r="J377" s="199">
        <f>BK377</f>
        <v>0</v>
      </c>
      <c r="K377" s="185"/>
      <c r="L377" s="190"/>
      <c r="M377" s="191"/>
      <c r="N377" s="192"/>
      <c r="O377" s="192"/>
      <c r="P377" s="193">
        <f>SUM(P378:P384)</f>
        <v>0</v>
      </c>
      <c r="Q377" s="192"/>
      <c r="R377" s="193">
        <f>SUM(R378:R384)</f>
        <v>0.06560661000000001</v>
      </c>
      <c r="S377" s="192"/>
      <c r="T377" s="194">
        <f>SUM(T378:T384)</f>
        <v>0</v>
      </c>
      <c r="AR377" s="195" t="s">
        <v>82</v>
      </c>
      <c r="AT377" s="196" t="s">
        <v>71</v>
      </c>
      <c r="AU377" s="196" t="s">
        <v>80</v>
      </c>
      <c r="AY377" s="195" t="s">
        <v>138</v>
      </c>
      <c r="BK377" s="197">
        <f>SUM(BK378:BK384)</f>
        <v>0</v>
      </c>
    </row>
    <row r="378" spans="2:65" s="1" customFormat="1" ht="16.5" customHeight="1">
      <c r="B378" s="34"/>
      <c r="C378" s="200" t="s">
        <v>1148</v>
      </c>
      <c r="D378" s="200" t="s">
        <v>141</v>
      </c>
      <c r="E378" s="201" t="s">
        <v>1149</v>
      </c>
      <c r="F378" s="202" t="s">
        <v>1150</v>
      </c>
      <c r="G378" s="203" t="s">
        <v>144</v>
      </c>
      <c r="H378" s="204">
        <v>17.829</v>
      </c>
      <c r="I378" s="205"/>
      <c r="J378" s="206">
        <f>ROUND(I378*H378,2)</f>
        <v>0</v>
      </c>
      <c r="K378" s="202" t="s">
        <v>145</v>
      </c>
      <c r="L378" s="39"/>
      <c r="M378" s="207" t="s">
        <v>20</v>
      </c>
      <c r="N378" s="208" t="s">
        <v>43</v>
      </c>
      <c r="O378" s="75"/>
      <c r="P378" s="209">
        <f>O378*H378</f>
        <v>0</v>
      </c>
      <c r="Q378" s="209">
        <v>0.00029</v>
      </c>
      <c r="R378" s="209">
        <f>Q378*H378</f>
        <v>0.00517041</v>
      </c>
      <c r="S378" s="209">
        <v>0</v>
      </c>
      <c r="T378" s="210">
        <f>S378*H378</f>
        <v>0</v>
      </c>
      <c r="AR378" s="13" t="s">
        <v>201</v>
      </c>
      <c r="AT378" s="13" t="s">
        <v>141</v>
      </c>
      <c r="AU378" s="13" t="s">
        <v>82</v>
      </c>
      <c r="AY378" s="13" t="s">
        <v>138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13" t="s">
        <v>80</v>
      </c>
      <c r="BK378" s="211">
        <f>ROUND(I378*H378,2)</f>
        <v>0</v>
      </c>
      <c r="BL378" s="13" t="s">
        <v>201</v>
      </c>
      <c r="BM378" s="13" t="s">
        <v>1151</v>
      </c>
    </row>
    <row r="379" spans="2:65" s="1" customFormat="1" ht="16.5" customHeight="1">
      <c r="B379" s="34"/>
      <c r="C379" s="200" t="s">
        <v>1152</v>
      </c>
      <c r="D379" s="200" t="s">
        <v>141</v>
      </c>
      <c r="E379" s="201" t="s">
        <v>1153</v>
      </c>
      <c r="F379" s="202" t="s">
        <v>1154</v>
      </c>
      <c r="G379" s="203" t="s">
        <v>144</v>
      </c>
      <c r="H379" s="204">
        <v>6.72</v>
      </c>
      <c r="I379" s="205"/>
      <c r="J379" s="206">
        <f>ROUND(I379*H379,2)</f>
        <v>0</v>
      </c>
      <c r="K379" s="202" t="s">
        <v>145</v>
      </c>
      <c r="L379" s="39"/>
      <c r="M379" s="207" t="s">
        <v>20</v>
      </c>
      <c r="N379" s="208" t="s">
        <v>43</v>
      </c>
      <c r="O379" s="75"/>
      <c r="P379" s="209">
        <f>O379*H379</f>
        <v>0</v>
      </c>
      <c r="Q379" s="209">
        <v>0</v>
      </c>
      <c r="R379" s="209">
        <f>Q379*H379</f>
        <v>0</v>
      </c>
      <c r="S379" s="209">
        <v>0</v>
      </c>
      <c r="T379" s="210">
        <f>S379*H379</f>
        <v>0</v>
      </c>
      <c r="AR379" s="13" t="s">
        <v>201</v>
      </c>
      <c r="AT379" s="13" t="s">
        <v>141</v>
      </c>
      <c r="AU379" s="13" t="s">
        <v>82</v>
      </c>
      <c r="AY379" s="13" t="s">
        <v>138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3" t="s">
        <v>80</v>
      </c>
      <c r="BK379" s="211">
        <f>ROUND(I379*H379,2)</f>
        <v>0</v>
      </c>
      <c r="BL379" s="13" t="s">
        <v>201</v>
      </c>
      <c r="BM379" s="13" t="s">
        <v>1155</v>
      </c>
    </row>
    <row r="380" spans="2:65" s="1" customFormat="1" ht="16.5" customHeight="1">
      <c r="B380" s="34"/>
      <c r="C380" s="200" t="s">
        <v>1156</v>
      </c>
      <c r="D380" s="200" t="s">
        <v>141</v>
      </c>
      <c r="E380" s="201" t="s">
        <v>1157</v>
      </c>
      <c r="F380" s="202" t="s">
        <v>1158</v>
      </c>
      <c r="G380" s="203" t="s">
        <v>144</v>
      </c>
      <c r="H380" s="204">
        <v>6.72</v>
      </c>
      <c r="I380" s="205"/>
      <c r="J380" s="206">
        <f>ROUND(I380*H380,2)</f>
        <v>0</v>
      </c>
      <c r="K380" s="202" t="s">
        <v>145</v>
      </c>
      <c r="L380" s="39"/>
      <c r="M380" s="207" t="s">
        <v>20</v>
      </c>
      <c r="N380" s="208" t="s">
        <v>43</v>
      </c>
      <c r="O380" s="75"/>
      <c r="P380" s="209">
        <f>O380*H380</f>
        <v>0</v>
      </c>
      <c r="Q380" s="209">
        <v>0.00017</v>
      </c>
      <c r="R380" s="209">
        <f>Q380*H380</f>
        <v>0.0011424</v>
      </c>
      <c r="S380" s="209">
        <v>0</v>
      </c>
      <c r="T380" s="210">
        <f>S380*H380</f>
        <v>0</v>
      </c>
      <c r="AR380" s="13" t="s">
        <v>201</v>
      </c>
      <c r="AT380" s="13" t="s">
        <v>141</v>
      </c>
      <c r="AU380" s="13" t="s">
        <v>82</v>
      </c>
      <c r="AY380" s="13" t="s">
        <v>138</v>
      </c>
      <c r="BE380" s="211">
        <f>IF(N380="základní",J380,0)</f>
        <v>0</v>
      </c>
      <c r="BF380" s="211">
        <f>IF(N380="snížená",J380,0)</f>
        <v>0</v>
      </c>
      <c r="BG380" s="211">
        <f>IF(N380="zákl. přenesená",J380,0)</f>
        <v>0</v>
      </c>
      <c r="BH380" s="211">
        <f>IF(N380="sníž. přenesená",J380,0)</f>
        <v>0</v>
      </c>
      <c r="BI380" s="211">
        <f>IF(N380="nulová",J380,0)</f>
        <v>0</v>
      </c>
      <c r="BJ380" s="13" t="s">
        <v>80</v>
      </c>
      <c r="BK380" s="211">
        <f>ROUND(I380*H380,2)</f>
        <v>0</v>
      </c>
      <c r="BL380" s="13" t="s">
        <v>201</v>
      </c>
      <c r="BM380" s="13" t="s">
        <v>1159</v>
      </c>
    </row>
    <row r="381" spans="2:65" s="1" customFormat="1" ht="16.5" customHeight="1">
      <c r="B381" s="34"/>
      <c r="C381" s="200" t="s">
        <v>1160</v>
      </c>
      <c r="D381" s="200" t="s">
        <v>141</v>
      </c>
      <c r="E381" s="201" t="s">
        <v>1161</v>
      </c>
      <c r="F381" s="202" t="s">
        <v>1162</v>
      </c>
      <c r="G381" s="203" t="s">
        <v>144</v>
      </c>
      <c r="H381" s="204">
        <v>6.72</v>
      </c>
      <c r="I381" s="205"/>
      <c r="J381" s="206">
        <f>ROUND(I381*H381,2)</f>
        <v>0</v>
      </c>
      <c r="K381" s="202" t="s">
        <v>145</v>
      </c>
      <c r="L381" s="39"/>
      <c r="M381" s="207" t="s">
        <v>20</v>
      </c>
      <c r="N381" s="208" t="s">
        <v>43</v>
      </c>
      <c r="O381" s="75"/>
      <c r="P381" s="209">
        <f>O381*H381</f>
        <v>0</v>
      </c>
      <c r="Q381" s="209">
        <v>0.00012</v>
      </c>
      <c r="R381" s="209">
        <f>Q381*H381</f>
        <v>0.0008064</v>
      </c>
      <c r="S381" s="209">
        <v>0</v>
      </c>
      <c r="T381" s="210">
        <f>S381*H381</f>
        <v>0</v>
      </c>
      <c r="AR381" s="13" t="s">
        <v>201</v>
      </c>
      <c r="AT381" s="13" t="s">
        <v>141</v>
      </c>
      <c r="AU381" s="13" t="s">
        <v>82</v>
      </c>
      <c r="AY381" s="13" t="s">
        <v>138</v>
      </c>
      <c r="BE381" s="211">
        <f>IF(N381="základní",J381,0)</f>
        <v>0</v>
      </c>
      <c r="BF381" s="211">
        <f>IF(N381="snížená",J381,0)</f>
        <v>0</v>
      </c>
      <c r="BG381" s="211">
        <f>IF(N381="zákl. přenesená",J381,0)</f>
        <v>0</v>
      </c>
      <c r="BH381" s="211">
        <f>IF(N381="sníž. přenesená",J381,0)</f>
        <v>0</v>
      </c>
      <c r="BI381" s="211">
        <f>IF(N381="nulová",J381,0)</f>
        <v>0</v>
      </c>
      <c r="BJ381" s="13" t="s">
        <v>80</v>
      </c>
      <c r="BK381" s="211">
        <f>ROUND(I381*H381,2)</f>
        <v>0</v>
      </c>
      <c r="BL381" s="13" t="s">
        <v>201</v>
      </c>
      <c r="BM381" s="13" t="s">
        <v>1163</v>
      </c>
    </row>
    <row r="382" spans="2:65" s="1" customFormat="1" ht="16.5" customHeight="1">
      <c r="B382" s="34"/>
      <c r="C382" s="200" t="s">
        <v>1164</v>
      </c>
      <c r="D382" s="200" t="s">
        <v>141</v>
      </c>
      <c r="E382" s="201" t="s">
        <v>1165</v>
      </c>
      <c r="F382" s="202" t="s">
        <v>1166</v>
      </c>
      <c r="G382" s="203" t="s">
        <v>144</v>
      </c>
      <c r="H382" s="204">
        <v>6.72</v>
      </c>
      <c r="I382" s="205"/>
      <c r="J382" s="206">
        <f>ROUND(I382*H382,2)</f>
        <v>0</v>
      </c>
      <c r="K382" s="202" t="s">
        <v>145</v>
      </c>
      <c r="L382" s="39"/>
      <c r="M382" s="207" t="s">
        <v>20</v>
      </c>
      <c r="N382" s="208" t="s">
        <v>43</v>
      </c>
      <c r="O382" s="75"/>
      <c r="P382" s="209">
        <f>O382*H382</f>
        <v>0</v>
      </c>
      <c r="Q382" s="209">
        <v>0.00012</v>
      </c>
      <c r="R382" s="209">
        <f>Q382*H382</f>
        <v>0.0008064</v>
      </c>
      <c r="S382" s="209">
        <v>0</v>
      </c>
      <c r="T382" s="210">
        <f>S382*H382</f>
        <v>0</v>
      </c>
      <c r="AR382" s="13" t="s">
        <v>201</v>
      </c>
      <c r="AT382" s="13" t="s">
        <v>141</v>
      </c>
      <c r="AU382" s="13" t="s">
        <v>82</v>
      </c>
      <c r="AY382" s="13" t="s">
        <v>138</v>
      </c>
      <c r="BE382" s="211">
        <f>IF(N382="základní",J382,0)</f>
        <v>0</v>
      </c>
      <c r="BF382" s="211">
        <f>IF(N382="snížená",J382,0)</f>
        <v>0</v>
      </c>
      <c r="BG382" s="211">
        <f>IF(N382="zákl. přenesená",J382,0)</f>
        <v>0</v>
      </c>
      <c r="BH382" s="211">
        <f>IF(N382="sníž. přenesená",J382,0)</f>
        <v>0</v>
      </c>
      <c r="BI382" s="211">
        <f>IF(N382="nulová",J382,0)</f>
        <v>0</v>
      </c>
      <c r="BJ382" s="13" t="s">
        <v>80</v>
      </c>
      <c r="BK382" s="211">
        <f>ROUND(I382*H382,2)</f>
        <v>0</v>
      </c>
      <c r="BL382" s="13" t="s">
        <v>201</v>
      </c>
      <c r="BM382" s="13" t="s">
        <v>1167</v>
      </c>
    </row>
    <row r="383" spans="2:65" s="1" customFormat="1" ht="16.5" customHeight="1">
      <c r="B383" s="34"/>
      <c r="C383" s="200" t="s">
        <v>1168</v>
      </c>
      <c r="D383" s="200" t="s">
        <v>141</v>
      </c>
      <c r="E383" s="201" t="s">
        <v>1169</v>
      </c>
      <c r="F383" s="202" t="s">
        <v>1170</v>
      </c>
      <c r="G383" s="203" t="s">
        <v>144</v>
      </c>
      <c r="H383" s="204">
        <v>96.135</v>
      </c>
      <c r="I383" s="205"/>
      <c r="J383" s="206">
        <f>ROUND(I383*H383,2)</f>
        <v>0</v>
      </c>
      <c r="K383" s="202" t="s">
        <v>145</v>
      </c>
      <c r="L383" s="39"/>
      <c r="M383" s="207" t="s">
        <v>20</v>
      </c>
      <c r="N383" s="208" t="s">
        <v>43</v>
      </c>
      <c r="O383" s="75"/>
      <c r="P383" s="209">
        <f>O383*H383</f>
        <v>0</v>
      </c>
      <c r="Q383" s="209">
        <v>0.00017</v>
      </c>
      <c r="R383" s="209">
        <f>Q383*H383</f>
        <v>0.016342950000000002</v>
      </c>
      <c r="S383" s="209">
        <v>0</v>
      </c>
      <c r="T383" s="210">
        <f>S383*H383</f>
        <v>0</v>
      </c>
      <c r="AR383" s="13" t="s">
        <v>201</v>
      </c>
      <c r="AT383" s="13" t="s">
        <v>141</v>
      </c>
      <c r="AU383" s="13" t="s">
        <v>82</v>
      </c>
      <c r="AY383" s="13" t="s">
        <v>138</v>
      </c>
      <c r="BE383" s="211">
        <f>IF(N383="základní",J383,0)</f>
        <v>0</v>
      </c>
      <c r="BF383" s="211">
        <f>IF(N383="snížená",J383,0)</f>
        <v>0</v>
      </c>
      <c r="BG383" s="211">
        <f>IF(N383="zákl. přenesená",J383,0)</f>
        <v>0</v>
      </c>
      <c r="BH383" s="211">
        <f>IF(N383="sníž. přenesená",J383,0)</f>
        <v>0</v>
      </c>
      <c r="BI383" s="211">
        <f>IF(N383="nulová",J383,0)</f>
        <v>0</v>
      </c>
      <c r="BJ383" s="13" t="s">
        <v>80</v>
      </c>
      <c r="BK383" s="211">
        <f>ROUND(I383*H383,2)</f>
        <v>0</v>
      </c>
      <c r="BL383" s="13" t="s">
        <v>201</v>
      </c>
      <c r="BM383" s="13" t="s">
        <v>1171</v>
      </c>
    </row>
    <row r="384" spans="2:65" s="1" customFormat="1" ht="16.5" customHeight="1">
      <c r="B384" s="34"/>
      <c r="C384" s="200" t="s">
        <v>1172</v>
      </c>
      <c r="D384" s="200" t="s">
        <v>141</v>
      </c>
      <c r="E384" s="201" t="s">
        <v>1173</v>
      </c>
      <c r="F384" s="202" t="s">
        <v>1174</v>
      </c>
      <c r="G384" s="203" t="s">
        <v>144</v>
      </c>
      <c r="H384" s="204">
        <v>96.135</v>
      </c>
      <c r="I384" s="205"/>
      <c r="J384" s="206">
        <f>ROUND(I384*H384,2)</f>
        <v>0</v>
      </c>
      <c r="K384" s="202" t="s">
        <v>145</v>
      </c>
      <c r="L384" s="39"/>
      <c r="M384" s="207" t="s">
        <v>20</v>
      </c>
      <c r="N384" s="208" t="s">
        <v>43</v>
      </c>
      <c r="O384" s="75"/>
      <c r="P384" s="209">
        <f>O384*H384</f>
        <v>0</v>
      </c>
      <c r="Q384" s="209">
        <v>0.00043</v>
      </c>
      <c r="R384" s="209">
        <f>Q384*H384</f>
        <v>0.04133805</v>
      </c>
      <c r="S384" s="209">
        <v>0</v>
      </c>
      <c r="T384" s="210">
        <f>S384*H384</f>
        <v>0</v>
      </c>
      <c r="AR384" s="13" t="s">
        <v>201</v>
      </c>
      <c r="AT384" s="13" t="s">
        <v>141</v>
      </c>
      <c r="AU384" s="13" t="s">
        <v>82</v>
      </c>
      <c r="AY384" s="13" t="s">
        <v>138</v>
      </c>
      <c r="BE384" s="211">
        <f>IF(N384="základní",J384,0)</f>
        <v>0</v>
      </c>
      <c r="BF384" s="211">
        <f>IF(N384="snížená",J384,0)</f>
        <v>0</v>
      </c>
      <c r="BG384" s="211">
        <f>IF(N384="zákl. přenesená",J384,0)</f>
        <v>0</v>
      </c>
      <c r="BH384" s="211">
        <f>IF(N384="sníž. přenesená",J384,0)</f>
        <v>0</v>
      </c>
      <c r="BI384" s="211">
        <f>IF(N384="nulová",J384,0)</f>
        <v>0</v>
      </c>
      <c r="BJ384" s="13" t="s">
        <v>80</v>
      </c>
      <c r="BK384" s="211">
        <f>ROUND(I384*H384,2)</f>
        <v>0</v>
      </c>
      <c r="BL384" s="13" t="s">
        <v>201</v>
      </c>
      <c r="BM384" s="13" t="s">
        <v>1175</v>
      </c>
    </row>
    <row r="385" spans="2:63" s="10" customFormat="1" ht="22.8" customHeight="1">
      <c r="B385" s="184"/>
      <c r="C385" s="185"/>
      <c r="D385" s="186" t="s">
        <v>71</v>
      </c>
      <c r="E385" s="198" t="s">
        <v>1176</v>
      </c>
      <c r="F385" s="198" t="s">
        <v>1177</v>
      </c>
      <c r="G385" s="185"/>
      <c r="H385" s="185"/>
      <c r="I385" s="188"/>
      <c r="J385" s="199">
        <f>BK385</f>
        <v>0</v>
      </c>
      <c r="K385" s="185"/>
      <c r="L385" s="190"/>
      <c r="M385" s="191"/>
      <c r="N385" s="192"/>
      <c r="O385" s="192"/>
      <c r="P385" s="193">
        <f>SUM(P386:P388)</f>
        <v>0</v>
      </c>
      <c r="Q385" s="192"/>
      <c r="R385" s="193">
        <f>SUM(R386:R388)</f>
        <v>0.82786838</v>
      </c>
      <c r="S385" s="192"/>
      <c r="T385" s="194">
        <f>SUM(T386:T388)</f>
        <v>0.33255024</v>
      </c>
      <c r="AR385" s="195" t="s">
        <v>82</v>
      </c>
      <c r="AT385" s="196" t="s">
        <v>71</v>
      </c>
      <c r="AU385" s="196" t="s">
        <v>80</v>
      </c>
      <c r="AY385" s="195" t="s">
        <v>138</v>
      </c>
      <c r="BK385" s="197">
        <f>SUM(BK386:BK388)</f>
        <v>0</v>
      </c>
    </row>
    <row r="386" spans="2:65" s="1" customFormat="1" ht="16.5" customHeight="1">
      <c r="B386" s="34"/>
      <c r="C386" s="200" t="s">
        <v>1178</v>
      </c>
      <c r="D386" s="200" t="s">
        <v>141</v>
      </c>
      <c r="E386" s="201" t="s">
        <v>1179</v>
      </c>
      <c r="F386" s="202" t="s">
        <v>1180</v>
      </c>
      <c r="G386" s="203" t="s">
        <v>144</v>
      </c>
      <c r="H386" s="204">
        <v>1007.728</v>
      </c>
      <c r="I386" s="205"/>
      <c r="J386" s="206">
        <f>ROUND(I386*H386,2)</f>
        <v>0</v>
      </c>
      <c r="K386" s="202" t="s">
        <v>145</v>
      </c>
      <c r="L386" s="39"/>
      <c r="M386" s="207" t="s">
        <v>20</v>
      </c>
      <c r="N386" s="208" t="s">
        <v>43</v>
      </c>
      <c r="O386" s="75"/>
      <c r="P386" s="209">
        <f>O386*H386</f>
        <v>0</v>
      </c>
      <c r="Q386" s="209">
        <v>0.00021</v>
      </c>
      <c r="R386" s="209">
        <f>Q386*H386</f>
        <v>0.21162287999999999</v>
      </c>
      <c r="S386" s="209">
        <v>0.00033</v>
      </c>
      <c r="T386" s="210">
        <f>S386*H386</f>
        <v>0.33255024</v>
      </c>
      <c r="AR386" s="13" t="s">
        <v>201</v>
      </c>
      <c r="AT386" s="13" t="s">
        <v>141</v>
      </c>
      <c r="AU386" s="13" t="s">
        <v>82</v>
      </c>
      <c r="AY386" s="13" t="s">
        <v>138</v>
      </c>
      <c r="BE386" s="211">
        <f>IF(N386="základní",J386,0)</f>
        <v>0</v>
      </c>
      <c r="BF386" s="211">
        <f>IF(N386="snížená",J386,0)</f>
        <v>0</v>
      </c>
      <c r="BG386" s="211">
        <f>IF(N386="zákl. přenesená",J386,0)</f>
        <v>0</v>
      </c>
      <c r="BH386" s="211">
        <f>IF(N386="sníž. přenesená",J386,0)</f>
        <v>0</v>
      </c>
      <c r="BI386" s="211">
        <f>IF(N386="nulová",J386,0)</f>
        <v>0</v>
      </c>
      <c r="BJ386" s="13" t="s">
        <v>80</v>
      </c>
      <c r="BK386" s="211">
        <f>ROUND(I386*H386,2)</f>
        <v>0</v>
      </c>
      <c r="BL386" s="13" t="s">
        <v>201</v>
      </c>
      <c r="BM386" s="13" t="s">
        <v>1181</v>
      </c>
    </row>
    <row r="387" spans="2:65" s="1" customFormat="1" ht="22.5" customHeight="1">
      <c r="B387" s="34"/>
      <c r="C387" s="200" t="s">
        <v>1182</v>
      </c>
      <c r="D387" s="200" t="s">
        <v>141</v>
      </c>
      <c r="E387" s="201" t="s">
        <v>1183</v>
      </c>
      <c r="F387" s="202" t="s">
        <v>1184</v>
      </c>
      <c r="G387" s="203" t="s">
        <v>144</v>
      </c>
      <c r="H387" s="204">
        <v>2370.59</v>
      </c>
      <c r="I387" s="205"/>
      <c r="J387" s="206">
        <f>ROUND(I387*H387,2)</f>
        <v>0</v>
      </c>
      <c r="K387" s="202" t="s">
        <v>145</v>
      </c>
      <c r="L387" s="39"/>
      <c r="M387" s="207" t="s">
        <v>20</v>
      </c>
      <c r="N387" s="208" t="s">
        <v>43</v>
      </c>
      <c r="O387" s="75"/>
      <c r="P387" s="209">
        <f>O387*H387</f>
        <v>0</v>
      </c>
      <c r="Q387" s="209">
        <v>0.00013</v>
      </c>
      <c r="R387" s="209">
        <f>Q387*H387</f>
        <v>0.30817669999999997</v>
      </c>
      <c r="S387" s="209">
        <v>0</v>
      </c>
      <c r="T387" s="210">
        <f>S387*H387</f>
        <v>0</v>
      </c>
      <c r="AR387" s="13" t="s">
        <v>201</v>
      </c>
      <c r="AT387" s="13" t="s">
        <v>141</v>
      </c>
      <c r="AU387" s="13" t="s">
        <v>82</v>
      </c>
      <c r="AY387" s="13" t="s">
        <v>138</v>
      </c>
      <c r="BE387" s="211">
        <f>IF(N387="základní",J387,0)</f>
        <v>0</v>
      </c>
      <c r="BF387" s="211">
        <f>IF(N387="snížená",J387,0)</f>
        <v>0</v>
      </c>
      <c r="BG387" s="211">
        <f>IF(N387="zákl. přenesená",J387,0)</f>
        <v>0</v>
      </c>
      <c r="BH387" s="211">
        <f>IF(N387="sníž. přenesená",J387,0)</f>
        <v>0</v>
      </c>
      <c r="BI387" s="211">
        <f>IF(N387="nulová",J387,0)</f>
        <v>0</v>
      </c>
      <c r="BJ387" s="13" t="s">
        <v>80</v>
      </c>
      <c r="BK387" s="211">
        <f>ROUND(I387*H387,2)</f>
        <v>0</v>
      </c>
      <c r="BL387" s="13" t="s">
        <v>201</v>
      </c>
      <c r="BM387" s="13" t="s">
        <v>1185</v>
      </c>
    </row>
    <row r="388" spans="2:65" s="1" customFormat="1" ht="22.5" customHeight="1">
      <c r="B388" s="34"/>
      <c r="C388" s="200" t="s">
        <v>1186</v>
      </c>
      <c r="D388" s="200" t="s">
        <v>141</v>
      </c>
      <c r="E388" s="201" t="s">
        <v>1187</v>
      </c>
      <c r="F388" s="202" t="s">
        <v>1188</v>
      </c>
      <c r="G388" s="203" t="s">
        <v>144</v>
      </c>
      <c r="H388" s="204">
        <v>1184.88</v>
      </c>
      <c r="I388" s="205"/>
      <c r="J388" s="206">
        <f>ROUND(I388*H388,2)</f>
        <v>0</v>
      </c>
      <c r="K388" s="202" t="s">
        <v>145</v>
      </c>
      <c r="L388" s="39"/>
      <c r="M388" s="207" t="s">
        <v>20</v>
      </c>
      <c r="N388" s="208" t="s">
        <v>43</v>
      </c>
      <c r="O388" s="75"/>
      <c r="P388" s="209">
        <f>O388*H388</f>
        <v>0</v>
      </c>
      <c r="Q388" s="209">
        <v>0.00026</v>
      </c>
      <c r="R388" s="209">
        <f>Q388*H388</f>
        <v>0.3080688</v>
      </c>
      <c r="S388" s="209">
        <v>0</v>
      </c>
      <c r="T388" s="210">
        <f>S388*H388</f>
        <v>0</v>
      </c>
      <c r="AR388" s="13" t="s">
        <v>201</v>
      </c>
      <c r="AT388" s="13" t="s">
        <v>141</v>
      </c>
      <c r="AU388" s="13" t="s">
        <v>82</v>
      </c>
      <c r="AY388" s="13" t="s">
        <v>138</v>
      </c>
      <c r="BE388" s="211">
        <f>IF(N388="základní",J388,0)</f>
        <v>0</v>
      </c>
      <c r="BF388" s="211">
        <f>IF(N388="snížená",J388,0)</f>
        <v>0</v>
      </c>
      <c r="BG388" s="211">
        <f>IF(N388="zákl. přenesená",J388,0)</f>
        <v>0</v>
      </c>
      <c r="BH388" s="211">
        <f>IF(N388="sníž. přenesená",J388,0)</f>
        <v>0</v>
      </c>
      <c r="BI388" s="211">
        <f>IF(N388="nulová",J388,0)</f>
        <v>0</v>
      </c>
      <c r="BJ388" s="13" t="s">
        <v>80</v>
      </c>
      <c r="BK388" s="211">
        <f>ROUND(I388*H388,2)</f>
        <v>0</v>
      </c>
      <c r="BL388" s="13" t="s">
        <v>201</v>
      </c>
      <c r="BM388" s="13" t="s">
        <v>1189</v>
      </c>
    </row>
    <row r="389" spans="2:63" s="10" customFormat="1" ht="25.9" customHeight="1">
      <c r="B389" s="184"/>
      <c r="C389" s="185"/>
      <c r="D389" s="186" t="s">
        <v>71</v>
      </c>
      <c r="E389" s="187" t="s">
        <v>310</v>
      </c>
      <c r="F389" s="187" t="s">
        <v>1190</v>
      </c>
      <c r="G389" s="185"/>
      <c r="H389" s="185"/>
      <c r="I389" s="188"/>
      <c r="J389" s="189">
        <f>BK389</f>
        <v>0</v>
      </c>
      <c r="K389" s="185"/>
      <c r="L389" s="190"/>
      <c r="M389" s="191"/>
      <c r="N389" s="192"/>
      <c r="O389" s="192"/>
      <c r="P389" s="193">
        <f>P390</f>
        <v>0</v>
      </c>
      <c r="Q389" s="192"/>
      <c r="R389" s="193">
        <f>R390</f>
        <v>0</v>
      </c>
      <c r="S389" s="192"/>
      <c r="T389" s="194">
        <f>T390</f>
        <v>0</v>
      </c>
      <c r="AR389" s="195" t="s">
        <v>151</v>
      </c>
      <c r="AT389" s="196" t="s">
        <v>71</v>
      </c>
      <c r="AU389" s="196" t="s">
        <v>72</v>
      </c>
      <c r="AY389" s="195" t="s">
        <v>138</v>
      </c>
      <c r="BK389" s="197">
        <f>BK390</f>
        <v>0</v>
      </c>
    </row>
    <row r="390" spans="2:63" s="10" customFormat="1" ht="22.8" customHeight="1">
      <c r="B390" s="184"/>
      <c r="C390" s="185"/>
      <c r="D390" s="186" t="s">
        <v>71</v>
      </c>
      <c r="E390" s="198" t="s">
        <v>1191</v>
      </c>
      <c r="F390" s="198" t="s">
        <v>1192</v>
      </c>
      <c r="G390" s="185"/>
      <c r="H390" s="185"/>
      <c r="I390" s="188"/>
      <c r="J390" s="199">
        <f>BK390</f>
        <v>0</v>
      </c>
      <c r="K390" s="185"/>
      <c r="L390" s="190"/>
      <c r="M390" s="191"/>
      <c r="N390" s="192"/>
      <c r="O390" s="192"/>
      <c r="P390" s="193">
        <f>P391</f>
        <v>0</v>
      </c>
      <c r="Q390" s="192"/>
      <c r="R390" s="193">
        <f>R391</f>
        <v>0</v>
      </c>
      <c r="S390" s="192"/>
      <c r="T390" s="194">
        <f>T391</f>
        <v>0</v>
      </c>
      <c r="AR390" s="195" t="s">
        <v>151</v>
      </c>
      <c r="AT390" s="196" t="s">
        <v>71</v>
      </c>
      <c r="AU390" s="196" t="s">
        <v>80</v>
      </c>
      <c r="AY390" s="195" t="s">
        <v>138</v>
      </c>
      <c r="BK390" s="197">
        <f>BK391</f>
        <v>0</v>
      </c>
    </row>
    <row r="391" spans="2:65" s="1" customFormat="1" ht="22.5" customHeight="1">
      <c r="B391" s="34"/>
      <c r="C391" s="200" t="s">
        <v>1193</v>
      </c>
      <c r="D391" s="200" t="s">
        <v>141</v>
      </c>
      <c r="E391" s="201" t="s">
        <v>1194</v>
      </c>
      <c r="F391" s="202" t="s">
        <v>1195</v>
      </c>
      <c r="G391" s="203" t="s">
        <v>144</v>
      </c>
      <c r="H391" s="204">
        <v>44.625</v>
      </c>
      <c r="I391" s="205"/>
      <c r="J391" s="206">
        <f>ROUND(I391*H391,2)</f>
        <v>0</v>
      </c>
      <c r="K391" s="202" t="s">
        <v>20</v>
      </c>
      <c r="L391" s="39"/>
      <c r="M391" s="207" t="s">
        <v>20</v>
      </c>
      <c r="N391" s="208" t="s">
        <v>43</v>
      </c>
      <c r="O391" s="75"/>
      <c r="P391" s="209">
        <f>O391*H391</f>
        <v>0</v>
      </c>
      <c r="Q391" s="209">
        <v>0</v>
      </c>
      <c r="R391" s="209">
        <f>Q391*H391</f>
        <v>0</v>
      </c>
      <c r="S391" s="209">
        <v>0</v>
      </c>
      <c r="T391" s="210">
        <f>S391*H391</f>
        <v>0</v>
      </c>
      <c r="AR391" s="13" t="s">
        <v>412</v>
      </c>
      <c r="AT391" s="13" t="s">
        <v>141</v>
      </c>
      <c r="AU391" s="13" t="s">
        <v>82</v>
      </c>
      <c r="AY391" s="13" t="s">
        <v>138</v>
      </c>
      <c r="BE391" s="211">
        <f>IF(N391="základní",J391,0)</f>
        <v>0</v>
      </c>
      <c r="BF391" s="211">
        <f>IF(N391="snížená",J391,0)</f>
        <v>0</v>
      </c>
      <c r="BG391" s="211">
        <f>IF(N391="zákl. přenesená",J391,0)</f>
        <v>0</v>
      </c>
      <c r="BH391" s="211">
        <f>IF(N391="sníž. přenesená",J391,0)</f>
        <v>0</v>
      </c>
      <c r="BI391" s="211">
        <f>IF(N391="nulová",J391,0)</f>
        <v>0</v>
      </c>
      <c r="BJ391" s="13" t="s">
        <v>80</v>
      </c>
      <c r="BK391" s="211">
        <f>ROUND(I391*H391,2)</f>
        <v>0</v>
      </c>
      <c r="BL391" s="13" t="s">
        <v>412</v>
      </c>
      <c r="BM391" s="13" t="s">
        <v>1196</v>
      </c>
    </row>
    <row r="392" spans="2:63" s="10" customFormat="1" ht="25.9" customHeight="1">
      <c r="B392" s="184"/>
      <c r="C392" s="185"/>
      <c r="D392" s="186" t="s">
        <v>71</v>
      </c>
      <c r="E392" s="187" t="s">
        <v>1197</v>
      </c>
      <c r="F392" s="187" t="s">
        <v>1198</v>
      </c>
      <c r="G392" s="185"/>
      <c r="H392" s="185"/>
      <c r="I392" s="188"/>
      <c r="J392" s="189">
        <f>BK392</f>
        <v>0</v>
      </c>
      <c r="K392" s="185"/>
      <c r="L392" s="190"/>
      <c r="M392" s="191"/>
      <c r="N392" s="192"/>
      <c r="O392" s="192"/>
      <c r="P392" s="193">
        <f>P393+P395+P398+P400</f>
        <v>0</v>
      </c>
      <c r="Q392" s="192"/>
      <c r="R392" s="193">
        <f>R393+R395+R398+R400</f>
        <v>0</v>
      </c>
      <c r="S392" s="192"/>
      <c r="T392" s="194">
        <f>T393+T395+T398+T400</f>
        <v>0</v>
      </c>
      <c r="AR392" s="195" t="s">
        <v>158</v>
      </c>
      <c r="AT392" s="196" t="s">
        <v>71</v>
      </c>
      <c r="AU392" s="196" t="s">
        <v>72</v>
      </c>
      <c r="AY392" s="195" t="s">
        <v>138</v>
      </c>
      <c r="BK392" s="197">
        <f>BK393+BK395+BK398+BK400</f>
        <v>0</v>
      </c>
    </row>
    <row r="393" spans="2:63" s="10" customFormat="1" ht="22.8" customHeight="1">
      <c r="B393" s="184"/>
      <c r="C393" s="185"/>
      <c r="D393" s="186" t="s">
        <v>71</v>
      </c>
      <c r="E393" s="198" t="s">
        <v>1199</v>
      </c>
      <c r="F393" s="198" t="s">
        <v>1200</v>
      </c>
      <c r="G393" s="185"/>
      <c r="H393" s="185"/>
      <c r="I393" s="188"/>
      <c r="J393" s="199">
        <f>BK393</f>
        <v>0</v>
      </c>
      <c r="K393" s="185"/>
      <c r="L393" s="190"/>
      <c r="M393" s="191"/>
      <c r="N393" s="192"/>
      <c r="O393" s="192"/>
      <c r="P393" s="193">
        <f>P394</f>
        <v>0</v>
      </c>
      <c r="Q393" s="192"/>
      <c r="R393" s="193">
        <f>R394</f>
        <v>0</v>
      </c>
      <c r="S393" s="192"/>
      <c r="T393" s="194">
        <f>T394</f>
        <v>0</v>
      </c>
      <c r="AR393" s="195" t="s">
        <v>158</v>
      </c>
      <c r="AT393" s="196" t="s">
        <v>71</v>
      </c>
      <c r="AU393" s="196" t="s">
        <v>80</v>
      </c>
      <c r="AY393" s="195" t="s">
        <v>138</v>
      </c>
      <c r="BK393" s="197">
        <f>BK394</f>
        <v>0</v>
      </c>
    </row>
    <row r="394" spans="2:65" s="1" customFormat="1" ht="16.5" customHeight="1">
      <c r="B394" s="34"/>
      <c r="C394" s="200" t="s">
        <v>1201</v>
      </c>
      <c r="D394" s="200" t="s">
        <v>141</v>
      </c>
      <c r="E394" s="201" t="s">
        <v>1202</v>
      </c>
      <c r="F394" s="202" t="s">
        <v>1200</v>
      </c>
      <c r="G394" s="203" t="s">
        <v>1203</v>
      </c>
      <c r="H394" s="204">
        <v>1</v>
      </c>
      <c r="I394" s="205"/>
      <c r="J394" s="206">
        <f>ROUND(I394*H394,2)</f>
        <v>0</v>
      </c>
      <c r="K394" s="202" t="s">
        <v>145</v>
      </c>
      <c r="L394" s="39"/>
      <c r="M394" s="207" t="s">
        <v>20</v>
      </c>
      <c r="N394" s="208" t="s">
        <v>43</v>
      </c>
      <c r="O394" s="75"/>
      <c r="P394" s="209">
        <f>O394*H394</f>
        <v>0</v>
      </c>
      <c r="Q394" s="209">
        <v>0</v>
      </c>
      <c r="R394" s="209">
        <f>Q394*H394</f>
        <v>0</v>
      </c>
      <c r="S394" s="209">
        <v>0</v>
      </c>
      <c r="T394" s="210">
        <f>S394*H394</f>
        <v>0</v>
      </c>
      <c r="AR394" s="13" t="s">
        <v>1204</v>
      </c>
      <c r="AT394" s="13" t="s">
        <v>141</v>
      </c>
      <c r="AU394" s="13" t="s">
        <v>82</v>
      </c>
      <c r="AY394" s="13" t="s">
        <v>138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3" t="s">
        <v>80</v>
      </c>
      <c r="BK394" s="211">
        <f>ROUND(I394*H394,2)</f>
        <v>0</v>
      </c>
      <c r="BL394" s="13" t="s">
        <v>1204</v>
      </c>
      <c r="BM394" s="13" t="s">
        <v>1205</v>
      </c>
    </row>
    <row r="395" spans="2:63" s="10" customFormat="1" ht="22.8" customHeight="1">
      <c r="B395" s="184"/>
      <c r="C395" s="185"/>
      <c r="D395" s="186" t="s">
        <v>71</v>
      </c>
      <c r="E395" s="198" t="s">
        <v>1206</v>
      </c>
      <c r="F395" s="198" t="s">
        <v>1207</v>
      </c>
      <c r="G395" s="185"/>
      <c r="H395" s="185"/>
      <c r="I395" s="188"/>
      <c r="J395" s="199">
        <f>BK395</f>
        <v>0</v>
      </c>
      <c r="K395" s="185"/>
      <c r="L395" s="190"/>
      <c r="M395" s="191"/>
      <c r="N395" s="192"/>
      <c r="O395" s="192"/>
      <c r="P395" s="193">
        <f>SUM(P396:P397)</f>
        <v>0</v>
      </c>
      <c r="Q395" s="192"/>
      <c r="R395" s="193">
        <f>SUM(R396:R397)</f>
        <v>0</v>
      </c>
      <c r="S395" s="192"/>
      <c r="T395" s="194">
        <f>SUM(T396:T397)</f>
        <v>0</v>
      </c>
      <c r="AR395" s="195" t="s">
        <v>158</v>
      </c>
      <c r="AT395" s="196" t="s">
        <v>71</v>
      </c>
      <c r="AU395" s="196" t="s">
        <v>80</v>
      </c>
      <c r="AY395" s="195" t="s">
        <v>138</v>
      </c>
      <c r="BK395" s="197">
        <f>SUM(BK396:BK397)</f>
        <v>0</v>
      </c>
    </row>
    <row r="396" spans="2:65" s="1" customFormat="1" ht="16.5" customHeight="1">
      <c r="B396" s="34"/>
      <c r="C396" s="200" t="s">
        <v>1208</v>
      </c>
      <c r="D396" s="200" t="s">
        <v>141</v>
      </c>
      <c r="E396" s="201" t="s">
        <v>1209</v>
      </c>
      <c r="F396" s="202" t="s">
        <v>1207</v>
      </c>
      <c r="G396" s="203" t="s">
        <v>1203</v>
      </c>
      <c r="H396" s="204">
        <v>1</v>
      </c>
      <c r="I396" s="205"/>
      <c r="J396" s="206">
        <f>ROUND(I396*H396,2)</f>
        <v>0</v>
      </c>
      <c r="K396" s="202" t="s">
        <v>145</v>
      </c>
      <c r="L396" s="39"/>
      <c r="M396" s="207" t="s">
        <v>20</v>
      </c>
      <c r="N396" s="208" t="s">
        <v>43</v>
      </c>
      <c r="O396" s="75"/>
      <c r="P396" s="209">
        <f>O396*H396</f>
        <v>0</v>
      </c>
      <c r="Q396" s="209">
        <v>0</v>
      </c>
      <c r="R396" s="209">
        <f>Q396*H396</f>
        <v>0</v>
      </c>
      <c r="S396" s="209">
        <v>0</v>
      </c>
      <c r="T396" s="210">
        <f>S396*H396</f>
        <v>0</v>
      </c>
      <c r="AR396" s="13" t="s">
        <v>1204</v>
      </c>
      <c r="AT396" s="13" t="s">
        <v>141</v>
      </c>
      <c r="AU396" s="13" t="s">
        <v>82</v>
      </c>
      <c r="AY396" s="13" t="s">
        <v>138</v>
      </c>
      <c r="BE396" s="211">
        <f>IF(N396="základní",J396,0)</f>
        <v>0</v>
      </c>
      <c r="BF396" s="211">
        <f>IF(N396="snížená",J396,0)</f>
        <v>0</v>
      </c>
      <c r="BG396" s="211">
        <f>IF(N396="zákl. přenesená",J396,0)</f>
        <v>0</v>
      </c>
      <c r="BH396" s="211">
        <f>IF(N396="sníž. přenesená",J396,0)</f>
        <v>0</v>
      </c>
      <c r="BI396" s="211">
        <f>IF(N396="nulová",J396,0)</f>
        <v>0</v>
      </c>
      <c r="BJ396" s="13" t="s">
        <v>80</v>
      </c>
      <c r="BK396" s="211">
        <f>ROUND(I396*H396,2)</f>
        <v>0</v>
      </c>
      <c r="BL396" s="13" t="s">
        <v>1204</v>
      </c>
      <c r="BM396" s="13" t="s">
        <v>1210</v>
      </c>
    </row>
    <row r="397" spans="2:65" s="1" customFormat="1" ht="16.5" customHeight="1">
      <c r="B397" s="34"/>
      <c r="C397" s="200" t="s">
        <v>1211</v>
      </c>
      <c r="D397" s="200" t="s">
        <v>141</v>
      </c>
      <c r="E397" s="201" t="s">
        <v>1212</v>
      </c>
      <c r="F397" s="202" t="s">
        <v>1213</v>
      </c>
      <c r="G397" s="203" t="s">
        <v>452</v>
      </c>
      <c r="H397" s="204">
        <v>1</v>
      </c>
      <c r="I397" s="205"/>
      <c r="J397" s="206">
        <f>ROUND(I397*H397,2)</f>
        <v>0</v>
      </c>
      <c r="K397" s="202" t="s">
        <v>145</v>
      </c>
      <c r="L397" s="39"/>
      <c r="M397" s="207" t="s">
        <v>20</v>
      </c>
      <c r="N397" s="208" t="s">
        <v>43</v>
      </c>
      <c r="O397" s="75"/>
      <c r="P397" s="209">
        <f>O397*H397</f>
        <v>0</v>
      </c>
      <c r="Q397" s="209">
        <v>0</v>
      </c>
      <c r="R397" s="209">
        <f>Q397*H397</f>
        <v>0</v>
      </c>
      <c r="S397" s="209">
        <v>0</v>
      </c>
      <c r="T397" s="210">
        <f>S397*H397</f>
        <v>0</v>
      </c>
      <c r="AR397" s="13" t="s">
        <v>1204</v>
      </c>
      <c r="AT397" s="13" t="s">
        <v>141</v>
      </c>
      <c r="AU397" s="13" t="s">
        <v>82</v>
      </c>
      <c r="AY397" s="13" t="s">
        <v>138</v>
      </c>
      <c r="BE397" s="211">
        <f>IF(N397="základní",J397,0)</f>
        <v>0</v>
      </c>
      <c r="BF397" s="211">
        <f>IF(N397="snížená",J397,0)</f>
        <v>0</v>
      </c>
      <c r="BG397" s="211">
        <f>IF(N397="zákl. přenesená",J397,0)</f>
        <v>0</v>
      </c>
      <c r="BH397" s="211">
        <f>IF(N397="sníž. přenesená",J397,0)</f>
        <v>0</v>
      </c>
      <c r="BI397" s="211">
        <f>IF(N397="nulová",J397,0)</f>
        <v>0</v>
      </c>
      <c r="BJ397" s="13" t="s">
        <v>80</v>
      </c>
      <c r="BK397" s="211">
        <f>ROUND(I397*H397,2)</f>
        <v>0</v>
      </c>
      <c r="BL397" s="13" t="s">
        <v>1204</v>
      </c>
      <c r="BM397" s="13" t="s">
        <v>1214</v>
      </c>
    </row>
    <row r="398" spans="2:63" s="10" customFormat="1" ht="22.8" customHeight="1">
      <c r="B398" s="184"/>
      <c r="C398" s="185"/>
      <c r="D398" s="186" t="s">
        <v>71</v>
      </c>
      <c r="E398" s="198" t="s">
        <v>1215</v>
      </c>
      <c r="F398" s="198" t="s">
        <v>1216</v>
      </c>
      <c r="G398" s="185"/>
      <c r="H398" s="185"/>
      <c r="I398" s="188"/>
      <c r="J398" s="199">
        <f>BK398</f>
        <v>0</v>
      </c>
      <c r="K398" s="185"/>
      <c r="L398" s="190"/>
      <c r="M398" s="191"/>
      <c r="N398" s="192"/>
      <c r="O398" s="192"/>
      <c r="P398" s="193">
        <f>P399</f>
        <v>0</v>
      </c>
      <c r="Q398" s="192"/>
      <c r="R398" s="193">
        <f>R399</f>
        <v>0</v>
      </c>
      <c r="S398" s="192"/>
      <c r="T398" s="194">
        <f>T399</f>
        <v>0</v>
      </c>
      <c r="AR398" s="195" t="s">
        <v>158</v>
      </c>
      <c r="AT398" s="196" t="s">
        <v>71</v>
      </c>
      <c r="AU398" s="196" t="s">
        <v>80</v>
      </c>
      <c r="AY398" s="195" t="s">
        <v>138</v>
      </c>
      <c r="BK398" s="197">
        <f>BK399</f>
        <v>0</v>
      </c>
    </row>
    <row r="399" spans="2:65" s="1" customFormat="1" ht="16.5" customHeight="1">
      <c r="B399" s="34"/>
      <c r="C399" s="200" t="s">
        <v>1217</v>
      </c>
      <c r="D399" s="200" t="s">
        <v>141</v>
      </c>
      <c r="E399" s="201" t="s">
        <v>1218</v>
      </c>
      <c r="F399" s="202" t="s">
        <v>1216</v>
      </c>
      <c r="G399" s="203" t="s">
        <v>1203</v>
      </c>
      <c r="H399" s="204">
        <v>1</v>
      </c>
      <c r="I399" s="205"/>
      <c r="J399" s="206">
        <f>ROUND(I399*H399,2)</f>
        <v>0</v>
      </c>
      <c r="K399" s="202" t="s">
        <v>145</v>
      </c>
      <c r="L399" s="39"/>
      <c r="M399" s="207" t="s">
        <v>20</v>
      </c>
      <c r="N399" s="208" t="s">
        <v>43</v>
      </c>
      <c r="O399" s="75"/>
      <c r="P399" s="209">
        <f>O399*H399</f>
        <v>0</v>
      </c>
      <c r="Q399" s="209">
        <v>0</v>
      </c>
      <c r="R399" s="209">
        <f>Q399*H399</f>
        <v>0</v>
      </c>
      <c r="S399" s="209">
        <v>0</v>
      </c>
      <c r="T399" s="210">
        <f>S399*H399</f>
        <v>0</v>
      </c>
      <c r="AR399" s="13" t="s">
        <v>1204</v>
      </c>
      <c r="AT399" s="13" t="s">
        <v>141</v>
      </c>
      <c r="AU399" s="13" t="s">
        <v>82</v>
      </c>
      <c r="AY399" s="13" t="s">
        <v>138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3" t="s">
        <v>80</v>
      </c>
      <c r="BK399" s="211">
        <f>ROUND(I399*H399,2)</f>
        <v>0</v>
      </c>
      <c r="BL399" s="13" t="s">
        <v>1204</v>
      </c>
      <c r="BM399" s="13" t="s">
        <v>1219</v>
      </c>
    </row>
    <row r="400" spans="2:63" s="10" customFormat="1" ht="22.8" customHeight="1">
      <c r="B400" s="184"/>
      <c r="C400" s="185"/>
      <c r="D400" s="186" t="s">
        <v>71</v>
      </c>
      <c r="E400" s="198" t="s">
        <v>1220</v>
      </c>
      <c r="F400" s="198" t="s">
        <v>1221</v>
      </c>
      <c r="G400" s="185"/>
      <c r="H400" s="185"/>
      <c r="I400" s="188"/>
      <c r="J400" s="199">
        <f>BK400</f>
        <v>0</v>
      </c>
      <c r="K400" s="185"/>
      <c r="L400" s="190"/>
      <c r="M400" s="191"/>
      <c r="N400" s="192"/>
      <c r="O400" s="192"/>
      <c r="P400" s="193">
        <f>P401</f>
        <v>0</v>
      </c>
      <c r="Q400" s="192"/>
      <c r="R400" s="193">
        <f>R401</f>
        <v>0</v>
      </c>
      <c r="S400" s="192"/>
      <c r="T400" s="194">
        <f>T401</f>
        <v>0</v>
      </c>
      <c r="AR400" s="195" t="s">
        <v>158</v>
      </c>
      <c r="AT400" s="196" t="s">
        <v>71</v>
      </c>
      <c r="AU400" s="196" t="s">
        <v>80</v>
      </c>
      <c r="AY400" s="195" t="s">
        <v>138</v>
      </c>
      <c r="BK400" s="197">
        <f>BK401</f>
        <v>0</v>
      </c>
    </row>
    <row r="401" spans="2:65" s="1" customFormat="1" ht="16.5" customHeight="1">
      <c r="B401" s="34"/>
      <c r="C401" s="200" t="s">
        <v>1222</v>
      </c>
      <c r="D401" s="200" t="s">
        <v>141</v>
      </c>
      <c r="E401" s="201" t="s">
        <v>1223</v>
      </c>
      <c r="F401" s="202" t="s">
        <v>1221</v>
      </c>
      <c r="G401" s="203" t="s">
        <v>1203</v>
      </c>
      <c r="H401" s="204">
        <v>1</v>
      </c>
      <c r="I401" s="205"/>
      <c r="J401" s="206">
        <f>ROUND(I401*H401,2)</f>
        <v>0</v>
      </c>
      <c r="K401" s="202" t="s">
        <v>145</v>
      </c>
      <c r="L401" s="39"/>
      <c r="M401" s="222" t="s">
        <v>20</v>
      </c>
      <c r="N401" s="223" t="s">
        <v>43</v>
      </c>
      <c r="O401" s="224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AR401" s="13" t="s">
        <v>1204</v>
      </c>
      <c r="AT401" s="13" t="s">
        <v>141</v>
      </c>
      <c r="AU401" s="13" t="s">
        <v>82</v>
      </c>
      <c r="AY401" s="13" t="s">
        <v>138</v>
      </c>
      <c r="BE401" s="211">
        <f>IF(N401="základní",J401,0)</f>
        <v>0</v>
      </c>
      <c r="BF401" s="211">
        <f>IF(N401="snížená",J401,0)</f>
        <v>0</v>
      </c>
      <c r="BG401" s="211">
        <f>IF(N401="zákl. přenesená",J401,0)</f>
        <v>0</v>
      </c>
      <c r="BH401" s="211">
        <f>IF(N401="sníž. přenesená",J401,0)</f>
        <v>0</v>
      </c>
      <c r="BI401" s="211">
        <f>IF(N401="nulová",J401,0)</f>
        <v>0</v>
      </c>
      <c r="BJ401" s="13" t="s">
        <v>80</v>
      </c>
      <c r="BK401" s="211">
        <f>ROUND(I401*H401,2)</f>
        <v>0</v>
      </c>
      <c r="BL401" s="13" t="s">
        <v>1204</v>
      </c>
      <c r="BM401" s="13" t="s">
        <v>1224</v>
      </c>
    </row>
    <row r="402" spans="2:12" s="1" customFormat="1" ht="6.95" customHeight="1">
      <c r="B402" s="53"/>
      <c r="C402" s="54"/>
      <c r="D402" s="54"/>
      <c r="E402" s="54"/>
      <c r="F402" s="54"/>
      <c r="G402" s="54"/>
      <c r="H402" s="54"/>
      <c r="I402" s="150"/>
      <c r="J402" s="54"/>
      <c r="K402" s="54"/>
      <c r="L402" s="39"/>
    </row>
  </sheetData>
  <sheetProtection password="CC35" sheet="1" objects="1" scenarios="1" formatColumns="0" formatRows="0" autoFilter="0"/>
  <autoFilter ref="C108:K401"/>
  <mergeCells count="9">
    <mergeCell ref="E7:H7"/>
    <mergeCell ref="E9:H9"/>
    <mergeCell ref="E18:H18"/>
    <mergeCell ref="E27:H27"/>
    <mergeCell ref="E48:H48"/>
    <mergeCell ref="E50:H50"/>
    <mergeCell ref="E99:H99"/>
    <mergeCell ref="E101:H10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85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82</v>
      </c>
    </row>
    <row r="4" spans="2:46" ht="24.95" customHeight="1">
      <c r="B4" s="16"/>
      <c r="D4" s="123" t="s">
        <v>86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15</v>
      </c>
      <c r="L6" s="16"/>
    </row>
    <row r="7" spans="2:12" ht="16.5" customHeight="1">
      <c r="B7" s="16"/>
      <c r="E7" s="125" t="str">
        <f>'Rekapitulace stavby'!K6</f>
        <v>Oprava objektu HZS Kralupy nad Vltavou</v>
      </c>
      <c r="F7" s="124"/>
      <c r="G7" s="124"/>
      <c r="H7" s="124"/>
      <c r="L7" s="16"/>
    </row>
    <row r="8" spans="2:12" s="1" customFormat="1" ht="12" customHeight="1">
      <c r="B8" s="39"/>
      <c r="D8" s="124" t="s">
        <v>87</v>
      </c>
      <c r="I8" s="126"/>
      <c r="L8" s="39"/>
    </row>
    <row r="9" spans="2:12" s="1" customFormat="1" ht="36.95" customHeight="1">
      <c r="B9" s="39"/>
      <c r="E9" s="127" t="s">
        <v>1225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17</v>
      </c>
      <c r="F11" s="13" t="s">
        <v>20</v>
      </c>
      <c r="I11" s="128" t="s">
        <v>19</v>
      </c>
      <c r="J11" s="13" t="s">
        <v>20</v>
      </c>
      <c r="L11" s="39"/>
    </row>
    <row r="12" spans="2:12" s="1" customFormat="1" ht="12" customHeight="1">
      <c r="B12" s="39"/>
      <c r="D12" s="124" t="s">
        <v>21</v>
      </c>
      <c r="F12" s="13" t="s">
        <v>22</v>
      </c>
      <c r="I12" s="128" t="s">
        <v>23</v>
      </c>
      <c r="J12" s="129" t="str">
        <f>'Rekapitulace stavby'!AN8</f>
        <v>11. 4. 2019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20</v>
      </c>
      <c r="L14" s="39"/>
    </row>
    <row r="15" spans="2:12" s="1" customFormat="1" ht="18" customHeight="1">
      <c r="B15" s="39"/>
      <c r="E15" s="13" t="s">
        <v>27</v>
      </c>
      <c r="I15" s="128" t="s">
        <v>28</v>
      </c>
      <c r="J15" s="13" t="s">
        <v>20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29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28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31</v>
      </c>
      <c r="I20" s="128" t="s">
        <v>26</v>
      </c>
      <c r="J20" s="13" t="s">
        <v>20</v>
      </c>
      <c r="L20" s="39"/>
    </row>
    <row r="21" spans="2:12" s="1" customFormat="1" ht="18" customHeight="1">
      <c r="B21" s="39"/>
      <c r="E21" s="13" t="s">
        <v>32</v>
      </c>
      <c r="I21" s="128" t="s">
        <v>28</v>
      </c>
      <c r="J21" s="13" t="s">
        <v>20</v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34</v>
      </c>
      <c r="I23" s="128" t="s">
        <v>26</v>
      </c>
      <c r="J23" s="13" t="s">
        <v>20</v>
      </c>
      <c r="L23" s="39"/>
    </row>
    <row r="24" spans="2:12" s="1" customFormat="1" ht="18" customHeight="1">
      <c r="B24" s="39"/>
      <c r="E24" s="13" t="s">
        <v>35</v>
      </c>
      <c r="I24" s="128" t="s">
        <v>28</v>
      </c>
      <c r="J24" s="13" t="s">
        <v>20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36</v>
      </c>
      <c r="I26" s="126"/>
      <c r="L26" s="39"/>
    </row>
    <row r="27" spans="2:12" s="6" customFormat="1" ht="16.5" customHeight="1">
      <c r="B27" s="130"/>
      <c r="E27" s="131" t="s">
        <v>20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38</v>
      </c>
      <c r="I30" s="126"/>
      <c r="J30" s="135">
        <f>ROUND(J106,2)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40</v>
      </c>
      <c r="I32" s="137" t="s">
        <v>39</v>
      </c>
      <c r="J32" s="136" t="s">
        <v>41</v>
      </c>
      <c r="L32" s="39"/>
    </row>
    <row r="33" spans="2:12" s="1" customFormat="1" ht="14.4" customHeight="1">
      <c r="B33" s="39"/>
      <c r="D33" s="124" t="s">
        <v>42</v>
      </c>
      <c r="E33" s="124" t="s">
        <v>43</v>
      </c>
      <c r="F33" s="138">
        <f>ROUND((SUM(BE106:BE328)),2)</f>
        <v>0</v>
      </c>
      <c r="I33" s="139">
        <v>0.21</v>
      </c>
      <c r="J33" s="138">
        <f>ROUND(((SUM(BE106:BE328))*I33),2)</f>
        <v>0</v>
      </c>
      <c r="L33" s="39"/>
    </row>
    <row r="34" spans="2:12" s="1" customFormat="1" ht="14.4" customHeight="1">
      <c r="B34" s="39"/>
      <c r="E34" s="124" t="s">
        <v>44</v>
      </c>
      <c r="F34" s="138">
        <f>ROUND((SUM(BF106:BF328)),2)</f>
        <v>0</v>
      </c>
      <c r="I34" s="139">
        <v>0.15</v>
      </c>
      <c r="J34" s="138">
        <f>ROUND(((SUM(BF106:BF328))*I34),2)</f>
        <v>0</v>
      </c>
      <c r="L34" s="39"/>
    </row>
    <row r="35" spans="2:12" s="1" customFormat="1" ht="14.4" customHeight="1" hidden="1">
      <c r="B35" s="39"/>
      <c r="E35" s="124" t="s">
        <v>45</v>
      </c>
      <c r="F35" s="138">
        <f>ROUND((SUM(BG106:BG328)),2)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46</v>
      </c>
      <c r="F36" s="138">
        <f>ROUND((SUM(BH106:BH328)),2)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47</v>
      </c>
      <c r="F37" s="138">
        <f>ROUND((SUM(BI106:BI328)),2)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48</v>
      </c>
      <c r="E39" s="142"/>
      <c r="F39" s="142"/>
      <c r="G39" s="143" t="s">
        <v>49</v>
      </c>
      <c r="H39" s="144" t="s">
        <v>50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89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15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Oprava objektu HZS Kralupy nad Vltavou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87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SO.02 - Budova B a C, vjezdová vrata a cvičná věž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Kralupy Nad Vltavou</v>
      </c>
      <c r="G52" s="35"/>
      <c r="H52" s="35"/>
      <c r="I52" s="128" t="s">
        <v>23</v>
      </c>
      <c r="J52" s="63" t="str">
        <f>IF(J12="","",J12)</f>
        <v>11. 4. 2019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24.9" customHeight="1">
      <c r="B54" s="34"/>
      <c r="C54" s="28" t="s">
        <v>25</v>
      </c>
      <c r="D54" s="35"/>
      <c r="E54" s="35"/>
      <c r="F54" s="23" t="str">
        <f>E15</f>
        <v xml:space="preserve">SŽDC s.o., Dlážděná 1003/7, Praha 1, Nové Město </v>
      </c>
      <c r="G54" s="35"/>
      <c r="H54" s="35"/>
      <c r="I54" s="128" t="s">
        <v>31</v>
      </c>
      <c r="J54" s="32" t="str">
        <f>E21</f>
        <v xml:space="preserve">Ing. Jiří Makarius, Havlíčkova 362, Cítoliby </v>
      </c>
      <c r="K54" s="35"/>
      <c r="L54" s="39"/>
    </row>
    <row r="55" spans="2:12" s="1" customFormat="1" ht="13.65" customHeight="1">
      <c r="B55" s="34"/>
      <c r="C55" s="28" t="s">
        <v>29</v>
      </c>
      <c r="D55" s="35"/>
      <c r="E55" s="35"/>
      <c r="F55" s="23" t="str">
        <f>IF(E18="","",E18)</f>
        <v>Vyplň údaj</v>
      </c>
      <c r="G55" s="35"/>
      <c r="H55" s="35"/>
      <c r="I55" s="128" t="s">
        <v>34</v>
      </c>
      <c r="J55" s="32" t="str">
        <f>E24</f>
        <v>Petr Makarius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90</v>
      </c>
      <c r="D57" s="156"/>
      <c r="E57" s="156"/>
      <c r="F57" s="156"/>
      <c r="G57" s="156"/>
      <c r="H57" s="156"/>
      <c r="I57" s="157"/>
      <c r="J57" s="158" t="s">
        <v>91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70</v>
      </c>
      <c r="D59" s="35"/>
      <c r="E59" s="35"/>
      <c r="F59" s="35"/>
      <c r="G59" s="35"/>
      <c r="H59" s="35"/>
      <c r="I59" s="126"/>
      <c r="J59" s="93">
        <f>J106</f>
        <v>0</v>
      </c>
      <c r="K59" s="35"/>
      <c r="L59" s="39"/>
      <c r="AU59" s="13" t="s">
        <v>92</v>
      </c>
    </row>
    <row r="60" spans="2:12" s="7" customFormat="1" ht="24.95" customHeight="1">
      <c r="B60" s="160"/>
      <c r="C60" s="161"/>
      <c r="D60" s="162" t="s">
        <v>93</v>
      </c>
      <c r="E60" s="163"/>
      <c r="F60" s="163"/>
      <c r="G60" s="163"/>
      <c r="H60" s="163"/>
      <c r="I60" s="164"/>
      <c r="J60" s="165">
        <f>J107</f>
        <v>0</v>
      </c>
      <c r="K60" s="161"/>
      <c r="L60" s="166"/>
    </row>
    <row r="61" spans="2:12" s="8" customFormat="1" ht="19.9" customHeight="1">
      <c r="B61" s="167"/>
      <c r="C61" s="168"/>
      <c r="D61" s="169" t="s">
        <v>1226</v>
      </c>
      <c r="E61" s="170"/>
      <c r="F61" s="170"/>
      <c r="G61" s="170"/>
      <c r="H61" s="170"/>
      <c r="I61" s="171"/>
      <c r="J61" s="172">
        <f>J108</f>
        <v>0</v>
      </c>
      <c r="K61" s="168"/>
      <c r="L61" s="173"/>
    </row>
    <row r="62" spans="2:12" s="8" customFormat="1" ht="19.9" customHeight="1">
      <c r="B62" s="167"/>
      <c r="C62" s="168"/>
      <c r="D62" s="169" t="s">
        <v>1227</v>
      </c>
      <c r="E62" s="170"/>
      <c r="F62" s="170"/>
      <c r="G62" s="170"/>
      <c r="H62" s="170"/>
      <c r="I62" s="171"/>
      <c r="J62" s="172">
        <f>J118</f>
        <v>0</v>
      </c>
      <c r="K62" s="168"/>
      <c r="L62" s="173"/>
    </row>
    <row r="63" spans="2:12" s="8" customFormat="1" ht="19.9" customHeight="1">
      <c r="B63" s="167"/>
      <c r="C63" s="168"/>
      <c r="D63" s="169" t="s">
        <v>94</v>
      </c>
      <c r="E63" s="170"/>
      <c r="F63" s="170"/>
      <c r="G63" s="170"/>
      <c r="H63" s="170"/>
      <c r="I63" s="171"/>
      <c r="J63" s="172">
        <f>J123</f>
        <v>0</v>
      </c>
      <c r="K63" s="168"/>
      <c r="L63" s="173"/>
    </row>
    <row r="64" spans="2:12" s="8" customFormat="1" ht="19.9" customHeight="1">
      <c r="B64" s="167"/>
      <c r="C64" s="168"/>
      <c r="D64" s="169" t="s">
        <v>95</v>
      </c>
      <c r="E64" s="170"/>
      <c r="F64" s="170"/>
      <c r="G64" s="170"/>
      <c r="H64" s="170"/>
      <c r="I64" s="171"/>
      <c r="J64" s="172">
        <f>J139</f>
        <v>0</v>
      </c>
      <c r="K64" s="168"/>
      <c r="L64" s="173"/>
    </row>
    <row r="65" spans="2:12" s="8" customFormat="1" ht="14.85" customHeight="1">
      <c r="B65" s="167"/>
      <c r="C65" s="168"/>
      <c r="D65" s="169" t="s">
        <v>1228</v>
      </c>
      <c r="E65" s="170"/>
      <c r="F65" s="170"/>
      <c r="G65" s="170"/>
      <c r="H65" s="170"/>
      <c r="I65" s="171"/>
      <c r="J65" s="172">
        <f>J157</f>
        <v>0</v>
      </c>
      <c r="K65" s="168"/>
      <c r="L65" s="173"/>
    </row>
    <row r="66" spans="2:12" s="8" customFormat="1" ht="19.9" customHeight="1">
      <c r="B66" s="167"/>
      <c r="C66" s="168"/>
      <c r="D66" s="169" t="s">
        <v>97</v>
      </c>
      <c r="E66" s="170"/>
      <c r="F66" s="170"/>
      <c r="G66" s="170"/>
      <c r="H66" s="170"/>
      <c r="I66" s="171"/>
      <c r="J66" s="172">
        <f>J160</f>
        <v>0</v>
      </c>
      <c r="K66" s="168"/>
      <c r="L66" s="173"/>
    </row>
    <row r="67" spans="2:12" s="7" customFormat="1" ht="24.95" customHeight="1">
      <c r="B67" s="160"/>
      <c r="C67" s="161"/>
      <c r="D67" s="162" t="s">
        <v>98</v>
      </c>
      <c r="E67" s="163"/>
      <c r="F67" s="163"/>
      <c r="G67" s="163"/>
      <c r="H67" s="163"/>
      <c r="I67" s="164"/>
      <c r="J67" s="165">
        <f>J166</f>
        <v>0</v>
      </c>
      <c r="K67" s="161"/>
      <c r="L67" s="166"/>
    </row>
    <row r="68" spans="2:12" s="8" customFormat="1" ht="19.9" customHeight="1">
      <c r="B68" s="167"/>
      <c r="C68" s="168"/>
      <c r="D68" s="169" t="s">
        <v>100</v>
      </c>
      <c r="E68" s="170"/>
      <c r="F68" s="170"/>
      <c r="G68" s="170"/>
      <c r="H68" s="170"/>
      <c r="I68" s="171"/>
      <c r="J68" s="172">
        <f>J167</f>
        <v>0</v>
      </c>
      <c r="K68" s="168"/>
      <c r="L68" s="173"/>
    </row>
    <row r="69" spans="2:12" s="8" customFormat="1" ht="19.9" customHeight="1">
      <c r="B69" s="167"/>
      <c r="C69" s="168"/>
      <c r="D69" s="169" t="s">
        <v>101</v>
      </c>
      <c r="E69" s="170"/>
      <c r="F69" s="170"/>
      <c r="G69" s="170"/>
      <c r="H69" s="170"/>
      <c r="I69" s="171"/>
      <c r="J69" s="172">
        <f>J175</f>
        <v>0</v>
      </c>
      <c r="K69" s="168"/>
      <c r="L69" s="173"/>
    </row>
    <row r="70" spans="2:12" s="8" customFormat="1" ht="19.9" customHeight="1">
      <c r="B70" s="167"/>
      <c r="C70" s="168"/>
      <c r="D70" s="169" t="s">
        <v>103</v>
      </c>
      <c r="E70" s="170"/>
      <c r="F70" s="170"/>
      <c r="G70" s="170"/>
      <c r="H70" s="170"/>
      <c r="I70" s="171"/>
      <c r="J70" s="172">
        <f>J184</f>
        <v>0</v>
      </c>
      <c r="K70" s="168"/>
      <c r="L70" s="173"/>
    </row>
    <row r="71" spans="2:12" s="8" customFormat="1" ht="19.9" customHeight="1">
      <c r="B71" s="167"/>
      <c r="C71" s="168"/>
      <c r="D71" s="169" t="s">
        <v>104</v>
      </c>
      <c r="E71" s="170"/>
      <c r="F71" s="170"/>
      <c r="G71" s="170"/>
      <c r="H71" s="170"/>
      <c r="I71" s="171"/>
      <c r="J71" s="172">
        <f>J190</f>
        <v>0</v>
      </c>
      <c r="K71" s="168"/>
      <c r="L71" s="173"/>
    </row>
    <row r="72" spans="2:12" s="8" customFormat="1" ht="19.9" customHeight="1">
      <c r="B72" s="167"/>
      <c r="C72" s="168"/>
      <c r="D72" s="169" t="s">
        <v>105</v>
      </c>
      <c r="E72" s="170"/>
      <c r="F72" s="170"/>
      <c r="G72" s="170"/>
      <c r="H72" s="170"/>
      <c r="I72" s="171"/>
      <c r="J72" s="172">
        <f>J200</f>
        <v>0</v>
      </c>
      <c r="K72" s="168"/>
      <c r="L72" s="173"/>
    </row>
    <row r="73" spans="2:12" s="8" customFormat="1" ht="19.9" customHeight="1">
      <c r="B73" s="167"/>
      <c r="C73" s="168"/>
      <c r="D73" s="169" t="s">
        <v>106</v>
      </c>
      <c r="E73" s="170"/>
      <c r="F73" s="170"/>
      <c r="G73" s="170"/>
      <c r="H73" s="170"/>
      <c r="I73" s="171"/>
      <c r="J73" s="172">
        <f>J222</f>
        <v>0</v>
      </c>
      <c r="K73" s="168"/>
      <c r="L73" s="173"/>
    </row>
    <row r="74" spans="2:12" s="8" customFormat="1" ht="19.9" customHeight="1">
      <c r="B74" s="167"/>
      <c r="C74" s="168"/>
      <c r="D74" s="169" t="s">
        <v>1229</v>
      </c>
      <c r="E74" s="170"/>
      <c r="F74" s="170"/>
      <c r="G74" s="170"/>
      <c r="H74" s="170"/>
      <c r="I74" s="171"/>
      <c r="J74" s="172">
        <f>J258</f>
        <v>0</v>
      </c>
      <c r="K74" s="168"/>
      <c r="L74" s="173"/>
    </row>
    <row r="75" spans="2:12" s="8" customFormat="1" ht="19.9" customHeight="1">
      <c r="B75" s="167"/>
      <c r="C75" s="168"/>
      <c r="D75" s="169" t="s">
        <v>108</v>
      </c>
      <c r="E75" s="170"/>
      <c r="F75" s="170"/>
      <c r="G75" s="170"/>
      <c r="H75" s="170"/>
      <c r="I75" s="171"/>
      <c r="J75" s="172">
        <f>J267</f>
        <v>0</v>
      </c>
      <c r="K75" s="168"/>
      <c r="L75" s="173"/>
    </row>
    <row r="76" spans="2:12" s="8" customFormat="1" ht="19.9" customHeight="1">
      <c r="B76" s="167"/>
      <c r="C76" s="168"/>
      <c r="D76" s="169" t="s">
        <v>109</v>
      </c>
      <c r="E76" s="170"/>
      <c r="F76" s="170"/>
      <c r="G76" s="170"/>
      <c r="H76" s="170"/>
      <c r="I76" s="171"/>
      <c r="J76" s="172">
        <f>J275</f>
        <v>0</v>
      </c>
      <c r="K76" s="168"/>
      <c r="L76" s="173"/>
    </row>
    <row r="77" spans="2:12" s="8" customFormat="1" ht="19.9" customHeight="1">
      <c r="B77" s="167"/>
      <c r="C77" s="168"/>
      <c r="D77" s="169" t="s">
        <v>110</v>
      </c>
      <c r="E77" s="170"/>
      <c r="F77" s="170"/>
      <c r="G77" s="170"/>
      <c r="H77" s="170"/>
      <c r="I77" s="171"/>
      <c r="J77" s="172">
        <f>J289</f>
        <v>0</v>
      </c>
      <c r="K77" s="168"/>
      <c r="L77" s="173"/>
    </row>
    <row r="78" spans="2:12" s="8" customFormat="1" ht="19.9" customHeight="1">
      <c r="B78" s="167"/>
      <c r="C78" s="168"/>
      <c r="D78" s="169" t="s">
        <v>111</v>
      </c>
      <c r="E78" s="170"/>
      <c r="F78" s="170"/>
      <c r="G78" s="170"/>
      <c r="H78" s="170"/>
      <c r="I78" s="171"/>
      <c r="J78" s="172">
        <f>J295</f>
        <v>0</v>
      </c>
      <c r="K78" s="168"/>
      <c r="L78" s="173"/>
    </row>
    <row r="79" spans="2:12" s="8" customFormat="1" ht="19.9" customHeight="1">
      <c r="B79" s="167"/>
      <c r="C79" s="168"/>
      <c r="D79" s="169" t="s">
        <v>113</v>
      </c>
      <c r="E79" s="170"/>
      <c r="F79" s="170"/>
      <c r="G79" s="170"/>
      <c r="H79" s="170"/>
      <c r="I79" s="171"/>
      <c r="J79" s="172">
        <f>J303</f>
        <v>0</v>
      </c>
      <c r="K79" s="168"/>
      <c r="L79" s="173"/>
    </row>
    <row r="80" spans="2:12" s="8" customFormat="1" ht="19.9" customHeight="1">
      <c r="B80" s="167"/>
      <c r="C80" s="168"/>
      <c r="D80" s="169" t="s">
        <v>114</v>
      </c>
      <c r="E80" s="170"/>
      <c r="F80" s="170"/>
      <c r="G80" s="170"/>
      <c r="H80" s="170"/>
      <c r="I80" s="171"/>
      <c r="J80" s="172">
        <f>J309</f>
        <v>0</v>
      </c>
      <c r="K80" s="168"/>
      <c r="L80" s="173"/>
    </row>
    <row r="81" spans="2:12" s="8" customFormat="1" ht="19.9" customHeight="1">
      <c r="B81" s="167"/>
      <c r="C81" s="168"/>
      <c r="D81" s="169" t="s">
        <v>115</v>
      </c>
      <c r="E81" s="170"/>
      <c r="F81" s="170"/>
      <c r="G81" s="170"/>
      <c r="H81" s="170"/>
      <c r="I81" s="171"/>
      <c r="J81" s="172">
        <f>J317</f>
        <v>0</v>
      </c>
      <c r="K81" s="168"/>
      <c r="L81" s="173"/>
    </row>
    <row r="82" spans="2:12" s="7" customFormat="1" ht="24.95" customHeight="1">
      <c r="B82" s="160"/>
      <c r="C82" s="161"/>
      <c r="D82" s="162" t="s">
        <v>118</v>
      </c>
      <c r="E82" s="163"/>
      <c r="F82" s="163"/>
      <c r="G82" s="163"/>
      <c r="H82" s="163"/>
      <c r="I82" s="164"/>
      <c r="J82" s="165">
        <f>J320</f>
        <v>0</v>
      </c>
      <c r="K82" s="161"/>
      <c r="L82" s="166"/>
    </row>
    <row r="83" spans="2:12" s="8" customFormat="1" ht="19.9" customHeight="1">
      <c r="B83" s="167"/>
      <c r="C83" s="168"/>
      <c r="D83" s="169" t="s">
        <v>119</v>
      </c>
      <c r="E83" s="170"/>
      <c r="F83" s="170"/>
      <c r="G83" s="170"/>
      <c r="H83" s="170"/>
      <c r="I83" s="171"/>
      <c r="J83" s="172">
        <f>J321</f>
        <v>0</v>
      </c>
      <c r="K83" s="168"/>
      <c r="L83" s="173"/>
    </row>
    <row r="84" spans="2:12" s="8" customFormat="1" ht="19.9" customHeight="1">
      <c r="B84" s="167"/>
      <c r="C84" s="168"/>
      <c r="D84" s="169" t="s">
        <v>120</v>
      </c>
      <c r="E84" s="170"/>
      <c r="F84" s="170"/>
      <c r="G84" s="170"/>
      <c r="H84" s="170"/>
      <c r="I84" s="171"/>
      <c r="J84" s="172">
        <f>J323</f>
        <v>0</v>
      </c>
      <c r="K84" s="168"/>
      <c r="L84" s="173"/>
    </row>
    <row r="85" spans="2:12" s="8" customFormat="1" ht="19.9" customHeight="1">
      <c r="B85" s="167"/>
      <c r="C85" s="168"/>
      <c r="D85" s="169" t="s">
        <v>121</v>
      </c>
      <c r="E85" s="170"/>
      <c r="F85" s="170"/>
      <c r="G85" s="170"/>
      <c r="H85" s="170"/>
      <c r="I85" s="171"/>
      <c r="J85" s="172">
        <f>J325</f>
        <v>0</v>
      </c>
      <c r="K85" s="168"/>
      <c r="L85" s="173"/>
    </row>
    <row r="86" spans="2:12" s="8" customFormat="1" ht="19.9" customHeight="1">
      <c r="B86" s="167"/>
      <c r="C86" s="168"/>
      <c r="D86" s="169" t="s">
        <v>122</v>
      </c>
      <c r="E86" s="170"/>
      <c r="F86" s="170"/>
      <c r="G86" s="170"/>
      <c r="H86" s="170"/>
      <c r="I86" s="171"/>
      <c r="J86" s="172">
        <f>J327</f>
        <v>0</v>
      </c>
      <c r="K86" s="168"/>
      <c r="L86" s="173"/>
    </row>
    <row r="87" spans="2:12" s="1" customFormat="1" ht="21.8" customHeight="1">
      <c r="B87" s="34"/>
      <c r="C87" s="35"/>
      <c r="D87" s="35"/>
      <c r="E87" s="35"/>
      <c r="F87" s="35"/>
      <c r="G87" s="35"/>
      <c r="H87" s="35"/>
      <c r="I87" s="126"/>
      <c r="J87" s="35"/>
      <c r="K87" s="35"/>
      <c r="L87" s="39"/>
    </row>
    <row r="88" spans="2:12" s="1" customFormat="1" ht="6.95" customHeight="1">
      <c r="B88" s="53"/>
      <c r="C88" s="54"/>
      <c r="D88" s="54"/>
      <c r="E88" s="54"/>
      <c r="F88" s="54"/>
      <c r="G88" s="54"/>
      <c r="H88" s="54"/>
      <c r="I88" s="150"/>
      <c r="J88" s="54"/>
      <c r="K88" s="54"/>
      <c r="L88" s="39"/>
    </row>
    <row r="92" spans="2:12" s="1" customFormat="1" ht="6.95" customHeight="1">
      <c r="B92" s="55"/>
      <c r="C92" s="56"/>
      <c r="D92" s="56"/>
      <c r="E92" s="56"/>
      <c r="F92" s="56"/>
      <c r="G92" s="56"/>
      <c r="H92" s="56"/>
      <c r="I92" s="153"/>
      <c r="J92" s="56"/>
      <c r="K92" s="56"/>
      <c r="L92" s="39"/>
    </row>
    <row r="93" spans="2:12" s="1" customFormat="1" ht="24.95" customHeight="1">
      <c r="B93" s="34"/>
      <c r="C93" s="19" t="s">
        <v>123</v>
      </c>
      <c r="D93" s="35"/>
      <c r="E93" s="35"/>
      <c r="F93" s="35"/>
      <c r="G93" s="35"/>
      <c r="H93" s="35"/>
      <c r="I93" s="126"/>
      <c r="J93" s="35"/>
      <c r="K93" s="35"/>
      <c r="L93" s="39"/>
    </row>
    <row r="94" spans="2:12" s="1" customFormat="1" ht="6.95" customHeight="1">
      <c r="B94" s="34"/>
      <c r="C94" s="35"/>
      <c r="D94" s="35"/>
      <c r="E94" s="35"/>
      <c r="F94" s="35"/>
      <c r="G94" s="35"/>
      <c r="H94" s="35"/>
      <c r="I94" s="126"/>
      <c r="J94" s="35"/>
      <c r="K94" s="35"/>
      <c r="L94" s="39"/>
    </row>
    <row r="95" spans="2:12" s="1" customFormat="1" ht="12" customHeight="1">
      <c r="B95" s="34"/>
      <c r="C95" s="28" t="s">
        <v>15</v>
      </c>
      <c r="D95" s="35"/>
      <c r="E95" s="35"/>
      <c r="F95" s="35"/>
      <c r="G95" s="35"/>
      <c r="H95" s="35"/>
      <c r="I95" s="126"/>
      <c r="J95" s="35"/>
      <c r="K95" s="35"/>
      <c r="L95" s="39"/>
    </row>
    <row r="96" spans="2:12" s="1" customFormat="1" ht="16.5" customHeight="1">
      <c r="B96" s="34"/>
      <c r="C96" s="35"/>
      <c r="D96" s="35"/>
      <c r="E96" s="154" t="str">
        <f>E7</f>
        <v>Oprava objektu HZS Kralupy nad Vltavou</v>
      </c>
      <c r="F96" s="28"/>
      <c r="G96" s="28"/>
      <c r="H96" s="28"/>
      <c r="I96" s="126"/>
      <c r="J96" s="35"/>
      <c r="K96" s="35"/>
      <c r="L96" s="39"/>
    </row>
    <row r="97" spans="2:12" s="1" customFormat="1" ht="12" customHeight="1">
      <c r="B97" s="34"/>
      <c r="C97" s="28" t="s">
        <v>87</v>
      </c>
      <c r="D97" s="35"/>
      <c r="E97" s="35"/>
      <c r="F97" s="35"/>
      <c r="G97" s="35"/>
      <c r="H97" s="35"/>
      <c r="I97" s="126"/>
      <c r="J97" s="35"/>
      <c r="K97" s="35"/>
      <c r="L97" s="39"/>
    </row>
    <row r="98" spans="2:12" s="1" customFormat="1" ht="16.5" customHeight="1">
      <c r="B98" s="34"/>
      <c r="C98" s="35"/>
      <c r="D98" s="35"/>
      <c r="E98" s="60" t="str">
        <f>E9</f>
        <v>SO.02 - Budova B a C, vjezdová vrata a cvičná věž</v>
      </c>
      <c r="F98" s="35"/>
      <c r="G98" s="35"/>
      <c r="H98" s="35"/>
      <c r="I98" s="126"/>
      <c r="J98" s="35"/>
      <c r="K98" s="35"/>
      <c r="L98" s="39"/>
    </row>
    <row r="99" spans="2:12" s="1" customFormat="1" ht="6.95" customHeight="1">
      <c r="B99" s="34"/>
      <c r="C99" s="35"/>
      <c r="D99" s="35"/>
      <c r="E99" s="35"/>
      <c r="F99" s="35"/>
      <c r="G99" s="35"/>
      <c r="H99" s="35"/>
      <c r="I99" s="126"/>
      <c r="J99" s="35"/>
      <c r="K99" s="35"/>
      <c r="L99" s="39"/>
    </row>
    <row r="100" spans="2:12" s="1" customFormat="1" ht="12" customHeight="1">
      <c r="B100" s="34"/>
      <c r="C100" s="28" t="s">
        <v>21</v>
      </c>
      <c r="D100" s="35"/>
      <c r="E100" s="35"/>
      <c r="F100" s="23" t="str">
        <f>F12</f>
        <v>Kralupy Nad Vltavou</v>
      </c>
      <c r="G100" s="35"/>
      <c r="H100" s="35"/>
      <c r="I100" s="128" t="s">
        <v>23</v>
      </c>
      <c r="J100" s="63" t="str">
        <f>IF(J12="","",J12)</f>
        <v>11. 4. 2019</v>
      </c>
      <c r="K100" s="35"/>
      <c r="L100" s="39"/>
    </row>
    <row r="101" spans="2:12" s="1" customFormat="1" ht="6.95" customHeight="1">
      <c r="B101" s="34"/>
      <c r="C101" s="35"/>
      <c r="D101" s="35"/>
      <c r="E101" s="35"/>
      <c r="F101" s="35"/>
      <c r="G101" s="35"/>
      <c r="H101" s="35"/>
      <c r="I101" s="126"/>
      <c r="J101" s="35"/>
      <c r="K101" s="35"/>
      <c r="L101" s="39"/>
    </row>
    <row r="102" spans="2:12" s="1" customFormat="1" ht="24.9" customHeight="1">
      <c r="B102" s="34"/>
      <c r="C102" s="28" t="s">
        <v>25</v>
      </c>
      <c r="D102" s="35"/>
      <c r="E102" s="35"/>
      <c r="F102" s="23" t="str">
        <f>E15</f>
        <v xml:space="preserve">SŽDC s.o., Dlážděná 1003/7, Praha 1, Nové Město </v>
      </c>
      <c r="G102" s="35"/>
      <c r="H102" s="35"/>
      <c r="I102" s="128" t="s">
        <v>31</v>
      </c>
      <c r="J102" s="32" t="str">
        <f>E21</f>
        <v xml:space="preserve">Ing. Jiří Makarius, Havlíčkova 362, Cítoliby </v>
      </c>
      <c r="K102" s="35"/>
      <c r="L102" s="39"/>
    </row>
    <row r="103" spans="2:12" s="1" customFormat="1" ht="13.65" customHeight="1">
      <c r="B103" s="34"/>
      <c r="C103" s="28" t="s">
        <v>29</v>
      </c>
      <c r="D103" s="35"/>
      <c r="E103" s="35"/>
      <c r="F103" s="23" t="str">
        <f>IF(E18="","",E18)</f>
        <v>Vyplň údaj</v>
      </c>
      <c r="G103" s="35"/>
      <c r="H103" s="35"/>
      <c r="I103" s="128" t="s">
        <v>34</v>
      </c>
      <c r="J103" s="32" t="str">
        <f>E24</f>
        <v>Petr Makarius</v>
      </c>
      <c r="K103" s="35"/>
      <c r="L103" s="39"/>
    </row>
    <row r="104" spans="2:12" s="1" customFormat="1" ht="10.3" customHeight="1">
      <c r="B104" s="34"/>
      <c r="C104" s="35"/>
      <c r="D104" s="35"/>
      <c r="E104" s="35"/>
      <c r="F104" s="35"/>
      <c r="G104" s="35"/>
      <c r="H104" s="35"/>
      <c r="I104" s="126"/>
      <c r="J104" s="35"/>
      <c r="K104" s="35"/>
      <c r="L104" s="39"/>
    </row>
    <row r="105" spans="2:20" s="9" customFormat="1" ht="29.25" customHeight="1">
      <c r="B105" s="174"/>
      <c r="C105" s="175" t="s">
        <v>124</v>
      </c>
      <c r="D105" s="176" t="s">
        <v>57</v>
      </c>
      <c r="E105" s="176" t="s">
        <v>53</v>
      </c>
      <c r="F105" s="176" t="s">
        <v>54</v>
      </c>
      <c r="G105" s="176" t="s">
        <v>125</v>
      </c>
      <c r="H105" s="176" t="s">
        <v>126</v>
      </c>
      <c r="I105" s="177" t="s">
        <v>127</v>
      </c>
      <c r="J105" s="176" t="s">
        <v>91</v>
      </c>
      <c r="K105" s="178" t="s">
        <v>128</v>
      </c>
      <c r="L105" s="179"/>
      <c r="M105" s="83" t="s">
        <v>20</v>
      </c>
      <c r="N105" s="84" t="s">
        <v>42</v>
      </c>
      <c r="O105" s="84" t="s">
        <v>129</v>
      </c>
      <c r="P105" s="84" t="s">
        <v>130</v>
      </c>
      <c r="Q105" s="84" t="s">
        <v>131</v>
      </c>
      <c r="R105" s="84" t="s">
        <v>132</v>
      </c>
      <c r="S105" s="84" t="s">
        <v>133</v>
      </c>
      <c r="T105" s="85" t="s">
        <v>134</v>
      </c>
    </row>
    <row r="106" spans="2:63" s="1" customFormat="1" ht="22.8" customHeight="1">
      <c r="B106" s="34"/>
      <c r="C106" s="90" t="s">
        <v>135</v>
      </c>
      <c r="D106" s="35"/>
      <c r="E106" s="35"/>
      <c r="F106" s="35"/>
      <c r="G106" s="35"/>
      <c r="H106" s="35"/>
      <c r="I106" s="126"/>
      <c r="J106" s="180">
        <f>BK106</f>
        <v>0</v>
      </c>
      <c r="K106" s="35"/>
      <c r="L106" s="39"/>
      <c r="M106" s="86"/>
      <c r="N106" s="87"/>
      <c r="O106" s="87"/>
      <c r="P106" s="181">
        <f>P107+P166+P320</f>
        <v>0</v>
      </c>
      <c r="Q106" s="87"/>
      <c r="R106" s="181">
        <f>R107+R166+R320</f>
        <v>38.82057401</v>
      </c>
      <c r="S106" s="87"/>
      <c r="T106" s="182">
        <f>T107+T166+T320</f>
        <v>26.215936300000003</v>
      </c>
      <c r="AT106" s="13" t="s">
        <v>71</v>
      </c>
      <c r="AU106" s="13" t="s">
        <v>92</v>
      </c>
      <c r="BK106" s="183">
        <f>BK107+BK166+BK320</f>
        <v>0</v>
      </c>
    </row>
    <row r="107" spans="2:63" s="10" customFormat="1" ht="25.9" customHeight="1">
      <c r="B107" s="184"/>
      <c r="C107" s="185"/>
      <c r="D107" s="186" t="s">
        <v>71</v>
      </c>
      <c r="E107" s="187" t="s">
        <v>136</v>
      </c>
      <c r="F107" s="187" t="s">
        <v>137</v>
      </c>
      <c r="G107" s="185"/>
      <c r="H107" s="185"/>
      <c r="I107" s="188"/>
      <c r="J107" s="189">
        <f>BK107</f>
        <v>0</v>
      </c>
      <c r="K107" s="185"/>
      <c r="L107" s="190"/>
      <c r="M107" s="191"/>
      <c r="N107" s="192"/>
      <c r="O107" s="192"/>
      <c r="P107" s="193">
        <f>P108+P118+P123+P139+P160</f>
        <v>0</v>
      </c>
      <c r="Q107" s="192"/>
      <c r="R107" s="193">
        <f>R108+R118+R123+R139+R160</f>
        <v>24.0905797</v>
      </c>
      <c r="S107" s="192"/>
      <c r="T107" s="194">
        <f>T108+T118+T123+T139+T160</f>
        <v>21.437374500000004</v>
      </c>
      <c r="AR107" s="195" t="s">
        <v>80</v>
      </c>
      <c r="AT107" s="196" t="s">
        <v>71</v>
      </c>
      <c r="AU107" s="196" t="s">
        <v>72</v>
      </c>
      <c r="AY107" s="195" t="s">
        <v>138</v>
      </c>
      <c r="BK107" s="197">
        <f>BK108+BK118+BK123+BK139+BK160</f>
        <v>0</v>
      </c>
    </row>
    <row r="108" spans="2:63" s="10" customFormat="1" ht="22.8" customHeight="1">
      <c r="B108" s="184"/>
      <c r="C108" s="185"/>
      <c r="D108" s="186" t="s">
        <v>71</v>
      </c>
      <c r="E108" s="198" t="s">
        <v>151</v>
      </c>
      <c r="F108" s="198" t="s">
        <v>1230</v>
      </c>
      <c r="G108" s="185"/>
      <c r="H108" s="185"/>
      <c r="I108" s="188"/>
      <c r="J108" s="199">
        <f>BK108</f>
        <v>0</v>
      </c>
      <c r="K108" s="185"/>
      <c r="L108" s="190"/>
      <c r="M108" s="191"/>
      <c r="N108" s="192"/>
      <c r="O108" s="192"/>
      <c r="P108" s="193">
        <f>SUM(P109:P117)</f>
        <v>0</v>
      </c>
      <c r="Q108" s="192"/>
      <c r="R108" s="193">
        <f>SUM(R109:R117)</f>
        <v>8.746294079999998</v>
      </c>
      <c r="S108" s="192"/>
      <c r="T108" s="194">
        <f>SUM(T109:T117)</f>
        <v>0</v>
      </c>
      <c r="AR108" s="195" t="s">
        <v>80</v>
      </c>
      <c r="AT108" s="196" t="s">
        <v>71</v>
      </c>
      <c r="AU108" s="196" t="s">
        <v>80</v>
      </c>
      <c r="AY108" s="195" t="s">
        <v>138</v>
      </c>
      <c r="BK108" s="197">
        <f>SUM(BK109:BK117)</f>
        <v>0</v>
      </c>
    </row>
    <row r="109" spans="2:65" s="1" customFormat="1" ht="16.5" customHeight="1">
      <c r="B109" s="34"/>
      <c r="C109" s="200" t="s">
        <v>80</v>
      </c>
      <c r="D109" s="200" t="s">
        <v>141</v>
      </c>
      <c r="E109" s="201" t="s">
        <v>1231</v>
      </c>
      <c r="F109" s="202" t="s">
        <v>1232</v>
      </c>
      <c r="G109" s="203" t="s">
        <v>209</v>
      </c>
      <c r="H109" s="204">
        <v>4</v>
      </c>
      <c r="I109" s="205"/>
      <c r="J109" s="206">
        <f>ROUND(I109*H109,2)</f>
        <v>0</v>
      </c>
      <c r="K109" s="202" t="s">
        <v>145</v>
      </c>
      <c r="L109" s="39"/>
      <c r="M109" s="207" t="s">
        <v>20</v>
      </c>
      <c r="N109" s="208" t="s">
        <v>43</v>
      </c>
      <c r="O109" s="75"/>
      <c r="P109" s="209">
        <f>O109*H109</f>
        <v>0</v>
      </c>
      <c r="Q109" s="209">
        <v>0.24042</v>
      </c>
      <c r="R109" s="209">
        <f>Q109*H109</f>
        <v>0.96168</v>
      </c>
      <c r="S109" s="209">
        <v>0</v>
      </c>
      <c r="T109" s="210">
        <f>S109*H109</f>
        <v>0</v>
      </c>
      <c r="AR109" s="13" t="s">
        <v>146</v>
      </c>
      <c r="AT109" s="13" t="s">
        <v>141</v>
      </c>
      <c r="AU109" s="13" t="s">
        <v>82</v>
      </c>
      <c r="AY109" s="13" t="s">
        <v>138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80</v>
      </c>
      <c r="BK109" s="211">
        <f>ROUND(I109*H109,2)</f>
        <v>0</v>
      </c>
      <c r="BL109" s="13" t="s">
        <v>146</v>
      </c>
      <c r="BM109" s="13" t="s">
        <v>1233</v>
      </c>
    </row>
    <row r="110" spans="2:65" s="1" customFormat="1" ht="16.5" customHeight="1">
      <c r="B110" s="34"/>
      <c r="C110" s="200" t="s">
        <v>82</v>
      </c>
      <c r="D110" s="200" t="s">
        <v>141</v>
      </c>
      <c r="E110" s="201" t="s">
        <v>1234</v>
      </c>
      <c r="F110" s="202" t="s">
        <v>1235</v>
      </c>
      <c r="G110" s="203" t="s">
        <v>192</v>
      </c>
      <c r="H110" s="204">
        <v>0.864</v>
      </c>
      <c r="I110" s="205"/>
      <c r="J110" s="206">
        <f>ROUND(I110*H110,2)</f>
        <v>0</v>
      </c>
      <c r="K110" s="202" t="s">
        <v>145</v>
      </c>
      <c r="L110" s="39"/>
      <c r="M110" s="207" t="s">
        <v>20</v>
      </c>
      <c r="N110" s="208" t="s">
        <v>43</v>
      </c>
      <c r="O110" s="75"/>
      <c r="P110" s="209">
        <f>O110*H110</f>
        <v>0</v>
      </c>
      <c r="Q110" s="209">
        <v>1.8775</v>
      </c>
      <c r="R110" s="209">
        <f>Q110*H110</f>
        <v>1.62216</v>
      </c>
      <c r="S110" s="209">
        <v>0</v>
      </c>
      <c r="T110" s="210">
        <f>S110*H110</f>
        <v>0</v>
      </c>
      <c r="AR110" s="13" t="s">
        <v>146</v>
      </c>
      <c r="AT110" s="13" t="s">
        <v>141</v>
      </c>
      <c r="AU110" s="13" t="s">
        <v>82</v>
      </c>
      <c r="AY110" s="13" t="s">
        <v>138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80</v>
      </c>
      <c r="BK110" s="211">
        <f>ROUND(I110*H110,2)</f>
        <v>0</v>
      </c>
      <c r="BL110" s="13" t="s">
        <v>146</v>
      </c>
      <c r="BM110" s="13" t="s">
        <v>1236</v>
      </c>
    </row>
    <row r="111" spans="2:65" s="1" customFormat="1" ht="16.5" customHeight="1">
      <c r="B111" s="34"/>
      <c r="C111" s="200" t="s">
        <v>151</v>
      </c>
      <c r="D111" s="200" t="s">
        <v>141</v>
      </c>
      <c r="E111" s="201" t="s">
        <v>1237</v>
      </c>
      <c r="F111" s="202" t="s">
        <v>1238</v>
      </c>
      <c r="G111" s="203" t="s">
        <v>192</v>
      </c>
      <c r="H111" s="204">
        <v>0.157</v>
      </c>
      <c r="I111" s="205"/>
      <c r="J111" s="206">
        <f>ROUND(I111*H111,2)</f>
        <v>0</v>
      </c>
      <c r="K111" s="202" t="s">
        <v>145</v>
      </c>
      <c r="L111" s="39"/>
      <c r="M111" s="207" t="s">
        <v>20</v>
      </c>
      <c r="N111" s="208" t="s">
        <v>43</v>
      </c>
      <c r="O111" s="75"/>
      <c r="P111" s="209">
        <f>O111*H111</f>
        <v>0</v>
      </c>
      <c r="Q111" s="209">
        <v>1.94302</v>
      </c>
      <c r="R111" s="209">
        <f>Q111*H111</f>
        <v>0.30505414</v>
      </c>
      <c r="S111" s="209">
        <v>0</v>
      </c>
      <c r="T111" s="210">
        <f>S111*H111</f>
        <v>0</v>
      </c>
      <c r="AR111" s="13" t="s">
        <v>146</v>
      </c>
      <c r="AT111" s="13" t="s">
        <v>141</v>
      </c>
      <c r="AU111" s="13" t="s">
        <v>82</v>
      </c>
      <c r="AY111" s="13" t="s">
        <v>138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80</v>
      </c>
      <c r="BK111" s="211">
        <f>ROUND(I111*H111,2)</f>
        <v>0</v>
      </c>
      <c r="BL111" s="13" t="s">
        <v>146</v>
      </c>
      <c r="BM111" s="13" t="s">
        <v>1239</v>
      </c>
    </row>
    <row r="112" spans="2:65" s="1" customFormat="1" ht="16.5" customHeight="1">
      <c r="B112" s="34"/>
      <c r="C112" s="200" t="s">
        <v>146</v>
      </c>
      <c r="D112" s="200" t="s">
        <v>141</v>
      </c>
      <c r="E112" s="201" t="s">
        <v>1240</v>
      </c>
      <c r="F112" s="202" t="s">
        <v>1241</v>
      </c>
      <c r="G112" s="203" t="s">
        <v>259</v>
      </c>
      <c r="H112" s="204">
        <v>0.16</v>
      </c>
      <c r="I112" s="205"/>
      <c r="J112" s="206">
        <f>ROUND(I112*H112,2)</f>
        <v>0</v>
      </c>
      <c r="K112" s="202" t="s">
        <v>145</v>
      </c>
      <c r="L112" s="39"/>
      <c r="M112" s="207" t="s">
        <v>20</v>
      </c>
      <c r="N112" s="208" t="s">
        <v>43</v>
      </c>
      <c r="O112" s="75"/>
      <c r="P112" s="209">
        <f>O112*H112</f>
        <v>0</v>
      </c>
      <c r="Q112" s="209">
        <v>0.01709</v>
      </c>
      <c r="R112" s="209">
        <f>Q112*H112</f>
        <v>0.0027344</v>
      </c>
      <c r="S112" s="209">
        <v>0</v>
      </c>
      <c r="T112" s="210">
        <f>S112*H112</f>
        <v>0</v>
      </c>
      <c r="AR112" s="13" t="s">
        <v>146</v>
      </c>
      <c r="AT112" s="13" t="s">
        <v>141</v>
      </c>
      <c r="AU112" s="13" t="s">
        <v>82</v>
      </c>
      <c r="AY112" s="13" t="s">
        <v>138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3" t="s">
        <v>80</v>
      </c>
      <c r="BK112" s="211">
        <f>ROUND(I112*H112,2)</f>
        <v>0</v>
      </c>
      <c r="BL112" s="13" t="s">
        <v>146</v>
      </c>
      <c r="BM112" s="13" t="s">
        <v>1242</v>
      </c>
    </row>
    <row r="113" spans="2:65" s="1" customFormat="1" ht="16.5" customHeight="1">
      <c r="B113" s="34"/>
      <c r="C113" s="212" t="s">
        <v>158</v>
      </c>
      <c r="D113" s="212" t="s">
        <v>310</v>
      </c>
      <c r="E113" s="213" t="s">
        <v>1243</v>
      </c>
      <c r="F113" s="214" t="s">
        <v>1244</v>
      </c>
      <c r="G113" s="215" t="s">
        <v>259</v>
      </c>
      <c r="H113" s="216">
        <v>0.16</v>
      </c>
      <c r="I113" s="217"/>
      <c r="J113" s="218">
        <f>ROUND(I113*H113,2)</f>
        <v>0</v>
      </c>
      <c r="K113" s="214" t="s">
        <v>145</v>
      </c>
      <c r="L113" s="219"/>
      <c r="M113" s="220" t="s">
        <v>20</v>
      </c>
      <c r="N113" s="221" t="s">
        <v>43</v>
      </c>
      <c r="O113" s="75"/>
      <c r="P113" s="209">
        <f>O113*H113</f>
        <v>0</v>
      </c>
      <c r="Q113" s="209">
        <v>1</v>
      </c>
      <c r="R113" s="209">
        <f>Q113*H113</f>
        <v>0.16</v>
      </c>
      <c r="S113" s="209">
        <v>0</v>
      </c>
      <c r="T113" s="210">
        <f>S113*H113</f>
        <v>0</v>
      </c>
      <c r="AR113" s="13" t="s">
        <v>169</v>
      </c>
      <c r="AT113" s="13" t="s">
        <v>310</v>
      </c>
      <c r="AU113" s="13" t="s">
        <v>82</v>
      </c>
      <c r="AY113" s="13" t="s">
        <v>138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80</v>
      </c>
      <c r="BK113" s="211">
        <f>ROUND(I113*H113,2)</f>
        <v>0</v>
      </c>
      <c r="BL113" s="13" t="s">
        <v>146</v>
      </c>
      <c r="BM113" s="13" t="s">
        <v>1245</v>
      </c>
    </row>
    <row r="114" spans="2:65" s="1" customFormat="1" ht="22.5" customHeight="1">
      <c r="B114" s="34"/>
      <c r="C114" s="200" t="s">
        <v>139</v>
      </c>
      <c r="D114" s="200" t="s">
        <v>141</v>
      </c>
      <c r="E114" s="201" t="s">
        <v>1246</v>
      </c>
      <c r="F114" s="202" t="s">
        <v>1247</v>
      </c>
      <c r="G114" s="203" t="s">
        <v>192</v>
      </c>
      <c r="H114" s="204">
        <v>0.405</v>
      </c>
      <c r="I114" s="205"/>
      <c r="J114" s="206">
        <f>ROUND(I114*H114,2)</f>
        <v>0</v>
      </c>
      <c r="K114" s="202" t="s">
        <v>145</v>
      </c>
      <c r="L114" s="39"/>
      <c r="M114" s="207" t="s">
        <v>20</v>
      </c>
      <c r="N114" s="208" t="s">
        <v>43</v>
      </c>
      <c r="O114" s="75"/>
      <c r="P114" s="209">
        <f>O114*H114</f>
        <v>0</v>
      </c>
      <c r="Q114" s="209">
        <v>1.89706</v>
      </c>
      <c r="R114" s="209">
        <f>Q114*H114</f>
        <v>0.7683093000000001</v>
      </c>
      <c r="S114" s="209">
        <v>0</v>
      </c>
      <c r="T114" s="210">
        <f>S114*H114</f>
        <v>0</v>
      </c>
      <c r="AR114" s="13" t="s">
        <v>146</v>
      </c>
      <c r="AT114" s="13" t="s">
        <v>141</v>
      </c>
      <c r="AU114" s="13" t="s">
        <v>82</v>
      </c>
      <c r="AY114" s="13" t="s">
        <v>138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80</v>
      </c>
      <c r="BK114" s="211">
        <f>ROUND(I114*H114,2)</f>
        <v>0</v>
      </c>
      <c r="BL114" s="13" t="s">
        <v>146</v>
      </c>
      <c r="BM114" s="13" t="s">
        <v>1248</v>
      </c>
    </row>
    <row r="115" spans="2:65" s="1" customFormat="1" ht="16.5" customHeight="1">
      <c r="B115" s="34"/>
      <c r="C115" s="200" t="s">
        <v>165</v>
      </c>
      <c r="D115" s="200" t="s">
        <v>141</v>
      </c>
      <c r="E115" s="201" t="s">
        <v>1249</v>
      </c>
      <c r="F115" s="202" t="s">
        <v>1250</v>
      </c>
      <c r="G115" s="203" t="s">
        <v>144</v>
      </c>
      <c r="H115" s="204">
        <v>45</v>
      </c>
      <c r="I115" s="205"/>
      <c r="J115" s="206">
        <f>ROUND(I115*H115,2)</f>
        <v>0</v>
      </c>
      <c r="K115" s="202" t="s">
        <v>145</v>
      </c>
      <c r="L115" s="39"/>
      <c r="M115" s="207" t="s">
        <v>20</v>
      </c>
      <c r="N115" s="208" t="s">
        <v>43</v>
      </c>
      <c r="O115" s="75"/>
      <c r="P115" s="209">
        <f>O115*H115</f>
        <v>0</v>
      </c>
      <c r="Q115" s="209">
        <v>0.10325</v>
      </c>
      <c r="R115" s="209">
        <f>Q115*H115</f>
        <v>4.646249999999999</v>
      </c>
      <c r="S115" s="209">
        <v>0</v>
      </c>
      <c r="T115" s="210">
        <f>S115*H115</f>
        <v>0</v>
      </c>
      <c r="AR115" s="13" t="s">
        <v>146</v>
      </c>
      <c r="AT115" s="13" t="s">
        <v>141</v>
      </c>
      <c r="AU115" s="13" t="s">
        <v>82</v>
      </c>
      <c r="AY115" s="13" t="s">
        <v>138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80</v>
      </c>
      <c r="BK115" s="211">
        <f>ROUND(I115*H115,2)</f>
        <v>0</v>
      </c>
      <c r="BL115" s="13" t="s">
        <v>146</v>
      </c>
      <c r="BM115" s="13" t="s">
        <v>1251</v>
      </c>
    </row>
    <row r="116" spans="2:65" s="1" customFormat="1" ht="16.5" customHeight="1">
      <c r="B116" s="34"/>
      <c r="C116" s="200" t="s">
        <v>169</v>
      </c>
      <c r="D116" s="200" t="s">
        <v>141</v>
      </c>
      <c r="E116" s="201" t="s">
        <v>1252</v>
      </c>
      <c r="F116" s="202" t="s">
        <v>1253</v>
      </c>
      <c r="G116" s="203" t="s">
        <v>366</v>
      </c>
      <c r="H116" s="204">
        <v>6</v>
      </c>
      <c r="I116" s="205"/>
      <c r="J116" s="206">
        <f>ROUND(I116*H116,2)</f>
        <v>0</v>
      </c>
      <c r="K116" s="202" t="s">
        <v>145</v>
      </c>
      <c r="L116" s="39"/>
      <c r="M116" s="207" t="s">
        <v>20</v>
      </c>
      <c r="N116" s="208" t="s">
        <v>43</v>
      </c>
      <c r="O116" s="75"/>
      <c r="P116" s="209">
        <f>O116*H116</f>
        <v>0</v>
      </c>
      <c r="Q116" s="209">
        <v>0.00012</v>
      </c>
      <c r="R116" s="209">
        <f>Q116*H116</f>
        <v>0.00072</v>
      </c>
      <c r="S116" s="209">
        <v>0</v>
      </c>
      <c r="T116" s="210">
        <f>S116*H116</f>
        <v>0</v>
      </c>
      <c r="AR116" s="13" t="s">
        <v>146</v>
      </c>
      <c r="AT116" s="13" t="s">
        <v>141</v>
      </c>
      <c r="AU116" s="13" t="s">
        <v>82</v>
      </c>
      <c r="AY116" s="13" t="s">
        <v>138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80</v>
      </c>
      <c r="BK116" s="211">
        <f>ROUND(I116*H116,2)</f>
        <v>0</v>
      </c>
      <c r="BL116" s="13" t="s">
        <v>146</v>
      </c>
      <c r="BM116" s="13" t="s">
        <v>1254</v>
      </c>
    </row>
    <row r="117" spans="2:65" s="1" customFormat="1" ht="16.5" customHeight="1">
      <c r="B117" s="34"/>
      <c r="C117" s="200" t="s">
        <v>173</v>
      </c>
      <c r="D117" s="200" t="s">
        <v>141</v>
      </c>
      <c r="E117" s="201" t="s">
        <v>1255</v>
      </c>
      <c r="F117" s="202" t="s">
        <v>1256</v>
      </c>
      <c r="G117" s="203" t="s">
        <v>144</v>
      </c>
      <c r="H117" s="204">
        <v>1.568</v>
      </c>
      <c r="I117" s="205"/>
      <c r="J117" s="206">
        <f>ROUND(I117*H117,2)</f>
        <v>0</v>
      </c>
      <c r="K117" s="202" t="s">
        <v>145</v>
      </c>
      <c r="L117" s="39"/>
      <c r="M117" s="207" t="s">
        <v>20</v>
      </c>
      <c r="N117" s="208" t="s">
        <v>43</v>
      </c>
      <c r="O117" s="75"/>
      <c r="P117" s="209">
        <f>O117*H117</f>
        <v>0</v>
      </c>
      <c r="Q117" s="209">
        <v>0.17818</v>
      </c>
      <c r="R117" s="209">
        <f>Q117*H117</f>
        <v>0.27938624</v>
      </c>
      <c r="S117" s="209">
        <v>0</v>
      </c>
      <c r="T117" s="210">
        <f>S117*H117</f>
        <v>0</v>
      </c>
      <c r="AR117" s="13" t="s">
        <v>146</v>
      </c>
      <c r="AT117" s="13" t="s">
        <v>141</v>
      </c>
      <c r="AU117" s="13" t="s">
        <v>82</v>
      </c>
      <c r="AY117" s="13" t="s">
        <v>138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3" t="s">
        <v>80</v>
      </c>
      <c r="BK117" s="211">
        <f>ROUND(I117*H117,2)</f>
        <v>0</v>
      </c>
      <c r="BL117" s="13" t="s">
        <v>146</v>
      </c>
      <c r="BM117" s="13" t="s">
        <v>1257</v>
      </c>
    </row>
    <row r="118" spans="2:63" s="10" customFormat="1" ht="22.8" customHeight="1">
      <c r="B118" s="184"/>
      <c r="C118" s="185"/>
      <c r="D118" s="186" t="s">
        <v>71</v>
      </c>
      <c r="E118" s="198" t="s">
        <v>146</v>
      </c>
      <c r="F118" s="198" t="s">
        <v>1258</v>
      </c>
      <c r="G118" s="185"/>
      <c r="H118" s="185"/>
      <c r="I118" s="188"/>
      <c r="J118" s="199">
        <f>BK118</f>
        <v>0</v>
      </c>
      <c r="K118" s="185"/>
      <c r="L118" s="190"/>
      <c r="M118" s="191"/>
      <c r="N118" s="192"/>
      <c r="O118" s="192"/>
      <c r="P118" s="193">
        <f>SUM(P119:P122)</f>
        <v>0</v>
      </c>
      <c r="Q118" s="192"/>
      <c r="R118" s="193">
        <f>SUM(R119:R122)</f>
        <v>1.07770844</v>
      </c>
      <c r="S118" s="192"/>
      <c r="T118" s="194">
        <f>SUM(T119:T122)</f>
        <v>0</v>
      </c>
      <c r="AR118" s="195" t="s">
        <v>80</v>
      </c>
      <c r="AT118" s="196" t="s">
        <v>71</v>
      </c>
      <c r="AU118" s="196" t="s">
        <v>80</v>
      </c>
      <c r="AY118" s="195" t="s">
        <v>138</v>
      </c>
      <c r="BK118" s="197">
        <f>SUM(BK119:BK122)</f>
        <v>0</v>
      </c>
    </row>
    <row r="119" spans="2:65" s="1" customFormat="1" ht="16.5" customHeight="1">
      <c r="B119" s="34"/>
      <c r="C119" s="200" t="s">
        <v>177</v>
      </c>
      <c r="D119" s="200" t="s">
        <v>141</v>
      </c>
      <c r="E119" s="201" t="s">
        <v>1259</v>
      </c>
      <c r="F119" s="202" t="s">
        <v>1260</v>
      </c>
      <c r="G119" s="203" t="s">
        <v>192</v>
      </c>
      <c r="H119" s="204">
        <v>0.45</v>
      </c>
      <c r="I119" s="205"/>
      <c r="J119" s="206">
        <f>ROUND(I119*H119,2)</f>
        <v>0</v>
      </c>
      <c r="K119" s="202" t="s">
        <v>145</v>
      </c>
      <c r="L119" s="39"/>
      <c r="M119" s="207" t="s">
        <v>20</v>
      </c>
      <c r="N119" s="208" t="s">
        <v>43</v>
      </c>
      <c r="O119" s="75"/>
      <c r="P119" s="209">
        <f>O119*H119</f>
        <v>0</v>
      </c>
      <c r="Q119" s="209">
        <v>2.25645</v>
      </c>
      <c r="R119" s="209">
        <f>Q119*H119</f>
        <v>1.0154025</v>
      </c>
      <c r="S119" s="209">
        <v>0</v>
      </c>
      <c r="T119" s="210">
        <f>S119*H119</f>
        <v>0</v>
      </c>
      <c r="AR119" s="13" t="s">
        <v>146</v>
      </c>
      <c r="AT119" s="13" t="s">
        <v>141</v>
      </c>
      <c r="AU119" s="13" t="s">
        <v>82</v>
      </c>
      <c r="AY119" s="13" t="s">
        <v>138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3" t="s">
        <v>80</v>
      </c>
      <c r="BK119" s="211">
        <f>ROUND(I119*H119,2)</f>
        <v>0</v>
      </c>
      <c r="BL119" s="13" t="s">
        <v>146</v>
      </c>
      <c r="BM119" s="13" t="s">
        <v>1261</v>
      </c>
    </row>
    <row r="120" spans="2:65" s="1" customFormat="1" ht="16.5" customHeight="1">
      <c r="B120" s="34"/>
      <c r="C120" s="200" t="s">
        <v>181</v>
      </c>
      <c r="D120" s="200" t="s">
        <v>141</v>
      </c>
      <c r="E120" s="201" t="s">
        <v>1262</v>
      </c>
      <c r="F120" s="202" t="s">
        <v>1263</v>
      </c>
      <c r="G120" s="203" t="s">
        <v>144</v>
      </c>
      <c r="H120" s="204">
        <v>7.5</v>
      </c>
      <c r="I120" s="205"/>
      <c r="J120" s="206">
        <f>ROUND(I120*H120,2)</f>
        <v>0</v>
      </c>
      <c r="K120" s="202" t="s">
        <v>145</v>
      </c>
      <c r="L120" s="39"/>
      <c r="M120" s="207" t="s">
        <v>20</v>
      </c>
      <c r="N120" s="208" t="s">
        <v>43</v>
      </c>
      <c r="O120" s="75"/>
      <c r="P120" s="209">
        <f>O120*H120</f>
        <v>0</v>
      </c>
      <c r="Q120" s="209">
        <v>0.00519</v>
      </c>
      <c r="R120" s="209">
        <f>Q120*H120</f>
        <v>0.038925</v>
      </c>
      <c r="S120" s="209">
        <v>0</v>
      </c>
      <c r="T120" s="210">
        <f>S120*H120</f>
        <v>0</v>
      </c>
      <c r="AR120" s="13" t="s">
        <v>146</v>
      </c>
      <c r="AT120" s="13" t="s">
        <v>141</v>
      </c>
      <c r="AU120" s="13" t="s">
        <v>82</v>
      </c>
      <c r="AY120" s="13" t="s">
        <v>138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3" t="s">
        <v>80</v>
      </c>
      <c r="BK120" s="211">
        <f>ROUND(I120*H120,2)</f>
        <v>0</v>
      </c>
      <c r="BL120" s="13" t="s">
        <v>146</v>
      </c>
      <c r="BM120" s="13" t="s">
        <v>1264</v>
      </c>
    </row>
    <row r="121" spans="2:65" s="1" customFormat="1" ht="16.5" customHeight="1">
      <c r="B121" s="34"/>
      <c r="C121" s="200" t="s">
        <v>185</v>
      </c>
      <c r="D121" s="200" t="s">
        <v>141</v>
      </c>
      <c r="E121" s="201" t="s">
        <v>1265</v>
      </c>
      <c r="F121" s="202" t="s">
        <v>1266</v>
      </c>
      <c r="G121" s="203" t="s">
        <v>144</v>
      </c>
      <c r="H121" s="204">
        <v>7.5</v>
      </c>
      <c r="I121" s="205"/>
      <c r="J121" s="206">
        <f>ROUND(I121*H121,2)</f>
        <v>0</v>
      </c>
      <c r="K121" s="202" t="s">
        <v>145</v>
      </c>
      <c r="L121" s="39"/>
      <c r="M121" s="207" t="s">
        <v>20</v>
      </c>
      <c r="N121" s="208" t="s">
        <v>43</v>
      </c>
      <c r="O121" s="75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13" t="s">
        <v>146</v>
      </c>
      <c r="AT121" s="13" t="s">
        <v>141</v>
      </c>
      <c r="AU121" s="13" t="s">
        <v>82</v>
      </c>
      <c r="AY121" s="13" t="s">
        <v>138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80</v>
      </c>
      <c r="BK121" s="211">
        <f>ROUND(I121*H121,2)</f>
        <v>0</v>
      </c>
      <c r="BL121" s="13" t="s">
        <v>146</v>
      </c>
      <c r="BM121" s="13" t="s">
        <v>1267</v>
      </c>
    </row>
    <row r="122" spans="2:65" s="1" customFormat="1" ht="16.5" customHeight="1">
      <c r="B122" s="34"/>
      <c r="C122" s="200" t="s">
        <v>189</v>
      </c>
      <c r="D122" s="200" t="s">
        <v>141</v>
      </c>
      <c r="E122" s="201" t="s">
        <v>1268</v>
      </c>
      <c r="F122" s="202" t="s">
        <v>1269</v>
      </c>
      <c r="G122" s="203" t="s">
        <v>259</v>
      </c>
      <c r="H122" s="204">
        <v>0.022</v>
      </c>
      <c r="I122" s="205"/>
      <c r="J122" s="206">
        <f>ROUND(I122*H122,2)</f>
        <v>0</v>
      </c>
      <c r="K122" s="202" t="s">
        <v>145</v>
      </c>
      <c r="L122" s="39"/>
      <c r="M122" s="207" t="s">
        <v>20</v>
      </c>
      <c r="N122" s="208" t="s">
        <v>43</v>
      </c>
      <c r="O122" s="75"/>
      <c r="P122" s="209">
        <f>O122*H122</f>
        <v>0</v>
      </c>
      <c r="Q122" s="209">
        <v>1.06277</v>
      </c>
      <c r="R122" s="209">
        <f>Q122*H122</f>
        <v>0.02338094</v>
      </c>
      <c r="S122" s="209">
        <v>0</v>
      </c>
      <c r="T122" s="210">
        <f>S122*H122</f>
        <v>0</v>
      </c>
      <c r="AR122" s="13" t="s">
        <v>146</v>
      </c>
      <c r="AT122" s="13" t="s">
        <v>141</v>
      </c>
      <c r="AU122" s="13" t="s">
        <v>82</v>
      </c>
      <c r="AY122" s="13" t="s">
        <v>138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3" t="s">
        <v>80</v>
      </c>
      <c r="BK122" s="211">
        <f>ROUND(I122*H122,2)</f>
        <v>0</v>
      </c>
      <c r="BL122" s="13" t="s">
        <v>146</v>
      </c>
      <c r="BM122" s="13" t="s">
        <v>1270</v>
      </c>
    </row>
    <row r="123" spans="2:63" s="10" customFormat="1" ht="22.8" customHeight="1">
      <c r="B123" s="184"/>
      <c r="C123" s="185"/>
      <c r="D123" s="186" t="s">
        <v>71</v>
      </c>
      <c r="E123" s="198" t="s">
        <v>139</v>
      </c>
      <c r="F123" s="198" t="s">
        <v>140</v>
      </c>
      <c r="G123" s="185"/>
      <c r="H123" s="185"/>
      <c r="I123" s="188"/>
      <c r="J123" s="199">
        <f>BK123</f>
        <v>0</v>
      </c>
      <c r="K123" s="185"/>
      <c r="L123" s="190"/>
      <c r="M123" s="191"/>
      <c r="N123" s="192"/>
      <c r="O123" s="192"/>
      <c r="P123" s="193">
        <f>SUM(P124:P138)</f>
        <v>0</v>
      </c>
      <c r="Q123" s="192"/>
      <c r="R123" s="193">
        <f>SUM(R124:R138)</f>
        <v>14.22897848</v>
      </c>
      <c r="S123" s="192"/>
      <c r="T123" s="194">
        <f>SUM(T124:T138)</f>
        <v>0</v>
      </c>
      <c r="AR123" s="195" t="s">
        <v>80</v>
      </c>
      <c r="AT123" s="196" t="s">
        <v>71</v>
      </c>
      <c r="AU123" s="196" t="s">
        <v>80</v>
      </c>
      <c r="AY123" s="195" t="s">
        <v>138</v>
      </c>
      <c r="BK123" s="197">
        <f>SUM(BK124:BK138)</f>
        <v>0</v>
      </c>
    </row>
    <row r="124" spans="2:65" s="1" customFormat="1" ht="22.5" customHeight="1">
      <c r="B124" s="34"/>
      <c r="C124" s="200" t="s">
        <v>194</v>
      </c>
      <c r="D124" s="200" t="s">
        <v>141</v>
      </c>
      <c r="E124" s="201" t="s">
        <v>1271</v>
      </c>
      <c r="F124" s="202" t="s">
        <v>1272</v>
      </c>
      <c r="G124" s="203" t="s">
        <v>144</v>
      </c>
      <c r="H124" s="204">
        <v>2.88</v>
      </c>
      <c r="I124" s="205"/>
      <c r="J124" s="206">
        <f>ROUND(I124*H124,2)</f>
        <v>0</v>
      </c>
      <c r="K124" s="202" t="s">
        <v>145</v>
      </c>
      <c r="L124" s="39"/>
      <c r="M124" s="207" t="s">
        <v>20</v>
      </c>
      <c r="N124" s="208" t="s">
        <v>43</v>
      </c>
      <c r="O124" s="75"/>
      <c r="P124" s="209">
        <f>O124*H124</f>
        <v>0</v>
      </c>
      <c r="Q124" s="209">
        <v>0.01838</v>
      </c>
      <c r="R124" s="209">
        <f>Q124*H124</f>
        <v>0.0529344</v>
      </c>
      <c r="S124" s="209">
        <v>0</v>
      </c>
      <c r="T124" s="210">
        <f>S124*H124</f>
        <v>0</v>
      </c>
      <c r="AR124" s="13" t="s">
        <v>146</v>
      </c>
      <c r="AT124" s="13" t="s">
        <v>141</v>
      </c>
      <c r="AU124" s="13" t="s">
        <v>82</v>
      </c>
      <c r="AY124" s="13" t="s">
        <v>138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80</v>
      </c>
      <c r="BK124" s="211">
        <f>ROUND(I124*H124,2)</f>
        <v>0</v>
      </c>
      <c r="BL124" s="13" t="s">
        <v>146</v>
      </c>
      <c r="BM124" s="13" t="s">
        <v>1273</v>
      </c>
    </row>
    <row r="125" spans="2:65" s="1" customFormat="1" ht="22.5" customHeight="1">
      <c r="B125" s="34"/>
      <c r="C125" s="200" t="s">
        <v>8</v>
      </c>
      <c r="D125" s="200" t="s">
        <v>141</v>
      </c>
      <c r="E125" s="201" t="s">
        <v>1274</v>
      </c>
      <c r="F125" s="202" t="s">
        <v>1275</v>
      </c>
      <c r="G125" s="203" t="s">
        <v>144</v>
      </c>
      <c r="H125" s="204">
        <v>90</v>
      </c>
      <c r="I125" s="205"/>
      <c r="J125" s="206">
        <f>ROUND(I125*H125,2)</f>
        <v>0</v>
      </c>
      <c r="K125" s="202" t="s">
        <v>145</v>
      </c>
      <c r="L125" s="39"/>
      <c r="M125" s="207" t="s">
        <v>20</v>
      </c>
      <c r="N125" s="208" t="s">
        <v>43</v>
      </c>
      <c r="O125" s="75"/>
      <c r="P125" s="209">
        <f>O125*H125</f>
        <v>0</v>
      </c>
      <c r="Q125" s="209">
        <v>0.01575</v>
      </c>
      <c r="R125" s="209">
        <f>Q125*H125</f>
        <v>1.4175</v>
      </c>
      <c r="S125" s="209">
        <v>0</v>
      </c>
      <c r="T125" s="210">
        <f>S125*H125</f>
        <v>0</v>
      </c>
      <c r="AR125" s="13" t="s">
        <v>146</v>
      </c>
      <c r="AT125" s="13" t="s">
        <v>141</v>
      </c>
      <c r="AU125" s="13" t="s">
        <v>82</v>
      </c>
      <c r="AY125" s="13" t="s">
        <v>138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3" t="s">
        <v>80</v>
      </c>
      <c r="BK125" s="211">
        <f>ROUND(I125*H125,2)</f>
        <v>0</v>
      </c>
      <c r="BL125" s="13" t="s">
        <v>146</v>
      </c>
      <c r="BM125" s="13" t="s">
        <v>1276</v>
      </c>
    </row>
    <row r="126" spans="2:65" s="1" customFormat="1" ht="22.5" customHeight="1">
      <c r="B126" s="34"/>
      <c r="C126" s="200" t="s">
        <v>201</v>
      </c>
      <c r="D126" s="200" t="s">
        <v>141</v>
      </c>
      <c r="E126" s="201" t="s">
        <v>1277</v>
      </c>
      <c r="F126" s="202" t="s">
        <v>1278</v>
      </c>
      <c r="G126" s="203" t="s">
        <v>144</v>
      </c>
      <c r="H126" s="204">
        <v>34.5</v>
      </c>
      <c r="I126" s="205"/>
      <c r="J126" s="206">
        <f>ROUND(I126*H126,2)</f>
        <v>0</v>
      </c>
      <c r="K126" s="202" t="s">
        <v>145</v>
      </c>
      <c r="L126" s="39"/>
      <c r="M126" s="207" t="s">
        <v>20</v>
      </c>
      <c r="N126" s="208" t="s">
        <v>43</v>
      </c>
      <c r="O126" s="75"/>
      <c r="P126" s="209">
        <f>O126*H126</f>
        <v>0</v>
      </c>
      <c r="Q126" s="209">
        <v>0.025</v>
      </c>
      <c r="R126" s="209">
        <f>Q126*H126</f>
        <v>0.8625</v>
      </c>
      <c r="S126" s="209">
        <v>0</v>
      </c>
      <c r="T126" s="210">
        <f>S126*H126</f>
        <v>0</v>
      </c>
      <c r="AR126" s="13" t="s">
        <v>146</v>
      </c>
      <c r="AT126" s="13" t="s">
        <v>141</v>
      </c>
      <c r="AU126" s="13" t="s">
        <v>82</v>
      </c>
      <c r="AY126" s="13" t="s">
        <v>138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80</v>
      </c>
      <c r="BK126" s="211">
        <f>ROUND(I126*H126,2)</f>
        <v>0</v>
      </c>
      <c r="BL126" s="13" t="s">
        <v>146</v>
      </c>
      <c r="BM126" s="13" t="s">
        <v>1279</v>
      </c>
    </row>
    <row r="127" spans="2:65" s="1" customFormat="1" ht="16.5" customHeight="1">
      <c r="B127" s="34"/>
      <c r="C127" s="200" t="s">
        <v>206</v>
      </c>
      <c r="D127" s="200" t="s">
        <v>141</v>
      </c>
      <c r="E127" s="201" t="s">
        <v>155</v>
      </c>
      <c r="F127" s="202" t="s">
        <v>156</v>
      </c>
      <c r="G127" s="203" t="s">
        <v>144</v>
      </c>
      <c r="H127" s="204">
        <v>910.245</v>
      </c>
      <c r="I127" s="205"/>
      <c r="J127" s="206">
        <f>ROUND(I127*H127,2)</f>
        <v>0</v>
      </c>
      <c r="K127" s="202" t="s">
        <v>145</v>
      </c>
      <c r="L127" s="39"/>
      <c r="M127" s="207" t="s">
        <v>20</v>
      </c>
      <c r="N127" s="208" t="s">
        <v>43</v>
      </c>
      <c r="O127" s="75"/>
      <c r="P127" s="209">
        <f>O127*H127</f>
        <v>0</v>
      </c>
      <c r="Q127" s="209">
        <v>0.00026</v>
      </c>
      <c r="R127" s="209">
        <f>Q127*H127</f>
        <v>0.23666369999999998</v>
      </c>
      <c r="S127" s="209">
        <v>0</v>
      </c>
      <c r="T127" s="210">
        <f>S127*H127</f>
        <v>0</v>
      </c>
      <c r="AR127" s="13" t="s">
        <v>146</v>
      </c>
      <c r="AT127" s="13" t="s">
        <v>141</v>
      </c>
      <c r="AU127" s="13" t="s">
        <v>82</v>
      </c>
      <c r="AY127" s="13" t="s">
        <v>138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3" t="s">
        <v>80</v>
      </c>
      <c r="BK127" s="211">
        <f>ROUND(I127*H127,2)</f>
        <v>0</v>
      </c>
      <c r="BL127" s="13" t="s">
        <v>146</v>
      </c>
      <c r="BM127" s="13" t="s">
        <v>1280</v>
      </c>
    </row>
    <row r="128" spans="2:65" s="1" customFormat="1" ht="16.5" customHeight="1">
      <c r="B128" s="34"/>
      <c r="C128" s="200" t="s">
        <v>211</v>
      </c>
      <c r="D128" s="200" t="s">
        <v>141</v>
      </c>
      <c r="E128" s="201" t="s">
        <v>159</v>
      </c>
      <c r="F128" s="202" t="s">
        <v>160</v>
      </c>
      <c r="G128" s="203" t="s">
        <v>144</v>
      </c>
      <c r="H128" s="204">
        <v>910.245</v>
      </c>
      <c r="I128" s="205"/>
      <c r="J128" s="206">
        <f>ROUND(I128*H128,2)</f>
        <v>0</v>
      </c>
      <c r="K128" s="202" t="s">
        <v>145</v>
      </c>
      <c r="L128" s="39"/>
      <c r="M128" s="207" t="s">
        <v>20</v>
      </c>
      <c r="N128" s="208" t="s">
        <v>43</v>
      </c>
      <c r="O128" s="75"/>
      <c r="P128" s="209">
        <f>O128*H128</f>
        <v>0</v>
      </c>
      <c r="Q128" s="209">
        <v>0.00438</v>
      </c>
      <c r="R128" s="209">
        <f>Q128*H128</f>
        <v>3.9868731000000004</v>
      </c>
      <c r="S128" s="209">
        <v>0</v>
      </c>
      <c r="T128" s="210">
        <f>S128*H128</f>
        <v>0</v>
      </c>
      <c r="AR128" s="13" t="s">
        <v>146</v>
      </c>
      <c r="AT128" s="13" t="s">
        <v>141</v>
      </c>
      <c r="AU128" s="13" t="s">
        <v>82</v>
      </c>
      <c r="AY128" s="13" t="s">
        <v>138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3" t="s">
        <v>80</v>
      </c>
      <c r="BK128" s="211">
        <f>ROUND(I128*H128,2)</f>
        <v>0</v>
      </c>
      <c r="BL128" s="13" t="s">
        <v>146</v>
      </c>
      <c r="BM128" s="13" t="s">
        <v>1281</v>
      </c>
    </row>
    <row r="129" spans="2:65" s="1" customFormat="1" ht="22.5" customHeight="1">
      <c r="B129" s="34"/>
      <c r="C129" s="200" t="s">
        <v>215</v>
      </c>
      <c r="D129" s="200" t="s">
        <v>141</v>
      </c>
      <c r="E129" s="201" t="s">
        <v>162</v>
      </c>
      <c r="F129" s="202" t="s">
        <v>163</v>
      </c>
      <c r="G129" s="203" t="s">
        <v>144</v>
      </c>
      <c r="H129" s="204">
        <v>2.88</v>
      </c>
      <c r="I129" s="205"/>
      <c r="J129" s="206">
        <f>ROUND(I129*H129,2)</f>
        <v>0</v>
      </c>
      <c r="K129" s="202" t="s">
        <v>145</v>
      </c>
      <c r="L129" s="39"/>
      <c r="M129" s="207" t="s">
        <v>20</v>
      </c>
      <c r="N129" s="208" t="s">
        <v>43</v>
      </c>
      <c r="O129" s="75"/>
      <c r="P129" s="209">
        <f>O129*H129</f>
        <v>0</v>
      </c>
      <c r="Q129" s="209">
        <v>0.025</v>
      </c>
      <c r="R129" s="209">
        <f>Q129*H129</f>
        <v>0.072</v>
      </c>
      <c r="S129" s="209">
        <v>0</v>
      </c>
      <c r="T129" s="210">
        <f>S129*H129</f>
        <v>0</v>
      </c>
      <c r="AR129" s="13" t="s">
        <v>146</v>
      </c>
      <c r="AT129" s="13" t="s">
        <v>141</v>
      </c>
      <c r="AU129" s="13" t="s">
        <v>82</v>
      </c>
      <c r="AY129" s="13" t="s">
        <v>138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80</v>
      </c>
      <c r="BK129" s="211">
        <f>ROUND(I129*H129,2)</f>
        <v>0</v>
      </c>
      <c r="BL129" s="13" t="s">
        <v>146</v>
      </c>
      <c r="BM129" s="13" t="s">
        <v>1282</v>
      </c>
    </row>
    <row r="130" spans="2:65" s="1" customFormat="1" ht="22.5" customHeight="1">
      <c r="B130" s="34"/>
      <c r="C130" s="200" t="s">
        <v>219</v>
      </c>
      <c r="D130" s="200" t="s">
        <v>141</v>
      </c>
      <c r="E130" s="201" t="s">
        <v>162</v>
      </c>
      <c r="F130" s="202" t="s">
        <v>163</v>
      </c>
      <c r="G130" s="203" t="s">
        <v>144</v>
      </c>
      <c r="H130" s="204">
        <v>70.324</v>
      </c>
      <c r="I130" s="205"/>
      <c r="J130" s="206">
        <f>ROUND(I130*H130,2)</f>
        <v>0</v>
      </c>
      <c r="K130" s="202" t="s">
        <v>145</v>
      </c>
      <c r="L130" s="39"/>
      <c r="M130" s="207" t="s">
        <v>20</v>
      </c>
      <c r="N130" s="208" t="s">
        <v>43</v>
      </c>
      <c r="O130" s="75"/>
      <c r="P130" s="209">
        <f>O130*H130</f>
        <v>0</v>
      </c>
      <c r="Q130" s="209">
        <v>0.025</v>
      </c>
      <c r="R130" s="209">
        <f>Q130*H130</f>
        <v>1.7581</v>
      </c>
      <c r="S130" s="209">
        <v>0</v>
      </c>
      <c r="T130" s="210">
        <f>S130*H130</f>
        <v>0</v>
      </c>
      <c r="AR130" s="13" t="s">
        <v>146</v>
      </c>
      <c r="AT130" s="13" t="s">
        <v>141</v>
      </c>
      <c r="AU130" s="13" t="s">
        <v>82</v>
      </c>
      <c r="AY130" s="13" t="s">
        <v>138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3" t="s">
        <v>80</v>
      </c>
      <c r="BK130" s="211">
        <f>ROUND(I130*H130,2)</f>
        <v>0</v>
      </c>
      <c r="BL130" s="13" t="s">
        <v>146</v>
      </c>
      <c r="BM130" s="13" t="s">
        <v>1283</v>
      </c>
    </row>
    <row r="131" spans="2:65" s="1" customFormat="1" ht="22.5" customHeight="1">
      <c r="B131" s="34"/>
      <c r="C131" s="200" t="s">
        <v>7</v>
      </c>
      <c r="D131" s="200" t="s">
        <v>141</v>
      </c>
      <c r="E131" s="201" t="s">
        <v>166</v>
      </c>
      <c r="F131" s="202" t="s">
        <v>1284</v>
      </c>
      <c r="G131" s="203" t="s">
        <v>144</v>
      </c>
      <c r="H131" s="204">
        <v>90</v>
      </c>
      <c r="I131" s="205"/>
      <c r="J131" s="206">
        <f>ROUND(I131*H131,2)</f>
        <v>0</v>
      </c>
      <c r="K131" s="202" t="s">
        <v>145</v>
      </c>
      <c r="L131" s="39"/>
      <c r="M131" s="207" t="s">
        <v>20</v>
      </c>
      <c r="N131" s="208" t="s">
        <v>43</v>
      </c>
      <c r="O131" s="75"/>
      <c r="P131" s="209">
        <f>O131*H131</f>
        <v>0</v>
      </c>
      <c r="Q131" s="209">
        <v>0.00273</v>
      </c>
      <c r="R131" s="209">
        <f>Q131*H131</f>
        <v>0.24569999999999997</v>
      </c>
      <c r="S131" s="209">
        <v>0</v>
      </c>
      <c r="T131" s="210">
        <f>S131*H131</f>
        <v>0</v>
      </c>
      <c r="AR131" s="13" t="s">
        <v>146</v>
      </c>
      <c r="AT131" s="13" t="s">
        <v>141</v>
      </c>
      <c r="AU131" s="13" t="s">
        <v>82</v>
      </c>
      <c r="AY131" s="13" t="s">
        <v>138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3" t="s">
        <v>80</v>
      </c>
      <c r="BK131" s="211">
        <f>ROUND(I131*H131,2)</f>
        <v>0</v>
      </c>
      <c r="BL131" s="13" t="s">
        <v>146</v>
      </c>
      <c r="BM131" s="13" t="s">
        <v>1285</v>
      </c>
    </row>
    <row r="132" spans="2:65" s="1" customFormat="1" ht="22.5" customHeight="1">
      <c r="B132" s="34"/>
      <c r="C132" s="200" t="s">
        <v>226</v>
      </c>
      <c r="D132" s="200" t="s">
        <v>141</v>
      </c>
      <c r="E132" s="201" t="s">
        <v>170</v>
      </c>
      <c r="F132" s="202" t="s">
        <v>171</v>
      </c>
      <c r="G132" s="203" t="s">
        <v>144</v>
      </c>
      <c r="H132" s="204">
        <v>910.245</v>
      </c>
      <c r="I132" s="205"/>
      <c r="J132" s="206">
        <f>ROUND(I132*H132,2)</f>
        <v>0</v>
      </c>
      <c r="K132" s="202" t="s">
        <v>145</v>
      </c>
      <c r="L132" s="39"/>
      <c r="M132" s="207" t="s">
        <v>20</v>
      </c>
      <c r="N132" s="208" t="s">
        <v>43</v>
      </c>
      <c r="O132" s="75"/>
      <c r="P132" s="209">
        <f>O132*H132</f>
        <v>0</v>
      </c>
      <c r="Q132" s="209">
        <v>0.00348</v>
      </c>
      <c r="R132" s="209">
        <f>Q132*H132</f>
        <v>3.1676526</v>
      </c>
      <c r="S132" s="209">
        <v>0</v>
      </c>
      <c r="T132" s="210">
        <f>S132*H132</f>
        <v>0</v>
      </c>
      <c r="AR132" s="13" t="s">
        <v>146</v>
      </c>
      <c r="AT132" s="13" t="s">
        <v>141</v>
      </c>
      <c r="AU132" s="13" t="s">
        <v>82</v>
      </c>
      <c r="AY132" s="13" t="s">
        <v>138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3" t="s">
        <v>80</v>
      </c>
      <c r="BK132" s="211">
        <f>ROUND(I132*H132,2)</f>
        <v>0</v>
      </c>
      <c r="BL132" s="13" t="s">
        <v>146</v>
      </c>
      <c r="BM132" s="13" t="s">
        <v>1286</v>
      </c>
    </row>
    <row r="133" spans="2:65" s="1" customFormat="1" ht="22.5" customHeight="1">
      <c r="B133" s="34"/>
      <c r="C133" s="200" t="s">
        <v>230</v>
      </c>
      <c r="D133" s="200" t="s">
        <v>141</v>
      </c>
      <c r="E133" s="201" t="s">
        <v>178</v>
      </c>
      <c r="F133" s="202" t="s">
        <v>179</v>
      </c>
      <c r="G133" s="203" t="s">
        <v>144</v>
      </c>
      <c r="H133" s="204">
        <v>22.98</v>
      </c>
      <c r="I133" s="205"/>
      <c r="J133" s="206">
        <f>ROUND(I133*H133,2)</f>
        <v>0</v>
      </c>
      <c r="K133" s="202" t="s">
        <v>145</v>
      </c>
      <c r="L133" s="39"/>
      <c r="M133" s="207" t="s">
        <v>20</v>
      </c>
      <c r="N133" s="208" t="s">
        <v>43</v>
      </c>
      <c r="O133" s="75"/>
      <c r="P133" s="209">
        <f>O133*H133</f>
        <v>0</v>
      </c>
      <c r="Q133" s="209">
        <v>0.025</v>
      </c>
      <c r="R133" s="209">
        <f>Q133*H133</f>
        <v>0.5745</v>
      </c>
      <c r="S133" s="209">
        <v>0</v>
      </c>
      <c r="T133" s="210">
        <f>S133*H133</f>
        <v>0</v>
      </c>
      <c r="AR133" s="13" t="s">
        <v>146</v>
      </c>
      <c r="AT133" s="13" t="s">
        <v>141</v>
      </c>
      <c r="AU133" s="13" t="s">
        <v>82</v>
      </c>
      <c r="AY133" s="13" t="s">
        <v>138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3" t="s">
        <v>80</v>
      </c>
      <c r="BK133" s="211">
        <f>ROUND(I133*H133,2)</f>
        <v>0</v>
      </c>
      <c r="BL133" s="13" t="s">
        <v>146</v>
      </c>
      <c r="BM133" s="13" t="s">
        <v>1287</v>
      </c>
    </row>
    <row r="134" spans="2:65" s="1" customFormat="1" ht="16.5" customHeight="1">
      <c r="B134" s="34"/>
      <c r="C134" s="200" t="s">
        <v>234</v>
      </c>
      <c r="D134" s="200" t="s">
        <v>141</v>
      </c>
      <c r="E134" s="201" t="s">
        <v>186</v>
      </c>
      <c r="F134" s="202" t="s">
        <v>187</v>
      </c>
      <c r="G134" s="203" t="s">
        <v>144</v>
      </c>
      <c r="H134" s="204">
        <v>1821.177</v>
      </c>
      <c r="I134" s="205"/>
      <c r="J134" s="206">
        <f>ROUND(I134*H134,2)</f>
        <v>0</v>
      </c>
      <c r="K134" s="202" t="s">
        <v>145</v>
      </c>
      <c r="L134" s="39"/>
      <c r="M134" s="207" t="s">
        <v>20</v>
      </c>
      <c r="N134" s="208" t="s">
        <v>43</v>
      </c>
      <c r="O134" s="75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AR134" s="13" t="s">
        <v>146</v>
      </c>
      <c r="AT134" s="13" t="s">
        <v>141</v>
      </c>
      <c r="AU134" s="13" t="s">
        <v>82</v>
      </c>
      <c r="AY134" s="13" t="s">
        <v>138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3" t="s">
        <v>80</v>
      </c>
      <c r="BK134" s="211">
        <f>ROUND(I134*H134,2)</f>
        <v>0</v>
      </c>
      <c r="BL134" s="13" t="s">
        <v>146</v>
      </c>
      <c r="BM134" s="13" t="s">
        <v>1288</v>
      </c>
    </row>
    <row r="135" spans="2:65" s="1" customFormat="1" ht="22.5" customHeight="1">
      <c r="B135" s="34"/>
      <c r="C135" s="200" t="s">
        <v>238</v>
      </c>
      <c r="D135" s="200" t="s">
        <v>141</v>
      </c>
      <c r="E135" s="201" t="s">
        <v>1289</v>
      </c>
      <c r="F135" s="202" t="s">
        <v>1290</v>
      </c>
      <c r="G135" s="203" t="s">
        <v>192</v>
      </c>
      <c r="H135" s="204">
        <v>0.302</v>
      </c>
      <c r="I135" s="205"/>
      <c r="J135" s="206">
        <f>ROUND(I135*H135,2)</f>
        <v>0</v>
      </c>
      <c r="K135" s="202" t="s">
        <v>145</v>
      </c>
      <c r="L135" s="39"/>
      <c r="M135" s="207" t="s">
        <v>20</v>
      </c>
      <c r="N135" s="208" t="s">
        <v>43</v>
      </c>
      <c r="O135" s="75"/>
      <c r="P135" s="209">
        <f>O135*H135</f>
        <v>0</v>
      </c>
      <c r="Q135" s="209">
        <v>2.25634</v>
      </c>
      <c r="R135" s="209">
        <f>Q135*H135</f>
        <v>0.6814146799999999</v>
      </c>
      <c r="S135" s="209">
        <v>0</v>
      </c>
      <c r="T135" s="210">
        <f>S135*H135</f>
        <v>0</v>
      </c>
      <c r="AR135" s="13" t="s">
        <v>146</v>
      </c>
      <c r="AT135" s="13" t="s">
        <v>141</v>
      </c>
      <c r="AU135" s="13" t="s">
        <v>82</v>
      </c>
      <c r="AY135" s="13" t="s">
        <v>138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3" t="s">
        <v>80</v>
      </c>
      <c r="BK135" s="211">
        <f>ROUND(I135*H135,2)</f>
        <v>0</v>
      </c>
      <c r="BL135" s="13" t="s">
        <v>146</v>
      </c>
      <c r="BM135" s="13" t="s">
        <v>1291</v>
      </c>
    </row>
    <row r="136" spans="2:65" s="1" customFormat="1" ht="22.5" customHeight="1">
      <c r="B136" s="34"/>
      <c r="C136" s="200" t="s">
        <v>242</v>
      </c>
      <c r="D136" s="200" t="s">
        <v>141</v>
      </c>
      <c r="E136" s="201" t="s">
        <v>1292</v>
      </c>
      <c r="F136" s="202" t="s">
        <v>1293</v>
      </c>
      <c r="G136" s="203" t="s">
        <v>209</v>
      </c>
      <c r="H136" s="204">
        <v>2</v>
      </c>
      <c r="I136" s="205"/>
      <c r="J136" s="206">
        <f>ROUND(I136*H136,2)</f>
        <v>0</v>
      </c>
      <c r="K136" s="202" t="s">
        <v>145</v>
      </c>
      <c r="L136" s="39"/>
      <c r="M136" s="207" t="s">
        <v>20</v>
      </c>
      <c r="N136" s="208" t="s">
        <v>43</v>
      </c>
      <c r="O136" s="75"/>
      <c r="P136" s="209">
        <f>O136*H136</f>
        <v>0</v>
      </c>
      <c r="Q136" s="209">
        <v>0.05607</v>
      </c>
      <c r="R136" s="209">
        <f>Q136*H136</f>
        <v>0.11214</v>
      </c>
      <c r="S136" s="209">
        <v>0</v>
      </c>
      <c r="T136" s="210">
        <f>S136*H136</f>
        <v>0</v>
      </c>
      <c r="AR136" s="13" t="s">
        <v>146</v>
      </c>
      <c r="AT136" s="13" t="s">
        <v>141</v>
      </c>
      <c r="AU136" s="13" t="s">
        <v>82</v>
      </c>
      <c r="AY136" s="13" t="s">
        <v>138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3" t="s">
        <v>80</v>
      </c>
      <c r="BK136" s="211">
        <f>ROUND(I136*H136,2)</f>
        <v>0</v>
      </c>
      <c r="BL136" s="13" t="s">
        <v>146</v>
      </c>
      <c r="BM136" s="13" t="s">
        <v>1294</v>
      </c>
    </row>
    <row r="137" spans="2:65" s="1" customFormat="1" ht="16.5" customHeight="1">
      <c r="B137" s="34"/>
      <c r="C137" s="212" t="s">
        <v>246</v>
      </c>
      <c r="D137" s="212" t="s">
        <v>310</v>
      </c>
      <c r="E137" s="213" t="s">
        <v>1295</v>
      </c>
      <c r="F137" s="214" t="s">
        <v>1296</v>
      </c>
      <c r="G137" s="215" t="s">
        <v>333</v>
      </c>
      <c r="H137" s="216">
        <v>9</v>
      </c>
      <c r="I137" s="217"/>
      <c r="J137" s="218">
        <f>ROUND(I137*H137,2)</f>
        <v>0</v>
      </c>
      <c r="K137" s="214" t="s">
        <v>20</v>
      </c>
      <c r="L137" s="219"/>
      <c r="M137" s="220" t="s">
        <v>20</v>
      </c>
      <c r="N137" s="221" t="s">
        <v>43</v>
      </c>
      <c r="O137" s="75"/>
      <c r="P137" s="209">
        <f>O137*H137</f>
        <v>0</v>
      </c>
      <c r="Q137" s="209">
        <v>0.108</v>
      </c>
      <c r="R137" s="209">
        <f>Q137*H137</f>
        <v>0.972</v>
      </c>
      <c r="S137" s="209">
        <v>0</v>
      </c>
      <c r="T137" s="210">
        <f>S137*H137</f>
        <v>0</v>
      </c>
      <c r="AR137" s="13" t="s">
        <v>169</v>
      </c>
      <c r="AT137" s="13" t="s">
        <v>310</v>
      </c>
      <c r="AU137" s="13" t="s">
        <v>82</v>
      </c>
      <c r="AY137" s="13" t="s">
        <v>138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3" t="s">
        <v>80</v>
      </c>
      <c r="BK137" s="211">
        <f>ROUND(I137*H137,2)</f>
        <v>0</v>
      </c>
      <c r="BL137" s="13" t="s">
        <v>146</v>
      </c>
      <c r="BM137" s="13" t="s">
        <v>1297</v>
      </c>
    </row>
    <row r="138" spans="2:65" s="1" customFormat="1" ht="16.5" customHeight="1">
      <c r="B138" s="34"/>
      <c r="C138" s="212" t="s">
        <v>250</v>
      </c>
      <c r="D138" s="212" t="s">
        <v>310</v>
      </c>
      <c r="E138" s="213" t="s">
        <v>1298</v>
      </c>
      <c r="F138" s="214" t="s">
        <v>1299</v>
      </c>
      <c r="G138" s="215" t="s">
        <v>333</v>
      </c>
      <c r="H138" s="216">
        <v>1</v>
      </c>
      <c r="I138" s="217"/>
      <c r="J138" s="218">
        <f>ROUND(I138*H138,2)</f>
        <v>0</v>
      </c>
      <c r="K138" s="214" t="s">
        <v>20</v>
      </c>
      <c r="L138" s="219"/>
      <c r="M138" s="220" t="s">
        <v>20</v>
      </c>
      <c r="N138" s="221" t="s">
        <v>43</v>
      </c>
      <c r="O138" s="75"/>
      <c r="P138" s="209">
        <f>O138*H138</f>
        <v>0</v>
      </c>
      <c r="Q138" s="209">
        <v>0.089</v>
      </c>
      <c r="R138" s="209">
        <f>Q138*H138</f>
        <v>0.089</v>
      </c>
      <c r="S138" s="209">
        <v>0</v>
      </c>
      <c r="T138" s="210">
        <f>S138*H138</f>
        <v>0</v>
      </c>
      <c r="AR138" s="13" t="s">
        <v>169</v>
      </c>
      <c r="AT138" s="13" t="s">
        <v>310</v>
      </c>
      <c r="AU138" s="13" t="s">
        <v>82</v>
      </c>
      <c r="AY138" s="13" t="s">
        <v>138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3" t="s">
        <v>80</v>
      </c>
      <c r="BK138" s="211">
        <f>ROUND(I138*H138,2)</f>
        <v>0</v>
      </c>
      <c r="BL138" s="13" t="s">
        <v>146</v>
      </c>
      <c r="BM138" s="13" t="s">
        <v>1300</v>
      </c>
    </row>
    <row r="139" spans="2:63" s="10" customFormat="1" ht="22.8" customHeight="1">
      <c r="B139" s="184"/>
      <c r="C139" s="185"/>
      <c r="D139" s="186" t="s">
        <v>71</v>
      </c>
      <c r="E139" s="198" t="s">
        <v>173</v>
      </c>
      <c r="F139" s="198" t="s">
        <v>205</v>
      </c>
      <c r="G139" s="185"/>
      <c r="H139" s="185"/>
      <c r="I139" s="188"/>
      <c r="J139" s="199">
        <f>BK139</f>
        <v>0</v>
      </c>
      <c r="K139" s="185"/>
      <c r="L139" s="190"/>
      <c r="M139" s="191"/>
      <c r="N139" s="192"/>
      <c r="O139" s="192"/>
      <c r="P139" s="193">
        <f>P140+SUM(P141:P157)</f>
        <v>0</v>
      </c>
      <c r="Q139" s="192"/>
      <c r="R139" s="193">
        <f>R140+SUM(R141:R157)</f>
        <v>0.037598700000000006</v>
      </c>
      <c r="S139" s="192"/>
      <c r="T139" s="194">
        <f>T140+SUM(T141:T157)</f>
        <v>21.437374500000004</v>
      </c>
      <c r="AR139" s="195" t="s">
        <v>80</v>
      </c>
      <c r="AT139" s="196" t="s">
        <v>71</v>
      </c>
      <c r="AU139" s="196" t="s">
        <v>80</v>
      </c>
      <c r="AY139" s="195" t="s">
        <v>138</v>
      </c>
      <c r="BK139" s="197">
        <f>BK140+SUM(BK141:BK157)</f>
        <v>0</v>
      </c>
    </row>
    <row r="140" spans="2:65" s="1" customFormat="1" ht="22.5" customHeight="1">
      <c r="B140" s="34"/>
      <c r="C140" s="200" t="s">
        <v>256</v>
      </c>
      <c r="D140" s="200" t="s">
        <v>141</v>
      </c>
      <c r="E140" s="201" t="s">
        <v>1301</v>
      </c>
      <c r="F140" s="202" t="s">
        <v>1302</v>
      </c>
      <c r="G140" s="203" t="s">
        <v>144</v>
      </c>
      <c r="H140" s="204">
        <v>1076.267</v>
      </c>
      <c r="I140" s="205"/>
      <c r="J140" s="206">
        <f>ROUND(I140*H140,2)</f>
        <v>0</v>
      </c>
      <c r="K140" s="202" t="s">
        <v>145</v>
      </c>
      <c r="L140" s="39"/>
      <c r="M140" s="207" t="s">
        <v>20</v>
      </c>
      <c r="N140" s="208" t="s">
        <v>43</v>
      </c>
      <c r="O140" s="75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13" t="s">
        <v>146</v>
      </c>
      <c r="AT140" s="13" t="s">
        <v>141</v>
      </c>
      <c r="AU140" s="13" t="s">
        <v>82</v>
      </c>
      <c r="AY140" s="13" t="s">
        <v>138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3" t="s">
        <v>80</v>
      </c>
      <c r="BK140" s="211">
        <f>ROUND(I140*H140,2)</f>
        <v>0</v>
      </c>
      <c r="BL140" s="13" t="s">
        <v>146</v>
      </c>
      <c r="BM140" s="13" t="s">
        <v>1303</v>
      </c>
    </row>
    <row r="141" spans="2:65" s="1" customFormat="1" ht="22.5" customHeight="1">
      <c r="B141" s="34"/>
      <c r="C141" s="200" t="s">
        <v>261</v>
      </c>
      <c r="D141" s="200" t="s">
        <v>141</v>
      </c>
      <c r="E141" s="201" t="s">
        <v>1304</v>
      </c>
      <c r="F141" s="202" t="s">
        <v>1305</v>
      </c>
      <c r="G141" s="203" t="s">
        <v>144</v>
      </c>
      <c r="H141" s="204">
        <v>409.2</v>
      </c>
      <c r="I141" s="205"/>
      <c r="J141" s="206">
        <f>ROUND(I141*H141,2)</f>
        <v>0</v>
      </c>
      <c r="K141" s="202" t="s">
        <v>145</v>
      </c>
      <c r="L141" s="39"/>
      <c r="M141" s="207" t="s">
        <v>20</v>
      </c>
      <c r="N141" s="208" t="s">
        <v>43</v>
      </c>
      <c r="O141" s="75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AR141" s="13" t="s">
        <v>146</v>
      </c>
      <c r="AT141" s="13" t="s">
        <v>141</v>
      </c>
      <c r="AU141" s="13" t="s">
        <v>82</v>
      </c>
      <c r="AY141" s="13" t="s">
        <v>138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3" t="s">
        <v>80</v>
      </c>
      <c r="BK141" s="211">
        <f>ROUND(I141*H141,2)</f>
        <v>0</v>
      </c>
      <c r="BL141" s="13" t="s">
        <v>146</v>
      </c>
      <c r="BM141" s="13" t="s">
        <v>1306</v>
      </c>
    </row>
    <row r="142" spans="2:65" s="1" customFormat="1" ht="22.5" customHeight="1">
      <c r="B142" s="34"/>
      <c r="C142" s="200" t="s">
        <v>267</v>
      </c>
      <c r="D142" s="200" t="s">
        <v>141</v>
      </c>
      <c r="E142" s="201" t="s">
        <v>1307</v>
      </c>
      <c r="F142" s="202" t="s">
        <v>1308</v>
      </c>
      <c r="G142" s="203" t="s">
        <v>144</v>
      </c>
      <c r="H142" s="204">
        <v>37456.246</v>
      </c>
      <c r="I142" s="205"/>
      <c r="J142" s="206">
        <f>ROUND(I142*H142,2)</f>
        <v>0</v>
      </c>
      <c r="K142" s="202" t="s">
        <v>145</v>
      </c>
      <c r="L142" s="39"/>
      <c r="M142" s="207" t="s">
        <v>20</v>
      </c>
      <c r="N142" s="208" t="s">
        <v>43</v>
      </c>
      <c r="O142" s="75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AR142" s="13" t="s">
        <v>146</v>
      </c>
      <c r="AT142" s="13" t="s">
        <v>141</v>
      </c>
      <c r="AU142" s="13" t="s">
        <v>82</v>
      </c>
      <c r="AY142" s="13" t="s">
        <v>138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3" t="s">
        <v>80</v>
      </c>
      <c r="BK142" s="211">
        <f>ROUND(I142*H142,2)</f>
        <v>0</v>
      </c>
      <c r="BL142" s="13" t="s">
        <v>146</v>
      </c>
      <c r="BM142" s="13" t="s">
        <v>1309</v>
      </c>
    </row>
    <row r="143" spans="2:65" s="1" customFormat="1" ht="22.5" customHeight="1">
      <c r="B143" s="34"/>
      <c r="C143" s="200" t="s">
        <v>271</v>
      </c>
      <c r="D143" s="200" t="s">
        <v>141</v>
      </c>
      <c r="E143" s="201" t="s">
        <v>1310</v>
      </c>
      <c r="F143" s="202" t="s">
        <v>1311</v>
      </c>
      <c r="G143" s="203" t="s">
        <v>144</v>
      </c>
      <c r="H143" s="204">
        <v>1076.266</v>
      </c>
      <c r="I143" s="205"/>
      <c r="J143" s="206">
        <f>ROUND(I143*H143,2)</f>
        <v>0</v>
      </c>
      <c r="K143" s="202" t="s">
        <v>145</v>
      </c>
      <c r="L143" s="39"/>
      <c r="M143" s="207" t="s">
        <v>20</v>
      </c>
      <c r="N143" s="208" t="s">
        <v>43</v>
      </c>
      <c r="O143" s="75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13" t="s">
        <v>146</v>
      </c>
      <c r="AT143" s="13" t="s">
        <v>141</v>
      </c>
      <c r="AU143" s="13" t="s">
        <v>82</v>
      </c>
      <c r="AY143" s="13" t="s">
        <v>138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3" t="s">
        <v>80</v>
      </c>
      <c r="BK143" s="211">
        <f>ROUND(I143*H143,2)</f>
        <v>0</v>
      </c>
      <c r="BL143" s="13" t="s">
        <v>146</v>
      </c>
      <c r="BM143" s="13" t="s">
        <v>1312</v>
      </c>
    </row>
    <row r="144" spans="2:65" s="1" customFormat="1" ht="22.5" customHeight="1">
      <c r="B144" s="34"/>
      <c r="C144" s="200" t="s">
        <v>275</v>
      </c>
      <c r="D144" s="200" t="s">
        <v>141</v>
      </c>
      <c r="E144" s="201" t="s">
        <v>1313</v>
      </c>
      <c r="F144" s="202" t="s">
        <v>1314</v>
      </c>
      <c r="G144" s="203" t="s">
        <v>144</v>
      </c>
      <c r="H144" s="204">
        <v>409.2</v>
      </c>
      <c r="I144" s="205"/>
      <c r="J144" s="206">
        <f>ROUND(I144*H144,2)</f>
        <v>0</v>
      </c>
      <c r="K144" s="202" t="s">
        <v>145</v>
      </c>
      <c r="L144" s="39"/>
      <c r="M144" s="207" t="s">
        <v>20</v>
      </c>
      <c r="N144" s="208" t="s">
        <v>43</v>
      </c>
      <c r="O144" s="75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AR144" s="13" t="s">
        <v>146</v>
      </c>
      <c r="AT144" s="13" t="s">
        <v>141</v>
      </c>
      <c r="AU144" s="13" t="s">
        <v>82</v>
      </c>
      <c r="AY144" s="13" t="s">
        <v>138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3" t="s">
        <v>80</v>
      </c>
      <c r="BK144" s="211">
        <f>ROUND(I144*H144,2)</f>
        <v>0</v>
      </c>
      <c r="BL144" s="13" t="s">
        <v>146</v>
      </c>
      <c r="BM144" s="13" t="s">
        <v>1315</v>
      </c>
    </row>
    <row r="145" spans="2:65" s="1" customFormat="1" ht="16.5" customHeight="1">
      <c r="B145" s="34"/>
      <c r="C145" s="200" t="s">
        <v>279</v>
      </c>
      <c r="D145" s="200" t="s">
        <v>141</v>
      </c>
      <c r="E145" s="201" t="s">
        <v>1316</v>
      </c>
      <c r="F145" s="202" t="s">
        <v>1317</v>
      </c>
      <c r="G145" s="203" t="s">
        <v>144</v>
      </c>
      <c r="H145" s="204">
        <v>26.91</v>
      </c>
      <c r="I145" s="205"/>
      <c r="J145" s="206">
        <f>ROUND(I145*H145,2)</f>
        <v>0</v>
      </c>
      <c r="K145" s="202" t="s">
        <v>145</v>
      </c>
      <c r="L145" s="39"/>
      <c r="M145" s="207" t="s">
        <v>20</v>
      </c>
      <c r="N145" s="208" t="s">
        <v>43</v>
      </c>
      <c r="O145" s="75"/>
      <c r="P145" s="209">
        <f>O145*H145</f>
        <v>0</v>
      </c>
      <c r="Q145" s="209">
        <v>0.00013</v>
      </c>
      <c r="R145" s="209">
        <f>Q145*H145</f>
        <v>0.0034982999999999998</v>
      </c>
      <c r="S145" s="209">
        <v>0</v>
      </c>
      <c r="T145" s="210">
        <f>S145*H145</f>
        <v>0</v>
      </c>
      <c r="AR145" s="13" t="s">
        <v>146</v>
      </c>
      <c r="AT145" s="13" t="s">
        <v>141</v>
      </c>
      <c r="AU145" s="13" t="s">
        <v>82</v>
      </c>
      <c r="AY145" s="13" t="s">
        <v>138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3" t="s">
        <v>80</v>
      </c>
      <c r="BK145" s="211">
        <f>ROUND(I145*H145,2)</f>
        <v>0</v>
      </c>
      <c r="BL145" s="13" t="s">
        <v>146</v>
      </c>
      <c r="BM145" s="13" t="s">
        <v>1318</v>
      </c>
    </row>
    <row r="146" spans="2:65" s="1" customFormat="1" ht="22.5" customHeight="1">
      <c r="B146" s="34"/>
      <c r="C146" s="200" t="s">
        <v>283</v>
      </c>
      <c r="D146" s="200" t="s">
        <v>141</v>
      </c>
      <c r="E146" s="201" t="s">
        <v>1319</v>
      </c>
      <c r="F146" s="202" t="s">
        <v>1320</v>
      </c>
      <c r="G146" s="203" t="s">
        <v>144</v>
      </c>
      <c r="H146" s="204">
        <v>852.51</v>
      </c>
      <c r="I146" s="205"/>
      <c r="J146" s="206">
        <f>ROUND(I146*H146,2)</f>
        <v>0</v>
      </c>
      <c r="K146" s="202" t="s">
        <v>145</v>
      </c>
      <c r="L146" s="39"/>
      <c r="M146" s="207" t="s">
        <v>20</v>
      </c>
      <c r="N146" s="208" t="s">
        <v>43</v>
      </c>
      <c r="O146" s="75"/>
      <c r="P146" s="209">
        <f>O146*H146</f>
        <v>0</v>
      </c>
      <c r="Q146" s="209">
        <v>4E-05</v>
      </c>
      <c r="R146" s="209">
        <f>Q146*H146</f>
        <v>0.0341004</v>
      </c>
      <c r="S146" s="209">
        <v>0</v>
      </c>
      <c r="T146" s="210">
        <f>S146*H146</f>
        <v>0</v>
      </c>
      <c r="AR146" s="13" t="s">
        <v>146</v>
      </c>
      <c r="AT146" s="13" t="s">
        <v>141</v>
      </c>
      <c r="AU146" s="13" t="s">
        <v>82</v>
      </c>
      <c r="AY146" s="13" t="s">
        <v>138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3" t="s">
        <v>80</v>
      </c>
      <c r="BK146" s="211">
        <f>ROUND(I146*H146,2)</f>
        <v>0</v>
      </c>
      <c r="BL146" s="13" t="s">
        <v>146</v>
      </c>
      <c r="BM146" s="13" t="s">
        <v>1321</v>
      </c>
    </row>
    <row r="147" spans="2:65" s="1" customFormat="1" ht="22.5" customHeight="1">
      <c r="B147" s="34"/>
      <c r="C147" s="200" t="s">
        <v>291</v>
      </c>
      <c r="D147" s="200" t="s">
        <v>141</v>
      </c>
      <c r="E147" s="201" t="s">
        <v>1322</v>
      </c>
      <c r="F147" s="202" t="s">
        <v>1323</v>
      </c>
      <c r="G147" s="203" t="s">
        <v>192</v>
      </c>
      <c r="H147" s="204">
        <v>1.008</v>
      </c>
      <c r="I147" s="205"/>
      <c r="J147" s="206">
        <f>ROUND(I147*H147,2)</f>
        <v>0</v>
      </c>
      <c r="K147" s="202" t="s">
        <v>145</v>
      </c>
      <c r="L147" s="39"/>
      <c r="M147" s="207" t="s">
        <v>20</v>
      </c>
      <c r="N147" s="208" t="s">
        <v>43</v>
      </c>
      <c r="O147" s="75"/>
      <c r="P147" s="209">
        <f>O147*H147</f>
        <v>0</v>
      </c>
      <c r="Q147" s="209">
        <v>0</v>
      </c>
      <c r="R147" s="209">
        <f>Q147*H147</f>
        <v>0</v>
      </c>
      <c r="S147" s="209">
        <v>1.95</v>
      </c>
      <c r="T147" s="210">
        <f>S147*H147</f>
        <v>1.9656</v>
      </c>
      <c r="AR147" s="13" t="s">
        <v>146</v>
      </c>
      <c r="AT147" s="13" t="s">
        <v>141</v>
      </c>
      <c r="AU147" s="13" t="s">
        <v>82</v>
      </c>
      <c r="AY147" s="13" t="s">
        <v>138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3" t="s">
        <v>80</v>
      </c>
      <c r="BK147" s="211">
        <f>ROUND(I147*H147,2)</f>
        <v>0</v>
      </c>
      <c r="BL147" s="13" t="s">
        <v>146</v>
      </c>
      <c r="BM147" s="13" t="s">
        <v>1324</v>
      </c>
    </row>
    <row r="148" spans="2:65" s="1" customFormat="1" ht="16.5" customHeight="1">
      <c r="B148" s="34"/>
      <c r="C148" s="200" t="s">
        <v>295</v>
      </c>
      <c r="D148" s="200" t="s">
        <v>141</v>
      </c>
      <c r="E148" s="201" t="s">
        <v>1325</v>
      </c>
      <c r="F148" s="202" t="s">
        <v>1326</v>
      </c>
      <c r="G148" s="203" t="s">
        <v>192</v>
      </c>
      <c r="H148" s="204">
        <v>0.54</v>
      </c>
      <c r="I148" s="205"/>
      <c r="J148" s="206">
        <f>ROUND(I148*H148,2)</f>
        <v>0</v>
      </c>
      <c r="K148" s="202" t="s">
        <v>145</v>
      </c>
      <c r="L148" s="39"/>
      <c r="M148" s="207" t="s">
        <v>20</v>
      </c>
      <c r="N148" s="208" t="s">
        <v>43</v>
      </c>
      <c r="O148" s="75"/>
      <c r="P148" s="209">
        <f>O148*H148</f>
        <v>0</v>
      </c>
      <c r="Q148" s="209">
        <v>0</v>
      </c>
      <c r="R148" s="209">
        <f>Q148*H148</f>
        <v>0</v>
      </c>
      <c r="S148" s="209">
        <v>2.2</v>
      </c>
      <c r="T148" s="210">
        <f>S148*H148</f>
        <v>1.1880000000000002</v>
      </c>
      <c r="AR148" s="13" t="s">
        <v>146</v>
      </c>
      <c r="AT148" s="13" t="s">
        <v>141</v>
      </c>
      <c r="AU148" s="13" t="s">
        <v>82</v>
      </c>
      <c r="AY148" s="13" t="s">
        <v>138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3" t="s">
        <v>80</v>
      </c>
      <c r="BK148" s="211">
        <f>ROUND(I148*H148,2)</f>
        <v>0</v>
      </c>
      <c r="BL148" s="13" t="s">
        <v>146</v>
      </c>
      <c r="BM148" s="13" t="s">
        <v>1327</v>
      </c>
    </row>
    <row r="149" spans="2:65" s="1" customFormat="1" ht="22.5" customHeight="1">
      <c r="B149" s="34"/>
      <c r="C149" s="200" t="s">
        <v>299</v>
      </c>
      <c r="D149" s="200" t="s">
        <v>141</v>
      </c>
      <c r="E149" s="201" t="s">
        <v>1328</v>
      </c>
      <c r="F149" s="202" t="s">
        <v>1329</v>
      </c>
      <c r="G149" s="203" t="s">
        <v>209</v>
      </c>
      <c r="H149" s="204">
        <v>3.625</v>
      </c>
      <c r="I149" s="205"/>
      <c r="J149" s="206">
        <f>ROUND(I149*H149,2)</f>
        <v>0</v>
      </c>
      <c r="K149" s="202" t="s">
        <v>145</v>
      </c>
      <c r="L149" s="39"/>
      <c r="M149" s="207" t="s">
        <v>20</v>
      </c>
      <c r="N149" s="208" t="s">
        <v>43</v>
      </c>
      <c r="O149" s="75"/>
      <c r="P149" s="209">
        <f>O149*H149</f>
        <v>0</v>
      </c>
      <c r="Q149" s="209">
        <v>0</v>
      </c>
      <c r="R149" s="209">
        <f>Q149*H149</f>
        <v>0</v>
      </c>
      <c r="S149" s="209">
        <v>0.0663</v>
      </c>
      <c r="T149" s="210">
        <f>S149*H149</f>
        <v>0.24033749999999998</v>
      </c>
      <c r="AR149" s="13" t="s">
        <v>201</v>
      </c>
      <c r="AT149" s="13" t="s">
        <v>141</v>
      </c>
      <c r="AU149" s="13" t="s">
        <v>82</v>
      </c>
      <c r="AY149" s="13" t="s">
        <v>138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3" t="s">
        <v>80</v>
      </c>
      <c r="BK149" s="211">
        <f>ROUND(I149*H149,2)</f>
        <v>0</v>
      </c>
      <c r="BL149" s="13" t="s">
        <v>201</v>
      </c>
      <c r="BM149" s="13" t="s">
        <v>1330</v>
      </c>
    </row>
    <row r="150" spans="2:65" s="1" customFormat="1" ht="22.5" customHeight="1">
      <c r="B150" s="34"/>
      <c r="C150" s="200" t="s">
        <v>305</v>
      </c>
      <c r="D150" s="200" t="s">
        <v>141</v>
      </c>
      <c r="E150" s="201" t="s">
        <v>1331</v>
      </c>
      <c r="F150" s="202" t="s">
        <v>1332</v>
      </c>
      <c r="G150" s="203" t="s">
        <v>209</v>
      </c>
      <c r="H150" s="204">
        <v>68.4</v>
      </c>
      <c r="I150" s="205"/>
      <c r="J150" s="206">
        <f>ROUND(I150*H150,2)</f>
        <v>0</v>
      </c>
      <c r="K150" s="202" t="s">
        <v>145</v>
      </c>
      <c r="L150" s="39"/>
      <c r="M150" s="207" t="s">
        <v>20</v>
      </c>
      <c r="N150" s="208" t="s">
        <v>43</v>
      </c>
      <c r="O150" s="75"/>
      <c r="P150" s="209">
        <f>O150*H150</f>
        <v>0</v>
      </c>
      <c r="Q150" s="209">
        <v>0</v>
      </c>
      <c r="R150" s="209">
        <f>Q150*H150</f>
        <v>0</v>
      </c>
      <c r="S150" s="209">
        <v>0.0823</v>
      </c>
      <c r="T150" s="210">
        <f>S150*H150</f>
        <v>5.629320000000001</v>
      </c>
      <c r="AR150" s="13" t="s">
        <v>201</v>
      </c>
      <c r="AT150" s="13" t="s">
        <v>141</v>
      </c>
      <c r="AU150" s="13" t="s">
        <v>82</v>
      </c>
      <c r="AY150" s="13" t="s">
        <v>138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3" t="s">
        <v>80</v>
      </c>
      <c r="BK150" s="211">
        <f>ROUND(I150*H150,2)</f>
        <v>0</v>
      </c>
      <c r="BL150" s="13" t="s">
        <v>201</v>
      </c>
      <c r="BM150" s="13" t="s">
        <v>1333</v>
      </c>
    </row>
    <row r="151" spans="2:65" s="1" customFormat="1" ht="22.5" customHeight="1">
      <c r="B151" s="34"/>
      <c r="C151" s="200" t="s">
        <v>309</v>
      </c>
      <c r="D151" s="200" t="s">
        <v>141</v>
      </c>
      <c r="E151" s="201" t="s">
        <v>1334</v>
      </c>
      <c r="F151" s="202" t="s">
        <v>1335</v>
      </c>
      <c r="G151" s="203" t="s">
        <v>144</v>
      </c>
      <c r="H151" s="204">
        <v>122.4</v>
      </c>
      <c r="I151" s="205"/>
      <c r="J151" s="206">
        <f>ROUND(I151*H151,2)</f>
        <v>0</v>
      </c>
      <c r="K151" s="202" t="s">
        <v>145</v>
      </c>
      <c r="L151" s="39"/>
      <c r="M151" s="207" t="s">
        <v>20</v>
      </c>
      <c r="N151" s="208" t="s">
        <v>43</v>
      </c>
      <c r="O151" s="75"/>
      <c r="P151" s="209">
        <f>O151*H151</f>
        <v>0</v>
      </c>
      <c r="Q151" s="209">
        <v>0</v>
      </c>
      <c r="R151" s="209">
        <f>Q151*H151</f>
        <v>0</v>
      </c>
      <c r="S151" s="209">
        <v>0.061</v>
      </c>
      <c r="T151" s="210">
        <f>S151*H151</f>
        <v>7.4664</v>
      </c>
      <c r="AR151" s="13" t="s">
        <v>146</v>
      </c>
      <c r="AT151" s="13" t="s">
        <v>141</v>
      </c>
      <c r="AU151" s="13" t="s">
        <v>82</v>
      </c>
      <c r="AY151" s="13" t="s">
        <v>138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3" t="s">
        <v>80</v>
      </c>
      <c r="BK151" s="211">
        <f>ROUND(I151*H151,2)</f>
        <v>0</v>
      </c>
      <c r="BL151" s="13" t="s">
        <v>146</v>
      </c>
      <c r="BM151" s="13" t="s">
        <v>1336</v>
      </c>
    </row>
    <row r="152" spans="2:65" s="1" customFormat="1" ht="16.5" customHeight="1">
      <c r="B152" s="34"/>
      <c r="C152" s="200" t="s">
        <v>314</v>
      </c>
      <c r="D152" s="200" t="s">
        <v>141</v>
      </c>
      <c r="E152" s="201" t="s">
        <v>1337</v>
      </c>
      <c r="F152" s="202" t="s">
        <v>1338</v>
      </c>
      <c r="G152" s="203" t="s">
        <v>144</v>
      </c>
      <c r="H152" s="204">
        <v>1</v>
      </c>
      <c r="I152" s="205"/>
      <c r="J152" s="206">
        <f>ROUND(I152*H152,2)</f>
        <v>0</v>
      </c>
      <c r="K152" s="202" t="s">
        <v>145</v>
      </c>
      <c r="L152" s="39"/>
      <c r="M152" s="207" t="s">
        <v>20</v>
      </c>
      <c r="N152" s="208" t="s">
        <v>43</v>
      </c>
      <c r="O152" s="75"/>
      <c r="P152" s="209">
        <f>O152*H152</f>
        <v>0</v>
      </c>
      <c r="Q152" s="209">
        <v>0</v>
      </c>
      <c r="R152" s="209">
        <f>Q152*H152</f>
        <v>0</v>
      </c>
      <c r="S152" s="209">
        <v>0.076</v>
      </c>
      <c r="T152" s="210">
        <f>S152*H152</f>
        <v>0.076</v>
      </c>
      <c r="AR152" s="13" t="s">
        <v>146</v>
      </c>
      <c r="AT152" s="13" t="s">
        <v>141</v>
      </c>
      <c r="AU152" s="13" t="s">
        <v>82</v>
      </c>
      <c r="AY152" s="13" t="s">
        <v>138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3" t="s">
        <v>80</v>
      </c>
      <c r="BK152" s="211">
        <f>ROUND(I152*H152,2)</f>
        <v>0</v>
      </c>
      <c r="BL152" s="13" t="s">
        <v>146</v>
      </c>
      <c r="BM152" s="13" t="s">
        <v>1339</v>
      </c>
    </row>
    <row r="153" spans="2:65" s="1" customFormat="1" ht="22.5" customHeight="1">
      <c r="B153" s="34"/>
      <c r="C153" s="200" t="s">
        <v>318</v>
      </c>
      <c r="D153" s="200" t="s">
        <v>141</v>
      </c>
      <c r="E153" s="201" t="s">
        <v>1340</v>
      </c>
      <c r="F153" s="202" t="s">
        <v>1341</v>
      </c>
      <c r="G153" s="203" t="s">
        <v>144</v>
      </c>
      <c r="H153" s="204">
        <v>26.4</v>
      </c>
      <c r="I153" s="205"/>
      <c r="J153" s="206">
        <f>ROUND(I153*H153,2)</f>
        <v>0</v>
      </c>
      <c r="K153" s="202" t="s">
        <v>145</v>
      </c>
      <c r="L153" s="39"/>
      <c r="M153" s="207" t="s">
        <v>20</v>
      </c>
      <c r="N153" s="208" t="s">
        <v>43</v>
      </c>
      <c r="O153" s="75"/>
      <c r="P153" s="209">
        <f>O153*H153</f>
        <v>0</v>
      </c>
      <c r="Q153" s="209">
        <v>0</v>
      </c>
      <c r="R153" s="209">
        <f>Q153*H153</f>
        <v>0</v>
      </c>
      <c r="S153" s="209">
        <v>0.066</v>
      </c>
      <c r="T153" s="210">
        <f>S153*H153</f>
        <v>1.7424</v>
      </c>
      <c r="AR153" s="13" t="s">
        <v>146</v>
      </c>
      <c r="AT153" s="13" t="s">
        <v>141</v>
      </c>
      <c r="AU153" s="13" t="s">
        <v>82</v>
      </c>
      <c r="AY153" s="13" t="s">
        <v>138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3" t="s">
        <v>80</v>
      </c>
      <c r="BK153" s="211">
        <f>ROUND(I153*H153,2)</f>
        <v>0</v>
      </c>
      <c r="BL153" s="13" t="s">
        <v>146</v>
      </c>
      <c r="BM153" s="13" t="s">
        <v>1342</v>
      </c>
    </row>
    <row r="154" spans="2:65" s="1" customFormat="1" ht="16.5" customHeight="1">
      <c r="B154" s="34"/>
      <c r="C154" s="200" t="s">
        <v>322</v>
      </c>
      <c r="D154" s="200" t="s">
        <v>141</v>
      </c>
      <c r="E154" s="201" t="s">
        <v>1343</v>
      </c>
      <c r="F154" s="202" t="s">
        <v>1344</v>
      </c>
      <c r="G154" s="203" t="s">
        <v>366</v>
      </c>
      <c r="H154" s="204">
        <v>1</v>
      </c>
      <c r="I154" s="205"/>
      <c r="J154" s="206">
        <f>ROUND(I154*H154,2)</f>
        <v>0</v>
      </c>
      <c r="K154" s="202" t="s">
        <v>145</v>
      </c>
      <c r="L154" s="39"/>
      <c r="M154" s="207" t="s">
        <v>20</v>
      </c>
      <c r="N154" s="208" t="s">
        <v>43</v>
      </c>
      <c r="O154" s="75"/>
      <c r="P154" s="209">
        <f>O154*H154</f>
        <v>0</v>
      </c>
      <c r="Q154" s="209">
        <v>0</v>
      </c>
      <c r="R154" s="209">
        <f>Q154*H154</f>
        <v>0</v>
      </c>
      <c r="S154" s="209">
        <v>0.013</v>
      </c>
      <c r="T154" s="210">
        <f>S154*H154</f>
        <v>0.013</v>
      </c>
      <c r="AR154" s="13" t="s">
        <v>146</v>
      </c>
      <c r="AT154" s="13" t="s">
        <v>141</v>
      </c>
      <c r="AU154" s="13" t="s">
        <v>82</v>
      </c>
      <c r="AY154" s="13" t="s">
        <v>138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3" t="s">
        <v>80</v>
      </c>
      <c r="BK154" s="211">
        <f>ROUND(I154*H154,2)</f>
        <v>0</v>
      </c>
      <c r="BL154" s="13" t="s">
        <v>146</v>
      </c>
      <c r="BM154" s="13" t="s">
        <v>1345</v>
      </c>
    </row>
    <row r="155" spans="2:65" s="1" customFormat="1" ht="16.5" customHeight="1">
      <c r="B155" s="34"/>
      <c r="C155" s="200" t="s">
        <v>326</v>
      </c>
      <c r="D155" s="200" t="s">
        <v>141</v>
      </c>
      <c r="E155" s="201" t="s">
        <v>1346</v>
      </c>
      <c r="F155" s="202" t="s">
        <v>1347</v>
      </c>
      <c r="G155" s="203" t="s">
        <v>366</v>
      </c>
      <c r="H155" s="204">
        <v>3</v>
      </c>
      <c r="I155" s="205"/>
      <c r="J155" s="206">
        <f>ROUND(I155*H155,2)</f>
        <v>0</v>
      </c>
      <c r="K155" s="202" t="s">
        <v>145</v>
      </c>
      <c r="L155" s="39"/>
      <c r="M155" s="207" t="s">
        <v>20</v>
      </c>
      <c r="N155" s="208" t="s">
        <v>43</v>
      </c>
      <c r="O155" s="75"/>
      <c r="P155" s="209">
        <f>O155*H155</f>
        <v>0</v>
      </c>
      <c r="Q155" s="209">
        <v>0</v>
      </c>
      <c r="R155" s="209">
        <f>Q155*H155</f>
        <v>0</v>
      </c>
      <c r="S155" s="209">
        <v>0.165</v>
      </c>
      <c r="T155" s="210">
        <f>S155*H155</f>
        <v>0.495</v>
      </c>
      <c r="AR155" s="13" t="s">
        <v>146</v>
      </c>
      <c r="AT155" s="13" t="s">
        <v>141</v>
      </c>
      <c r="AU155" s="13" t="s">
        <v>82</v>
      </c>
      <c r="AY155" s="13" t="s">
        <v>138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3" t="s">
        <v>80</v>
      </c>
      <c r="BK155" s="211">
        <f>ROUND(I155*H155,2)</f>
        <v>0</v>
      </c>
      <c r="BL155" s="13" t="s">
        <v>146</v>
      </c>
      <c r="BM155" s="13" t="s">
        <v>1348</v>
      </c>
    </row>
    <row r="156" spans="2:65" s="1" customFormat="1" ht="22.5" customHeight="1">
      <c r="B156" s="34"/>
      <c r="C156" s="200" t="s">
        <v>330</v>
      </c>
      <c r="D156" s="200" t="s">
        <v>141</v>
      </c>
      <c r="E156" s="201" t="s">
        <v>251</v>
      </c>
      <c r="F156" s="202" t="s">
        <v>252</v>
      </c>
      <c r="G156" s="203" t="s">
        <v>144</v>
      </c>
      <c r="H156" s="204">
        <v>29.453</v>
      </c>
      <c r="I156" s="205"/>
      <c r="J156" s="206">
        <f>ROUND(I156*H156,2)</f>
        <v>0</v>
      </c>
      <c r="K156" s="202" t="s">
        <v>145</v>
      </c>
      <c r="L156" s="39"/>
      <c r="M156" s="207" t="s">
        <v>20</v>
      </c>
      <c r="N156" s="208" t="s">
        <v>43</v>
      </c>
      <c r="O156" s="75"/>
      <c r="P156" s="209">
        <f>O156*H156</f>
        <v>0</v>
      </c>
      <c r="Q156" s="209">
        <v>0</v>
      </c>
      <c r="R156" s="209">
        <f>Q156*H156</f>
        <v>0</v>
      </c>
      <c r="S156" s="209">
        <v>0.089</v>
      </c>
      <c r="T156" s="210">
        <f>S156*H156</f>
        <v>2.621317</v>
      </c>
      <c r="AR156" s="13" t="s">
        <v>146</v>
      </c>
      <c r="AT156" s="13" t="s">
        <v>141</v>
      </c>
      <c r="AU156" s="13" t="s">
        <v>82</v>
      </c>
      <c r="AY156" s="13" t="s">
        <v>138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3" t="s">
        <v>80</v>
      </c>
      <c r="BK156" s="211">
        <f>ROUND(I156*H156,2)</f>
        <v>0</v>
      </c>
      <c r="BL156" s="13" t="s">
        <v>146</v>
      </c>
      <c r="BM156" s="13" t="s">
        <v>1349</v>
      </c>
    </row>
    <row r="157" spans="2:63" s="10" customFormat="1" ht="20.85" customHeight="1">
      <c r="B157" s="184"/>
      <c r="C157" s="185"/>
      <c r="D157" s="186" t="s">
        <v>71</v>
      </c>
      <c r="E157" s="198" t="s">
        <v>254</v>
      </c>
      <c r="F157" s="198" t="s">
        <v>255</v>
      </c>
      <c r="G157" s="185"/>
      <c r="H157" s="185"/>
      <c r="I157" s="188"/>
      <c r="J157" s="199">
        <f>BK157</f>
        <v>0</v>
      </c>
      <c r="K157" s="185"/>
      <c r="L157" s="190"/>
      <c r="M157" s="191"/>
      <c r="N157" s="192"/>
      <c r="O157" s="192"/>
      <c r="P157" s="193">
        <f>SUM(P158:P159)</f>
        <v>0</v>
      </c>
      <c r="Q157" s="192"/>
      <c r="R157" s="193">
        <f>SUM(R158:R159)</f>
        <v>0</v>
      </c>
      <c r="S157" s="192"/>
      <c r="T157" s="194">
        <f>SUM(T158:T159)</f>
        <v>0</v>
      </c>
      <c r="AR157" s="195" t="s">
        <v>80</v>
      </c>
      <c r="AT157" s="196" t="s">
        <v>71</v>
      </c>
      <c r="AU157" s="196" t="s">
        <v>82</v>
      </c>
      <c r="AY157" s="195" t="s">
        <v>138</v>
      </c>
      <c r="BK157" s="197">
        <f>SUM(BK158:BK159)</f>
        <v>0</v>
      </c>
    </row>
    <row r="158" spans="2:65" s="1" customFormat="1" ht="22.5" customHeight="1">
      <c r="B158" s="34"/>
      <c r="C158" s="200" t="s">
        <v>337</v>
      </c>
      <c r="D158" s="200" t="s">
        <v>141</v>
      </c>
      <c r="E158" s="201" t="s">
        <v>257</v>
      </c>
      <c r="F158" s="202" t="s">
        <v>258</v>
      </c>
      <c r="G158" s="203" t="s">
        <v>259</v>
      </c>
      <c r="H158" s="204">
        <v>24.091</v>
      </c>
      <c r="I158" s="205"/>
      <c r="J158" s="206">
        <f>ROUND(I158*H158,2)</f>
        <v>0</v>
      </c>
      <c r="K158" s="202" t="s">
        <v>145</v>
      </c>
      <c r="L158" s="39"/>
      <c r="M158" s="207" t="s">
        <v>20</v>
      </c>
      <c r="N158" s="208" t="s">
        <v>43</v>
      </c>
      <c r="O158" s="75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AR158" s="13" t="s">
        <v>146</v>
      </c>
      <c r="AT158" s="13" t="s">
        <v>141</v>
      </c>
      <c r="AU158" s="13" t="s">
        <v>151</v>
      </c>
      <c r="AY158" s="13" t="s">
        <v>138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3" t="s">
        <v>80</v>
      </c>
      <c r="BK158" s="211">
        <f>ROUND(I158*H158,2)</f>
        <v>0</v>
      </c>
      <c r="BL158" s="13" t="s">
        <v>146</v>
      </c>
      <c r="BM158" s="13" t="s">
        <v>1350</v>
      </c>
    </row>
    <row r="159" spans="2:65" s="1" customFormat="1" ht="16.5" customHeight="1">
      <c r="B159" s="34"/>
      <c r="C159" s="200" t="s">
        <v>341</v>
      </c>
      <c r="D159" s="200" t="s">
        <v>141</v>
      </c>
      <c r="E159" s="201" t="s">
        <v>262</v>
      </c>
      <c r="F159" s="202" t="s">
        <v>263</v>
      </c>
      <c r="G159" s="203" t="s">
        <v>259</v>
      </c>
      <c r="H159" s="204">
        <v>2.7</v>
      </c>
      <c r="I159" s="205"/>
      <c r="J159" s="206">
        <f>ROUND(I159*H159,2)</f>
        <v>0</v>
      </c>
      <c r="K159" s="202" t="s">
        <v>20</v>
      </c>
      <c r="L159" s="39"/>
      <c r="M159" s="207" t="s">
        <v>20</v>
      </c>
      <c r="N159" s="208" t="s">
        <v>43</v>
      </c>
      <c r="O159" s="75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13" t="s">
        <v>146</v>
      </c>
      <c r="AT159" s="13" t="s">
        <v>141</v>
      </c>
      <c r="AU159" s="13" t="s">
        <v>151</v>
      </c>
      <c r="AY159" s="13" t="s">
        <v>138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3" t="s">
        <v>80</v>
      </c>
      <c r="BK159" s="211">
        <f>ROUND(I159*H159,2)</f>
        <v>0</v>
      </c>
      <c r="BL159" s="13" t="s">
        <v>146</v>
      </c>
      <c r="BM159" s="13" t="s">
        <v>1351</v>
      </c>
    </row>
    <row r="160" spans="2:63" s="10" customFormat="1" ht="22.8" customHeight="1">
      <c r="B160" s="184"/>
      <c r="C160" s="185"/>
      <c r="D160" s="186" t="s">
        <v>71</v>
      </c>
      <c r="E160" s="198" t="s">
        <v>265</v>
      </c>
      <c r="F160" s="198" t="s">
        <v>266</v>
      </c>
      <c r="G160" s="185"/>
      <c r="H160" s="185"/>
      <c r="I160" s="188"/>
      <c r="J160" s="199">
        <f>BK160</f>
        <v>0</v>
      </c>
      <c r="K160" s="185"/>
      <c r="L160" s="190"/>
      <c r="M160" s="191"/>
      <c r="N160" s="192"/>
      <c r="O160" s="192"/>
      <c r="P160" s="193">
        <f>SUM(P161:P165)</f>
        <v>0</v>
      </c>
      <c r="Q160" s="192"/>
      <c r="R160" s="193">
        <f>SUM(R161:R165)</f>
        <v>0</v>
      </c>
      <c r="S160" s="192"/>
      <c r="T160" s="194">
        <f>SUM(T161:T165)</f>
        <v>0</v>
      </c>
      <c r="AR160" s="195" t="s">
        <v>80</v>
      </c>
      <c r="AT160" s="196" t="s">
        <v>71</v>
      </c>
      <c r="AU160" s="196" t="s">
        <v>80</v>
      </c>
      <c r="AY160" s="195" t="s">
        <v>138</v>
      </c>
      <c r="BK160" s="197">
        <f>SUM(BK161:BK165)</f>
        <v>0</v>
      </c>
    </row>
    <row r="161" spans="2:65" s="1" customFormat="1" ht="22.5" customHeight="1">
      <c r="B161" s="34"/>
      <c r="C161" s="200" t="s">
        <v>345</v>
      </c>
      <c r="D161" s="200" t="s">
        <v>141</v>
      </c>
      <c r="E161" s="201" t="s">
        <v>268</v>
      </c>
      <c r="F161" s="202" t="s">
        <v>269</v>
      </c>
      <c r="G161" s="203" t="s">
        <v>259</v>
      </c>
      <c r="H161" s="204">
        <v>26.216</v>
      </c>
      <c r="I161" s="205"/>
      <c r="J161" s="206">
        <f>ROUND(I161*H161,2)</f>
        <v>0</v>
      </c>
      <c r="K161" s="202" t="s">
        <v>145</v>
      </c>
      <c r="L161" s="39"/>
      <c r="M161" s="207" t="s">
        <v>20</v>
      </c>
      <c r="N161" s="208" t="s">
        <v>43</v>
      </c>
      <c r="O161" s="75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AR161" s="13" t="s">
        <v>146</v>
      </c>
      <c r="AT161" s="13" t="s">
        <v>141</v>
      </c>
      <c r="AU161" s="13" t="s">
        <v>82</v>
      </c>
      <c r="AY161" s="13" t="s">
        <v>138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3" t="s">
        <v>80</v>
      </c>
      <c r="BK161" s="211">
        <f>ROUND(I161*H161,2)</f>
        <v>0</v>
      </c>
      <c r="BL161" s="13" t="s">
        <v>146</v>
      </c>
      <c r="BM161" s="13" t="s">
        <v>1352</v>
      </c>
    </row>
    <row r="162" spans="2:65" s="1" customFormat="1" ht="22.5" customHeight="1">
      <c r="B162" s="34"/>
      <c r="C162" s="200" t="s">
        <v>349</v>
      </c>
      <c r="D162" s="200" t="s">
        <v>141</v>
      </c>
      <c r="E162" s="201" t="s">
        <v>272</v>
      </c>
      <c r="F162" s="202" t="s">
        <v>273</v>
      </c>
      <c r="G162" s="203" t="s">
        <v>259</v>
      </c>
      <c r="H162" s="204">
        <v>122.274</v>
      </c>
      <c r="I162" s="205"/>
      <c r="J162" s="206">
        <f>ROUND(I162*H162,2)</f>
        <v>0</v>
      </c>
      <c r="K162" s="202" t="s">
        <v>145</v>
      </c>
      <c r="L162" s="39"/>
      <c r="M162" s="207" t="s">
        <v>20</v>
      </c>
      <c r="N162" s="208" t="s">
        <v>43</v>
      </c>
      <c r="O162" s="75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AR162" s="13" t="s">
        <v>146</v>
      </c>
      <c r="AT162" s="13" t="s">
        <v>141</v>
      </c>
      <c r="AU162" s="13" t="s">
        <v>82</v>
      </c>
      <c r="AY162" s="13" t="s">
        <v>138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3" t="s">
        <v>80</v>
      </c>
      <c r="BK162" s="211">
        <f>ROUND(I162*H162,2)</f>
        <v>0</v>
      </c>
      <c r="BL162" s="13" t="s">
        <v>146</v>
      </c>
      <c r="BM162" s="13" t="s">
        <v>1353</v>
      </c>
    </row>
    <row r="163" spans="2:65" s="1" customFormat="1" ht="16.5" customHeight="1">
      <c r="B163" s="34"/>
      <c r="C163" s="200" t="s">
        <v>353</v>
      </c>
      <c r="D163" s="200" t="s">
        <v>141</v>
      </c>
      <c r="E163" s="201" t="s">
        <v>276</v>
      </c>
      <c r="F163" s="202" t="s">
        <v>277</v>
      </c>
      <c r="G163" s="203" t="s">
        <v>259</v>
      </c>
      <c r="H163" s="204">
        <v>26.216</v>
      </c>
      <c r="I163" s="205"/>
      <c r="J163" s="206">
        <f>ROUND(I163*H163,2)</f>
        <v>0</v>
      </c>
      <c r="K163" s="202" t="s">
        <v>145</v>
      </c>
      <c r="L163" s="39"/>
      <c r="M163" s="207" t="s">
        <v>20</v>
      </c>
      <c r="N163" s="208" t="s">
        <v>43</v>
      </c>
      <c r="O163" s="75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AR163" s="13" t="s">
        <v>146</v>
      </c>
      <c r="AT163" s="13" t="s">
        <v>141</v>
      </c>
      <c r="AU163" s="13" t="s">
        <v>82</v>
      </c>
      <c r="AY163" s="13" t="s">
        <v>138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3" t="s">
        <v>80</v>
      </c>
      <c r="BK163" s="211">
        <f>ROUND(I163*H163,2)</f>
        <v>0</v>
      </c>
      <c r="BL163" s="13" t="s">
        <v>146</v>
      </c>
      <c r="BM163" s="13" t="s">
        <v>1354</v>
      </c>
    </row>
    <row r="164" spans="2:65" s="1" customFormat="1" ht="22.5" customHeight="1">
      <c r="B164" s="34"/>
      <c r="C164" s="200" t="s">
        <v>357</v>
      </c>
      <c r="D164" s="200" t="s">
        <v>141</v>
      </c>
      <c r="E164" s="201" t="s">
        <v>280</v>
      </c>
      <c r="F164" s="202" t="s">
        <v>281</v>
      </c>
      <c r="G164" s="203" t="s">
        <v>259</v>
      </c>
      <c r="H164" s="204">
        <v>101.895</v>
      </c>
      <c r="I164" s="205"/>
      <c r="J164" s="206">
        <f>ROUND(I164*H164,2)</f>
        <v>0</v>
      </c>
      <c r="K164" s="202" t="s">
        <v>145</v>
      </c>
      <c r="L164" s="39"/>
      <c r="M164" s="207" t="s">
        <v>20</v>
      </c>
      <c r="N164" s="208" t="s">
        <v>43</v>
      </c>
      <c r="O164" s="75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AR164" s="13" t="s">
        <v>146</v>
      </c>
      <c r="AT164" s="13" t="s">
        <v>141</v>
      </c>
      <c r="AU164" s="13" t="s">
        <v>82</v>
      </c>
      <c r="AY164" s="13" t="s">
        <v>138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3" t="s">
        <v>80</v>
      </c>
      <c r="BK164" s="211">
        <f>ROUND(I164*H164,2)</f>
        <v>0</v>
      </c>
      <c r="BL164" s="13" t="s">
        <v>146</v>
      </c>
      <c r="BM164" s="13" t="s">
        <v>1355</v>
      </c>
    </row>
    <row r="165" spans="2:65" s="1" customFormat="1" ht="22.5" customHeight="1">
      <c r="B165" s="34"/>
      <c r="C165" s="200" t="s">
        <v>363</v>
      </c>
      <c r="D165" s="200" t="s">
        <v>141</v>
      </c>
      <c r="E165" s="201" t="s">
        <v>284</v>
      </c>
      <c r="F165" s="202" t="s">
        <v>285</v>
      </c>
      <c r="G165" s="203" t="s">
        <v>259</v>
      </c>
      <c r="H165" s="204">
        <v>20.379</v>
      </c>
      <c r="I165" s="205"/>
      <c r="J165" s="206">
        <f>ROUND(I165*H165,2)</f>
        <v>0</v>
      </c>
      <c r="K165" s="202" t="s">
        <v>145</v>
      </c>
      <c r="L165" s="39"/>
      <c r="M165" s="207" t="s">
        <v>20</v>
      </c>
      <c r="N165" s="208" t="s">
        <v>43</v>
      </c>
      <c r="O165" s="75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AR165" s="13" t="s">
        <v>146</v>
      </c>
      <c r="AT165" s="13" t="s">
        <v>141</v>
      </c>
      <c r="AU165" s="13" t="s">
        <v>82</v>
      </c>
      <c r="AY165" s="13" t="s">
        <v>138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3" t="s">
        <v>80</v>
      </c>
      <c r="BK165" s="211">
        <f>ROUND(I165*H165,2)</f>
        <v>0</v>
      </c>
      <c r="BL165" s="13" t="s">
        <v>146</v>
      </c>
      <c r="BM165" s="13" t="s">
        <v>1356</v>
      </c>
    </row>
    <row r="166" spans="2:63" s="10" customFormat="1" ht="25.9" customHeight="1">
      <c r="B166" s="184"/>
      <c r="C166" s="185"/>
      <c r="D166" s="186" t="s">
        <v>71</v>
      </c>
      <c r="E166" s="187" t="s">
        <v>287</v>
      </c>
      <c r="F166" s="187" t="s">
        <v>288</v>
      </c>
      <c r="G166" s="185"/>
      <c r="H166" s="185"/>
      <c r="I166" s="188"/>
      <c r="J166" s="189">
        <f>BK166</f>
        <v>0</v>
      </c>
      <c r="K166" s="185"/>
      <c r="L166" s="190"/>
      <c r="M166" s="191"/>
      <c r="N166" s="192"/>
      <c r="O166" s="192"/>
      <c r="P166" s="193">
        <f>P167+P175+P184+P190+P200+P222+P258+P267+P275+P289+P295+P303+P309+P317</f>
        <v>0</v>
      </c>
      <c r="Q166" s="192"/>
      <c r="R166" s="193">
        <f>R167+R175+R184+R190+R200+R222+R258+R267+R275+R289+R295+R303+R309+R317</f>
        <v>14.729994310000002</v>
      </c>
      <c r="S166" s="192"/>
      <c r="T166" s="194">
        <f>T167+T175+T184+T190+T200+T222+T258+T267+T275+T289+T295+T303+T309+T317</f>
        <v>4.7785618</v>
      </c>
      <c r="AR166" s="195" t="s">
        <v>82</v>
      </c>
      <c r="AT166" s="196" t="s">
        <v>71</v>
      </c>
      <c r="AU166" s="196" t="s">
        <v>72</v>
      </c>
      <c r="AY166" s="195" t="s">
        <v>138</v>
      </c>
      <c r="BK166" s="197">
        <f>BK167+BK175+BK184+BK190+BK200+BK222+BK258+BK267+BK275+BK289+BK295+BK303+BK309+BK317</f>
        <v>0</v>
      </c>
    </row>
    <row r="167" spans="2:63" s="10" customFormat="1" ht="22.8" customHeight="1">
      <c r="B167" s="184"/>
      <c r="C167" s="185"/>
      <c r="D167" s="186" t="s">
        <v>71</v>
      </c>
      <c r="E167" s="198" t="s">
        <v>303</v>
      </c>
      <c r="F167" s="198" t="s">
        <v>304</v>
      </c>
      <c r="G167" s="185"/>
      <c r="H167" s="185"/>
      <c r="I167" s="188"/>
      <c r="J167" s="199">
        <f>BK167</f>
        <v>0</v>
      </c>
      <c r="K167" s="185"/>
      <c r="L167" s="190"/>
      <c r="M167" s="191"/>
      <c r="N167" s="192"/>
      <c r="O167" s="192"/>
      <c r="P167" s="193">
        <f>SUM(P168:P174)</f>
        <v>0</v>
      </c>
      <c r="Q167" s="192"/>
      <c r="R167" s="193">
        <f>SUM(R168:R174)</f>
        <v>2.86674864</v>
      </c>
      <c r="S167" s="192"/>
      <c r="T167" s="194">
        <f>SUM(T168:T174)</f>
        <v>0</v>
      </c>
      <c r="AR167" s="195" t="s">
        <v>82</v>
      </c>
      <c r="AT167" s="196" t="s">
        <v>71</v>
      </c>
      <c r="AU167" s="196" t="s">
        <v>80</v>
      </c>
      <c r="AY167" s="195" t="s">
        <v>138</v>
      </c>
      <c r="BK167" s="197">
        <f>SUM(BK168:BK174)</f>
        <v>0</v>
      </c>
    </row>
    <row r="168" spans="2:65" s="1" customFormat="1" ht="16.5" customHeight="1">
      <c r="B168" s="34"/>
      <c r="C168" s="200" t="s">
        <v>368</v>
      </c>
      <c r="D168" s="200" t="s">
        <v>141</v>
      </c>
      <c r="E168" s="201" t="s">
        <v>306</v>
      </c>
      <c r="F168" s="202" t="s">
        <v>307</v>
      </c>
      <c r="G168" s="203" t="s">
        <v>209</v>
      </c>
      <c r="H168" s="204">
        <v>106</v>
      </c>
      <c r="I168" s="205"/>
      <c r="J168" s="206">
        <f>ROUND(I168*H168,2)</f>
        <v>0</v>
      </c>
      <c r="K168" s="202" t="s">
        <v>145</v>
      </c>
      <c r="L168" s="39"/>
      <c r="M168" s="207" t="s">
        <v>20</v>
      </c>
      <c r="N168" s="208" t="s">
        <v>43</v>
      </c>
      <c r="O168" s="75"/>
      <c r="P168" s="209">
        <f>O168*H168</f>
        <v>0</v>
      </c>
      <c r="Q168" s="209">
        <v>0.00045</v>
      </c>
      <c r="R168" s="209">
        <f>Q168*H168</f>
        <v>0.0477</v>
      </c>
      <c r="S168" s="209">
        <v>0</v>
      </c>
      <c r="T168" s="210">
        <f>S168*H168</f>
        <v>0</v>
      </c>
      <c r="AR168" s="13" t="s">
        <v>201</v>
      </c>
      <c r="AT168" s="13" t="s">
        <v>141</v>
      </c>
      <c r="AU168" s="13" t="s">
        <v>82</v>
      </c>
      <c r="AY168" s="13" t="s">
        <v>138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3" t="s">
        <v>80</v>
      </c>
      <c r="BK168" s="211">
        <f>ROUND(I168*H168,2)</f>
        <v>0</v>
      </c>
      <c r="BL168" s="13" t="s">
        <v>201</v>
      </c>
      <c r="BM168" s="13" t="s">
        <v>1357</v>
      </c>
    </row>
    <row r="169" spans="2:65" s="1" customFormat="1" ht="22.5" customHeight="1">
      <c r="B169" s="34"/>
      <c r="C169" s="212" t="s">
        <v>372</v>
      </c>
      <c r="D169" s="212" t="s">
        <v>310</v>
      </c>
      <c r="E169" s="213" t="s">
        <v>311</v>
      </c>
      <c r="F169" s="214" t="s">
        <v>312</v>
      </c>
      <c r="G169" s="215" t="s">
        <v>144</v>
      </c>
      <c r="H169" s="216">
        <v>121.9</v>
      </c>
      <c r="I169" s="217"/>
      <c r="J169" s="218">
        <f>ROUND(I169*H169,2)</f>
        <v>0</v>
      </c>
      <c r="K169" s="214" t="s">
        <v>145</v>
      </c>
      <c r="L169" s="219"/>
      <c r="M169" s="220" t="s">
        <v>20</v>
      </c>
      <c r="N169" s="221" t="s">
        <v>43</v>
      </c>
      <c r="O169" s="75"/>
      <c r="P169" s="209">
        <f>O169*H169</f>
        <v>0</v>
      </c>
      <c r="Q169" s="209">
        <v>0.00388</v>
      </c>
      <c r="R169" s="209">
        <f>Q169*H169</f>
        <v>0.47297200000000006</v>
      </c>
      <c r="S169" s="209">
        <v>0</v>
      </c>
      <c r="T169" s="210">
        <f>S169*H169</f>
        <v>0</v>
      </c>
      <c r="AR169" s="13" t="s">
        <v>271</v>
      </c>
      <c r="AT169" s="13" t="s">
        <v>310</v>
      </c>
      <c r="AU169" s="13" t="s">
        <v>82</v>
      </c>
      <c r="AY169" s="13" t="s">
        <v>138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3" t="s">
        <v>80</v>
      </c>
      <c r="BK169" s="211">
        <f>ROUND(I169*H169,2)</f>
        <v>0</v>
      </c>
      <c r="BL169" s="13" t="s">
        <v>201</v>
      </c>
      <c r="BM169" s="13" t="s">
        <v>1358</v>
      </c>
    </row>
    <row r="170" spans="2:65" s="1" customFormat="1" ht="16.5" customHeight="1">
      <c r="B170" s="34"/>
      <c r="C170" s="200" t="s">
        <v>376</v>
      </c>
      <c r="D170" s="200" t="s">
        <v>141</v>
      </c>
      <c r="E170" s="201" t="s">
        <v>315</v>
      </c>
      <c r="F170" s="202" t="s">
        <v>316</v>
      </c>
      <c r="G170" s="203" t="s">
        <v>144</v>
      </c>
      <c r="H170" s="204">
        <v>106</v>
      </c>
      <c r="I170" s="205"/>
      <c r="J170" s="206">
        <f>ROUND(I170*H170,2)</f>
        <v>0</v>
      </c>
      <c r="K170" s="202" t="s">
        <v>145</v>
      </c>
      <c r="L170" s="39"/>
      <c r="M170" s="207" t="s">
        <v>20</v>
      </c>
      <c r="N170" s="208" t="s">
        <v>43</v>
      </c>
      <c r="O170" s="75"/>
      <c r="P170" s="209">
        <f>O170*H170</f>
        <v>0</v>
      </c>
      <c r="Q170" s="209">
        <v>3E-05</v>
      </c>
      <c r="R170" s="209">
        <f>Q170*H170</f>
        <v>0.00318</v>
      </c>
      <c r="S170" s="209">
        <v>0</v>
      </c>
      <c r="T170" s="210">
        <f>S170*H170</f>
        <v>0</v>
      </c>
      <c r="AR170" s="13" t="s">
        <v>201</v>
      </c>
      <c r="AT170" s="13" t="s">
        <v>141</v>
      </c>
      <c r="AU170" s="13" t="s">
        <v>82</v>
      </c>
      <c r="AY170" s="13" t="s">
        <v>138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3" t="s">
        <v>80</v>
      </c>
      <c r="BK170" s="211">
        <f>ROUND(I170*H170,2)</f>
        <v>0</v>
      </c>
      <c r="BL170" s="13" t="s">
        <v>201</v>
      </c>
      <c r="BM170" s="13" t="s">
        <v>1359</v>
      </c>
    </row>
    <row r="171" spans="2:65" s="1" customFormat="1" ht="16.5" customHeight="1">
      <c r="B171" s="34"/>
      <c r="C171" s="212" t="s">
        <v>380</v>
      </c>
      <c r="D171" s="212" t="s">
        <v>310</v>
      </c>
      <c r="E171" s="213" t="s">
        <v>319</v>
      </c>
      <c r="F171" s="214" t="s">
        <v>320</v>
      </c>
      <c r="G171" s="215" t="s">
        <v>259</v>
      </c>
      <c r="H171" s="216">
        <v>0.212</v>
      </c>
      <c r="I171" s="217"/>
      <c r="J171" s="218">
        <f>ROUND(I171*H171,2)</f>
        <v>0</v>
      </c>
      <c r="K171" s="214" t="s">
        <v>145</v>
      </c>
      <c r="L171" s="219"/>
      <c r="M171" s="220" t="s">
        <v>20</v>
      </c>
      <c r="N171" s="221" t="s">
        <v>43</v>
      </c>
      <c r="O171" s="75"/>
      <c r="P171" s="209">
        <f>O171*H171</f>
        <v>0</v>
      </c>
      <c r="Q171" s="209">
        <v>1</v>
      </c>
      <c r="R171" s="209">
        <f>Q171*H171</f>
        <v>0.212</v>
      </c>
      <c r="S171" s="209">
        <v>0</v>
      </c>
      <c r="T171" s="210">
        <f>S171*H171</f>
        <v>0</v>
      </c>
      <c r="AR171" s="13" t="s">
        <v>271</v>
      </c>
      <c r="AT171" s="13" t="s">
        <v>310</v>
      </c>
      <c r="AU171" s="13" t="s">
        <v>82</v>
      </c>
      <c r="AY171" s="13" t="s">
        <v>138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3" t="s">
        <v>80</v>
      </c>
      <c r="BK171" s="211">
        <f>ROUND(I171*H171,2)</f>
        <v>0</v>
      </c>
      <c r="BL171" s="13" t="s">
        <v>201</v>
      </c>
      <c r="BM171" s="13" t="s">
        <v>1360</v>
      </c>
    </row>
    <row r="172" spans="2:65" s="1" customFormat="1" ht="16.5" customHeight="1">
      <c r="B172" s="34"/>
      <c r="C172" s="200" t="s">
        <v>384</v>
      </c>
      <c r="D172" s="200" t="s">
        <v>141</v>
      </c>
      <c r="E172" s="201" t="s">
        <v>1361</v>
      </c>
      <c r="F172" s="202" t="s">
        <v>1362</v>
      </c>
      <c r="G172" s="203" t="s">
        <v>144</v>
      </c>
      <c r="H172" s="204">
        <v>1049.703</v>
      </c>
      <c r="I172" s="205"/>
      <c r="J172" s="206">
        <f>ROUND(I172*H172,2)</f>
        <v>0</v>
      </c>
      <c r="K172" s="202" t="s">
        <v>145</v>
      </c>
      <c r="L172" s="39"/>
      <c r="M172" s="207" t="s">
        <v>20</v>
      </c>
      <c r="N172" s="208" t="s">
        <v>43</v>
      </c>
      <c r="O172" s="75"/>
      <c r="P172" s="209">
        <f>O172*H172</f>
        <v>0</v>
      </c>
      <c r="Q172" s="209">
        <v>0.00088</v>
      </c>
      <c r="R172" s="209">
        <f>Q172*H172</f>
        <v>0.92373864</v>
      </c>
      <c r="S172" s="209">
        <v>0</v>
      </c>
      <c r="T172" s="210">
        <f>S172*H172</f>
        <v>0</v>
      </c>
      <c r="AR172" s="13" t="s">
        <v>201</v>
      </c>
      <c r="AT172" s="13" t="s">
        <v>141</v>
      </c>
      <c r="AU172" s="13" t="s">
        <v>82</v>
      </c>
      <c r="AY172" s="13" t="s">
        <v>138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3" t="s">
        <v>80</v>
      </c>
      <c r="BK172" s="211">
        <f>ROUND(I172*H172,2)</f>
        <v>0</v>
      </c>
      <c r="BL172" s="13" t="s">
        <v>201</v>
      </c>
      <c r="BM172" s="13" t="s">
        <v>1363</v>
      </c>
    </row>
    <row r="173" spans="2:65" s="1" customFormat="1" ht="22.5" customHeight="1">
      <c r="B173" s="34"/>
      <c r="C173" s="212" t="s">
        <v>388</v>
      </c>
      <c r="D173" s="212" t="s">
        <v>310</v>
      </c>
      <c r="E173" s="213" t="s">
        <v>1364</v>
      </c>
      <c r="F173" s="214" t="s">
        <v>1365</v>
      </c>
      <c r="G173" s="215" t="s">
        <v>144</v>
      </c>
      <c r="H173" s="216">
        <v>1207.158</v>
      </c>
      <c r="I173" s="217"/>
      <c r="J173" s="218">
        <f>ROUND(I173*H173,2)</f>
        <v>0</v>
      </c>
      <c r="K173" s="214" t="s">
        <v>145</v>
      </c>
      <c r="L173" s="219"/>
      <c r="M173" s="220" t="s">
        <v>20</v>
      </c>
      <c r="N173" s="221" t="s">
        <v>43</v>
      </c>
      <c r="O173" s="75"/>
      <c r="P173" s="209">
        <f>O173*H173</f>
        <v>0</v>
      </c>
      <c r="Q173" s="209">
        <v>0.001</v>
      </c>
      <c r="R173" s="209">
        <f>Q173*H173</f>
        <v>1.207158</v>
      </c>
      <c r="S173" s="209">
        <v>0</v>
      </c>
      <c r="T173" s="210">
        <f>S173*H173</f>
        <v>0</v>
      </c>
      <c r="AR173" s="13" t="s">
        <v>271</v>
      </c>
      <c r="AT173" s="13" t="s">
        <v>310</v>
      </c>
      <c r="AU173" s="13" t="s">
        <v>82</v>
      </c>
      <c r="AY173" s="13" t="s">
        <v>138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3" t="s">
        <v>80</v>
      </c>
      <c r="BK173" s="211">
        <f>ROUND(I173*H173,2)</f>
        <v>0</v>
      </c>
      <c r="BL173" s="13" t="s">
        <v>201</v>
      </c>
      <c r="BM173" s="13" t="s">
        <v>1366</v>
      </c>
    </row>
    <row r="174" spans="2:65" s="1" customFormat="1" ht="22.5" customHeight="1">
      <c r="B174" s="34"/>
      <c r="C174" s="200" t="s">
        <v>392</v>
      </c>
      <c r="D174" s="200" t="s">
        <v>141</v>
      </c>
      <c r="E174" s="201" t="s">
        <v>323</v>
      </c>
      <c r="F174" s="202" t="s">
        <v>324</v>
      </c>
      <c r="G174" s="203" t="s">
        <v>259</v>
      </c>
      <c r="H174" s="204">
        <v>2.867</v>
      </c>
      <c r="I174" s="205"/>
      <c r="J174" s="206">
        <f>ROUND(I174*H174,2)</f>
        <v>0</v>
      </c>
      <c r="K174" s="202" t="s">
        <v>145</v>
      </c>
      <c r="L174" s="39"/>
      <c r="M174" s="207" t="s">
        <v>20</v>
      </c>
      <c r="N174" s="208" t="s">
        <v>43</v>
      </c>
      <c r="O174" s="75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AR174" s="13" t="s">
        <v>201</v>
      </c>
      <c r="AT174" s="13" t="s">
        <v>141</v>
      </c>
      <c r="AU174" s="13" t="s">
        <v>82</v>
      </c>
      <c r="AY174" s="13" t="s">
        <v>138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3" t="s">
        <v>80</v>
      </c>
      <c r="BK174" s="211">
        <f>ROUND(I174*H174,2)</f>
        <v>0</v>
      </c>
      <c r="BL174" s="13" t="s">
        <v>201</v>
      </c>
      <c r="BM174" s="13" t="s">
        <v>1367</v>
      </c>
    </row>
    <row r="175" spans="2:63" s="10" customFormat="1" ht="22.8" customHeight="1">
      <c r="B175" s="184"/>
      <c r="C175" s="185"/>
      <c r="D175" s="186" t="s">
        <v>71</v>
      </c>
      <c r="E175" s="198" t="s">
        <v>335</v>
      </c>
      <c r="F175" s="198" t="s">
        <v>336</v>
      </c>
      <c r="G175" s="185"/>
      <c r="H175" s="185"/>
      <c r="I175" s="188"/>
      <c r="J175" s="199">
        <f>BK175</f>
        <v>0</v>
      </c>
      <c r="K175" s="185"/>
      <c r="L175" s="190"/>
      <c r="M175" s="191"/>
      <c r="N175" s="192"/>
      <c r="O175" s="192"/>
      <c r="P175" s="193">
        <f>SUM(P176:P183)</f>
        <v>0</v>
      </c>
      <c r="Q175" s="192"/>
      <c r="R175" s="193">
        <f>SUM(R176:R183)</f>
        <v>0.02322</v>
      </c>
      <c r="S175" s="192"/>
      <c r="T175" s="194">
        <f>SUM(T176:T183)</f>
        <v>0</v>
      </c>
      <c r="AR175" s="195" t="s">
        <v>82</v>
      </c>
      <c r="AT175" s="196" t="s">
        <v>71</v>
      </c>
      <c r="AU175" s="196" t="s">
        <v>80</v>
      </c>
      <c r="AY175" s="195" t="s">
        <v>138</v>
      </c>
      <c r="BK175" s="197">
        <f>SUM(BK176:BK183)</f>
        <v>0</v>
      </c>
    </row>
    <row r="176" spans="2:65" s="1" customFormat="1" ht="16.5" customHeight="1">
      <c r="B176" s="34"/>
      <c r="C176" s="200" t="s">
        <v>396</v>
      </c>
      <c r="D176" s="200" t="s">
        <v>141</v>
      </c>
      <c r="E176" s="201" t="s">
        <v>1368</v>
      </c>
      <c r="F176" s="202" t="s">
        <v>1369</v>
      </c>
      <c r="G176" s="203" t="s">
        <v>366</v>
      </c>
      <c r="H176" s="204">
        <v>3</v>
      </c>
      <c r="I176" s="205"/>
      <c r="J176" s="206">
        <f>ROUND(I176*H176,2)</f>
        <v>0</v>
      </c>
      <c r="K176" s="202" t="s">
        <v>145</v>
      </c>
      <c r="L176" s="39"/>
      <c r="M176" s="207" t="s">
        <v>20</v>
      </c>
      <c r="N176" s="208" t="s">
        <v>43</v>
      </c>
      <c r="O176" s="75"/>
      <c r="P176" s="209">
        <f>O176*H176</f>
        <v>0</v>
      </c>
      <c r="Q176" s="209">
        <v>0.00056</v>
      </c>
      <c r="R176" s="209">
        <f>Q176*H176</f>
        <v>0.0016799999999999999</v>
      </c>
      <c r="S176" s="209">
        <v>0</v>
      </c>
      <c r="T176" s="210">
        <f>S176*H176</f>
        <v>0</v>
      </c>
      <c r="AR176" s="13" t="s">
        <v>201</v>
      </c>
      <c r="AT176" s="13" t="s">
        <v>141</v>
      </c>
      <c r="AU176" s="13" t="s">
        <v>82</v>
      </c>
      <c r="AY176" s="13" t="s">
        <v>138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3" t="s">
        <v>80</v>
      </c>
      <c r="BK176" s="211">
        <f>ROUND(I176*H176,2)</f>
        <v>0</v>
      </c>
      <c r="BL176" s="13" t="s">
        <v>201</v>
      </c>
      <c r="BM176" s="13" t="s">
        <v>1370</v>
      </c>
    </row>
    <row r="177" spans="2:65" s="1" customFormat="1" ht="16.5" customHeight="1">
      <c r="B177" s="34"/>
      <c r="C177" s="200" t="s">
        <v>400</v>
      </c>
      <c r="D177" s="200" t="s">
        <v>141</v>
      </c>
      <c r="E177" s="201" t="s">
        <v>1371</v>
      </c>
      <c r="F177" s="202" t="s">
        <v>1372</v>
      </c>
      <c r="G177" s="203" t="s">
        <v>366</v>
      </c>
      <c r="H177" s="204">
        <v>1</v>
      </c>
      <c r="I177" s="205"/>
      <c r="J177" s="206">
        <f>ROUND(I177*H177,2)</f>
        <v>0</v>
      </c>
      <c r="K177" s="202" t="s">
        <v>145</v>
      </c>
      <c r="L177" s="39"/>
      <c r="M177" s="207" t="s">
        <v>20</v>
      </c>
      <c r="N177" s="208" t="s">
        <v>43</v>
      </c>
      <c r="O177" s="75"/>
      <c r="P177" s="209">
        <f>O177*H177</f>
        <v>0</v>
      </c>
      <c r="Q177" s="209">
        <v>0.00035</v>
      </c>
      <c r="R177" s="209">
        <f>Q177*H177</f>
        <v>0.00035</v>
      </c>
      <c r="S177" s="209">
        <v>0</v>
      </c>
      <c r="T177" s="210">
        <f>S177*H177</f>
        <v>0</v>
      </c>
      <c r="AR177" s="13" t="s">
        <v>201</v>
      </c>
      <c r="AT177" s="13" t="s">
        <v>141</v>
      </c>
      <c r="AU177" s="13" t="s">
        <v>82</v>
      </c>
      <c r="AY177" s="13" t="s">
        <v>138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3" t="s">
        <v>80</v>
      </c>
      <c r="BK177" s="211">
        <f>ROUND(I177*H177,2)</f>
        <v>0</v>
      </c>
      <c r="BL177" s="13" t="s">
        <v>201</v>
      </c>
      <c r="BM177" s="13" t="s">
        <v>1373</v>
      </c>
    </row>
    <row r="178" spans="2:65" s="1" customFormat="1" ht="16.5" customHeight="1">
      <c r="B178" s="34"/>
      <c r="C178" s="200" t="s">
        <v>404</v>
      </c>
      <c r="D178" s="200" t="s">
        <v>141</v>
      </c>
      <c r="E178" s="201" t="s">
        <v>338</v>
      </c>
      <c r="F178" s="202" t="s">
        <v>339</v>
      </c>
      <c r="G178" s="203" t="s">
        <v>209</v>
      </c>
      <c r="H178" s="204">
        <v>1</v>
      </c>
      <c r="I178" s="205"/>
      <c r="J178" s="206">
        <f>ROUND(I178*H178,2)</f>
        <v>0</v>
      </c>
      <c r="K178" s="202" t="s">
        <v>145</v>
      </c>
      <c r="L178" s="39"/>
      <c r="M178" s="207" t="s">
        <v>20</v>
      </c>
      <c r="N178" s="208" t="s">
        <v>43</v>
      </c>
      <c r="O178" s="75"/>
      <c r="P178" s="209">
        <f>O178*H178</f>
        <v>0</v>
      </c>
      <c r="Q178" s="209">
        <v>0.00148</v>
      </c>
      <c r="R178" s="209">
        <f>Q178*H178</f>
        <v>0.00148</v>
      </c>
      <c r="S178" s="209">
        <v>0</v>
      </c>
      <c r="T178" s="210">
        <f>S178*H178</f>
        <v>0</v>
      </c>
      <c r="AR178" s="13" t="s">
        <v>201</v>
      </c>
      <c r="AT178" s="13" t="s">
        <v>141</v>
      </c>
      <c r="AU178" s="13" t="s">
        <v>82</v>
      </c>
      <c r="AY178" s="13" t="s">
        <v>138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3" t="s">
        <v>80</v>
      </c>
      <c r="BK178" s="211">
        <f>ROUND(I178*H178,2)</f>
        <v>0</v>
      </c>
      <c r="BL178" s="13" t="s">
        <v>201</v>
      </c>
      <c r="BM178" s="13" t="s">
        <v>1374</v>
      </c>
    </row>
    <row r="179" spans="2:65" s="1" customFormat="1" ht="16.5" customHeight="1">
      <c r="B179" s="34"/>
      <c r="C179" s="200" t="s">
        <v>408</v>
      </c>
      <c r="D179" s="200" t="s">
        <v>141</v>
      </c>
      <c r="E179" s="201" t="s">
        <v>346</v>
      </c>
      <c r="F179" s="202" t="s">
        <v>347</v>
      </c>
      <c r="G179" s="203" t="s">
        <v>209</v>
      </c>
      <c r="H179" s="204">
        <v>1</v>
      </c>
      <c r="I179" s="205"/>
      <c r="J179" s="206">
        <f>ROUND(I179*H179,2)</f>
        <v>0</v>
      </c>
      <c r="K179" s="202" t="s">
        <v>145</v>
      </c>
      <c r="L179" s="39"/>
      <c r="M179" s="207" t="s">
        <v>20</v>
      </c>
      <c r="N179" s="208" t="s">
        <v>43</v>
      </c>
      <c r="O179" s="75"/>
      <c r="P179" s="209">
        <f>O179*H179</f>
        <v>0</v>
      </c>
      <c r="Q179" s="209">
        <v>0.00102</v>
      </c>
      <c r="R179" s="209">
        <f>Q179*H179</f>
        <v>0.00102</v>
      </c>
      <c r="S179" s="209">
        <v>0</v>
      </c>
      <c r="T179" s="210">
        <f>S179*H179</f>
        <v>0</v>
      </c>
      <c r="AR179" s="13" t="s">
        <v>201</v>
      </c>
      <c r="AT179" s="13" t="s">
        <v>141</v>
      </c>
      <c r="AU179" s="13" t="s">
        <v>82</v>
      </c>
      <c r="AY179" s="13" t="s">
        <v>138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3" t="s">
        <v>80</v>
      </c>
      <c r="BK179" s="211">
        <f>ROUND(I179*H179,2)</f>
        <v>0</v>
      </c>
      <c r="BL179" s="13" t="s">
        <v>201</v>
      </c>
      <c r="BM179" s="13" t="s">
        <v>1375</v>
      </c>
    </row>
    <row r="180" spans="2:65" s="1" customFormat="1" ht="16.5" customHeight="1">
      <c r="B180" s="34"/>
      <c r="C180" s="200" t="s">
        <v>412</v>
      </c>
      <c r="D180" s="200" t="s">
        <v>141</v>
      </c>
      <c r="E180" s="201" t="s">
        <v>350</v>
      </c>
      <c r="F180" s="202" t="s">
        <v>351</v>
      </c>
      <c r="G180" s="203" t="s">
        <v>209</v>
      </c>
      <c r="H180" s="204">
        <v>7</v>
      </c>
      <c r="I180" s="205"/>
      <c r="J180" s="206">
        <f>ROUND(I180*H180,2)</f>
        <v>0</v>
      </c>
      <c r="K180" s="202" t="s">
        <v>145</v>
      </c>
      <c r="L180" s="39"/>
      <c r="M180" s="207" t="s">
        <v>20</v>
      </c>
      <c r="N180" s="208" t="s">
        <v>43</v>
      </c>
      <c r="O180" s="75"/>
      <c r="P180" s="209">
        <f>O180*H180</f>
        <v>0</v>
      </c>
      <c r="Q180" s="209">
        <v>0.00267</v>
      </c>
      <c r="R180" s="209">
        <f>Q180*H180</f>
        <v>0.018690000000000002</v>
      </c>
      <c r="S180" s="209">
        <v>0</v>
      </c>
      <c r="T180" s="210">
        <f>S180*H180</f>
        <v>0</v>
      </c>
      <c r="AR180" s="13" t="s">
        <v>201</v>
      </c>
      <c r="AT180" s="13" t="s">
        <v>141</v>
      </c>
      <c r="AU180" s="13" t="s">
        <v>82</v>
      </c>
      <c r="AY180" s="13" t="s">
        <v>138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3" t="s">
        <v>80</v>
      </c>
      <c r="BK180" s="211">
        <f>ROUND(I180*H180,2)</f>
        <v>0</v>
      </c>
      <c r="BL180" s="13" t="s">
        <v>201</v>
      </c>
      <c r="BM180" s="13" t="s">
        <v>1376</v>
      </c>
    </row>
    <row r="181" spans="2:65" s="1" customFormat="1" ht="16.5" customHeight="1">
      <c r="B181" s="34"/>
      <c r="C181" s="200" t="s">
        <v>416</v>
      </c>
      <c r="D181" s="200" t="s">
        <v>141</v>
      </c>
      <c r="E181" s="201" t="s">
        <v>1377</v>
      </c>
      <c r="F181" s="202" t="s">
        <v>1378</v>
      </c>
      <c r="G181" s="203" t="s">
        <v>366</v>
      </c>
      <c r="H181" s="204">
        <v>4</v>
      </c>
      <c r="I181" s="205"/>
      <c r="J181" s="206">
        <f>ROUND(I181*H181,2)</f>
        <v>0</v>
      </c>
      <c r="K181" s="202" t="s">
        <v>145</v>
      </c>
      <c r="L181" s="39"/>
      <c r="M181" s="207" t="s">
        <v>20</v>
      </c>
      <c r="N181" s="208" t="s">
        <v>43</v>
      </c>
      <c r="O181" s="75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AR181" s="13" t="s">
        <v>201</v>
      </c>
      <c r="AT181" s="13" t="s">
        <v>141</v>
      </c>
      <c r="AU181" s="13" t="s">
        <v>82</v>
      </c>
      <c r="AY181" s="13" t="s">
        <v>138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3" t="s">
        <v>80</v>
      </c>
      <c r="BK181" s="211">
        <f>ROUND(I181*H181,2)</f>
        <v>0</v>
      </c>
      <c r="BL181" s="13" t="s">
        <v>201</v>
      </c>
      <c r="BM181" s="13" t="s">
        <v>1379</v>
      </c>
    </row>
    <row r="182" spans="2:65" s="1" customFormat="1" ht="22.5" customHeight="1">
      <c r="B182" s="34"/>
      <c r="C182" s="200" t="s">
        <v>420</v>
      </c>
      <c r="D182" s="200" t="s">
        <v>141</v>
      </c>
      <c r="E182" s="201" t="s">
        <v>354</v>
      </c>
      <c r="F182" s="202" t="s">
        <v>355</v>
      </c>
      <c r="G182" s="203" t="s">
        <v>259</v>
      </c>
      <c r="H182" s="204">
        <v>0.023</v>
      </c>
      <c r="I182" s="205"/>
      <c r="J182" s="206">
        <f>ROUND(I182*H182,2)</f>
        <v>0</v>
      </c>
      <c r="K182" s="202" t="s">
        <v>145</v>
      </c>
      <c r="L182" s="39"/>
      <c r="M182" s="207" t="s">
        <v>20</v>
      </c>
      <c r="N182" s="208" t="s">
        <v>43</v>
      </c>
      <c r="O182" s="75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AR182" s="13" t="s">
        <v>201</v>
      </c>
      <c r="AT182" s="13" t="s">
        <v>141</v>
      </c>
      <c r="AU182" s="13" t="s">
        <v>82</v>
      </c>
      <c r="AY182" s="13" t="s">
        <v>138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3" t="s">
        <v>80</v>
      </c>
      <c r="BK182" s="211">
        <f>ROUND(I182*H182,2)</f>
        <v>0</v>
      </c>
      <c r="BL182" s="13" t="s">
        <v>201</v>
      </c>
      <c r="BM182" s="13" t="s">
        <v>1380</v>
      </c>
    </row>
    <row r="183" spans="2:65" s="1" customFormat="1" ht="16.5" customHeight="1">
      <c r="B183" s="34"/>
      <c r="C183" s="200" t="s">
        <v>424</v>
      </c>
      <c r="D183" s="200" t="s">
        <v>141</v>
      </c>
      <c r="E183" s="201" t="s">
        <v>358</v>
      </c>
      <c r="F183" s="202" t="s">
        <v>359</v>
      </c>
      <c r="G183" s="203" t="s">
        <v>333</v>
      </c>
      <c r="H183" s="204">
        <v>1</v>
      </c>
      <c r="I183" s="205"/>
      <c r="J183" s="206">
        <f>ROUND(I183*H183,2)</f>
        <v>0</v>
      </c>
      <c r="K183" s="202" t="s">
        <v>20</v>
      </c>
      <c r="L183" s="39"/>
      <c r="M183" s="207" t="s">
        <v>20</v>
      </c>
      <c r="N183" s="208" t="s">
        <v>43</v>
      </c>
      <c r="O183" s="75"/>
      <c r="P183" s="209">
        <f>O183*H183</f>
        <v>0</v>
      </c>
      <c r="Q183" s="209">
        <v>0</v>
      </c>
      <c r="R183" s="209">
        <f>Q183*H183</f>
        <v>0</v>
      </c>
      <c r="S183" s="209">
        <v>0</v>
      </c>
      <c r="T183" s="210">
        <f>S183*H183</f>
        <v>0</v>
      </c>
      <c r="AR183" s="13" t="s">
        <v>201</v>
      </c>
      <c r="AT183" s="13" t="s">
        <v>141</v>
      </c>
      <c r="AU183" s="13" t="s">
        <v>82</v>
      </c>
      <c r="AY183" s="13" t="s">
        <v>138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3" t="s">
        <v>80</v>
      </c>
      <c r="BK183" s="211">
        <f>ROUND(I183*H183,2)</f>
        <v>0</v>
      </c>
      <c r="BL183" s="13" t="s">
        <v>201</v>
      </c>
      <c r="BM183" s="13" t="s">
        <v>1381</v>
      </c>
    </row>
    <row r="184" spans="2:63" s="10" customFormat="1" ht="22.8" customHeight="1">
      <c r="B184" s="184"/>
      <c r="C184" s="185"/>
      <c r="D184" s="186" t="s">
        <v>71</v>
      </c>
      <c r="E184" s="198" t="s">
        <v>447</v>
      </c>
      <c r="F184" s="198" t="s">
        <v>448</v>
      </c>
      <c r="G184" s="185"/>
      <c r="H184" s="185"/>
      <c r="I184" s="188"/>
      <c r="J184" s="199">
        <f>BK184</f>
        <v>0</v>
      </c>
      <c r="K184" s="185"/>
      <c r="L184" s="190"/>
      <c r="M184" s="191"/>
      <c r="N184" s="192"/>
      <c r="O184" s="192"/>
      <c r="P184" s="193">
        <f>SUM(P185:P189)</f>
        <v>0</v>
      </c>
      <c r="Q184" s="192"/>
      <c r="R184" s="193">
        <f>SUM(R185:R189)</f>
        <v>0.01374</v>
      </c>
      <c r="S184" s="192"/>
      <c r="T184" s="194">
        <f>SUM(T185:T189)</f>
        <v>0</v>
      </c>
      <c r="AR184" s="195" t="s">
        <v>82</v>
      </c>
      <c r="AT184" s="196" t="s">
        <v>71</v>
      </c>
      <c r="AU184" s="196" t="s">
        <v>80</v>
      </c>
      <c r="AY184" s="195" t="s">
        <v>138</v>
      </c>
      <c r="BK184" s="197">
        <f>SUM(BK185:BK189)</f>
        <v>0</v>
      </c>
    </row>
    <row r="185" spans="2:65" s="1" customFormat="1" ht="16.5" customHeight="1">
      <c r="B185" s="34"/>
      <c r="C185" s="200" t="s">
        <v>428</v>
      </c>
      <c r="D185" s="200" t="s">
        <v>141</v>
      </c>
      <c r="E185" s="201" t="s">
        <v>507</v>
      </c>
      <c r="F185" s="202" t="s">
        <v>508</v>
      </c>
      <c r="G185" s="203" t="s">
        <v>452</v>
      </c>
      <c r="H185" s="204">
        <v>1</v>
      </c>
      <c r="I185" s="205"/>
      <c r="J185" s="206">
        <f>ROUND(I185*H185,2)</f>
        <v>0</v>
      </c>
      <c r="K185" s="202" t="s">
        <v>145</v>
      </c>
      <c r="L185" s="39"/>
      <c r="M185" s="207" t="s">
        <v>20</v>
      </c>
      <c r="N185" s="208" t="s">
        <v>43</v>
      </c>
      <c r="O185" s="75"/>
      <c r="P185" s="209">
        <f>O185*H185</f>
        <v>0</v>
      </c>
      <c r="Q185" s="209">
        <v>0.00983</v>
      </c>
      <c r="R185" s="209">
        <f>Q185*H185</f>
        <v>0.00983</v>
      </c>
      <c r="S185" s="209">
        <v>0</v>
      </c>
      <c r="T185" s="210">
        <f>S185*H185</f>
        <v>0</v>
      </c>
      <c r="AR185" s="13" t="s">
        <v>201</v>
      </c>
      <c r="AT185" s="13" t="s">
        <v>141</v>
      </c>
      <c r="AU185" s="13" t="s">
        <v>82</v>
      </c>
      <c r="AY185" s="13" t="s">
        <v>138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3" t="s">
        <v>80</v>
      </c>
      <c r="BK185" s="211">
        <f>ROUND(I185*H185,2)</f>
        <v>0</v>
      </c>
      <c r="BL185" s="13" t="s">
        <v>201</v>
      </c>
      <c r="BM185" s="13" t="s">
        <v>1382</v>
      </c>
    </row>
    <row r="186" spans="2:65" s="1" customFormat="1" ht="16.5" customHeight="1">
      <c r="B186" s="34"/>
      <c r="C186" s="200" t="s">
        <v>432</v>
      </c>
      <c r="D186" s="200" t="s">
        <v>141</v>
      </c>
      <c r="E186" s="201" t="s">
        <v>535</v>
      </c>
      <c r="F186" s="202" t="s">
        <v>536</v>
      </c>
      <c r="G186" s="203" t="s">
        <v>209</v>
      </c>
      <c r="H186" s="204">
        <v>1</v>
      </c>
      <c r="I186" s="205"/>
      <c r="J186" s="206">
        <f>ROUND(I186*H186,2)</f>
        <v>0</v>
      </c>
      <c r="K186" s="202" t="s">
        <v>145</v>
      </c>
      <c r="L186" s="39"/>
      <c r="M186" s="207" t="s">
        <v>20</v>
      </c>
      <c r="N186" s="208" t="s">
        <v>43</v>
      </c>
      <c r="O186" s="75"/>
      <c r="P186" s="209">
        <f>O186*H186</f>
        <v>0</v>
      </c>
      <c r="Q186" s="209">
        <v>0.00109</v>
      </c>
      <c r="R186" s="209">
        <f>Q186*H186</f>
        <v>0.00109</v>
      </c>
      <c r="S186" s="209">
        <v>0</v>
      </c>
      <c r="T186" s="210">
        <f>S186*H186</f>
        <v>0</v>
      </c>
      <c r="AR186" s="13" t="s">
        <v>201</v>
      </c>
      <c r="AT186" s="13" t="s">
        <v>141</v>
      </c>
      <c r="AU186" s="13" t="s">
        <v>82</v>
      </c>
      <c r="AY186" s="13" t="s">
        <v>138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3" t="s">
        <v>80</v>
      </c>
      <c r="BK186" s="211">
        <f>ROUND(I186*H186,2)</f>
        <v>0</v>
      </c>
      <c r="BL186" s="13" t="s">
        <v>201</v>
      </c>
      <c r="BM186" s="13" t="s">
        <v>1383</v>
      </c>
    </row>
    <row r="187" spans="2:65" s="1" customFormat="1" ht="16.5" customHeight="1">
      <c r="B187" s="34"/>
      <c r="C187" s="200" t="s">
        <v>436</v>
      </c>
      <c r="D187" s="200" t="s">
        <v>141</v>
      </c>
      <c r="E187" s="201" t="s">
        <v>547</v>
      </c>
      <c r="F187" s="202" t="s">
        <v>548</v>
      </c>
      <c r="G187" s="203" t="s">
        <v>452</v>
      </c>
      <c r="H187" s="204">
        <v>1</v>
      </c>
      <c r="I187" s="205"/>
      <c r="J187" s="206">
        <f>ROUND(I187*H187,2)</f>
        <v>0</v>
      </c>
      <c r="K187" s="202" t="s">
        <v>145</v>
      </c>
      <c r="L187" s="39"/>
      <c r="M187" s="207" t="s">
        <v>20</v>
      </c>
      <c r="N187" s="208" t="s">
        <v>43</v>
      </c>
      <c r="O187" s="75"/>
      <c r="P187" s="209">
        <f>O187*H187</f>
        <v>0</v>
      </c>
      <c r="Q187" s="209">
        <v>0.00196</v>
      </c>
      <c r="R187" s="209">
        <f>Q187*H187</f>
        <v>0.00196</v>
      </c>
      <c r="S187" s="209">
        <v>0</v>
      </c>
      <c r="T187" s="210">
        <f>S187*H187</f>
        <v>0</v>
      </c>
      <c r="AR187" s="13" t="s">
        <v>201</v>
      </c>
      <c r="AT187" s="13" t="s">
        <v>141</v>
      </c>
      <c r="AU187" s="13" t="s">
        <v>82</v>
      </c>
      <c r="AY187" s="13" t="s">
        <v>138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3" t="s">
        <v>80</v>
      </c>
      <c r="BK187" s="211">
        <f>ROUND(I187*H187,2)</f>
        <v>0</v>
      </c>
      <c r="BL187" s="13" t="s">
        <v>201</v>
      </c>
      <c r="BM187" s="13" t="s">
        <v>1384</v>
      </c>
    </row>
    <row r="188" spans="2:65" s="1" customFormat="1" ht="16.5" customHeight="1">
      <c r="B188" s="34"/>
      <c r="C188" s="200" t="s">
        <v>440</v>
      </c>
      <c r="D188" s="200" t="s">
        <v>141</v>
      </c>
      <c r="E188" s="201" t="s">
        <v>570</v>
      </c>
      <c r="F188" s="202" t="s">
        <v>571</v>
      </c>
      <c r="G188" s="203" t="s">
        <v>209</v>
      </c>
      <c r="H188" s="204">
        <v>1</v>
      </c>
      <c r="I188" s="205"/>
      <c r="J188" s="206">
        <f>ROUND(I188*H188,2)</f>
        <v>0</v>
      </c>
      <c r="K188" s="202" t="s">
        <v>145</v>
      </c>
      <c r="L188" s="39"/>
      <c r="M188" s="207" t="s">
        <v>20</v>
      </c>
      <c r="N188" s="208" t="s">
        <v>43</v>
      </c>
      <c r="O188" s="75"/>
      <c r="P188" s="209">
        <f>O188*H188</f>
        <v>0</v>
      </c>
      <c r="Q188" s="209">
        <v>0.00086</v>
      </c>
      <c r="R188" s="209">
        <f>Q188*H188</f>
        <v>0.00086</v>
      </c>
      <c r="S188" s="209">
        <v>0</v>
      </c>
      <c r="T188" s="210">
        <f>S188*H188</f>
        <v>0</v>
      </c>
      <c r="AR188" s="13" t="s">
        <v>201</v>
      </c>
      <c r="AT188" s="13" t="s">
        <v>141</v>
      </c>
      <c r="AU188" s="13" t="s">
        <v>82</v>
      </c>
      <c r="AY188" s="13" t="s">
        <v>138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3" t="s">
        <v>80</v>
      </c>
      <c r="BK188" s="211">
        <f>ROUND(I188*H188,2)</f>
        <v>0</v>
      </c>
      <c r="BL188" s="13" t="s">
        <v>201</v>
      </c>
      <c r="BM188" s="13" t="s">
        <v>1385</v>
      </c>
    </row>
    <row r="189" spans="2:65" s="1" customFormat="1" ht="22.5" customHeight="1">
      <c r="B189" s="34"/>
      <c r="C189" s="200" t="s">
        <v>444</v>
      </c>
      <c r="D189" s="200" t="s">
        <v>141</v>
      </c>
      <c r="E189" s="201" t="s">
        <v>598</v>
      </c>
      <c r="F189" s="202" t="s">
        <v>599</v>
      </c>
      <c r="G189" s="203" t="s">
        <v>259</v>
      </c>
      <c r="H189" s="204">
        <v>0.014</v>
      </c>
      <c r="I189" s="205"/>
      <c r="J189" s="206">
        <f>ROUND(I189*H189,2)</f>
        <v>0</v>
      </c>
      <c r="K189" s="202" t="s">
        <v>145</v>
      </c>
      <c r="L189" s="39"/>
      <c r="M189" s="207" t="s">
        <v>20</v>
      </c>
      <c r="N189" s="208" t="s">
        <v>43</v>
      </c>
      <c r="O189" s="75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AR189" s="13" t="s">
        <v>201</v>
      </c>
      <c r="AT189" s="13" t="s">
        <v>141</v>
      </c>
      <c r="AU189" s="13" t="s">
        <v>82</v>
      </c>
      <c r="AY189" s="13" t="s">
        <v>138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3" t="s">
        <v>80</v>
      </c>
      <c r="BK189" s="211">
        <f>ROUND(I189*H189,2)</f>
        <v>0</v>
      </c>
      <c r="BL189" s="13" t="s">
        <v>201</v>
      </c>
      <c r="BM189" s="13" t="s">
        <v>1386</v>
      </c>
    </row>
    <row r="190" spans="2:63" s="10" customFormat="1" ht="22.8" customHeight="1">
      <c r="B190" s="184"/>
      <c r="C190" s="185"/>
      <c r="D190" s="186" t="s">
        <v>71</v>
      </c>
      <c r="E190" s="198" t="s">
        <v>601</v>
      </c>
      <c r="F190" s="198" t="s">
        <v>602</v>
      </c>
      <c r="G190" s="185"/>
      <c r="H190" s="185"/>
      <c r="I190" s="188"/>
      <c r="J190" s="199">
        <f>BK190</f>
        <v>0</v>
      </c>
      <c r="K190" s="185"/>
      <c r="L190" s="190"/>
      <c r="M190" s="191"/>
      <c r="N190" s="192"/>
      <c r="O190" s="192"/>
      <c r="P190" s="193">
        <f>SUM(P191:P199)</f>
        <v>0</v>
      </c>
      <c r="Q190" s="192"/>
      <c r="R190" s="193">
        <f>SUM(R191:R199)</f>
        <v>0.02422</v>
      </c>
      <c r="S190" s="192"/>
      <c r="T190" s="194">
        <f>SUM(T191:T199)</f>
        <v>0.029200000000000004</v>
      </c>
      <c r="AR190" s="195" t="s">
        <v>82</v>
      </c>
      <c r="AT190" s="196" t="s">
        <v>71</v>
      </c>
      <c r="AU190" s="196" t="s">
        <v>80</v>
      </c>
      <c r="AY190" s="195" t="s">
        <v>138</v>
      </c>
      <c r="BK190" s="197">
        <f>SUM(BK191:BK199)</f>
        <v>0</v>
      </c>
    </row>
    <row r="191" spans="2:65" s="1" customFormat="1" ht="16.5" customHeight="1">
      <c r="B191" s="34"/>
      <c r="C191" s="200" t="s">
        <v>449</v>
      </c>
      <c r="D191" s="200" t="s">
        <v>141</v>
      </c>
      <c r="E191" s="201" t="s">
        <v>604</v>
      </c>
      <c r="F191" s="202" t="s">
        <v>605</v>
      </c>
      <c r="G191" s="203" t="s">
        <v>209</v>
      </c>
      <c r="H191" s="204">
        <v>16</v>
      </c>
      <c r="I191" s="205"/>
      <c r="J191" s="206">
        <f>ROUND(I191*H191,2)</f>
        <v>0</v>
      </c>
      <c r="K191" s="202" t="s">
        <v>145</v>
      </c>
      <c r="L191" s="39"/>
      <c r="M191" s="207" t="s">
        <v>20</v>
      </c>
      <c r="N191" s="208" t="s">
        <v>43</v>
      </c>
      <c r="O191" s="75"/>
      <c r="P191" s="209">
        <f>O191*H191</f>
        <v>0</v>
      </c>
      <c r="Q191" s="209">
        <v>9E-05</v>
      </c>
      <c r="R191" s="209">
        <f>Q191*H191</f>
        <v>0.00144</v>
      </c>
      <c r="S191" s="209">
        <v>0.00045</v>
      </c>
      <c r="T191" s="210">
        <f>S191*H191</f>
        <v>0.0072</v>
      </c>
      <c r="AR191" s="13" t="s">
        <v>201</v>
      </c>
      <c r="AT191" s="13" t="s">
        <v>141</v>
      </c>
      <c r="AU191" s="13" t="s">
        <v>82</v>
      </c>
      <c r="AY191" s="13" t="s">
        <v>138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3" t="s">
        <v>80</v>
      </c>
      <c r="BK191" s="211">
        <f>ROUND(I191*H191,2)</f>
        <v>0</v>
      </c>
      <c r="BL191" s="13" t="s">
        <v>201</v>
      </c>
      <c r="BM191" s="13" t="s">
        <v>1387</v>
      </c>
    </row>
    <row r="192" spans="2:65" s="1" customFormat="1" ht="16.5" customHeight="1">
      <c r="B192" s="34"/>
      <c r="C192" s="200" t="s">
        <v>454</v>
      </c>
      <c r="D192" s="200" t="s">
        <v>141</v>
      </c>
      <c r="E192" s="201" t="s">
        <v>1388</v>
      </c>
      <c r="F192" s="202" t="s">
        <v>1389</v>
      </c>
      <c r="G192" s="203" t="s">
        <v>209</v>
      </c>
      <c r="H192" s="204">
        <v>20</v>
      </c>
      <c r="I192" s="205"/>
      <c r="J192" s="206">
        <f>ROUND(I192*H192,2)</f>
        <v>0</v>
      </c>
      <c r="K192" s="202" t="s">
        <v>145</v>
      </c>
      <c r="L192" s="39"/>
      <c r="M192" s="207" t="s">
        <v>20</v>
      </c>
      <c r="N192" s="208" t="s">
        <v>43</v>
      </c>
      <c r="O192" s="75"/>
      <c r="P192" s="209">
        <f>O192*H192</f>
        <v>0</v>
      </c>
      <c r="Q192" s="209">
        <v>0.00013</v>
      </c>
      <c r="R192" s="209">
        <f>Q192*H192</f>
        <v>0.0026</v>
      </c>
      <c r="S192" s="209">
        <v>0.0011</v>
      </c>
      <c r="T192" s="210">
        <f>S192*H192</f>
        <v>0.022000000000000002</v>
      </c>
      <c r="AR192" s="13" t="s">
        <v>201</v>
      </c>
      <c r="AT192" s="13" t="s">
        <v>141</v>
      </c>
      <c r="AU192" s="13" t="s">
        <v>82</v>
      </c>
      <c r="AY192" s="13" t="s">
        <v>138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3" t="s">
        <v>80</v>
      </c>
      <c r="BK192" s="211">
        <f>ROUND(I192*H192,2)</f>
        <v>0</v>
      </c>
      <c r="BL192" s="13" t="s">
        <v>201</v>
      </c>
      <c r="BM192" s="13" t="s">
        <v>1390</v>
      </c>
    </row>
    <row r="193" spans="2:65" s="1" customFormat="1" ht="16.5" customHeight="1">
      <c r="B193" s="34"/>
      <c r="C193" s="200" t="s">
        <v>458</v>
      </c>
      <c r="D193" s="200" t="s">
        <v>141</v>
      </c>
      <c r="E193" s="201" t="s">
        <v>608</v>
      </c>
      <c r="F193" s="202" t="s">
        <v>609</v>
      </c>
      <c r="G193" s="203" t="s">
        <v>209</v>
      </c>
      <c r="H193" s="204">
        <v>8</v>
      </c>
      <c r="I193" s="205"/>
      <c r="J193" s="206">
        <f>ROUND(I193*H193,2)</f>
        <v>0</v>
      </c>
      <c r="K193" s="202" t="s">
        <v>145</v>
      </c>
      <c r="L193" s="39"/>
      <c r="M193" s="207" t="s">
        <v>20</v>
      </c>
      <c r="N193" s="208" t="s">
        <v>43</v>
      </c>
      <c r="O193" s="75"/>
      <c r="P193" s="209">
        <f>O193*H193</f>
        <v>0</v>
      </c>
      <c r="Q193" s="209">
        <v>5E-05</v>
      </c>
      <c r="R193" s="209">
        <f>Q193*H193</f>
        <v>0.0004</v>
      </c>
      <c r="S193" s="209">
        <v>0</v>
      </c>
      <c r="T193" s="210">
        <f>S193*H193</f>
        <v>0</v>
      </c>
      <c r="AR193" s="13" t="s">
        <v>201</v>
      </c>
      <c r="AT193" s="13" t="s">
        <v>141</v>
      </c>
      <c r="AU193" s="13" t="s">
        <v>82</v>
      </c>
      <c r="AY193" s="13" t="s">
        <v>138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3" t="s">
        <v>80</v>
      </c>
      <c r="BK193" s="211">
        <f>ROUND(I193*H193,2)</f>
        <v>0</v>
      </c>
      <c r="BL193" s="13" t="s">
        <v>201</v>
      </c>
      <c r="BM193" s="13" t="s">
        <v>1391</v>
      </c>
    </row>
    <row r="194" spans="2:65" s="1" customFormat="1" ht="16.5" customHeight="1">
      <c r="B194" s="34"/>
      <c r="C194" s="200" t="s">
        <v>462</v>
      </c>
      <c r="D194" s="200" t="s">
        <v>141</v>
      </c>
      <c r="E194" s="201" t="s">
        <v>1392</v>
      </c>
      <c r="F194" s="202" t="s">
        <v>1393</v>
      </c>
      <c r="G194" s="203" t="s">
        <v>209</v>
      </c>
      <c r="H194" s="204">
        <v>10</v>
      </c>
      <c r="I194" s="205"/>
      <c r="J194" s="206">
        <f>ROUND(I194*H194,2)</f>
        <v>0</v>
      </c>
      <c r="K194" s="202" t="s">
        <v>145</v>
      </c>
      <c r="L194" s="39"/>
      <c r="M194" s="207" t="s">
        <v>20</v>
      </c>
      <c r="N194" s="208" t="s">
        <v>43</v>
      </c>
      <c r="O194" s="75"/>
      <c r="P194" s="209">
        <f>O194*H194</f>
        <v>0</v>
      </c>
      <c r="Q194" s="209">
        <v>0.00064</v>
      </c>
      <c r="R194" s="209">
        <f>Q194*H194</f>
        <v>0.0064</v>
      </c>
      <c r="S194" s="209">
        <v>0</v>
      </c>
      <c r="T194" s="210">
        <f>S194*H194</f>
        <v>0</v>
      </c>
      <c r="AR194" s="13" t="s">
        <v>201</v>
      </c>
      <c r="AT194" s="13" t="s">
        <v>141</v>
      </c>
      <c r="AU194" s="13" t="s">
        <v>82</v>
      </c>
      <c r="AY194" s="13" t="s">
        <v>138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3" t="s">
        <v>80</v>
      </c>
      <c r="BK194" s="211">
        <f>ROUND(I194*H194,2)</f>
        <v>0</v>
      </c>
      <c r="BL194" s="13" t="s">
        <v>201</v>
      </c>
      <c r="BM194" s="13" t="s">
        <v>1394</v>
      </c>
    </row>
    <row r="195" spans="2:65" s="1" customFormat="1" ht="16.5" customHeight="1">
      <c r="B195" s="34"/>
      <c r="C195" s="200" t="s">
        <v>466</v>
      </c>
      <c r="D195" s="200" t="s">
        <v>141</v>
      </c>
      <c r="E195" s="201" t="s">
        <v>612</v>
      </c>
      <c r="F195" s="202" t="s">
        <v>613</v>
      </c>
      <c r="G195" s="203" t="s">
        <v>209</v>
      </c>
      <c r="H195" s="204">
        <v>8</v>
      </c>
      <c r="I195" s="205"/>
      <c r="J195" s="206">
        <f>ROUND(I195*H195,2)</f>
        <v>0</v>
      </c>
      <c r="K195" s="202" t="s">
        <v>145</v>
      </c>
      <c r="L195" s="39"/>
      <c r="M195" s="207" t="s">
        <v>20</v>
      </c>
      <c r="N195" s="208" t="s">
        <v>43</v>
      </c>
      <c r="O195" s="75"/>
      <c r="P195" s="209">
        <f>O195*H195</f>
        <v>0</v>
      </c>
      <c r="Q195" s="209">
        <v>0.00029</v>
      </c>
      <c r="R195" s="209">
        <f>Q195*H195</f>
        <v>0.00232</v>
      </c>
      <c r="S195" s="209">
        <v>0</v>
      </c>
      <c r="T195" s="210">
        <f>S195*H195</f>
        <v>0</v>
      </c>
      <c r="AR195" s="13" t="s">
        <v>201</v>
      </c>
      <c r="AT195" s="13" t="s">
        <v>141</v>
      </c>
      <c r="AU195" s="13" t="s">
        <v>82</v>
      </c>
      <c r="AY195" s="13" t="s">
        <v>138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3" t="s">
        <v>80</v>
      </c>
      <c r="BK195" s="211">
        <f>ROUND(I195*H195,2)</f>
        <v>0</v>
      </c>
      <c r="BL195" s="13" t="s">
        <v>201</v>
      </c>
      <c r="BM195" s="13" t="s">
        <v>1395</v>
      </c>
    </row>
    <row r="196" spans="2:65" s="1" customFormat="1" ht="22.5" customHeight="1">
      <c r="B196" s="34"/>
      <c r="C196" s="200" t="s">
        <v>470</v>
      </c>
      <c r="D196" s="200" t="s">
        <v>141</v>
      </c>
      <c r="E196" s="201" t="s">
        <v>616</v>
      </c>
      <c r="F196" s="202" t="s">
        <v>617</v>
      </c>
      <c r="G196" s="203" t="s">
        <v>209</v>
      </c>
      <c r="H196" s="204">
        <v>18</v>
      </c>
      <c r="I196" s="205"/>
      <c r="J196" s="206">
        <f>ROUND(I196*H196,2)</f>
        <v>0</v>
      </c>
      <c r="K196" s="202" t="s">
        <v>20</v>
      </c>
      <c r="L196" s="39"/>
      <c r="M196" s="207" t="s">
        <v>20</v>
      </c>
      <c r="N196" s="208" t="s">
        <v>43</v>
      </c>
      <c r="O196" s="75"/>
      <c r="P196" s="209">
        <f>O196*H196</f>
        <v>0</v>
      </c>
      <c r="Q196" s="209">
        <v>0.00011</v>
      </c>
      <c r="R196" s="209">
        <f>Q196*H196</f>
        <v>0.00198</v>
      </c>
      <c r="S196" s="209">
        <v>0</v>
      </c>
      <c r="T196" s="210">
        <f>S196*H196</f>
        <v>0</v>
      </c>
      <c r="AR196" s="13" t="s">
        <v>201</v>
      </c>
      <c r="AT196" s="13" t="s">
        <v>141</v>
      </c>
      <c r="AU196" s="13" t="s">
        <v>82</v>
      </c>
      <c r="AY196" s="13" t="s">
        <v>138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3" t="s">
        <v>80</v>
      </c>
      <c r="BK196" s="211">
        <f>ROUND(I196*H196,2)</f>
        <v>0</v>
      </c>
      <c r="BL196" s="13" t="s">
        <v>201</v>
      </c>
      <c r="BM196" s="13" t="s">
        <v>1396</v>
      </c>
    </row>
    <row r="197" spans="2:65" s="1" customFormat="1" ht="16.5" customHeight="1">
      <c r="B197" s="34"/>
      <c r="C197" s="200" t="s">
        <v>474</v>
      </c>
      <c r="D197" s="200" t="s">
        <v>141</v>
      </c>
      <c r="E197" s="201" t="s">
        <v>1397</v>
      </c>
      <c r="F197" s="202" t="s">
        <v>1398</v>
      </c>
      <c r="G197" s="203" t="s">
        <v>209</v>
      </c>
      <c r="H197" s="204">
        <v>10</v>
      </c>
      <c r="I197" s="205"/>
      <c r="J197" s="206">
        <f>ROUND(I197*H197,2)</f>
        <v>0</v>
      </c>
      <c r="K197" s="202" t="s">
        <v>145</v>
      </c>
      <c r="L197" s="39"/>
      <c r="M197" s="207" t="s">
        <v>20</v>
      </c>
      <c r="N197" s="208" t="s">
        <v>43</v>
      </c>
      <c r="O197" s="75"/>
      <c r="P197" s="209">
        <f>O197*H197</f>
        <v>0</v>
      </c>
      <c r="Q197" s="209">
        <v>0.0007</v>
      </c>
      <c r="R197" s="209">
        <f>Q197*H197</f>
        <v>0.007</v>
      </c>
      <c r="S197" s="209">
        <v>0</v>
      </c>
      <c r="T197" s="210">
        <f>S197*H197</f>
        <v>0</v>
      </c>
      <c r="AR197" s="13" t="s">
        <v>201</v>
      </c>
      <c r="AT197" s="13" t="s">
        <v>141</v>
      </c>
      <c r="AU197" s="13" t="s">
        <v>82</v>
      </c>
      <c r="AY197" s="13" t="s">
        <v>138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3" t="s">
        <v>80</v>
      </c>
      <c r="BK197" s="211">
        <f>ROUND(I197*H197,2)</f>
        <v>0</v>
      </c>
      <c r="BL197" s="13" t="s">
        <v>201</v>
      </c>
      <c r="BM197" s="13" t="s">
        <v>1399</v>
      </c>
    </row>
    <row r="198" spans="2:65" s="1" customFormat="1" ht="16.5" customHeight="1">
      <c r="B198" s="34"/>
      <c r="C198" s="200" t="s">
        <v>478</v>
      </c>
      <c r="D198" s="200" t="s">
        <v>141</v>
      </c>
      <c r="E198" s="201" t="s">
        <v>620</v>
      </c>
      <c r="F198" s="202" t="s">
        <v>621</v>
      </c>
      <c r="G198" s="203" t="s">
        <v>209</v>
      </c>
      <c r="H198" s="204">
        <v>8</v>
      </c>
      <c r="I198" s="205"/>
      <c r="J198" s="206">
        <f>ROUND(I198*H198,2)</f>
        <v>0</v>
      </c>
      <c r="K198" s="202" t="s">
        <v>145</v>
      </c>
      <c r="L198" s="39"/>
      <c r="M198" s="207" t="s">
        <v>20</v>
      </c>
      <c r="N198" s="208" t="s">
        <v>43</v>
      </c>
      <c r="O198" s="75"/>
      <c r="P198" s="209">
        <f>O198*H198</f>
        <v>0</v>
      </c>
      <c r="Q198" s="209">
        <v>0.00026</v>
      </c>
      <c r="R198" s="209">
        <f>Q198*H198</f>
        <v>0.00208</v>
      </c>
      <c r="S198" s="209">
        <v>0</v>
      </c>
      <c r="T198" s="210">
        <f>S198*H198</f>
        <v>0</v>
      </c>
      <c r="AR198" s="13" t="s">
        <v>201</v>
      </c>
      <c r="AT198" s="13" t="s">
        <v>141</v>
      </c>
      <c r="AU198" s="13" t="s">
        <v>82</v>
      </c>
      <c r="AY198" s="13" t="s">
        <v>138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3" t="s">
        <v>80</v>
      </c>
      <c r="BK198" s="211">
        <f>ROUND(I198*H198,2)</f>
        <v>0</v>
      </c>
      <c r="BL198" s="13" t="s">
        <v>201</v>
      </c>
      <c r="BM198" s="13" t="s">
        <v>1400</v>
      </c>
    </row>
    <row r="199" spans="2:65" s="1" customFormat="1" ht="22.5" customHeight="1">
      <c r="B199" s="34"/>
      <c r="C199" s="200" t="s">
        <v>482</v>
      </c>
      <c r="D199" s="200" t="s">
        <v>141</v>
      </c>
      <c r="E199" s="201" t="s">
        <v>624</v>
      </c>
      <c r="F199" s="202" t="s">
        <v>625</v>
      </c>
      <c r="G199" s="203" t="s">
        <v>259</v>
      </c>
      <c r="H199" s="204">
        <v>0.024</v>
      </c>
      <c r="I199" s="205"/>
      <c r="J199" s="206">
        <f>ROUND(I199*H199,2)</f>
        <v>0</v>
      </c>
      <c r="K199" s="202" t="s">
        <v>145</v>
      </c>
      <c r="L199" s="39"/>
      <c r="M199" s="207" t="s">
        <v>20</v>
      </c>
      <c r="N199" s="208" t="s">
        <v>43</v>
      </c>
      <c r="O199" s="75"/>
      <c r="P199" s="209">
        <f>O199*H199</f>
        <v>0</v>
      </c>
      <c r="Q199" s="209">
        <v>0</v>
      </c>
      <c r="R199" s="209">
        <f>Q199*H199</f>
        <v>0</v>
      </c>
      <c r="S199" s="209">
        <v>0</v>
      </c>
      <c r="T199" s="210">
        <f>S199*H199</f>
        <v>0</v>
      </c>
      <c r="AR199" s="13" t="s">
        <v>201</v>
      </c>
      <c r="AT199" s="13" t="s">
        <v>141</v>
      </c>
      <c r="AU199" s="13" t="s">
        <v>82</v>
      </c>
      <c r="AY199" s="13" t="s">
        <v>138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3" t="s">
        <v>80</v>
      </c>
      <c r="BK199" s="211">
        <f>ROUND(I199*H199,2)</f>
        <v>0</v>
      </c>
      <c r="BL199" s="13" t="s">
        <v>201</v>
      </c>
      <c r="BM199" s="13" t="s">
        <v>1401</v>
      </c>
    </row>
    <row r="200" spans="2:63" s="10" customFormat="1" ht="22.8" customHeight="1">
      <c r="B200" s="184"/>
      <c r="C200" s="185"/>
      <c r="D200" s="186" t="s">
        <v>71</v>
      </c>
      <c r="E200" s="198" t="s">
        <v>627</v>
      </c>
      <c r="F200" s="198" t="s">
        <v>628</v>
      </c>
      <c r="G200" s="185"/>
      <c r="H200" s="185"/>
      <c r="I200" s="188"/>
      <c r="J200" s="199">
        <f>BK200</f>
        <v>0</v>
      </c>
      <c r="K200" s="185"/>
      <c r="L200" s="190"/>
      <c r="M200" s="191"/>
      <c r="N200" s="192"/>
      <c r="O200" s="192"/>
      <c r="P200" s="193">
        <f>SUM(P201:P221)</f>
        <v>0</v>
      </c>
      <c r="Q200" s="192"/>
      <c r="R200" s="193">
        <f>SUM(R201:R221)</f>
        <v>0.005260000000000001</v>
      </c>
      <c r="S200" s="192"/>
      <c r="T200" s="194">
        <f>SUM(T201:T221)</f>
        <v>0.7644000000000001</v>
      </c>
      <c r="AR200" s="195" t="s">
        <v>82</v>
      </c>
      <c r="AT200" s="196" t="s">
        <v>71</v>
      </c>
      <c r="AU200" s="196" t="s">
        <v>80</v>
      </c>
      <c r="AY200" s="195" t="s">
        <v>138</v>
      </c>
      <c r="BK200" s="197">
        <f>SUM(BK201:BK221)</f>
        <v>0</v>
      </c>
    </row>
    <row r="201" spans="2:65" s="1" customFormat="1" ht="16.5" customHeight="1">
      <c r="B201" s="34"/>
      <c r="C201" s="200" t="s">
        <v>486</v>
      </c>
      <c r="D201" s="200" t="s">
        <v>141</v>
      </c>
      <c r="E201" s="201" t="s">
        <v>630</v>
      </c>
      <c r="F201" s="202" t="s">
        <v>631</v>
      </c>
      <c r="G201" s="203" t="s">
        <v>209</v>
      </c>
      <c r="H201" s="204">
        <v>18</v>
      </c>
      <c r="I201" s="205"/>
      <c r="J201" s="206">
        <f>ROUND(I201*H201,2)</f>
        <v>0</v>
      </c>
      <c r="K201" s="202" t="s">
        <v>145</v>
      </c>
      <c r="L201" s="39"/>
      <c r="M201" s="207" t="s">
        <v>20</v>
      </c>
      <c r="N201" s="208" t="s">
        <v>43</v>
      </c>
      <c r="O201" s="75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AR201" s="13" t="s">
        <v>201</v>
      </c>
      <c r="AT201" s="13" t="s">
        <v>141</v>
      </c>
      <c r="AU201" s="13" t="s">
        <v>82</v>
      </c>
      <c r="AY201" s="13" t="s">
        <v>138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3" t="s">
        <v>80</v>
      </c>
      <c r="BK201" s="211">
        <f>ROUND(I201*H201,2)</f>
        <v>0</v>
      </c>
      <c r="BL201" s="13" t="s">
        <v>201</v>
      </c>
      <c r="BM201" s="13" t="s">
        <v>1402</v>
      </c>
    </row>
    <row r="202" spans="2:65" s="1" customFormat="1" ht="16.5" customHeight="1">
      <c r="B202" s="34"/>
      <c r="C202" s="200" t="s">
        <v>490</v>
      </c>
      <c r="D202" s="200" t="s">
        <v>141</v>
      </c>
      <c r="E202" s="201" t="s">
        <v>634</v>
      </c>
      <c r="F202" s="202" t="s">
        <v>635</v>
      </c>
      <c r="G202" s="203" t="s">
        <v>209</v>
      </c>
      <c r="H202" s="204">
        <v>8</v>
      </c>
      <c r="I202" s="205"/>
      <c r="J202" s="206">
        <f>ROUND(I202*H202,2)</f>
        <v>0</v>
      </c>
      <c r="K202" s="202" t="s">
        <v>145</v>
      </c>
      <c r="L202" s="39"/>
      <c r="M202" s="207" t="s">
        <v>20</v>
      </c>
      <c r="N202" s="208" t="s">
        <v>43</v>
      </c>
      <c r="O202" s="75"/>
      <c r="P202" s="209">
        <f>O202*H202</f>
        <v>0</v>
      </c>
      <c r="Q202" s="209">
        <v>7E-05</v>
      </c>
      <c r="R202" s="209">
        <f>Q202*H202</f>
        <v>0.00056</v>
      </c>
      <c r="S202" s="209">
        <v>0</v>
      </c>
      <c r="T202" s="210">
        <f>S202*H202</f>
        <v>0</v>
      </c>
      <c r="AR202" s="13" t="s">
        <v>201</v>
      </c>
      <c r="AT202" s="13" t="s">
        <v>141</v>
      </c>
      <c r="AU202" s="13" t="s">
        <v>82</v>
      </c>
      <c r="AY202" s="13" t="s">
        <v>138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3" t="s">
        <v>80</v>
      </c>
      <c r="BK202" s="211">
        <f>ROUND(I202*H202,2)</f>
        <v>0</v>
      </c>
      <c r="BL202" s="13" t="s">
        <v>201</v>
      </c>
      <c r="BM202" s="13" t="s">
        <v>1403</v>
      </c>
    </row>
    <row r="203" spans="2:65" s="1" customFormat="1" ht="16.5" customHeight="1">
      <c r="B203" s="34"/>
      <c r="C203" s="200" t="s">
        <v>494</v>
      </c>
      <c r="D203" s="200" t="s">
        <v>141</v>
      </c>
      <c r="E203" s="201" t="s">
        <v>638</v>
      </c>
      <c r="F203" s="202" t="s">
        <v>639</v>
      </c>
      <c r="G203" s="203" t="s">
        <v>144</v>
      </c>
      <c r="H203" s="204">
        <v>35.955</v>
      </c>
      <c r="I203" s="205"/>
      <c r="J203" s="206">
        <f>ROUND(I203*H203,2)</f>
        <v>0</v>
      </c>
      <c r="K203" s="202" t="s">
        <v>145</v>
      </c>
      <c r="L203" s="39"/>
      <c r="M203" s="207" t="s">
        <v>20</v>
      </c>
      <c r="N203" s="208" t="s">
        <v>43</v>
      </c>
      <c r="O203" s="75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AR203" s="13" t="s">
        <v>201</v>
      </c>
      <c r="AT203" s="13" t="s">
        <v>141</v>
      </c>
      <c r="AU203" s="13" t="s">
        <v>82</v>
      </c>
      <c r="AY203" s="13" t="s">
        <v>138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3" t="s">
        <v>80</v>
      </c>
      <c r="BK203" s="211">
        <f>ROUND(I203*H203,2)</f>
        <v>0</v>
      </c>
      <c r="BL203" s="13" t="s">
        <v>201</v>
      </c>
      <c r="BM203" s="13" t="s">
        <v>1404</v>
      </c>
    </row>
    <row r="204" spans="2:65" s="1" customFormat="1" ht="16.5" customHeight="1">
      <c r="B204" s="34"/>
      <c r="C204" s="200" t="s">
        <v>498</v>
      </c>
      <c r="D204" s="200" t="s">
        <v>141</v>
      </c>
      <c r="E204" s="201" t="s">
        <v>642</v>
      </c>
      <c r="F204" s="202" t="s">
        <v>643</v>
      </c>
      <c r="G204" s="203" t="s">
        <v>144</v>
      </c>
      <c r="H204" s="204">
        <v>35.955</v>
      </c>
      <c r="I204" s="205"/>
      <c r="J204" s="206">
        <f>ROUND(I204*H204,2)</f>
        <v>0</v>
      </c>
      <c r="K204" s="202" t="s">
        <v>145</v>
      </c>
      <c r="L204" s="39"/>
      <c r="M204" s="207" t="s">
        <v>20</v>
      </c>
      <c r="N204" s="208" t="s">
        <v>43</v>
      </c>
      <c r="O204" s="75"/>
      <c r="P204" s="209">
        <f>O204*H204</f>
        <v>0</v>
      </c>
      <c r="Q204" s="209">
        <v>0</v>
      </c>
      <c r="R204" s="209">
        <f>Q204*H204</f>
        <v>0</v>
      </c>
      <c r="S204" s="209">
        <v>0</v>
      </c>
      <c r="T204" s="210">
        <f>S204*H204</f>
        <v>0</v>
      </c>
      <c r="AR204" s="13" t="s">
        <v>201</v>
      </c>
      <c r="AT204" s="13" t="s">
        <v>141</v>
      </c>
      <c r="AU204" s="13" t="s">
        <v>82</v>
      </c>
      <c r="AY204" s="13" t="s">
        <v>138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3" t="s">
        <v>80</v>
      </c>
      <c r="BK204" s="211">
        <f>ROUND(I204*H204,2)</f>
        <v>0</v>
      </c>
      <c r="BL204" s="13" t="s">
        <v>201</v>
      </c>
      <c r="BM204" s="13" t="s">
        <v>1405</v>
      </c>
    </row>
    <row r="205" spans="2:65" s="1" customFormat="1" ht="16.5" customHeight="1">
      <c r="B205" s="34"/>
      <c r="C205" s="200" t="s">
        <v>502</v>
      </c>
      <c r="D205" s="200" t="s">
        <v>141</v>
      </c>
      <c r="E205" s="201" t="s">
        <v>650</v>
      </c>
      <c r="F205" s="202" t="s">
        <v>651</v>
      </c>
      <c r="G205" s="203" t="s">
        <v>209</v>
      </c>
      <c r="H205" s="204">
        <v>8</v>
      </c>
      <c r="I205" s="205"/>
      <c r="J205" s="206">
        <f>ROUND(I205*H205,2)</f>
        <v>0</v>
      </c>
      <c r="K205" s="202" t="s">
        <v>145</v>
      </c>
      <c r="L205" s="39"/>
      <c r="M205" s="207" t="s">
        <v>20</v>
      </c>
      <c r="N205" s="208" t="s">
        <v>43</v>
      </c>
      <c r="O205" s="75"/>
      <c r="P205" s="209">
        <f>O205*H205</f>
        <v>0</v>
      </c>
      <c r="Q205" s="209">
        <v>0.00027</v>
      </c>
      <c r="R205" s="209">
        <f>Q205*H205</f>
        <v>0.00216</v>
      </c>
      <c r="S205" s="209">
        <v>0</v>
      </c>
      <c r="T205" s="210">
        <f>S205*H205</f>
        <v>0</v>
      </c>
      <c r="AR205" s="13" t="s">
        <v>201</v>
      </c>
      <c r="AT205" s="13" t="s">
        <v>141</v>
      </c>
      <c r="AU205" s="13" t="s">
        <v>82</v>
      </c>
      <c r="AY205" s="13" t="s">
        <v>138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3" t="s">
        <v>80</v>
      </c>
      <c r="BK205" s="211">
        <f>ROUND(I205*H205,2)</f>
        <v>0</v>
      </c>
      <c r="BL205" s="13" t="s">
        <v>201</v>
      </c>
      <c r="BM205" s="13" t="s">
        <v>1406</v>
      </c>
    </row>
    <row r="206" spans="2:65" s="1" customFormat="1" ht="16.5" customHeight="1">
      <c r="B206" s="34"/>
      <c r="C206" s="200" t="s">
        <v>506</v>
      </c>
      <c r="D206" s="200" t="s">
        <v>141</v>
      </c>
      <c r="E206" s="201" t="s">
        <v>654</v>
      </c>
      <c r="F206" s="202" t="s">
        <v>655</v>
      </c>
      <c r="G206" s="203" t="s">
        <v>144</v>
      </c>
      <c r="H206" s="204">
        <v>35.955</v>
      </c>
      <c r="I206" s="205"/>
      <c r="J206" s="206">
        <f>ROUND(I206*H206,2)</f>
        <v>0</v>
      </c>
      <c r="K206" s="202" t="s">
        <v>145</v>
      </c>
      <c r="L206" s="39"/>
      <c r="M206" s="207" t="s">
        <v>20</v>
      </c>
      <c r="N206" s="208" t="s">
        <v>43</v>
      </c>
      <c r="O206" s="75"/>
      <c r="P206" s="209">
        <f>O206*H206</f>
        <v>0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AR206" s="13" t="s">
        <v>201</v>
      </c>
      <c r="AT206" s="13" t="s">
        <v>141</v>
      </c>
      <c r="AU206" s="13" t="s">
        <v>82</v>
      </c>
      <c r="AY206" s="13" t="s">
        <v>138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3" t="s">
        <v>80</v>
      </c>
      <c r="BK206" s="211">
        <f>ROUND(I206*H206,2)</f>
        <v>0</v>
      </c>
      <c r="BL206" s="13" t="s">
        <v>201</v>
      </c>
      <c r="BM206" s="13" t="s">
        <v>1407</v>
      </c>
    </row>
    <row r="207" spans="2:65" s="1" customFormat="1" ht="16.5" customHeight="1">
      <c r="B207" s="34"/>
      <c r="C207" s="200" t="s">
        <v>510</v>
      </c>
      <c r="D207" s="200" t="s">
        <v>141</v>
      </c>
      <c r="E207" s="201" t="s">
        <v>1408</v>
      </c>
      <c r="F207" s="202" t="s">
        <v>1409</v>
      </c>
      <c r="G207" s="203" t="s">
        <v>144</v>
      </c>
      <c r="H207" s="204">
        <v>96.78</v>
      </c>
      <c r="I207" s="205"/>
      <c r="J207" s="206">
        <f>ROUND(I207*H207,2)</f>
        <v>0</v>
      </c>
      <c r="K207" s="202" t="s">
        <v>145</v>
      </c>
      <c r="L207" s="39"/>
      <c r="M207" s="207" t="s">
        <v>20</v>
      </c>
      <c r="N207" s="208" t="s">
        <v>43</v>
      </c>
      <c r="O207" s="75"/>
      <c r="P207" s="209">
        <f>O207*H207</f>
        <v>0</v>
      </c>
      <c r="Q207" s="209">
        <v>0</v>
      </c>
      <c r="R207" s="209">
        <f>Q207*H207</f>
        <v>0</v>
      </c>
      <c r="S207" s="209">
        <v>0</v>
      </c>
      <c r="T207" s="210">
        <f>S207*H207</f>
        <v>0</v>
      </c>
      <c r="AR207" s="13" t="s">
        <v>201</v>
      </c>
      <c r="AT207" s="13" t="s">
        <v>141</v>
      </c>
      <c r="AU207" s="13" t="s">
        <v>82</v>
      </c>
      <c r="AY207" s="13" t="s">
        <v>138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3" t="s">
        <v>80</v>
      </c>
      <c r="BK207" s="211">
        <f>ROUND(I207*H207,2)</f>
        <v>0</v>
      </c>
      <c r="BL207" s="13" t="s">
        <v>201</v>
      </c>
      <c r="BM207" s="13" t="s">
        <v>1410</v>
      </c>
    </row>
    <row r="208" spans="2:65" s="1" customFormat="1" ht="16.5" customHeight="1">
      <c r="B208" s="34"/>
      <c r="C208" s="200" t="s">
        <v>514</v>
      </c>
      <c r="D208" s="200" t="s">
        <v>141</v>
      </c>
      <c r="E208" s="201" t="s">
        <v>658</v>
      </c>
      <c r="F208" s="202" t="s">
        <v>659</v>
      </c>
      <c r="G208" s="203" t="s">
        <v>144</v>
      </c>
      <c r="H208" s="204">
        <v>35.955</v>
      </c>
      <c r="I208" s="205"/>
      <c r="J208" s="206">
        <f>ROUND(I208*H208,2)</f>
        <v>0</v>
      </c>
      <c r="K208" s="202" t="s">
        <v>145</v>
      </c>
      <c r="L208" s="39"/>
      <c r="M208" s="207" t="s">
        <v>20</v>
      </c>
      <c r="N208" s="208" t="s">
        <v>43</v>
      </c>
      <c r="O208" s="75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AR208" s="13" t="s">
        <v>201</v>
      </c>
      <c r="AT208" s="13" t="s">
        <v>141</v>
      </c>
      <c r="AU208" s="13" t="s">
        <v>82</v>
      </c>
      <c r="AY208" s="13" t="s">
        <v>138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3" t="s">
        <v>80</v>
      </c>
      <c r="BK208" s="211">
        <f>ROUND(I208*H208,2)</f>
        <v>0</v>
      </c>
      <c r="BL208" s="13" t="s">
        <v>201</v>
      </c>
      <c r="BM208" s="13" t="s">
        <v>1411</v>
      </c>
    </row>
    <row r="209" spans="2:65" s="1" customFormat="1" ht="16.5" customHeight="1">
      <c r="B209" s="34"/>
      <c r="C209" s="200" t="s">
        <v>518</v>
      </c>
      <c r="D209" s="200" t="s">
        <v>141</v>
      </c>
      <c r="E209" s="201" t="s">
        <v>662</v>
      </c>
      <c r="F209" s="202" t="s">
        <v>663</v>
      </c>
      <c r="G209" s="203" t="s">
        <v>209</v>
      </c>
      <c r="H209" s="204">
        <v>18</v>
      </c>
      <c r="I209" s="205"/>
      <c r="J209" s="206">
        <f>ROUND(I209*H209,2)</f>
        <v>0</v>
      </c>
      <c r="K209" s="202" t="s">
        <v>145</v>
      </c>
      <c r="L209" s="39"/>
      <c r="M209" s="207" t="s">
        <v>20</v>
      </c>
      <c r="N209" s="208" t="s">
        <v>43</v>
      </c>
      <c r="O209" s="75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13" t="s">
        <v>201</v>
      </c>
      <c r="AT209" s="13" t="s">
        <v>141</v>
      </c>
      <c r="AU209" s="13" t="s">
        <v>82</v>
      </c>
      <c r="AY209" s="13" t="s">
        <v>138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3" t="s">
        <v>80</v>
      </c>
      <c r="BK209" s="211">
        <f>ROUND(I209*H209,2)</f>
        <v>0</v>
      </c>
      <c r="BL209" s="13" t="s">
        <v>201</v>
      </c>
      <c r="BM209" s="13" t="s">
        <v>1412</v>
      </c>
    </row>
    <row r="210" spans="2:65" s="1" customFormat="1" ht="16.5" customHeight="1">
      <c r="B210" s="34"/>
      <c r="C210" s="200" t="s">
        <v>522</v>
      </c>
      <c r="D210" s="200" t="s">
        <v>141</v>
      </c>
      <c r="E210" s="201" t="s">
        <v>666</v>
      </c>
      <c r="F210" s="202" t="s">
        <v>667</v>
      </c>
      <c r="G210" s="203" t="s">
        <v>144</v>
      </c>
      <c r="H210" s="204">
        <v>158.735</v>
      </c>
      <c r="I210" s="205"/>
      <c r="J210" s="206">
        <f>ROUND(I210*H210,2)</f>
        <v>0</v>
      </c>
      <c r="K210" s="202" t="s">
        <v>145</v>
      </c>
      <c r="L210" s="39"/>
      <c r="M210" s="207" t="s">
        <v>20</v>
      </c>
      <c r="N210" s="208" t="s">
        <v>43</v>
      </c>
      <c r="O210" s="75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AR210" s="13" t="s">
        <v>201</v>
      </c>
      <c r="AT210" s="13" t="s">
        <v>141</v>
      </c>
      <c r="AU210" s="13" t="s">
        <v>82</v>
      </c>
      <c r="AY210" s="13" t="s">
        <v>138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3" t="s">
        <v>80</v>
      </c>
      <c r="BK210" s="211">
        <f>ROUND(I210*H210,2)</f>
        <v>0</v>
      </c>
      <c r="BL210" s="13" t="s">
        <v>201</v>
      </c>
      <c r="BM210" s="13" t="s">
        <v>1413</v>
      </c>
    </row>
    <row r="211" spans="2:65" s="1" customFormat="1" ht="16.5" customHeight="1">
      <c r="B211" s="34"/>
      <c r="C211" s="200" t="s">
        <v>526</v>
      </c>
      <c r="D211" s="200" t="s">
        <v>141</v>
      </c>
      <c r="E211" s="201" t="s">
        <v>1414</v>
      </c>
      <c r="F211" s="202" t="s">
        <v>1415</v>
      </c>
      <c r="G211" s="203" t="s">
        <v>209</v>
      </c>
      <c r="H211" s="204">
        <v>1</v>
      </c>
      <c r="I211" s="205"/>
      <c r="J211" s="206">
        <f>ROUND(I211*H211,2)</f>
        <v>0</v>
      </c>
      <c r="K211" s="202" t="s">
        <v>145</v>
      </c>
      <c r="L211" s="39"/>
      <c r="M211" s="207" t="s">
        <v>20</v>
      </c>
      <c r="N211" s="208" t="s">
        <v>43</v>
      </c>
      <c r="O211" s="75"/>
      <c r="P211" s="209">
        <f>O211*H211</f>
        <v>0</v>
      </c>
      <c r="Q211" s="209">
        <v>0.0002</v>
      </c>
      <c r="R211" s="209">
        <f>Q211*H211</f>
        <v>0.0002</v>
      </c>
      <c r="S211" s="209">
        <v>0.05108</v>
      </c>
      <c r="T211" s="210">
        <f>S211*H211</f>
        <v>0.05108</v>
      </c>
      <c r="AR211" s="13" t="s">
        <v>201</v>
      </c>
      <c r="AT211" s="13" t="s">
        <v>141</v>
      </c>
      <c r="AU211" s="13" t="s">
        <v>82</v>
      </c>
      <c r="AY211" s="13" t="s">
        <v>138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3" t="s">
        <v>80</v>
      </c>
      <c r="BK211" s="211">
        <f>ROUND(I211*H211,2)</f>
        <v>0</v>
      </c>
      <c r="BL211" s="13" t="s">
        <v>201</v>
      </c>
      <c r="BM211" s="13" t="s">
        <v>1416</v>
      </c>
    </row>
    <row r="212" spans="2:65" s="1" customFormat="1" ht="16.5" customHeight="1">
      <c r="B212" s="34"/>
      <c r="C212" s="200" t="s">
        <v>530</v>
      </c>
      <c r="D212" s="200" t="s">
        <v>141</v>
      </c>
      <c r="E212" s="201" t="s">
        <v>1417</v>
      </c>
      <c r="F212" s="202" t="s">
        <v>1418</v>
      </c>
      <c r="G212" s="203" t="s">
        <v>209</v>
      </c>
      <c r="H212" s="204">
        <v>3</v>
      </c>
      <c r="I212" s="205"/>
      <c r="J212" s="206">
        <f>ROUND(I212*H212,2)</f>
        <v>0</v>
      </c>
      <c r="K212" s="202" t="s">
        <v>145</v>
      </c>
      <c r="L212" s="39"/>
      <c r="M212" s="207" t="s">
        <v>20</v>
      </c>
      <c r="N212" s="208" t="s">
        <v>43</v>
      </c>
      <c r="O212" s="75"/>
      <c r="P212" s="209">
        <f>O212*H212</f>
        <v>0</v>
      </c>
      <c r="Q212" s="209">
        <v>0.00024</v>
      </c>
      <c r="R212" s="209">
        <f>Q212*H212</f>
        <v>0.00072</v>
      </c>
      <c r="S212" s="209">
        <v>0.10216</v>
      </c>
      <c r="T212" s="210">
        <f>S212*H212</f>
        <v>0.30648</v>
      </c>
      <c r="AR212" s="13" t="s">
        <v>201</v>
      </c>
      <c r="AT212" s="13" t="s">
        <v>141</v>
      </c>
      <c r="AU212" s="13" t="s">
        <v>82</v>
      </c>
      <c r="AY212" s="13" t="s">
        <v>138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3" t="s">
        <v>80</v>
      </c>
      <c r="BK212" s="211">
        <f>ROUND(I212*H212,2)</f>
        <v>0</v>
      </c>
      <c r="BL212" s="13" t="s">
        <v>201</v>
      </c>
      <c r="BM212" s="13" t="s">
        <v>1419</v>
      </c>
    </row>
    <row r="213" spans="2:65" s="1" customFormat="1" ht="16.5" customHeight="1">
      <c r="B213" s="34"/>
      <c r="C213" s="200" t="s">
        <v>534</v>
      </c>
      <c r="D213" s="200" t="s">
        <v>141</v>
      </c>
      <c r="E213" s="201" t="s">
        <v>1420</v>
      </c>
      <c r="F213" s="202" t="s">
        <v>1421</v>
      </c>
      <c r="G213" s="203" t="s">
        <v>209</v>
      </c>
      <c r="H213" s="204">
        <v>1</v>
      </c>
      <c r="I213" s="205"/>
      <c r="J213" s="206">
        <f>ROUND(I213*H213,2)</f>
        <v>0</v>
      </c>
      <c r="K213" s="202" t="s">
        <v>145</v>
      </c>
      <c r="L213" s="39"/>
      <c r="M213" s="207" t="s">
        <v>20</v>
      </c>
      <c r="N213" s="208" t="s">
        <v>43</v>
      </c>
      <c r="O213" s="75"/>
      <c r="P213" s="209">
        <f>O213*H213</f>
        <v>0</v>
      </c>
      <c r="Q213" s="209">
        <v>0.00031</v>
      </c>
      <c r="R213" s="209">
        <f>Q213*H213</f>
        <v>0.00031</v>
      </c>
      <c r="S213" s="209">
        <v>0.25684</v>
      </c>
      <c r="T213" s="210">
        <f>S213*H213</f>
        <v>0.25684</v>
      </c>
      <c r="AR213" s="13" t="s">
        <v>201</v>
      </c>
      <c r="AT213" s="13" t="s">
        <v>141</v>
      </c>
      <c r="AU213" s="13" t="s">
        <v>82</v>
      </c>
      <c r="AY213" s="13" t="s">
        <v>138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3" t="s">
        <v>80</v>
      </c>
      <c r="BK213" s="211">
        <f>ROUND(I213*H213,2)</f>
        <v>0</v>
      </c>
      <c r="BL213" s="13" t="s">
        <v>201</v>
      </c>
      <c r="BM213" s="13" t="s">
        <v>1422</v>
      </c>
    </row>
    <row r="214" spans="2:65" s="1" customFormat="1" ht="16.5" customHeight="1">
      <c r="B214" s="34"/>
      <c r="C214" s="200" t="s">
        <v>538</v>
      </c>
      <c r="D214" s="200" t="s">
        <v>141</v>
      </c>
      <c r="E214" s="201" t="s">
        <v>1423</v>
      </c>
      <c r="F214" s="202" t="s">
        <v>1424</v>
      </c>
      <c r="G214" s="203" t="s">
        <v>209</v>
      </c>
      <c r="H214" s="204">
        <v>8</v>
      </c>
      <c r="I214" s="205"/>
      <c r="J214" s="206">
        <f>ROUND(I214*H214,2)</f>
        <v>0</v>
      </c>
      <c r="K214" s="202" t="s">
        <v>145</v>
      </c>
      <c r="L214" s="39"/>
      <c r="M214" s="207" t="s">
        <v>20</v>
      </c>
      <c r="N214" s="208" t="s">
        <v>43</v>
      </c>
      <c r="O214" s="75"/>
      <c r="P214" s="209">
        <f>O214*H214</f>
        <v>0</v>
      </c>
      <c r="Q214" s="209">
        <v>1E-05</v>
      </c>
      <c r="R214" s="209">
        <f>Q214*H214</f>
        <v>8E-05</v>
      </c>
      <c r="S214" s="209">
        <v>0.00075</v>
      </c>
      <c r="T214" s="210">
        <f>S214*H214</f>
        <v>0.006</v>
      </c>
      <c r="AR214" s="13" t="s">
        <v>201</v>
      </c>
      <c r="AT214" s="13" t="s">
        <v>141</v>
      </c>
      <c r="AU214" s="13" t="s">
        <v>82</v>
      </c>
      <c r="AY214" s="13" t="s">
        <v>138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3" t="s">
        <v>80</v>
      </c>
      <c r="BK214" s="211">
        <f>ROUND(I214*H214,2)</f>
        <v>0</v>
      </c>
      <c r="BL214" s="13" t="s">
        <v>201</v>
      </c>
      <c r="BM214" s="13" t="s">
        <v>1425</v>
      </c>
    </row>
    <row r="215" spans="2:65" s="1" customFormat="1" ht="16.5" customHeight="1">
      <c r="B215" s="34"/>
      <c r="C215" s="200" t="s">
        <v>542</v>
      </c>
      <c r="D215" s="200" t="s">
        <v>141</v>
      </c>
      <c r="E215" s="201" t="s">
        <v>1426</v>
      </c>
      <c r="F215" s="202" t="s">
        <v>1427</v>
      </c>
      <c r="G215" s="203" t="s">
        <v>209</v>
      </c>
      <c r="H215" s="204">
        <v>1</v>
      </c>
      <c r="I215" s="205"/>
      <c r="J215" s="206">
        <f>ROUND(I215*H215,2)</f>
        <v>0</v>
      </c>
      <c r="K215" s="202" t="s">
        <v>145</v>
      </c>
      <c r="L215" s="39"/>
      <c r="M215" s="207" t="s">
        <v>20</v>
      </c>
      <c r="N215" s="208" t="s">
        <v>43</v>
      </c>
      <c r="O215" s="75"/>
      <c r="P215" s="209">
        <f>O215*H215</f>
        <v>0</v>
      </c>
      <c r="Q215" s="209">
        <v>0.0002</v>
      </c>
      <c r="R215" s="209">
        <f>Q215*H215</f>
        <v>0.0002</v>
      </c>
      <c r="S215" s="209">
        <v>0</v>
      </c>
      <c r="T215" s="210">
        <f>S215*H215</f>
        <v>0</v>
      </c>
      <c r="AR215" s="13" t="s">
        <v>201</v>
      </c>
      <c r="AT215" s="13" t="s">
        <v>141</v>
      </c>
      <c r="AU215" s="13" t="s">
        <v>82</v>
      </c>
      <c r="AY215" s="13" t="s">
        <v>138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3" t="s">
        <v>80</v>
      </c>
      <c r="BK215" s="211">
        <f>ROUND(I215*H215,2)</f>
        <v>0</v>
      </c>
      <c r="BL215" s="13" t="s">
        <v>201</v>
      </c>
      <c r="BM215" s="13" t="s">
        <v>1428</v>
      </c>
    </row>
    <row r="216" spans="2:65" s="1" customFormat="1" ht="16.5" customHeight="1">
      <c r="B216" s="34"/>
      <c r="C216" s="200" t="s">
        <v>546</v>
      </c>
      <c r="D216" s="200" t="s">
        <v>141</v>
      </c>
      <c r="E216" s="201" t="s">
        <v>1429</v>
      </c>
      <c r="F216" s="202" t="s">
        <v>1430</v>
      </c>
      <c r="G216" s="203" t="s">
        <v>209</v>
      </c>
      <c r="H216" s="204">
        <v>3</v>
      </c>
      <c r="I216" s="205"/>
      <c r="J216" s="206">
        <f>ROUND(I216*H216,2)</f>
        <v>0</v>
      </c>
      <c r="K216" s="202" t="s">
        <v>145</v>
      </c>
      <c r="L216" s="39"/>
      <c r="M216" s="207" t="s">
        <v>20</v>
      </c>
      <c r="N216" s="208" t="s">
        <v>43</v>
      </c>
      <c r="O216" s="75"/>
      <c r="P216" s="209">
        <f>O216*H216</f>
        <v>0</v>
      </c>
      <c r="Q216" s="209">
        <v>0.00024</v>
      </c>
      <c r="R216" s="209">
        <f>Q216*H216</f>
        <v>0.00072</v>
      </c>
      <c r="S216" s="209">
        <v>0</v>
      </c>
      <c r="T216" s="210">
        <f>S216*H216</f>
        <v>0</v>
      </c>
      <c r="AR216" s="13" t="s">
        <v>201</v>
      </c>
      <c r="AT216" s="13" t="s">
        <v>141</v>
      </c>
      <c r="AU216" s="13" t="s">
        <v>82</v>
      </c>
      <c r="AY216" s="13" t="s">
        <v>138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3" t="s">
        <v>80</v>
      </c>
      <c r="BK216" s="211">
        <f>ROUND(I216*H216,2)</f>
        <v>0</v>
      </c>
      <c r="BL216" s="13" t="s">
        <v>201</v>
      </c>
      <c r="BM216" s="13" t="s">
        <v>1431</v>
      </c>
    </row>
    <row r="217" spans="2:65" s="1" customFormat="1" ht="22.5" customHeight="1">
      <c r="B217" s="34"/>
      <c r="C217" s="200" t="s">
        <v>550</v>
      </c>
      <c r="D217" s="200" t="s">
        <v>141</v>
      </c>
      <c r="E217" s="201" t="s">
        <v>1432</v>
      </c>
      <c r="F217" s="202" t="s">
        <v>1433</v>
      </c>
      <c r="G217" s="203" t="s">
        <v>209</v>
      </c>
      <c r="H217" s="204">
        <v>1</v>
      </c>
      <c r="I217" s="205"/>
      <c r="J217" s="206">
        <f>ROUND(I217*H217,2)</f>
        <v>0</v>
      </c>
      <c r="K217" s="202" t="s">
        <v>145</v>
      </c>
      <c r="L217" s="39"/>
      <c r="M217" s="207" t="s">
        <v>20</v>
      </c>
      <c r="N217" s="208" t="s">
        <v>43</v>
      </c>
      <c r="O217" s="75"/>
      <c r="P217" s="209">
        <f>O217*H217</f>
        <v>0</v>
      </c>
      <c r="Q217" s="209">
        <v>0.00031</v>
      </c>
      <c r="R217" s="209">
        <f>Q217*H217</f>
        <v>0.00031</v>
      </c>
      <c r="S217" s="209">
        <v>0</v>
      </c>
      <c r="T217" s="210">
        <f>S217*H217</f>
        <v>0</v>
      </c>
      <c r="AR217" s="13" t="s">
        <v>201</v>
      </c>
      <c r="AT217" s="13" t="s">
        <v>141</v>
      </c>
      <c r="AU217" s="13" t="s">
        <v>82</v>
      </c>
      <c r="AY217" s="13" t="s">
        <v>138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3" t="s">
        <v>80</v>
      </c>
      <c r="BK217" s="211">
        <f>ROUND(I217*H217,2)</f>
        <v>0</v>
      </c>
      <c r="BL217" s="13" t="s">
        <v>201</v>
      </c>
      <c r="BM217" s="13" t="s">
        <v>1434</v>
      </c>
    </row>
    <row r="218" spans="2:65" s="1" customFormat="1" ht="16.5" customHeight="1">
      <c r="B218" s="34"/>
      <c r="C218" s="200" t="s">
        <v>254</v>
      </c>
      <c r="D218" s="200" t="s">
        <v>141</v>
      </c>
      <c r="E218" s="201" t="s">
        <v>1435</v>
      </c>
      <c r="F218" s="202" t="s">
        <v>1436</v>
      </c>
      <c r="G218" s="203" t="s">
        <v>209</v>
      </c>
      <c r="H218" s="204">
        <v>4</v>
      </c>
      <c r="I218" s="205"/>
      <c r="J218" s="206">
        <f>ROUND(I218*H218,2)</f>
        <v>0</v>
      </c>
      <c r="K218" s="202" t="s">
        <v>145</v>
      </c>
      <c r="L218" s="39"/>
      <c r="M218" s="207" t="s">
        <v>20</v>
      </c>
      <c r="N218" s="208" t="s">
        <v>43</v>
      </c>
      <c r="O218" s="75"/>
      <c r="P218" s="209">
        <f>O218*H218</f>
        <v>0</v>
      </c>
      <c r="Q218" s="209">
        <v>0</v>
      </c>
      <c r="R218" s="209">
        <f>Q218*H218</f>
        <v>0</v>
      </c>
      <c r="S218" s="209">
        <v>0.036</v>
      </c>
      <c r="T218" s="210">
        <f>S218*H218</f>
        <v>0.144</v>
      </c>
      <c r="AR218" s="13" t="s">
        <v>201</v>
      </c>
      <c r="AT218" s="13" t="s">
        <v>141</v>
      </c>
      <c r="AU218" s="13" t="s">
        <v>82</v>
      </c>
      <c r="AY218" s="13" t="s">
        <v>138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3" t="s">
        <v>80</v>
      </c>
      <c r="BK218" s="211">
        <f>ROUND(I218*H218,2)</f>
        <v>0</v>
      </c>
      <c r="BL218" s="13" t="s">
        <v>201</v>
      </c>
      <c r="BM218" s="13" t="s">
        <v>1437</v>
      </c>
    </row>
    <row r="219" spans="2:65" s="1" customFormat="1" ht="16.5" customHeight="1">
      <c r="B219" s="34"/>
      <c r="C219" s="200" t="s">
        <v>557</v>
      </c>
      <c r="D219" s="200" t="s">
        <v>141</v>
      </c>
      <c r="E219" s="201" t="s">
        <v>674</v>
      </c>
      <c r="F219" s="202" t="s">
        <v>675</v>
      </c>
      <c r="G219" s="203" t="s">
        <v>144</v>
      </c>
      <c r="H219" s="204">
        <v>158.735</v>
      </c>
      <c r="I219" s="205"/>
      <c r="J219" s="206">
        <f>ROUND(I219*H219,2)</f>
        <v>0</v>
      </c>
      <c r="K219" s="202" t="s">
        <v>145</v>
      </c>
      <c r="L219" s="39"/>
      <c r="M219" s="207" t="s">
        <v>20</v>
      </c>
      <c r="N219" s="208" t="s">
        <v>43</v>
      </c>
      <c r="O219" s="75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AR219" s="13" t="s">
        <v>201</v>
      </c>
      <c r="AT219" s="13" t="s">
        <v>141</v>
      </c>
      <c r="AU219" s="13" t="s">
        <v>82</v>
      </c>
      <c r="AY219" s="13" t="s">
        <v>138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3" t="s">
        <v>80</v>
      </c>
      <c r="BK219" s="211">
        <f>ROUND(I219*H219,2)</f>
        <v>0</v>
      </c>
      <c r="BL219" s="13" t="s">
        <v>201</v>
      </c>
      <c r="BM219" s="13" t="s">
        <v>1438</v>
      </c>
    </row>
    <row r="220" spans="2:65" s="1" customFormat="1" ht="22.5" customHeight="1">
      <c r="B220" s="34"/>
      <c r="C220" s="200" t="s">
        <v>561</v>
      </c>
      <c r="D220" s="200" t="s">
        <v>141</v>
      </c>
      <c r="E220" s="201" t="s">
        <v>678</v>
      </c>
      <c r="F220" s="202" t="s">
        <v>679</v>
      </c>
      <c r="G220" s="203" t="s">
        <v>259</v>
      </c>
      <c r="H220" s="204">
        <v>4.784</v>
      </c>
      <c r="I220" s="205"/>
      <c r="J220" s="206">
        <f>ROUND(I220*H220,2)</f>
        <v>0</v>
      </c>
      <c r="K220" s="202" t="s">
        <v>145</v>
      </c>
      <c r="L220" s="39"/>
      <c r="M220" s="207" t="s">
        <v>20</v>
      </c>
      <c r="N220" s="208" t="s">
        <v>43</v>
      </c>
      <c r="O220" s="75"/>
      <c r="P220" s="209">
        <f>O220*H220</f>
        <v>0</v>
      </c>
      <c r="Q220" s="209">
        <v>0</v>
      </c>
      <c r="R220" s="209">
        <f>Q220*H220</f>
        <v>0</v>
      </c>
      <c r="S220" s="209">
        <v>0</v>
      </c>
      <c r="T220" s="210">
        <f>S220*H220</f>
        <v>0</v>
      </c>
      <c r="AR220" s="13" t="s">
        <v>201</v>
      </c>
      <c r="AT220" s="13" t="s">
        <v>141</v>
      </c>
      <c r="AU220" s="13" t="s">
        <v>82</v>
      </c>
      <c r="AY220" s="13" t="s">
        <v>138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3" t="s">
        <v>80</v>
      </c>
      <c r="BK220" s="211">
        <f>ROUND(I220*H220,2)</f>
        <v>0</v>
      </c>
      <c r="BL220" s="13" t="s">
        <v>201</v>
      </c>
      <c r="BM220" s="13" t="s">
        <v>1439</v>
      </c>
    </row>
    <row r="221" spans="2:65" s="1" customFormat="1" ht="22.5" customHeight="1">
      <c r="B221" s="34"/>
      <c r="C221" s="200" t="s">
        <v>565</v>
      </c>
      <c r="D221" s="200" t="s">
        <v>141</v>
      </c>
      <c r="E221" s="201" t="s">
        <v>682</v>
      </c>
      <c r="F221" s="202" t="s">
        <v>683</v>
      </c>
      <c r="G221" s="203" t="s">
        <v>259</v>
      </c>
      <c r="H221" s="204">
        <v>4.799</v>
      </c>
      <c r="I221" s="205"/>
      <c r="J221" s="206">
        <f>ROUND(I221*H221,2)</f>
        <v>0</v>
      </c>
      <c r="K221" s="202" t="s">
        <v>145</v>
      </c>
      <c r="L221" s="39"/>
      <c r="M221" s="207" t="s">
        <v>20</v>
      </c>
      <c r="N221" s="208" t="s">
        <v>43</v>
      </c>
      <c r="O221" s="75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AR221" s="13" t="s">
        <v>201</v>
      </c>
      <c r="AT221" s="13" t="s">
        <v>141</v>
      </c>
      <c r="AU221" s="13" t="s">
        <v>82</v>
      </c>
      <c r="AY221" s="13" t="s">
        <v>138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3" t="s">
        <v>80</v>
      </c>
      <c r="BK221" s="211">
        <f>ROUND(I221*H221,2)</f>
        <v>0</v>
      </c>
      <c r="BL221" s="13" t="s">
        <v>201</v>
      </c>
      <c r="BM221" s="13" t="s">
        <v>1440</v>
      </c>
    </row>
    <row r="222" spans="2:63" s="10" customFormat="1" ht="22.8" customHeight="1">
      <c r="B222" s="184"/>
      <c r="C222" s="185"/>
      <c r="D222" s="186" t="s">
        <v>71</v>
      </c>
      <c r="E222" s="198" t="s">
        <v>685</v>
      </c>
      <c r="F222" s="198" t="s">
        <v>686</v>
      </c>
      <c r="G222" s="185"/>
      <c r="H222" s="185"/>
      <c r="I222" s="188"/>
      <c r="J222" s="199">
        <f>BK222</f>
        <v>0</v>
      </c>
      <c r="K222" s="185"/>
      <c r="L222" s="190"/>
      <c r="M222" s="191"/>
      <c r="N222" s="192"/>
      <c r="O222" s="192"/>
      <c r="P222" s="193">
        <f>SUM(P223:P257)</f>
        <v>0</v>
      </c>
      <c r="Q222" s="192"/>
      <c r="R222" s="193">
        <f>SUM(R223:R257)</f>
        <v>0</v>
      </c>
      <c r="S222" s="192"/>
      <c r="T222" s="194">
        <f>SUM(T223:T257)</f>
        <v>0</v>
      </c>
      <c r="AR222" s="195" t="s">
        <v>82</v>
      </c>
      <c r="AT222" s="196" t="s">
        <v>71</v>
      </c>
      <c r="AU222" s="196" t="s">
        <v>80</v>
      </c>
      <c r="AY222" s="195" t="s">
        <v>138</v>
      </c>
      <c r="BK222" s="197">
        <f>SUM(BK223:BK257)</f>
        <v>0</v>
      </c>
    </row>
    <row r="223" spans="2:65" s="1" customFormat="1" ht="16.5" customHeight="1">
      <c r="B223" s="34"/>
      <c r="C223" s="200" t="s">
        <v>569</v>
      </c>
      <c r="D223" s="200" t="s">
        <v>141</v>
      </c>
      <c r="E223" s="201" t="s">
        <v>688</v>
      </c>
      <c r="F223" s="202" t="s">
        <v>1441</v>
      </c>
      <c r="G223" s="203" t="s">
        <v>694</v>
      </c>
      <c r="H223" s="204">
        <v>1</v>
      </c>
      <c r="I223" s="205"/>
      <c r="J223" s="206">
        <f>ROUND(I223*H223,2)</f>
        <v>0</v>
      </c>
      <c r="K223" s="202" t="s">
        <v>20</v>
      </c>
      <c r="L223" s="39"/>
      <c r="M223" s="207" t="s">
        <v>20</v>
      </c>
      <c r="N223" s="208" t="s">
        <v>43</v>
      </c>
      <c r="O223" s="75"/>
      <c r="P223" s="209">
        <f>O223*H223</f>
        <v>0</v>
      </c>
      <c r="Q223" s="209">
        <v>0</v>
      </c>
      <c r="R223" s="209">
        <f>Q223*H223</f>
        <v>0</v>
      </c>
      <c r="S223" s="209">
        <v>0</v>
      </c>
      <c r="T223" s="210">
        <f>S223*H223</f>
        <v>0</v>
      </c>
      <c r="AR223" s="13" t="s">
        <v>1442</v>
      </c>
      <c r="AT223" s="13" t="s">
        <v>141</v>
      </c>
      <c r="AU223" s="13" t="s">
        <v>82</v>
      </c>
      <c r="AY223" s="13" t="s">
        <v>138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3" t="s">
        <v>80</v>
      </c>
      <c r="BK223" s="211">
        <f>ROUND(I223*H223,2)</f>
        <v>0</v>
      </c>
      <c r="BL223" s="13" t="s">
        <v>1442</v>
      </c>
      <c r="BM223" s="13" t="s">
        <v>1443</v>
      </c>
    </row>
    <row r="224" spans="2:65" s="1" customFormat="1" ht="16.5" customHeight="1">
      <c r="B224" s="34"/>
      <c r="C224" s="200" t="s">
        <v>573</v>
      </c>
      <c r="D224" s="200" t="s">
        <v>141</v>
      </c>
      <c r="E224" s="201" t="s">
        <v>692</v>
      </c>
      <c r="F224" s="202" t="s">
        <v>1444</v>
      </c>
      <c r="G224" s="203" t="s">
        <v>694</v>
      </c>
      <c r="H224" s="204">
        <v>1</v>
      </c>
      <c r="I224" s="205"/>
      <c r="J224" s="206">
        <f>ROUND(I224*H224,2)</f>
        <v>0</v>
      </c>
      <c r="K224" s="202" t="s">
        <v>20</v>
      </c>
      <c r="L224" s="39"/>
      <c r="M224" s="207" t="s">
        <v>20</v>
      </c>
      <c r="N224" s="208" t="s">
        <v>43</v>
      </c>
      <c r="O224" s="75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AR224" s="13" t="s">
        <v>201</v>
      </c>
      <c r="AT224" s="13" t="s">
        <v>141</v>
      </c>
      <c r="AU224" s="13" t="s">
        <v>82</v>
      </c>
      <c r="AY224" s="13" t="s">
        <v>138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3" t="s">
        <v>80</v>
      </c>
      <c r="BK224" s="211">
        <f>ROUND(I224*H224,2)</f>
        <v>0</v>
      </c>
      <c r="BL224" s="13" t="s">
        <v>201</v>
      </c>
      <c r="BM224" s="13" t="s">
        <v>1445</v>
      </c>
    </row>
    <row r="225" spans="2:65" s="1" customFormat="1" ht="16.5" customHeight="1">
      <c r="B225" s="34"/>
      <c r="C225" s="200" t="s">
        <v>577</v>
      </c>
      <c r="D225" s="200" t="s">
        <v>141</v>
      </c>
      <c r="E225" s="201" t="s">
        <v>697</v>
      </c>
      <c r="F225" s="202" t="s">
        <v>1446</v>
      </c>
      <c r="G225" s="203" t="s">
        <v>694</v>
      </c>
      <c r="H225" s="204">
        <v>6</v>
      </c>
      <c r="I225" s="205"/>
      <c r="J225" s="206">
        <f>ROUND(I225*H225,2)</f>
        <v>0</v>
      </c>
      <c r="K225" s="202" t="s">
        <v>20</v>
      </c>
      <c r="L225" s="39"/>
      <c r="M225" s="207" t="s">
        <v>20</v>
      </c>
      <c r="N225" s="208" t="s">
        <v>43</v>
      </c>
      <c r="O225" s="75"/>
      <c r="P225" s="209">
        <f>O225*H225</f>
        <v>0</v>
      </c>
      <c r="Q225" s="209">
        <v>0</v>
      </c>
      <c r="R225" s="209">
        <f>Q225*H225</f>
        <v>0</v>
      </c>
      <c r="S225" s="209">
        <v>0</v>
      </c>
      <c r="T225" s="210">
        <f>S225*H225</f>
        <v>0</v>
      </c>
      <c r="AR225" s="13" t="s">
        <v>201</v>
      </c>
      <c r="AT225" s="13" t="s">
        <v>141</v>
      </c>
      <c r="AU225" s="13" t="s">
        <v>82</v>
      </c>
      <c r="AY225" s="13" t="s">
        <v>138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3" t="s">
        <v>80</v>
      </c>
      <c r="BK225" s="211">
        <f>ROUND(I225*H225,2)</f>
        <v>0</v>
      </c>
      <c r="BL225" s="13" t="s">
        <v>201</v>
      </c>
      <c r="BM225" s="13" t="s">
        <v>1447</v>
      </c>
    </row>
    <row r="226" spans="2:65" s="1" customFormat="1" ht="16.5" customHeight="1">
      <c r="B226" s="34"/>
      <c r="C226" s="200" t="s">
        <v>581</v>
      </c>
      <c r="D226" s="200" t="s">
        <v>141</v>
      </c>
      <c r="E226" s="201" t="s">
        <v>701</v>
      </c>
      <c r="F226" s="202" t="s">
        <v>1448</v>
      </c>
      <c r="G226" s="203" t="s">
        <v>694</v>
      </c>
      <c r="H226" s="204">
        <v>1</v>
      </c>
      <c r="I226" s="205"/>
      <c r="J226" s="206">
        <f>ROUND(I226*H226,2)</f>
        <v>0</v>
      </c>
      <c r="K226" s="202" t="s">
        <v>20</v>
      </c>
      <c r="L226" s="39"/>
      <c r="M226" s="207" t="s">
        <v>20</v>
      </c>
      <c r="N226" s="208" t="s">
        <v>43</v>
      </c>
      <c r="O226" s="75"/>
      <c r="P226" s="209">
        <f>O226*H226</f>
        <v>0</v>
      </c>
      <c r="Q226" s="209">
        <v>0</v>
      </c>
      <c r="R226" s="209">
        <f>Q226*H226</f>
        <v>0</v>
      </c>
      <c r="S226" s="209">
        <v>0</v>
      </c>
      <c r="T226" s="210">
        <f>S226*H226</f>
        <v>0</v>
      </c>
      <c r="AR226" s="13" t="s">
        <v>201</v>
      </c>
      <c r="AT226" s="13" t="s">
        <v>141</v>
      </c>
      <c r="AU226" s="13" t="s">
        <v>82</v>
      </c>
      <c r="AY226" s="13" t="s">
        <v>138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3" t="s">
        <v>80</v>
      </c>
      <c r="BK226" s="211">
        <f>ROUND(I226*H226,2)</f>
        <v>0</v>
      </c>
      <c r="BL226" s="13" t="s">
        <v>201</v>
      </c>
      <c r="BM226" s="13" t="s">
        <v>1449</v>
      </c>
    </row>
    <row r="227" spans="2:65" s="1" customFormat="1" ht="16.5" customHeight="1">
      <c r="B227" s="34"/>
      <c r="C227" s="200" t="s">
        <v>585</v>
      </c>
      <c r="D227" s="200" t="s">
        <v>141</v>
      </c>
      <c r="E227" s="201" t="s">
        <v>705</v>
      </c>
      <c r="F227" s="202" t="s">
        <v>1450</v>
      </c>
      <c r="G227" s="203" t="s">
        <v>366</v>
      </c>
      <c r="H227" s="204">
        <v>50</v>
      </c>
      <c r="I227" s="205"/>
      <c r="J227" s="206">
        <f>ROUND(I227*H227,2)</f>
        <v>0</v>
      </c>
      <c r="K227" s="202" t="s">
        <v>20</v>
      </c>
      <c r="L227" s="39"/>
      <c r="M227" s="207" t="s">
        <v>20</v>
      </c>
      <c r="N227" s="208" t="s">
        <v>43</v>
      </c>
      <c r="O227" s="75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AR227" s="13" t="s">
        <v>201</v>
      </c>
      <c r="AT227" s="13" t="s">
        <v>141</v>
      </c>
      <c r="AU227" s="13" t="s">
        <v>82</v>
      </c>
      <c r="AY227" s="13" t="s">
        <v>138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3" t="s">
        <v>80</v>
      </c>
      <c r="BK227" s="211">
        <f>ROUND(I227*H227,2)</f>
        <v>0</v>
      </c>
      <c r="BL227" s="13" t="s">
        <v>201</v>
      </c>
      <c r="BM227" s="13" t="s">
        <v>1451</v>
      </c>
    </row>
    <row r="228" spans="2:65" s="1" customFormat="1" ht="16.5" customHeight="1">
      <c r="B228" s="34"/>
      <c r="C228" s="200" t="s">
        <v>589</v>
      </c>
      <c r="D228" s="200" t="s">
        <v>141</v>
      </c>
      <c r="E228" s="201" t="s">
        <v>709</v>
      </c>
      <c r="F228" s="202" t="s">
        <v>1452</v>
      </c>
      <c r="G228" s="203" t="s">
        <v>694</v>
      </c>
      <c r="H228" s="204">
        <v>1</v>
      </c>
      <c r="I228" s="205"/>
      <c r="J228" s="206">
        <f>ROUND(I228*H228,2)</f>
        <v>0</v>
      </c>
      <c r="K228" s="202" t="s">
        <v>20</v>
      </c>
      <c r="L228" s="39"/>
      <c r="M228" s="207" t="s">
        <v>20</v>
      </c>
      <c r="N228" s="208" t="s">
        <v>43</v>
      </c>
      <c r="O228" s="75"/>
      <c r="P228" s="209">
        <f>O228*H228</f>
        <v>0</v>
      </c>
      <c r="Q228" s="209">
        <v>0</v>
      </c>
      <c r="R228" s="209">
        <f>Q228*H228</f>
        <v>0</v>
      </c>
      <c r="S228" s="209">
        <v>0</v>
      </c>
      <c r="T228" s="210">
        <f>S228*H228</f>
        <v>0</v>
      </c>
      <c r="AR228" s="13" t="s">
        <v>201</v>
      </c>
      <c r="AT228" s="13" t="s">
        <v>141</v>
      </c>
      <c r="AU228" s="13" t="s">
        <v>82</v>
      </c>
      <c r="AY228" s="13" t="s">
        <v>138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3" t="s">
        <v>80</v>
      </c>
      <c r="BK228" s="211">
        <f>ROUND(I228*H228,2)</f>
        <v>0</v>
      </c>
      <c r="BL228" s="13" t="s">
        <v>201</v>
      </c>
      <c r="BM228" s="13" t="s">
        <v>1453</v>
      </c>
    </row>
    <row r="229" spans="2:65" s="1" customFormat="1" ht="16.5" customHeight="1">
      <c r="B229" s="34"/>
      <c r="C229" s="200" t="s">
        <v>593</v>
      </c>
      <c r="D229" s="200" t="s">
        <v>141</v>
      </c>
      <c r="E229" s="201" t="s">
        <v>713</v>
      </c>
      <c r="F229" s="202" t="s">
        <v>1454</v>
      </c>
      <c r="G229" s="203" t="s">
        <v>694</v>
      </c>
      <c r="H229" s="204">
        <v>1</v>
      </c>
      <c r="I229" s="205"/>
      <c r="J229" s="206">
        <f>ROUND(I229*H229,2)</f>
        <v>0</v>
      </c>
      <c r="K229" s="202" t="s">
        <v>20</v>
      </c>
      <c r="L229" s="39"/>
      <c r="M229" s="207" t="s">
        <v>20</v>
      </c>
      <c r="N229" s="208" t="s">
        <v>43</v>
      </c>
      <c r="O229" s="75"/>
      <c r="P229" s="209">
        <f>O229*H229</f>
        <v>0</v>
      </c>
      <c r="Q229" s="209">
        <v>0</v>
      </c>
      <c r="R229" s="209">
        <f>Q229*H229</f>
        <v>0</v>
      </c>
      <c r="S229" s="209">
        <v>0</v>
      </c>
      <c r="T229" s="210">
        <f>S229*H229</f>
        <v>0</v>
      </c>
      <c r="AR229" s="13" t="s">
        <v>201</v>
      </c>
      <c r="AT229" s="13" t="s">
        <v>141</v>
      </c>
      <c r="AU229" s="13" t="s">
        <v>82</v>
      </c>
      <c r="AY229" s="13" t="s">
        <v>138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3" t="s">
        <v>80</v>
      </c>
      <c r="BK229" s="211">
        <f>ROUND(I229*H229,2)</f>
        <v>0</v>
      </c>
      <c r="BL229" s="13" t="s">
        <v>201</v>
      </c>
      <c r="BM229" s="13" t="s">
        <v>1455</v>
      </c>
    </row>
    <row r="230" spans="2:65" s="1" customFormat="1" ht="16.5" customHeight="1">
      <c r="B230" s="34"/>
      <c r="C230" s="200" t="s">
        <v>597</v>
      </c>
      <c r="D230" s="200" t="s">
        <v>141</v>
      </c>
      <c r="E230" s="201" t="s">
        <v>717</v>
      </c>
      <c r="F230" s="202" t="s">
        <v>1456</v>
      </c>
      <c r="G230" s="203" t="s">
        <v>694</v>
      </c>
      <c r="H230" s="204">
        <v>1</v>
      </c>
      <c r="I230" s="205"/>
      <c r="J230" s="206">
        <f>ROUND(I230*H230,2)</f>
        <v>0</v>
      </c>
      <c r="K230" s="202" t="s">
        <v>20</v>
      </c>
      <c r="L230" s="39"/>
      <c r="M230" s="207" t="s">
        <v>20</v>
      </c>
      <c r="N230" s="208" t="s">
        <v>43</v>
      </c>
      <c r="O230" s="75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AR230" s="13" t="s">
        <v>201</v>
      </c>
      <c r="AT230" s="13" t="s">
        <v>141</v>
      </c>
      <c r="AU230" s="13" t="s">
        <v>82</v>
      </c>
      <c r="AY230" s="13" t="s">
        <v>138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3" t="s">
        <v>80</v>
      </c>
      <c r="BK230" s="211">
        <f>ROUND(I230*H230,2)</f>
        <v>0</v>
      </c>
      <c r="BL230" s="13" t="s">
        <v>201</v>
      </c>
      <c r="BM230" s="13" t="s">
        <v>1457</v>
      </c>
    </row>
    <row r="231" spans="2:65" s="1" customFormat="1" ht="16.5" customHeight="1">
      <c r="B231" s="34"/>
      <c r="C231" s="200" t="s">
        <v>603</v>
      </c>
      <c r="D231" s="200" t="s">
        <v>141</v>
      </c>
      <c r="E231" s="201" t="s">
        <v>721</v>
      </c>
      <c r="F231" s="202" t="s">
        <v>1458</v>
      </c>
      <c r="G231" s="203" t="s">
        <v>694</v>
      </c>
      <c r="H231" s="204">
        <v>1</v>
      </c>
      <c r="I231" s="205"/>
      <c r="J231" s="206">
        <f>ROUND(I231*H231,2)</f>
        <v>0</v>
      </c>
      <c r="K231" s="202" t="s">
        <v>20</v>
      </c>
      <c r="L231" s="39"/>
      <c r="M231" s="207" t="s">
        <v>20</v>
      </c>
      <c r="N231" s="208" t="s">
        <v>43</v>
      </c>
      <c r="O231" s="75"/>
      <c r="P231" s="209">
        <f>O231*H231</f>
        <v>0</v>
      </c>
      <c r="Q231" s="209">
        <v>0</v>
      </c>
      <c r="R231" s="209">
        <f>Q231*H231</f>
        <v>0</v>
      </c>
      <c r="S231" s="209">
        <v>0</v>
      </c>
      <c r="T231" s="210">
        <f>S231*H231</f>
        <v>0</v>
      </c>
      <c r="AR231" s="13" t="s">
        <v>201</v>
      </c>
      <c r="AT231" s="13" t="s">
        <v>141</v>
      </c>
      <c r="AU231" s="13" t="s">
        <v>82</v>
      </c>
      <c r="AY231" s="13" t="s">
        <v>138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3" t="s">
        <v>80</v>
      </c>
      <c r="BK231" s="211">
        <f>ROUND(I231*H231,2)</f>
        <v>0</v>
      </c>
      <c r="BL231" s="13" t="s">
        <v>201</v>
      </c>
      <c r="BM231" s="13" t="s">
        <v>1459</v>
      </c>
    </row>
    <row r="232" spans="2:65" s="1" customFormat="1" ht="16.5" customHeight="1">
      <c r="B232" s="34"/>
      <c r="C232" s="200" t="s">
        <v>607</v>
      </c>
      <c r="D232" s="200" t="s">
        <v>141</v>
      </c>
      <c r="E232" s="201" t="s">
        <v>177</v>
      </c>
      <c r="F232" s="202" t="s">
        <v>1460</v>
      </c>
      <c r="G232" s="203" t="s">
        <v>366</v>
      </c>
      <c r="H232" s="204">
        <v>76</v>
      </c>
      <c r="I232" s="205"/>
      <c r="J232" s="206">
        <f>ROUND(I232*H232,2)</f>
        <v>0</v>
      </c>
      <c r="K232" s="202" t="s">
        <v>20</v>
      </c>
      <c r="L232" s="39"/>
      <c r="M232" s="207" t="s">
        <v>20</v>
      </c>
      <c r="N232" s="208" t="s">
        <v>43</v>
      </c>
      <c r="O232" s="75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AR232" s="13" t="s">
        <v>201</v>
      </c>
      <c r="AT232" s="13" t="s">
        <v>141</v>
      </c>
      <c r="AU232" s="13" t="s">
        <v>82</v>
      </c>
      <c r="AY232" s="13" t="s">
        <v>138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3" t="s">
        <v>80</v>
      </c>
      <c r="BK232" s="211">
        <f>ROUND(I232*H232,2)</f>
        <v>0</v>
      </c>
      <c r="BL232" s="13" t="s">
        <v>201</v>
      </c>
      <c r="BM232" s="13" t="s">
        <v>1461</v>
      </c>
    </row>
    <row r="233" spans="2:65" s="1" customFormat="1" ht="16.5" customHeight="1">
      <c r="B233" s="34"/>
      <c r="C233" s="200" t="s">
        <v>611</v>
      </c>
      <c r="D233" s="200" t="s">
        <v>141</v>
      </c>
      <c r="E233" s="201" t="s">
        <v>181</v>
      </c>
      <c r="F233" s="202" t="s">
        <v>1462</v>
      </c>
      <c r="G233" s="203" t="s">
        <v>366</v>
      </c>
      <c r="H233" s="204">
        <v>480</v>
      </c>
      <c r="I233" s="205"/>
      <c r="J233" s="206">
        <f>ROUND(I233*H233,2)</f>
        <v>0</v>
      </c>
      <c r="K233" s="202" t="s">
        <v>20</v>
      </c>
      <c r="L233" s="39"/>
      <c r="M233" s="207" t="s">
        <v>20</v>
      </c>
      <c r="N233" s="208" t="s">
        <v>43</v>
      </c>
      <c r="O233" s="75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AR233" s="13" t="s">
        <v>201</v>
      </c>
      <c r="AT233" s="13" t="s">
        <v>141</v>
      </c>
      <c r="AU233" s="13" t="s">
        <v>82</v>
      </c>
      <c r="AY233" s="13" t="s">
        <v>138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3" t="s">
        <v>80</v>
      </c>
      <c r="BK233" s="211">
        <f>ROUND(I233*H233,2)</f>
        <v>0</v>
      </c>
      <c r="BL233" s="13" t="s">
        <v>201</v>
      </c>
      <c r="BM233" s="13" t="s">
        <v>1463</v>
      </c>
    </row>
    <row r="234" spans="2:65" s="1" customFormat="1" ht="16.5" customHeight="1">
      <c r="B234" s="34"/>
      <c r="C234" s="200" t="s">
        <v>615</v>
      </c>
      <c r="D234" s="200" t="s">
        <v>141</v>
      </c>
      <c r="E234" s="201" t="s">
        <v>185</v>
      </c>
      <c r="F234" s="202" t="s">
        <v>1464</v>
      </c>
      <c r="G234" s="203" t="s">
        <v>366</v>
      </c>
      <c r="H234" s="204">
        <v>160</v>
      </c>
      <c r="I234" s="205"/>
      <c r="J234" s="206">
        <f>ROUND(I234*H234,2)</f>
        <v>0</v>
      </c>
      <c r="K234" s="202" t="s">
        <v>20</v>
      </c>
      <c r="L234" s="39"/>
      <c r="M234" s="207" t="s">
        <v>20</v>
      </c>
      <c r="N234" s="208" t="s">
        <v>43</v>
      </c>
      <c r="O234" s="75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AR234" s="13" t="s">
        <v>201</v>
      </c>
      <c r="AT234" s="13" t="s">
        <v>141</v>
      </c>
      <c r="AU234" s="13" t="s">
        <v>82</v>
      </c>
      <c r="AY234" s="13" t="s">
        <v>138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3" t="s">
        <v>80</v>
      </c>
      <c r="BK234" s="211">
        <f>ROUND(I234*H234,2)</f>
        <v>0</v>
      </c>
      <c r="BL234" s="13" t="s">
        <v>201</v>
      </c>
      <c r="BM234" s="13" t="s">
        <v>1465</v>
      </c>
    </row>
    <row r="235" spans="2:65" s="1" customFormat="1" ht="16.5" customHeight="1">
      <c r="B235" s="34"/>
      <c r="C235" s="200" t="s">
        <v>619</v>
      </c>
      <c r="D235" s="200" t="s">
        <v>141</v>
      </c>
      <c r="E235" s="201" t="s">
        <v>189</v>
      </c>
      <c r="F235" s="202" t="s">
        <v>714</v>
      </c>
      <c r="G235" s="203" t="s">
        <v>366</v>
      </c>
      <c r="H235" s="204">
        <v>16</v>
      </c>
      <c r="I235" s="205"/>
      <c r="J235" s="206">
        <f>ROUND(I235*H235,2)</f>
        <v>0</v>
      </c>
      <c r="K235" s="202" t="s">
        <v>20</v>
      </c>
      <c r="L235" s="39"/>
      <c r="M235" s="207" t="s">
        <v>20</v>
      </c>
      <c r="N235" s="208" t="s">
        <v>43</v>
      </c>
      <c r="O235" s="75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AR235" s="13" t="s">
        <v>201</v>
      </c>
      <c r="AT235" s="13" t="s">
        <v>141</v>
      </c>
      <c r="AU235" s="13" t="s">
        <v>82</v>
      </c>
      <c r="AY235" s="13" t="s">
        <v>138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13" t="s">
        <v>80</v>
      </c>
      <c r="BK235" s="211">
        <f>ROUND(I235*H235,2)</f>
        <v>0</v>
      </c>
      <c r="BL235" s="13" t="s">
        <v>201</v>
      </c>
      <c r="BM235" s="13" t="s">
        <v>1466</v>
      </c>
    </row>
    <row r="236" spans="2:65" s="1" customFormat="1" ht="16.5" customHeight="1">
      <c r="B236" s="34"/>
      <c r="C236" s="200" t="s">
        <v>623</v>
      </c>
      <c r="D236" s="200" t="s">
        <v>141</v>
      </c>
      <c r="E236" s="201" t="s">
        <v>194</v>
      </c>
      <c r="F236" s="202" t="s">
        <v>718</v>
      </c>
      <c r="G236" s="203" t="s">
        <v>366</v>
      </c>
      <c r="H236" s="204">
        <v>36</v>
      </c>
      <c r="I236" s="205"/>
      <c r="J236" s="206">
        <f>ROUND(I236*H236,2)</f>
        <v>0</v>
      </c>
      <c r="K236" s="202" t="s">
        <v>20</v>
      </c>
      <c r="L236" s="39"/>
      <c r="M236" s="207" t="s">
        <v>20</v>
      </c>
      <c r="N236" s="208" t="s">
        <v>43</v>
      </c>
      <c r="O236" s="75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AR236" s="13" t="s">
        <v>201</v>
      </c>
      <c r="AT236" s="13" t="s">
        <v>141</v>
      </c>
      <c r="AU236" s="13" t="s">
        <v>82</v>
      </c>
      <c r="AY236" s="13" t="s">
        <v>138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3" t="s">
        <v>80</v>
      </c>
      <c r="BK236" s="211">
        <f>ROUND(I236*H236,2)</f>
        <v>0</v>
      </c>
      <c r="BL236" s="13" t="s">
        <v>201</v>
      </c>
      <c r="BM236" s="13" t="s">
        <v>1467</v>
      </c>
    </row>
    <row r="237" spans="2:65" s="1" customFormat="1" ht="16.5" customHeight="1">
      <c r="B237" s="34"/>
      <c r="C237" s="200" t="s">
        <v>629</v>
      </c>
      <c r="D237" s="200" t="s">
        <v>141</v>
      </c>
      <c r="E237" s="201" t="s">
        <v>8</v>
      </c>
      <c r="F237" s="202" t="s">
        <v>722</v>
      </c>
      <c r="G237" s="203" t="s">
        <v>366</v>
      </c>
      <c r="H237" s="204">
        <v>8</v>
      </c>
      <c r="I237" s="205"/>
      <c r="J237" s="206">
        <f>ROUND(I237*H237,2)</f>
        <v>0</v>
      </c>
      <c r="K237" s="202" t="s">
        <v>20</v>
      </c>
      <c r="L237" s="39"/>
      <c r="M237" s="207" t="s">
        <v>20</v>
      </c>
      <c r="N237" s="208" t="s">
        <v>43</v>
      </c>
      <c r="O237" s="75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13" t="s">
        <v>201</v>
      </c>
      <c r="AT237" s="13" t="s">
        <v>141</v>
      </c>
      <c r="AU237" s="13" t="s">
        <v>82</v>
      </c>
      <c r="AY237" s="13" t="s">
        <v>138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3" t="s">
        <v>80</v>
      </c>
      <c r="BK237" s="211">
        <f>ROUND(I237*H237,2)</f>
        <v>0</v>
      </c>
      <c r="BL237" s="13" t="s">
        <v>201</v>
      </c>
      <c r="BM237" s="13" t="s">
        <v>1468</v>
      </c>
    </row>
    <row r="238" spans="2:65" s="1" customFormat="1" ht="16.5" customHeight="1">
      <c r="B238" s="34"/>
      <c r="C238" s="200" t="s">
        <v>633</v>
      </c>
      <c r="D238" s="200" t="s">
        <v>141</v>
      </c>
      <c r="E238" s="201" t="s">
        <v>201</v>
      </c>
      <c r="F238" s="202" t="s">
        <v>725</v>
      </c>
      <c r="G238" s="203" t="s">
        <v>366</v>
      </c>
      <c r="H238" s="204">
        <v>115</v>
      </c>
      <c r="I238" s="205"/>
      <c r="J238" s="206">
        <f>ROUND(I238*H238,2)</f>
        <v>0</v>
      </c>
      <c r="K238" s="202" t="s">
        <v>20</v>
      </c>
      <c r="L238" s="39"/>
      <c r="M238" s="207" t="s">
        <v>20</v>
      </c>
      <c r="N238" s="208" t="s">
        <v>43</v>
      </c>
      <c r="O238" s="75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AR238" s="13" t="s">
        <v>201</v>
      </c>
      <c r="AT238" s="13" t="s">
        <v>141</v>
      </c>
      <c r="AU238" s="13" t="s">
        <v>82</v>
      </c>
      <c r="AY238" s="13" t="s">
        <v>138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3" t="s">
        <v>80</v>
      </c>
      <c r="BK238" s="211">
        <f>ROUND(I238*H238,2)</f>
        <v>0</v>
      </c>
      <c r="BL238" s="13" t="s">
        <v>201</v>
      </c>
      <c r="BM238" s="13" t="s">
        <v>1469</v>
      </c>
    </row>
    <row r="239" spans="2:65" s="1" customFormat="1" ht="16.5" customHeight="1">
      <c r="B239" s="34"/>
      <c r="C239" s="200" t="s">
        <v>637</v>
      </c>
      <c r="D239" s="200" t="s">
        <v>141</v>
      </c>
      <c r="E239" s="201" t="s">
        <v>206</v>
      </c>
      <c r="F239" s="202" t="s">
        <v>1470</v>
      </c>
      <c r="G239" s="203" t="s">
        <v>366</v>
      </c>
      <c r="H239" s="204">
        <v>30</v>
      </c>
      <c r="I239" s="205"/>
      <c r="J239" s="206">
        <f>ROUND(I239*H239,2)</f>
        <v>0</v>
      </c>
      <c r="K239" s="202" t="s">
        <v>20</v>
      </c>
      <c r="L239" s="39"/>
      <c r="M239" s="207" t="s">
        <v>20</v>
      </c>
      <c r="N239" s="208" t="s">
        <v>43</v>
      </c>
      <c r="O239" s="75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AR239" s="13" t="s">
        <v>201</v>
      </c>
      <c r="AT239" s="13" t="s">
        <v>141</v>
      </c>
      <c r="AU239" s="13" t="s">
        <v>82</v>
      </c>
      <c r="AY239" s="13" t="s">
        <v>138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13" t="s">
        <v>80</v>
      </c>
      <c r="BK239" s="211">
        <f>ROUND(I239*H239,2)</f>
        <v>0</v>
      </c>
      <c r="BL239" s="13" t="s">
        <v>201</v>
      </c>
      <c r="BM239" s="13" t="s">
        <v>1471</v>
      </c>
    </row>
    <row r="240" spans="2:65" s="1" customFormat="1" ht="16.5" customHeight="1">
      <c r="B240" s="34"/>
      <c r="C240" s="200" t="s">
        <v>641</v>
      </c>
      <c r="D240" s="200" t="s">
        <v>141</v>
      </c>
      <c r="E240" s="201" t="s">
        <v>215</v>
      </c>
      <c r="F240" s="202" t="s">
        <v>1472</v>
      </c>
      <c r="G240" s="203" t="s">
        <v>694</v>
      </c>
      <c r="H240" s="204">
        <v>28</v>
      </c>
      <c r="I240" s="205"/>
      <c r="J240" s="206">
        <f>ROUND(I240*H240,2)</f>
        <v>0</v>
      </c>
      <c r="K240" s="202" t="s">
        <v>20</v>
      </c>
      <c r="L240" s="39"/>
      <c r="M240" s="207" t="s">
        <v>20</v>
      </c>
      <c r="N240" s="208" t="s">
        <v>43</v>
      </c>
      <c r="O240" s="75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AR240" s="13" t="s">
        <v>201</v>
      </c>
      <c r="AT240" s="13" t="s">
        <v>141</v>
      </c>
      <c r="AU240" s="13" t="s">
        <v>82</v>
      </c>
      <c r="AY240" s="13" t="s">
        <v>138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3" t="s">
        <v>80</v>
      </c>
      <c r="BK240" s="211">
        <f>ROUND(I240*H240,2)</f>
        <v>0</v>
      </c>
      <c r="BL240" s="13" t="s">
        <v>201</v>
      </c>
      <c r="BM240" s="13" t="s">
        <v>1473</v>
      </c>
    </row>
    <row r="241" spans="2:65" s="1" customFormat="1" ht="16.5" customHeight="1">
      <c r="B241" s="34"/>
      <c r="C241" s="200" t="s">
        <v>645</v>
      </c>
      <c r="D241" s="200" t="s">
        <v>141</v>
      </c>
      <c r="E241" s="201" t="s">
        <v>219</v>
      </c>
      <c r="F241" s="202" t="s">
        <v>1474</v>
      </c>
      <c r="G241" s="203" t="s">
        <v>694</v>
      </c>
      <c r="H241" s="204">
        <v>5</v>
      </c>
      <c r="I241" s="205"/>
      <c r="J241" s="206">
        <f>ROUND(I241*H241,2)</f>
        <v>0</v>
      </c>
      <c r="K241" s="202" t="s">
        <v>20</v>
      </c>
      <c r="L241" s="39"/>
      <c r="M241" s="207" t="s">
        <v>20</v>
      </c>
      <c r="N241" s="208" t="s">
        <v>43</v>
      </c>
      <c r="O241" s="75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AR241" s="13" t="s">
        <v>201</v>
      </c>
      <c r="AT241" s="13" t="s">
        <v>141</v>
      </c>
      <c r="AU241" s="13" t="s">
        <v>82</v>
      </c>
      <c r="AY241" s="13" t="s">
        <v>138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3" t="s">
        <v>80</v>
      </c>
      <c r="BK241" s="211">
        <f>ROUND(I241*H241,2)</f>
        <v>0</v>
      </c>
      <c r="BL241" s="13" t="s">
        <v>201</v>
      </c>
      <c r="BM241" s="13" t="s">
        <v>1475</v>
      </c>
    </row>
    <row r="242" spans="2:65" s="1" customFormat="1" ht="16.5" customHeight="1">
      <c r="B242" s="34"/>
      <c r="C242" s="200" t="s">
        <v>649</v>
      </c>
      <c r="D242" s="200" t="s">
        <v>141</v>
      </c>
      <c r="E242" s="201" t="s">
        <v>7</v>
      </c>
      <c r="F242" s="202" t="s">
        <v>1476</v>
      </c>
      <c r="G242" s="203" t="s">
        <v>694</v>
      </c>
      <c r="H242" s="204">
        <v>2</v>
      </c>
      <c r="I242" s="205"/>
      <c r="J242" s="206">
        <f>ROUND(I242*H242,2)</f>
        <v>0</v>
      </c>
      <c r="K242" s="202" t="s">
        <v>20</v>
      </c>
      <c r="L242" s="39"/>
      <c r="M242" s="207" t="s">
        <v>20</v>
      </c>
      <c r="N242" s="208" t="s">
        <v>43</v>
      </c>
      <c r="O242" s="75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AR242" s="13" t="s">
        <v>201</v>
      </c>
      <c r="AT242" s="13" t="s">
        <v>141</v>
      </c>
      <c r="AU242" s="13" t="s">
        <v>82</v>
      </c>
      <c r="AY242" s="13" t="s">
        <v>138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3" t="s">
        <v>80</v>
      </c>
      <c r="BK242" s="211">
        <f>ROUND(I242*H242,2)</f>
        <v>0</v>
      </c>
      <c r="BL242" s="13" t="s">
        <v>201</v>
      </c>
      <c r="BM242" s="13" t="s">
        <v>1477</v>
      </c>
    </row>
    <row r="243" spans="2:65" s="1" customFormat="1" ht="16.5" customHeight="1">
      <c r="B243" s="34"/>
      <c r="C243" s="200" t="s">
        <v>653</v>
      </c>
      <c r="D243" s="200" t="s">
        <v>141</v>
      </c>
      <c r="E243" s="201" t="s">
        <v>226</v>
      </c>
      <c r="F243" s="202" t="s">
        <v>1478</v>
      </c>
      <c r="G243" s="203" t="s">
        <v>694</v>
      </c>
      <c r="H243" s="204">
        <v>4</v>
      </c>
      <c r="I243" s="205"/>
      <c r="J243" s="206">
        <f>ROUND(I243*H243,2)</f>
        <v>0</v>
      </c>
      <c r="K243" s="202" t="s">
        <v>20</v>
      </c>
      <c r="L243" s="39"/>
      <c r="M243" s="207" t="s">
        <v>20</v>
      </c>
      <c r="N243" s="208" t="s">
        <v>43</v>
      </c>
      <c r="O243" s="75"/>
      <c r="P243" s="209">
        <f>O243*H243</f>
        <v>0</v>
      </c>
      <c r="Q243" s="209">
        <v>0</v>
      </c>
      <c r="R243" s="209">
        <f>Q243*H243</f>
        <v>0</v>
      </c>
      <c r="S243" s="209">
        <v>0</v>
      </c>
      <c r="T243" s="210">
        <f>S243*H243</f>
        <v>0</v>
      </c>
      <c r="AR243" s="13" t="s">
        <v>201</v>
      </c>
      <c r="AT243" s="13" t="s">
        <v>141</v>
      </c>
      <c r="AU243" s="13" t="s">
        <v>82</v>
      </c>
      <c r="AY243" s="13" t="s">
        <v>138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3" t="s">
        <v>80</v>
      </c>
      <c r="BK243" s="211">
        <f>ROUND(I243*H243,2)</f>
        <v>0</v>
      </c>
      <c r="BL243" s="13" t="s">
        <v>201</v>
      </c>
      <c r="BM243" s="13" t="s">
        <v>1479</v>
      </c>
    </row>
    <row r="244" spans="2:65" s="1" customFormat="1" ht="16.5" customHeight="1">
      <c r="B244" s="34"/>
      <c r="C244" s="200" t="s">
        <v>657</v>
      </c>
      <c r="D244" s="200" t="s">
        <v>141</v>
      </c>
      <c r="E244" s="201" t="s">
        <v>230</v>
      </c>
      <c r="F244" s="202" t="s">
        <v>743</v>
      </c>
      <c r="G244" s="203" t="s">
        <v>694</v>
      </c>
      <c r="H244" s="204">
        <v>3</v>
      </c>
      <c r="I244" s="205"/>
      <c r="J244" s="206">
        <f>ROUND(I244*H244,2)</f>
        <v>0</v>
      </c>
      <c r="K244" s="202" t="s">
        <v>20</v>
      </c>
      <c r="L244" s="39"/>
      <c r="M244" s="207" t="s">
        <v>20</v>
      </c>
      <c r="N244" s="208" t="s">
        <v>43</v>
      </c>
      <c r="O244" s="75"/>
      <c r="P244" s="209">
        <f>O244*H244</f>
        <v>0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AR244" s="13" t="s">
        <v>201</v>
      </c>
      <c r="AT244" s="13" t="s">
        <v>141</v>
      </c>
      <c r="AU244" s="13" t="s">
        <v>82</v>
      </c>
      <c r="AY244" s="13" t="s">
        <v>138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3" t="s">
        <v>80</v>
      </c>
      <c r="BK244" s="211">
        <f>ROUND(I244*H244,2)</f>
        <v>0</v>
      </c>
      <c r="BL244" s="13" t="s">
        <v>201</v>
      </c>
      <c r="BM244" s="13" t="s">
        <v>1480</v>
      </c>
    </row>
    <row r="245" spans="2:65" s="1" customFormat="1" ht="16.5" customHeight="1">
      <c r="B245" s="34"/>
      <c r="C245" s="200" t="s">
        <v>661</v>
      </c>
      <c r="D245" s="200" t="s">
        <v>141</v>
      </c>
      <c r="E245" s="201" t="s">
        <v>234</v>
      </c>
      <c r="F245" s="202" t="s">
        <v>746</v>
      </c>
      <c r="G245" s="203" t="s">
        <v>694</v>
      </c>
      <c r="H245" s="204">
        <v>3</v>
      </c>
      <c r="I245" s="205"/>
      <c r="J245" s="206">
        <f>ROUND(I245*H245,2)</f>
        <v>0</v>
      </c>
      <c r="K245" s="202" t="s">
        <v>20</v>
      </c>
      <c r="L245" s="39"/>
      <c r="M245" s="207" t="s">
        <v>20</v>
      </c>
      <c r="N245" s="208" t="s">
        <v>43</v>
      </c>
      <c r="O245" s="75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AR245" s="13" t="s">
        <v>201</v>
      </c>
      <c r="AT245" s="13" t="s">
        <v>141</v>
      </c>
      <c r="AU245" s="13" t="s">
        <v>82</v>
      </c>
      <c r="AY245" s="13" t="s">
        <v>138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3" t="s">
        <v>80</v>
      </c>
      <c r="BK245" s="211">
        <f>ROUND(I245*H245,2)</f>
        <v>0</v>
      </c>
      <c r="BL245" s="13" t="s">
        <v>201</v>
      </c>
      <c r="BM245" s="13" t="s">
        <v>1481</v>
      </c>
    </row>
    <row r="246" spans="2:65" s="1" customFormat="1" ht="16.5" customHeight="1">
      <c r="B246" s="34"/>
      <c r="C246" s="200" t="s">
        <v>665</v>
      </c>
      <c r="D246" s="200" t="s">
        <v>141</v>
      </c>
      <c r="E246" s="201" t="s">
        <v>238</v>
      </c>
      <c r="F246" s="202" t="s">
        <v>1482</v>
      </c>
      <c r="G246" s="203" t="s">
        <v>694</v>
      </c>
      <c r="H246" s="204">
        <v>69</v>
      </c>
      <c r="I246" s="205"/>
      <c r="J246" s="206">
        <f>ROUND(I246*H246,2)</f>
        <v>0</v>
      </c>
      <c r="K246" s="202" t="s">
        <v>20</v>
      </c>
      <c r="L246" s="39"/>
      <c r="M246" s="207" t="s">
        <v>20</v>
      </c>
      <c r="N246" s="208" t="s">
        <v>43</v>
      </c>
      <c r="O246" s="75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AR246" s="13" t="s">
        <v>201</v>
      </c>
      <c r="AT246" s="13" t="s">
        <v>141</v>
      </c>
      <c r="AU246" s="13" t="s">
        <v>82</v>
      </c>
      <c r="AY246" s="13" t="s">
        <v>138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13" t="s">
        <v>80</v>
      </c>
      <c r="BK246" s="211">
        <f>ROUND(I246*H246,2)</f>
        <v>0</v>
      </c>
      <c r="BL246" s="13" t="s">
        <v>201</v>
      </c>
      <c r="BM246" s="13" t="s">
        <v>1483</v>
      </c>
    </row>
    <row r="247" spans="2:65" s="1" customFormat="1" ht="16.5" customHeight="1">
      <c r="B247" s="34"/>
      <c r="C247" s="200" t="s">
        <v>669</v>
      </c>
      <c r="D247" s="200" t="s">
        <v>141</v>
      </c>
      <c r="E247" s="201" t="s">
        <v>242</v>
      </c>
      <c r="F247" s="202" t="s">
        <v>1484</v>
      </c>
      <c r="G247" s="203" t="s">
        <v>694</v>
      </c>
      <c r="H247" s="204">
        <v>2</v>
      </c>
      <c r="I247" s="205"/>
      <c r="J247" s="206">
        <f>ROUND(I247*H247,2)</f>
        <v>0</v>
      </c>
      <c r="K247" s="202" t="s">
        <v>20</v>
      </c>
      <c r="L247" s="39"/>
      <c r="M247" s="207" t="s">
        <v>20</v>
      </c>
      <c r="N247" s="208" t="s">
        <v>43</v>
      </c>
      <c r="O247" s="75"/>
      <c r="P247" s="209">
        <f>O247*H247</f>
        <v>0</v>
      </c>
      <c r="Q247" s="209">
        <v>0</v>
      </c>
      <c r="R247" s="209">
        <f>Q247*H247</f>
        <v>0</v>
      </c>
      <c r="S247" s="209">
        <v>0</v>
      </c>
      <c r="T247" s="210">
        <f>S247*H247</f>
        <v>0</v>
      </c>
      <c r="AR247" s="13" t="s">
        <v>201</v>
      </c>
      <c r="AT247" s="13" t="s">
        <v>141</v>
      </c>
      <c r="AU247" s="13" t="s">
        <v>82</v>
      </c>
      <c r="AY247" s="13" t="s">
        <v>138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3" t="s">
        <v>80</v>
      </c>
      <c r="BK247" s="211">
        <f>ROUND(I247*H247,2)</f>
        <v>0</v>
      </c>
      <c r="BL247" s="13" t="s">
        <v>201</v>
      </c>
      <c r="BM247" s="13" t="s">
        <v>1485</v>
      </c>
    </row>
    <row r="248" spans="2:65" s="1" customFormat="1" ht="16.5" customHeight="1">
      <c r="B248" s="34"/>
      <c r="C248" s="200" t="s">
        <v>673</v>
      </c>
      <c r="D248" s="200" t="s">
        <v>141</v>
      </c>
      <c r="E248" s="201" t="s">
        <v>246</v>
      </c>
      <c r="F248" s="202" t="s">
        <v>1486</v>
      </c>
      <c r="G248" s="203" t="s">
        <v>333</v>
      </c>
      <c r="H248" s="204">
        <v>138</v>
      </c>
      <c r="I248" s="205"/>
      <c r="J248" s="206">
        <f>ROUND(I248*H248,2)</f>
        <v>0</v>
      </c>
      <c r="K248" s="202" t="s">
        <v>20</v>
      </c>
      <c r="L248" s="39"/>
      <c r="M248" s="207" t="s">
        <v>20</v>
      </c>
      <c r="N248" s="208" t="s">
        <v>43</v>
      </c>
      <c r="O248" s="75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AR248" s="13" t="s">
        <v>201</v>
      </c>
      <c r="AT248" s="13" t="s">
        <v>141</v>
      </c>
      <c r="AU248" s="13" t="s">
        <v>82</v>
      </c>
      <c r="AY248" s="13" t="s">
        <v>138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13" t="s">
        <v>80</v>
      </c>
      <c r="BK248" s="211">
        <f>ROUND(I248*H248,2)</f>
        <v>0</v>
      </c>
      <c r="BL248" s="13" t="s">
        <v>201</v>
      </c>
      <c r="BM248" s="13" t="s">
        <v>1487</v>
      </c>
    </row>
    <row r="249" spans="2:65" s="1" customFormat="1" ht="16.5" customHeight="1">
      <c r="B249" s="34"/>
      <c r="C249" s="200" t="s">
        <v>677</v>
      </c>
      <c r="D249" s="200" t="s">
        <v>141</v>
      </c>
      <c r="E249" s="201" t="s">
        <v>250</v>
      </c>
      <c r="F249" s="202" t="s">
        <v>764</v>
      </c>
      <c r="G249" s="203" t="s">
        <v>333</v>
      </c>
      <c r="H249" s="204">
        <v>1</v>
      </c>
      <c r="I249" s="205"/>
      <c r="J249" s="206">
        <f>ROUND(I249*H249,2)</f>
        <v>0</v>
      </c>
      <c r="K249" s="202" t="s">
        <v>20</v>
      </c>
      <c r="L249" s="39"/>
      <c r="M249" s="207" t="s">
        <v>20</v>
      </c>
      <c r="N249" s="208" t="s">
        <v>43</v>
      </c>
      <c r="O249" s="75"/>
      <c r="P249" s="209">
        <f>O249*H249</f>
        <v>0</v>
      </c>
      <c r="Q249" s="209">
        <v>0</v>
      </c>
      <c r="R249" s="209">
        <f>Q249*H249</f>
        <v>0</v>
      </c>
      <c r="S249" s="209">
        <v>0</v>
      </c>
      <c r="T249" s="210">
        <f>S249*H249</f>
        <v>0</v>
      </c>
      <c r="AR249" s="13" t="s">
        <v>201</v>
      </c>
      <c r="AT249" s="13" t="s">
        <v>141</v>
      </c>
      <c r="AU249" s="13" t="s">
        <v>82</v>
      </c>
      <c r="AY249" s="13" t="s">
        <v>138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3" t="s">
        <v>80</v>
      </c>
      <c r="BK249" s="211">
        <f>ROUND(I249*H249,2)</f>
        <v>0</v>
      </c>
      <c r="BL249" s="13" t="s">
        <v>201</v>
      </c>
      <c r="BM249" s="13" t="s">
        <v>1488</v>
      </c>
    </row>
    <row r="250" spans="2:65" s="1" customFormat="1" ht="16.5" customHeight="1">
      <c r="B250" s="34"/>
      <c r="C250" s="200" t="s">
        <v>681</v>
      </c>
      <c r="D250" s="200" t="s">
        <v>141</v>
      </c>
      <c r="E250" s="201" t="s">
        <v>256</v>
      </c>
      <c r="F250" s="202" t="s">
        <v>767</v>
      </c>
      <c r="G250" s="203" t="s">
        <v>333</v>
      </c>
      <c r="H250" s="204">
        <v>1</v>
      </c>
      <c r="I250" s="205"/>
      <c r="J250" s="206">
        <f>ROUND(I250*H250,2)</f>
        <v>0</v>
      </c>
      <c r="K250" s="202" t="s">
        <v>20</v>
      </c>
      <c r="L250" s="39"/>
      <c r="M250" s="207" t="s">
        <v>20</v>
      </c>
      <c r="N250" s="208" t="s">
        <v>43</v>
      </c>
      <c r="O250" s="75"/>
      <c r="P250" s="209">
        <f>O250*H250</f>
        <v>0</v>
      </c>
      <c r="Q250" s="209">
        <v>0</v>
      </c>
      <c r="R250" s="209">
        <f>Q250*H250</f>
        <v>0</v>
      </c>
      <c r="S250" s="209">
        <v>0</v>
      </c>
      <c r="T250" s="210">
        <f>S250*H250</f>
        <v>0</v>
      </c>
      <c r="AR250" s="13" t="s">
        <v>201</v>
      </c>
      <c r="AT250" s="13" t="s">
        <v>141</v>
      </c>
      <c r="AU250" s="13" t="s">
        <v>82</v>
      </c>
      <c r="AY250" s="13" t="s">
        <v>138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3" t="s">
        <v>80</v>
      </c>
      <c r="BK250" s="211">
        <f>ROUND(I250*H250,2)</f>
        <v>0</v>
      </c>
      <c r="BL250" s="13" t="s">
        <v>201</v>
      </c>
      <c r="BM250" s="13" t="s">
        <v>1489</v>
      </c>
    </row>
    <row r="251" spans="2:65" s="1" customFormat="1" ht="16.5" customHeight="1">
      <c r="B251" s="34"/>
      <c r="C251" s="200" t="s">
        <v>687</v>
      </c>
      <c r="D251" s="200" t="s">
        <v>141</v>
      </c>
      <c r="E251" s="201" t="s">
        <v>261</v>
      </c>
      <c r="F251" s="202" t="s">
        <v>770</v>
      </c>
      <c r="G251" s="203" t="s">
        <v>333</v>
      </c>
      <c r="H251" s="204">
        <v>1</v>
      </c>
      <c r="I251" s="205"/>
      <c r="J251" s="206">
        <f>ROUND(I251*H251,2)</f>
        <v>0</v>
      </c>
      <c r="K251" s="202" t="s">
        <v>20</v>
      </c>
      <c r="L251" s="39"/>
      <c r="M251" s="207" t="s">
        <v>20</v>
      </c>
      <c r="N251" s="208" t="s">
        <v>43</v>
      </c>
      <c r="O251" s="75"/>
      <c r="P251" s="209">
        <f>O251*H251</f>
        <v>0</v>
      </c>
      <c r="Q251" s="209">
        <v>0</v>
      </c>
      <c r="R251" s="209">
        <f>Q251*H251</f>
        <v>0</v>
      </c>
      <c r="S251" s="209">
        <v>0</v>
      </c>
      <c r="T251" s="210">
        <f>S251*H251</f>
        <v>0</v>
      </c>
      <c r="AR251" s="13" t="s">
        <v>201</v>
      </c>
      <c r="AT251" s="13" t="s">
        <v>141</v>
      </c>
      <c r="AU251" s="13" t="s">
        <v>82</v>
      </c>
      <c r="AY251" s="13" t="s">
        <v>138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3" t="s">
        <v>80</v>
      </c>
      <c r="BK251" s="211">
        <f>ROUND(I251*H251,2)</f>
        <v>0</v>
      </c>
      <c r="BL251" s="13" t="s">
        <v>201</v>
      </c>
      <c r="BM251" s="13" t="s">
        <v>1490</v>
      </c>
    </row>
    <row r="252" spans="2:65" s="1" customFormat="1" ht="16.5" customHeight="1">
      <c r="B252" s="34"/>
      <c r="C252" s="200" t="s">
        <v>691</v>
      </c>
      <c r="D252" s="200" t="s">
        <v>141</v>
      </c>
      <c r="E252" s="201" t="s">
        <v>267</v>
      </c>
      <c r="F252" s="202" t="s">
        <v>1491</v>
      </c>
      <c r="G252" s="203" t="s">
        <v>333</v>
      </c>
      <c r="H252" s="204">
        <v>1</v>
      </c>
      <c r="I252" s="205"/>
      <c r="J252" s="206">
        <f>ROUND(I252*H252,2)</f>
        <v>0</v>
      </c>
      <c r="K252" s="202" t="s">
        <v>20</v>
      </c>
      <c r="L252" s="39"/>
      <c r="M252" s="207" t="s">
        <v>20</v>
      </c>
      <c r="N252" s="208" t="s">
        <v>43</v>
      </c>
      <c r="O252" s="75"/>
      <c r="P252" s="209">
        <f>O252*H252</f>
        <v>0</v>
      </c>
      <c r="Q252" s="209">
        <v>0</v>
      </c>
      <c r="R252" s="209">
        <f>Q252*H252</f>
        <v>0</v>
      </c>
      <c r="S252" s="209">
        <v>0</v>
      </c>
      <c r="T252" s="210">
        <f>S252*H252</f>
        <v>0</v>
      </c>
      <c r="AR252" s="13" t="s">
        <v>201</v>
      </c>
      <c r="AT252" s="13" t="s">
        <v>141</v>
      </c>
      <c r="AU252" s="13" t="s">
        <v>82</v>
      </c>
      <c r="AY252" s="13" t="s">
        <v>138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3" t="s">
        <v>80</v>
      </c>
      <c r="BK252" s="211">
        <f>ROUND(I252*H252,2)</f>
        <v>0</v>
      </c>
      <c r="BL252" s="13" t="s">
        <v>201</v>
      </c>
      <c r="BM252" s="13" t="s">
        <v>1492</v>
      </c>
    </row>
    <row r="253" spans="2:65" s="1" customFormat="1" ht="16.5" customHeight="1">
      <c r="B253" s="34"/>
      <c r="C253" s="200" t="s">
        <v>696</v>
      </c>
      <c r="D253" s="200" t="s">
        <v>141</v>
      </c>
      <c r="E253" s="201" t="s">
        <v>271</v>
      </c>
      <c r="F253" s="202" t="s">
        <v>1493</v>
      </c>
      <c r="G253" s="203" t="s">
        <v>333</v>
      </c>
      <c r="H253" s="204">
        <v>1</v>
      </c>
      <c r="I253" s="205"/>
      <c r="J253" s="206">
        <f>ROUND(I253*H253,2)</f>
        <v>0</v>
      </c>
      <c r="K253" s="202" t="s">
        <v>20</v>
      </c>
      <c r="L253" s="39"/>
      <c r="M253" s="207" t="s">
        <v>20</v>
      </c>
      <c r="N253" s="208" t="s">
        <v>43</v>
      </c>
      <c r="O253" s="75"/>
      <c r="P253" s="209">
        <f>O253*H253</f>
        <v>0</v>
      </c>
      <c r="Q253" s="209">
        <v>0</v>
      </c>
      <c r="R253" s="209">
        <f>Q253*H253</f>
        <v>0</v>
      </c>
      <c r="S253" s="209">
        <v>0</v>
      </c>
      <c r="T253" s="210">
        <f>S253*H253</f>
        <v>0</v>
      </c>
      <c r="AR253" s="13" t="s">
        <v>201</v>
      </c>
      <c r="AT253" s="13" t="s">
        <v>141</v>
      </c>
      <c r="AU253" s="13" t="s">
        <v>82</v>
      </c>
      <c r="AY253" s="13" t="s">
        <v>138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3" t="s">
        <v>80</v>
      </c>
      <c r="BK253" s="211">
        <f>ROUND(I253*H253,2)</f>
        <v>0</v>
      </c>
      <c r="BL253" s="13" t="s">
        <v>201</v>
      </c>
      <c r="BM253" s="13" t="s">
        <v>1494</v>
      </c>
    </row>
    <row r="254" spans="2:65" s="1" customFormat="1" ht="16.5" customHeight="1">
      <c r="B254" s="34"/>
      <c r="C254" s="200" t="s">
        <v>700</v>
      </c>
      <c r="D254" s="200" t="s">
        <v>141</v>
      </c>
      <c r="E254" s="201" t="s">
        <v>275</v>
      </c>
      <c r="F254" s="202" t="s">
        <v>1495</v>
      </c>
      <c r="G254" s="203" t="s">
        <v>333</v>
      </c>
      <c r="H254" s="204">
        <v>1</v>
      </c>
      <c r="I254" s="205"/>
      <c r="J254" s="206">
        <f>ROUND(I254*H254,2)</f>
        <v>0</v>
      </c>
      <c r="K254" s="202" t="s">
        <v>20</v>
      </c>
      <c r="L254" s="39"/>
      <c r="M254" s="207" t="s">
        <v>20</v>
      </c>
      <c r="N254" s="208" t="s">
        <v>43</v>
      </c>
      <c r="O254" s="75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AR254" s="13" t="s">
        <v>201</v>
      </c>
      <c r="AT254" s="13" t="s">
        <v>141</v>
      </c>
      <c r="AU254" s="13" t="s">
        <v>82</v>
      </c>
      <c r="AY254" s="13" t="s">
        <v>138</v>
      </c>
      <c r="BE254" s="211">
        <f>IF(N254="základní",J254,0)</f>
        <v>0</v>
      </c>
      <c r="BF254" s="211">
        <f>IF(N254="snížená",J254,0)</f>
        <v>0</v>
      </c>
      <c r="BG254" s="211">
        <f>IF(N254="zákl. přenesená",J254,0)</f>
        <v>0</v>
      </c>
      <c r="BH254" s="211">
        <f>IF(N254="sníž. přenesená",J254,0)</f>
        <v>0</v>
      </c>
      <c r="BI254" s="211">
        <f>IF(N254="nulová",J254,0)</f>
        <v>0</v>
      </c>
      <c r="BJ254" s="13" t="s">
        <v>80</v>
      </c>
      <c r="BK254" s="211">
        <f>ROUND(I254*H254,2)</f>
        <v>0</v>
      </c>
      <c r="BL254" s="13" t="s">
        <v>201</v>
      </c>
      <c r="BM254" s="13" t="s">
        <v>1496</v>
      </c>
    </row>
    <row r="255" spans="2:65" s="1" customFormat="1" ht="16.5" customHeight="1">
      <c r="B255" s="34"/>
      <c r="C255" s="200" t="s">
        <v>704</v>
      </c>
      <c r="D255" s="200" t="s">
        <v>141</v>
      </c>
      <c r="E255" s="201" t="s">
        <v>279</v>
      </c>
      <c r="F255" s="202" t="s">
        <v>1497</v>
      </c>
      <c r="G255" s="203" t="s">
        <v>333</v>
      </c>
      <c r="H255" s="204">
        <v>1</v>
      </c>
      <c r="I255" s="205"/>
      <c r="J255" s="206">
        <f>ROUND(I255*H255,2)</f>
        <v>0</v>
      </c>
      <c r="K255" s="202" t="s">
        <v>20</v>
      </c>
      <c r="L255" s="39"/>
      <c r="M255" s="207" t="s">
        <v>20</v>
      </c>
      <c r="N255" s="208" t="s">
        <v>43</v>
      </c>
      <c r="O255" s="75"/>
      <c r="P255" s="209">
        <f>O255*H255</f>
        <v>0</v>
      </c>
      <c r="Q255" s="209">
        <v>0</v>
      </c>
      <c r="R255" s="209">
        <f>Q255*H255</f>
        <v>0</v>
      </c>
      <c r="S255" s="209">
        <v>0</v>
      </c>
      <c r="T255" s="210">
        <f>S255*H255</f>
        <v>0</v>
      </c>
      <c r="AR255" s="13" t="s">
        <v>201</v>
      </c>
      <c r="AT255" s="13" t="s">
        <v>141</v>
      </c>
      <c r="AU255" s="13" t="s">
        <v>82</v>
      </c>
      <c r="AY255" s="13" t="s">
        <v>138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3" t="s">
        <v>80</v>
      </c>
      <c r="BK255" s="211">
        <f>ROUND(I255*H255,2)</f>
        <v>0</v>
      </c>
      <c r="BL255" s="13" t="s">
        <v>201</v>
      </c>
      <c r="BM255" s="13" t="s">
        <v>1498</v>
      </c>
    </row>
    <row r="256" spans="2:65" s="1" customFormat="1" ht="16.5" customHeight="1">
      <c r="B256" s="34"/>
      <c r="C256" s="200" t="s">
        <v>708</v>
      </c>
      <c r="D256" s="200" t="s">
        <v>141</v>
      </c>
      <c r="E256" s="201" t="s">
        <v>283</v>
      </c>
      <c r="F256" s="202" t="s">
        <v>785</v>
      </c>
      <c r="G256" s="203" t="s">
        <v>333</v>
      </c>
      <c r="H256" s="204">
        <v>1</v>
      </c>
      <c r="I256" s="205"/>
      <c r="J256" s="206">
        <f>ROUND(I256*H256,2)</f>
        <v>0</v>
      </c>
      <c r="K256" s="202" t="s">
        <v>20</v>
      </c>
      <c r="L256" s="39"/>
      <c r="M256" s="207" t="s">
        <v>20</v>
      </c>
      <c r="N256" s="208" t="s">
        <v>43</v>
      </c>
      <c r="O256" s="75"/>
      <c r="P256" s="209">
        <f>O256*H256</f>
        <v>0</v>
      </c>
      <c r="Q256" s="209">
        <v>0</v>
      </c>
      <c r="R256" s="209">
        <f>Q256*H256</f>
        <v>0</v>
      </c>
      <c r="S256" s="209">
        <v>0</v>
      </c>
      <c r="T256" s="210">
        <f>S256*H256</f>
        <v>0</v>
      </c>
      <c r="AR256" s="13" t="s">
        <v>201</v>
      </c>
      <c r="AT256" s="13" t="s">
        <v>141</v>
      </c>
      <c r="AU256" s="13" t="s">
        <v>82</v>
      </c>
      <c r="AY256" s="13" t="s">
        <v>138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13" t="s">
        <v>80</v>
      </c>
      <c r="BK256" s="211">
        <f>ROUND(I256*H256,2)</f>
        <v>0</v>
      </c>
      <c r="BL256" s="13" t="s">
        <v>201</v>
      </c>
      <c r="BM256" s="13" t="s">
        <v>1499</v>
      </c>
    </row>
    <row r="257" spans="2:65" s="1" customFormat="1" ht="16.5" customHeight="1">
      <c r="B257" s="34"/>
      <c r="C257" s="200" t="s">
        <v>712</v>
      </c>
      <c r="D257" s="200" t="s">
        <v>141</v>
      </c>
      <c r="E257" s="201" t="s">
        <v>291</v>
      </c>
      <c r="F257" s="202" t="s">
        <v>788</v>
      </c>
      <c r="G257" s="203" t="s">
        <v>333</v>
      </c>
      <c r="H257" s="204">
        <v>1</v>
      </c>
      <c r="I257" s="205"/>
      <c r="J257" s="206">
        <f>ROUND(I257*H257,2)</f>
        <v>0</v>
      </c>
      <c r="K257" s="202" t="s">
        <v>20</v>
      </c>
      <c r="L257" s="39"/>
      <c r="M257" s="207" t="s">
        <v>20</v>
      </c>
      <c r="N257" s="208" t="s">
        <v>43</v>
      </c>
      <c r="O257" s="75"/>
      <c r="P257" s="209">
        <f>O257*H257</f>
        <v>0</v>
      </c>
      <c r="Q257" s="209">
        <v>0</v>
      </c>
      <c r="R257" s="209">
        <f>Q257*H257</f>
        <v>0</v>
      </c>
      <c r="S257" s="209">
        <v>0</v>
      </c>
      <c r="T257" s="210">
        <f>S257*H257</f>
        <v>0</v>
      </c>
      <c r="AR257" s="13" t="s">
        <v>201</v>
      </c>
      <c r="AT257" s="13" t="s">
        <v>141</v>
      </c>
      <c r="AU257" s="13" t="s">
        <v>82</v>
      </c>
      <c r="AY257" s="13" t="s">
        <v>138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3" t="s">
        <v>80</v>
      </c>
      <c r="BK257" s="211">
        <f>ROUND(I257*H257,2)</f>
        <v>0</v>
      </c>
      <c r="BL257" s="13" t="s">
        <v>201</v>
      </c>
      <c r="BM257" s="13" t="s">
        <v>1500</v>
      </c>
    </row>
    <row r="258" spans="2:63" s="10" customFormat="1" ht="22.8" customHeight="1">
      <c r="B258" s="184"/>
      <c r="C258" s="185"/>
      <c r="D258" s="186" t="s">
        <v>71</v>
      </c>
      <c r="E258" s="198" t="s">
        <v>1501</v>
      </c>
      <c r="F258" s="198" t="s">
        <v>1502</v>
      </c>
      <c r="G258" s="185"/>
      <c r="H258" s="185"/>
      <c r="I258" s="188"/>
      <c r="J258" s="199">
        <f>BK258</f>
        <v>0</v>
      </c>
      <c r="K258" s="185"/>
      <c r="L258" s="190"/>
      <c r="M258" s="191"/>
      <c r="N258" s="192"/>
      <c r="O258" s="192"/>
      <c r="P258" s="193">
        <f>SUM(P259:P266)</f>
        <v>0</v>
      </c>
      <c r="Q258" s="192"/>
      <c r="R258" s="193">
        <f>SUM(R259:R266)</f>
        <v>3.7350667200000003</v>
      </c>
      <c r="S258" s="192"/>
      <c r="T258" s="194">
        <f>SUM(T259:T266)</f>
        <v>0</v>
      </c>
      <c r="AR258" s="195" t="s">
        <v>82</v>
      </c>
      <c r="AT258" s="196" t="s">
        <v>71</v>
      </c>
      <c r="AU258" s="196" t="s">
        <v>80</v>
      </c>
      <c r="AY258" s="195" t="s">
        <v>138</v>
      </c>
      <c r="BK258" s="197">
        <f>SUM(BK259:BK266)</f>
        <v>0</v>
      </c>
    </row>
    <row r="259" spans="2:65" s="1" customFormat="1" ht="16.5" customHeight="1">
      <c r="B259" s="34"/>
      <c r="C259" s="200" t="s">
        <v>716</v>
      </c>
      <c r="D259" s="200" t="s">
        <v>141</v>
      </c>
      <c r="E259" s="201" t="s">
        <v>1503</v>
      </c>
      <c r="F259" s="202" t="s">
        <v>1504</v>
      </c>
      <c r="G259" s="203" t="s">
        <v>192</v>
      </c>
      <c r="H259" s="204">
        <v>6.776</v>
      </c>
      <c r="I259" s="205"/>
      <c r="J259" s="206">
        <f>ROUND(I259*H259,2)</f>
        <v>0</v>
      </c>
      <c r="K259" s="202" t="s">
        <v>145</v>
      </c>
      <c r="L259" s="39"/>
      <c r="M259" s="207" t="s">
        <v>20</v>
      </c>
      <c r="N259" s="208" t="s">
        <v>43</v>
      </c>
      <c r="O259" s="75"/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AR259" s="13" t="s">
        <v>201</v>
      </c>
      <c r="AT259" s="13" t="s">
        <v>141</v>
      </c>
      <c r="AU259" s="13" t="s">
        <v>82</v>
      </c>
      <c r="AY259" s="13" t="s">
        <v>138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3" t="s">
        <v>80</v>
      </c>
      <c r="BK259" s="211">
        <f>ROUND(I259*H259,2)</f>
        <v>0</v>
      </c>
      <c r="BL259" s="13" t="s">
        <v>201</v>
      </c>
      <c r="BM259" s="13" t="s">
        <v>1505</v>
      </c>
    </row>
    <row r="260" spans="2:65" s="1" customFormat="1" ht="22.5" customHeight="1">
      <c r="B260" s="34"/>
      <c r="C260" s="200" t="s">
        <v>720</v>
      </c>
      <c r="D260" s="200" t="s">
        <v>141</v>
      </c>
      <c r="E260" s="201" t="s">
        <v>1506</v>
      </c>
      <c r="F260" s="202" t="s">
        <v>1507</v>
      </c>
      <c r="G260" s="203" t="s">
        <v>192</v>
      </c>
      <c r="H260" s="204">
        <v>6.776</v>
      </c>
      <c r="I260" s="205"/>
      <c r="J260" s="206">
        <f>ROUND(I260*H260,2)</f>
        <v>0</v>
      </c>
      <c r="K260" s="202" t="s">
        <v>145</v>
      </c>
      <c r="L260" s="39"/>
      <c r="M260" s="207" t="s">
        <v>20</v>
      </c>
      <c r="N260" s="208" t="s">
        <v>43</v>
      </c>
      <c r="O260" s="75"/>
      <c r="P260" s="209">
        <f>O260*H260</f>
        <v>0</v>
      </c>
      <c r="Q260" s="209">
        <v>0.00122</v>
      </c>
      <c r="R260" s="209">
        <f>Q260*H260</f>
        <v>0.00826672</v>
      </c>
      <c r="S260" s="209">
        <v>0</v>
      </c>
      <c r="T260" s="210">
        <f>S260*H260</f>
        <v>0</v>
      </c>
      <c r="AR260" s="13" t="s">
        <v>201</v>
      </c>
      <c r="AT260" s="13" t="s">
        <v>141</v>
      </c>
      <c r="AU260" s="13" t="s">
        <v>82</v>
      </c>
      <c r="AY260" s="13" t="s">
        <v>138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13" t="s">
        <v>80</v>
      </c>
      <c r="BK260" s="211">
        <f>ROUND(I260*H260,2)</f>
        <v>0</v>
      </c>
      <c r="BL260" s="13" t="s">
        <v>201</v>
      </c>
      <c r="BM260" s="13" t="s">
        <v>1508</v>
      </c>
    </row>
    <row r="261" spans="2:65" s="1" customFormat="1" ht="16.5" customHeight="1">
      <c r="B261" s="34"/>
      <c r="C261" s="200" t="s">
        <v>724</v>
      </c>
      <c r="D261" s="200" t="s">
        <v>141</v>
      </c>
      <c r="E261" s="201" t="s">
        <v>1509</v>
      </c>
      <c r="F261" s="202" t="s">
        <v>1510</v>
      </c>
      <c r="G261" s="203" t="s">
        <v>144</v>
      </c>
      <c r="H261" s="204">
        <v>60</v>
      </c>
      <c r="I261" s="205"/>
      <c r="J261" s="206">
        <f>ROUND(I261*H261,2)</f>
        <v>0</v>
      </c>
      <c r="K261" s="202" t="s">
        <v>145</v>
      </c>
      <c r="L261" s="39"/>
      <c r="M261" s="207" t="s">
        <v>20</v>
      </c>
      <c r="N261" s="208" t="s">
        <v>43</v>
      </c>
      <c r="O261" s="75"/>
      <c r="P261" s="209">
        <f>O261*H261</f>
        <v>0</v>
      </c>
      <c r="Q261" s="209">
        <v>0</v>
      </c>
      <c r="R261" s="209">
        <f>Q261*H261</f>
        <v>0</v>
      </c>
      <c r="S261" s="209">
        <v>0</v>
      </c>
      <c r="T261" s="210">
        <f>S261*H261</f>
        <v>0</v>
      </c>
      <c r="AR261" s="13" t="s">
        <v>201</v>
      </c>
      <c r="AT261" s="13" t="s">
        <v>141</v>
      </c>
      <c r="AU261" s="13" t="s">
        <v>82</v>
      </c>
      <c r="AY261" s="13" t="s">
        <v>138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3" t="s">
        <v>80</v>
      </c>
      <c r="BK261" s="211">
        <f>ROUND(I261*H261,2)</f>
        <v>0</v>
      </c>
      <c r="BL261" s="13" t="s">
        <v>201</v>
      </c>
      <c r="BM261" s="13" t="s">
        <v>1511</v>
      </c>
    </row>
    <row r="262" spans="2:65" s="1" customFormat="1" ht="16.5" customHeight="1">
      <c r="B262" s="34"/>
      <c r="C262" s="200" t="s">
        <v>727</v>
      </c>
      <c r="D262" s="200" t="s">
        <v>141</v>
      </c>
      <c r="E262" s="201" t="s">
        <v>1512</v>
      </c>
      <c r="F262" s="202" t="s">
        <v>1513</v>
      </c>
      <c r="G262" s="203" t="s">
        <v>144</v>
      </c>
      <c r="H262" s="204">
        <v>45</v>
      </c>
      <c r="I262" s="205"/>
      <c r="J262" s="206">
        <f>ROUND(I262*H262,2)</f>
        <v>0</v>
      </c>
      <c r="K262" s="202" t="s">
        <v>145</v>
      </c>
      <c r="L262" s="39"/>
      <c r="M262" s="207" t="s">
        <v>20</v>
      </c>
      <c r="N262" s="208" t="s">
        <v>43</v>
      </c>
      <c r="O262" s="75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AR262" s="13" t="s">
        <v>201</v>
      </c>
      <c r="AT262" s="13" t="s">
        <v>141</v>
      </c>
      <c r="AU262" s="13" t="s">
        <v>82</v>
      </c>
      <c r="AY262" s="13" t="s">
        <v>138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3" t="s">
        <v>80</v>
      </c>
      <c r="BK262" s="211">
        <f>ROUND(I262*H262,2)</f>
        <v>0</v>
      </c>
      <c r="BL262" s="13" t="s">
        <v>201</v>
      </c>
      <c r="BM262" s="13" t="s">
        <v>1514</v>
      </c>
    </row>
    <row r="263" spans="2:65" s="1" customFormat="1" ht="16.5" customHeight="1">
      <c r="B263" s="34"/>
      <c r="C263" s="212" t="s">
        <v>730</v>
      </c>
      <c r="D263" s="212" t="s">
        <v>310</v>
      </c>
      <c r="E263" s="213" t="s">
        <v>1515</v>
      </c>
      <c r="F263" s="214" t="s">
        <v>1516</v>
      </c>
      <c r="G263" s="215" t="s">
        <v>192</v>
      </c>
      <c r="H263" s="216">
        <v>6.3</v>
      </c>
      <c r="I263" s="217"/>
      <c r="J263" s="218">
        <f>ROUND(I263*H263,2)</f>
        <v>0</v>
      </c>
      <c r="K263" s="214" t="s">
        <v>145</v>
      </c>
      <c r="L263" s="219"/>
      <c r="M263" s="220" t="s">
        <v>20</v>
      </c>
      <c r="N263" s="221" t="s">
        <v>43</v>
      </c>
      <c r="O263" s="75"/>
      <c r="P263" s="209">
        <f>O263*H263</f>
        <v>0</v>
      </c>
      <c r="Q263" s="209">
        <v>0.55</v>
      </c>
      <c r="R263" s="209">
        <f>Q263*H263</f>
        <v>3.4650000000000003</v>
      </c>
      <c r="S263" s="209">
        <v>0</v>
      </c>
      <c r="T263" s="210">
        <f>S263*H263</f>
        <v>0</v>
      </c>
      <c r="AR263" s="13" t="s">
        <v>271</v>
      </c>
      <c r="AT263" s="13" t="s">
        <v>310</v>
      </c>
      <c r="AU263" s="13" t="s">
        <v>82</v>
      </c>
      <c r="AY263" s="13" t="s">
        <v>138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3" t="s">
        <v>80</v>
      </c>
      <c r="BK263" s="211">
        <f>ROUND(I263*H263,2)</f>
        <v>0</v>
      </c>
      <c r="BL263" s="13" t="s">
        <v>201</v>
      </c>
      <c r="BM263" s="13" t="s">
        <v>1517</v>
      </c>
    </row>
    <row r="264" spans="2:65" s="1" customFormat="1" ht="16.5" customHeight="1">
      <c r="B264" s="34"/>
      <c r="C264" s="200" t="s">
        <v>733</v>
      </c>
      <c r="D264" s="200" t="s">
        <v>141</v>
      </c>
      <c r="E264" s="201" t="s">
        <v>1518</v>
      </c>
      <c r="F264" s="202" t="s">
        <v>1519</v>
      </c>
      <c r="G264" s="203" t="s">
        <v>144</v>
      </c>
      <c r="H264" s="204">
        <v>7.35</v>
      </c>
      <c r="I264" s="205"/>
      <c r="J264" s="206">
        <f>ROUND(I264*H264,2)</f>
        <v>0</v>
      </c>
      <c r="K264" s="202" t="s">
        <v>20</v>
      </c>
      <c r="L264" s="39"/>
      <c r="M264" s="207" t="s">
        <v>20</v>
      </c>
      <c r="N264" s="208" t="s">
        <v>43</v>
      </c>
      <c r="O264" s="75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AR264" s="13" t="s">
        <v>201</v>
      </c>
      <c r="AT264" s="13" t="s">
        <v>141</v>
      </c>
      <c r="AU264" s="13" t="s">
        <v>82</v>
      </c>
      <c r="AY264" s="13" t="s">
        <v>138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3" t="s">
        <v>80</v>
      </c>
      <c r="BK264" s="211">
        <f>ROUND(I264*H264,2)</f>
        <v>0</v>
      </c>
      <c r="BL264" s="13" t="s">
        <v>201</v>
      </c>
      <c r="BM264" s="13" t="s">
        <v>1520</v>
      </c>
    </row>
    <row r="265" spans="2:65" s="1" customFormat="1" ht="16.5" customHeight="1">
      <c r="B265" s="34"/>
      <c r="C265" s="212" t="s">
        <v>736</v>
      </c>
      <c r="D265" s="212" t="s">
        <v>310</v>
      </c>
      <c r="E265" s="213" t="s">
        <v>1521</v>
      </c>
      <c r="F265" s="214" t="s">
        <v>1522</v>
      </c>
      <c r="G265" s="215" t="s">
        <v>192</v>
      </c>
      <c r="H265" s="216">
        <v>0.476</v>
      </c>
      <c r="I265" s="217"/>
      <c r="J265" s="218">
        <f>ROUND(I265*H265,2)</f>
        <v>0</v>
      </c>
      <c r="K265" s="214" t="s">
        <v>145</v>
      </c>
      <c r="L265" s="219"/>
      <c r="M265" s="220" t="s">
        <v>20</v>
      </c>
      <c r="N265" s="221" t="s">
        <v>43</v>
      </c>
      <c r="O265" s="75"/>
      <c r="P265" s="209">
        <f>O265*H265</f>
        <v>0</v>
      </c>
      <c r="Q265" s="209">
        <v>0.55</v>
      </c>
      <c r="R265" s="209">
        <f>Q265*H265</f>
        <v>0.26180000000000003</v>
      </c>
      <c r="S265" s="209">
        <v>0</v>
      </c>
      <c r="T265" s="210">
        <f>S265*H265</f>
        <v>0</v>
      </c>
      <c r="AR265" s="13" t="s">
        <v>271</v>
      </c>
      <c r="AT265" s="13" t="s">
        <v>310</v>
      </c>
      <c r="AU265" s="13" t="s">
        <v>82</v>
      </c>
      <c r="AY265" s="13" t="s">
        <v>138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3" t="s">
        <v>80</v>
      </c>
      <c r="BK265" s="211">
        <f>ROUND(I265*H265,2)</f>
        <v>0</v>
      </c>
      <c r="BL265" s="13" t="s">
        <v>201</v>
      </c>
      <c r="BM265" s="13" t="s">
        <v>1523</v>
      </c>
    </row>
    <row r="266" spans="2:65" s="1" customFormat="1" ht="22.5" customHeight="1">
      <c r="B266" s="34"/>
      <c r="C266" s="200" t="s">
        <v>739</v>
      </c>
      <c r="D266" s="200" t="s">
        <v>141</v>
      </c>
      <c r="E266" s="201" t="s">
        <v>1524</v>
      </c>
      <c r="F266" s="202" t="s">
        <v>1525</v>
      </c>
      <c r="G266" s="203" t="s">
        <v>259</v>
      </c>
      <c r="H266" s="204">
        <v>3.735</v>
      </c>
      <c r="I266" s="205"/>
      <c r="J266" s="206">
        <f>ROUND(I266*H266,2)</f>
        <v>0</v>
      </c>
      <c r="K266" s="202" t="s">
        <v>145</v>
      </c>
      <c r="L266" s="39"/>
      <c r="M266" s="207" t="s">
        <v>20</v>
      </c>
      <c r="N266" s="208" t="s">
        <v>43</v>
      </c>
      <c r="O266" s="75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AR266" s="13" t="s">
        <v>201</v>
      </c>
      <c r="AT266" s="13" t="s">
        <v>141</v>
      </c>
      <c r="AU266" s="13" t="s">
        <v>82</v>
      </c>
      <c r="AY266" s="13" t="s">
        <v>138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3" t="s">
        <v>80</v>
      </c>
      <c r="BK266" s="211">
        <f>ROUND(I266*H266,2)</f>
        <v>0</v>
      </c>
      <c r="BL266" s="13" t="s">
        <v>201</v>
      </c>
      <c r="BM266" s="13" t="s">
        <v>1526</v>
      </c>
    </row>
    <row r="267" spans="2:63" s="10" customFormat="1" ht="22.8" customHeight="1">
      <c r="B267" s="184"/>
      <c r="C267" s="185"/>
      <c r="D267" s="186" t="s">
        <v>71</v>
      </c>
      <c r="E267" s="198" t="s">
        <v>837</v>
      </c>
      <c r="F267" s="198" t="s">
        <v>838</v>
      </c>
      <c r="G267" s="185"/>
      <c r="H267" s="185"/>
      <c r="I267" s="188"/>
      <c r="J267" s="199">
        <f>BK267</f>
        <v>0</v>
      </c>
      <c r="K267" s="185"/>
      <c r="L267" s="190"/>
      <c r="M267" s="191"/>
      <c r="N267" s="192"/>
      <c r="O267" s="192"/>
      <c r="P267" s="193">
        <f>SUM(P268:P274)</f>
        <v>0</v>
      </c>
      <c r="Q267" s="192"/>
      <c r="R267" s="193">
        <f>SUM(R268:R274)</f>
        <v>0.683208</v>
      </c>
      <c r="S267" s="192"/>
      <c r="T267" s="194">
        <f>SUM(T268:T274)</f>
        <v>0.47285180000000004</v>
      </c>
      <c r="AR267" s="195" t="s">
        <v>82</v>
      </c>
      <c r="AT267" s="196" t="s">
        <v>71</v>
      </c>
      <c r="AU267" s="196" t="s">
        <v>80</v>
      </c>
      <c r="AY267" s="195" t="s">
        <v>138</v>
      </c>
      <c r="BK267" s="197">
        <f>SUM(BK268:BK274)</f>
        <v>0</v>
      </c>
    </row>
    <row r="268" spans="2:65" s="1" customFormat="1" ht="16.5" customHeight="1">
      <c r="B268" s="34"/>
      <c r="C268" s="200" t="s">
        <v>742</v>
      </c>
      <c r="D268" s="200" t="s">
        <v>141</v>
      </c>
      <c r="E268" s="201" t="s">
        <v>840</v>
      </c>
      <c r="F268" s="202" t="s">
        <v>841</v>
      </c>
      <c r="G268" s="203" t="s">
        <v>366</v>
      </c>
      <c r="H268" s="204">
        <v>162.58</v>
      </c>
      <c r="I268" s="205"/>
      <c r="J268" s="206">
        <f>ROUND(I268*H268,2)</f>
        <v>0</v>
      </c>
      <c r="K268" s="202" t="s">
        <v>145</v>
      </c>
      <c r="L268" s="39"/>
      <c r="M268" s="207" t="s">
        <v>20</v>
      </c>
      <c r="N268" s="208" t="s">
        <v>43</v>
      </c>
      <c r="O268" s="75"/>
      <c r="P268" s="209">
        <f>O268*H268</f>
        <v>0</v>
      </c>
      <c r="Q268" s="209">
        <v>0</v>
      </c>
      <c r="R268" s="209">
        <f>Q268*H268</f>
        <v>0</v>
      </c>
      <c r="S268" s="209">
        <v>0.00191</v>
      </c>
      <c r="T268" s="210">
        <f>S268*H268</f>
        <v>0.3105278</v>
      </c>
      <c r="AR268" s="13" t="s">
        <v>201</v>
      </c>
      <c r="AT268" s="13" t="s">
        <v>141</v>
      </c>
      <c r="AU268" s="13" t="s">
        <v>82</v>
      </c>
      <c r="AY268" s="13" t="s">
        <v>138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3" t="s">
        <v>80</v>
      </c>
      <c r="BK268" s="211">
        <f>ROUND(I268*H268,2)</f>
        <v>0</v>
      </c>
      <c r="BL268" s="13" t="s">
        <v>201</v>
      </c>
      <c r="BM268" s="13" t="s">
        <v>1527</v>
      </c>
    </row>
    <row r="269" spans="2:65" s="1" customFormat="1" ht="16.5" customHeight="1">
      <c r="B269" s="34"/>
      <c r="C269" s="200" t="s">
        <v>745</v>
      </c>
      <c r="D269" s="200" t="s">
        <v>141</v>
      </c>
      <c r="E269" s="201" t="s">
        <v>1528</v>
      </c>
      <c r="F269" s="202" t="s">
        <v>1529</v>
      </c>
      <c r="G269" s="203" t="s">
        <v>366</v>
      </c>
      <c r="H269" s="204">
        <v>97.2</v>
      </c>
      <c r="I269" s="205"/>
      <c r="J269" s="206">
        <f>ROUND(I269*H269,2)</f>
        <v>0</v>
      </c>
      <c r="K269" s="202" t="s">
        <v>145</v>
      </c>
      <c r="L269" s="39"/>
      <c r="M269" s="207" t="s">
        <v>20</v>
      </c>
      <c r="N269" s="208" t="s">
        <v>43</v>
      </c>
      <c r="O269" s="75"/>
      <c r="P269" s="209">
        <f>O269*H269</f>
        <v>0</v>
      </c>
      <c r="Q269" s="209">
        <v>0</v>
      </c>
      <c r="R269" s="209">
        <f>Q269*H269</f>
        <v>0</v>
      </c>
      <c r="S269" s="209">
        <v>0.00167</v>
      </c>
      <c r="T269" s="210">
        <f>S269*H269</f>
        <v>0.162324</v>
      </c>
      <c r="AR269" s="13" t="s">
        <v>201</v>
      </c>
      <c r="AT269" s="13" t="s">
        <v>141</v>
      </c>
      <c r="AU269" s="13" t="s">
        <v>82</v>
      </c>
      <c r="AY269" s="13" t="s">
        <v>138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13" t="s">
        <v>80</v>
      </c>
      <c r="BK269" s="211">
        <f>ROUND(I269*H269,2)</f>
        <v>0</v>
      </c>
      <c r="BL269" s="13" t="s">
        <v>201</v>
      </c>
      <c r="BM269" s="13" t="s">
        <v>1530</v>
      </c>
    </row>
    <row r="270" spans="2:65" s="1" customFormat="1" ht="16.5" customHeight="1">
      <c r="B270" s="34"/>
      <c r="C270" s="200" t="s">
        <v>748</v>
      </c>
      <c r="D270" s="200" t="s">
        <v>141</v>
      </c>
      <c r="E270" s="201" t="s">
        <v>1531</v>
      </c>
      <c r="F270" s="202" t="s">
        <v>1532</v>
      </c>
      <c r="G270" s="203" t="s">
        <v>366</v>
      </c>
      <c r="H270" s="204">
        <v>109.2</v>
      </c>
      <c r="I270" s="205"/>
      <c r="J270" s="206">
        <f>ROUND(I270*H270,2)</f>
        <v>0</v>
      </c>
      <c r="K270" s="202" t="s">
        <v>145</v>
      </c>
      <c r="L270" s="39"/>
      <c r="M270" s="207" t="s">
        <v>20</v>
      </c>
      <c r="N270" s="208" t="s">
        <v>43</v>
      </c>
      <c r="O270" s="75"/>
      <c r="P270" s="209">
        <f>O270*H270</f>
        <v>0</v>
      </c>
      <c r="Q270" s="209">
        <v>0.00179</v>
      </c>
      <c r="R270" s="209">
        <f>Q270*H270</f>
        <v>0.195468</v>
      </c>
      <c r="S270" s="209">
        <v>0</v>
      </c>
      <c r="T270" s="210">
        <f>S270*H270</f>
        <v>0</v>
      </c>
      <c r="AR270" s="13" t="s">
        <v>201</v>
      </c>
      <c r="AT270" s="13" t="s">
        <v>141</v>
      </c>
      <c r="AU270" s="13" t="s">
        <v>82</v>
      </c>
      <c r="AY270" s="13" t="s">
        <v>138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3" t="s">
        <v>80</v>
      </c>
      <c r="BK270" s="211">
        <f>ROUND(I270*H270,2)</f>
        <v>0</v>
      </c>
      <c r="BL270" s="13" t="s">
        <v>201</v>
      </c>
      <c r="BM270" s="13" t="s">
        <v>1533</v>
      </c>
    </row>
    <row r="271" spans="2:65" s="1" customFormat="1" ht="22.5" customHeight="1">
      <c r="B271" s="34"/>
      <c r="C271" s="200" t="s">
        <v>751</v>
      </c>
      <c r="D271" s="200" t="s">
        <v>141</v>
      </c>
      <c r="E271" s="201" t="s">
        <v>844</v>
      </c>
      <c r="F271" s="202" t="s">
        <v>845</v>
      </c>
      <c r="G271" s="203" t="s">
        <v>366</v>
      </c>
      <c r="H271" s="204">
        <v>162.58</v>
      </c>
      <c r="I271" s="205"/>
      <c r="J271" s="206">
        <f>ROUND(I271*H271,2)</f>
        <v>0</v>
      </c>
      <c r="K271" s="202" t="s">
        <v>145</v>
      </c>
      <c r="L271" s="39"/>
      <c r="M271" s="207" t="s">
        <v>20</v>
      </c>
      <c r="N271" s="208" t="s">
        <v>43</v>
      </c>
      <c r="O271" s="75"/>
      <c r="P271" s="209">
        <f>O271*H271</f>
        <v>0</v>
      </c>
      <c r="Q271" s="209">
        <v>0.003</v>
      </c>
      <c r="R271" s="209">
        <f>Q271*H271</f>
        <v>0.48774000000000006</v>
      </c>
      <c r="S271" s="209">
        <v>0</v>
      </c>
      <c r="T271" s="210">
        <f>S271*H271</f>
        <v>0</v>
      </c>
      <c r="AR271" s="13" t="s">
        <v>201</v>
      </c>
      <c r="AT271" s="13" t="s">
        <v>141</v>
      </c>
      <c r="AU271" s="13" t="s">
        <v>82</v>
      </c>
      <c r="AY271" s="13" t="s">
        <v>138</v>
      </c>
      <c r="BE271" s="211">
        <f>IF(N271="základní",J271,0)</f>
        <v>0</v>
      </c>
      <c r="BF271" s="211">
        <f>IF(N271="snížená",J271,0)</f>
        <v>0</v>
      </c>
      <c r="BG271" s="211">
        <f>IF(N271="zákl. přenesená",J271,0)</f>
        <v>0</v>
      </c>
      <c r="BH271" s="211">
        <f>IF(N271="sníž. přenesená",J271,0)</f>
        <v>0</v>
      </c>
      <c r="BI271" s="211">
        <f>IF(N271="nulová",J271,0)</f>
        <v>0</v>
      </c>
      <c r="BJ271" s="13" t="s">
        <v>80</v>
      </c>
      <c r="BK271" s="211">
        <f>ROUND(I271*H271,2)</f>
        <v>0</v>
      </c>
      <c r="BL271" s="13" t="s">
        <v>201</v>
      </c>
      <c r="BM271" s="13" t="s">
        <v>1534</v>
      </c>
    </row>
    <row r="272" spans="2:65" s="1" customFormat="1" ht="22.5" customHeight="1">
      <c r="B272" s="34"/>
      <c r="C272" s="200" t="s">
        <v>754</v>
      </c>
      <c r="D272" s="200" t="s">
        <v>141</v>
      </c>
      <c r="E272" s="201" t="s">
        <v>848</v>
      </c>
      <c r="F272" s="202" t="s">
        <v>849</v>
      </c>
      <c r="G272" s="203" t="s">
        <v>259</v>
      </c>
      <c r="H272" s="204">
        <v>0.683</v>
      </c>
      <c r="I272" s="205"/>
      <c r="J272" s="206">
        <f>ROUND(I272*H272,2)</f>
        <v>0</v>
      </c>
      <c r="K272" s="202" t="s">
        <v>145</v>
      </c>
      <c r="L272" s="39"/>
      <c r="M272" s="207" t="s">
        <v>20</v>
      </c>
      <c r="N272" s="208" t="s">
        <v>43</v>
      </c>
      <c r="O272" s="75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AR272" s="13" t="s">
        <v>201</v>
      </c>
      <c r="AT272" s="13" t="s">
        <v>141</v>
      </c>
      <c r="AU272" s="13" t="s">
        <v>82</v>
      </c>
      <c r="AY272" s="13" t="s">
        <v>138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3" t="s">
        <v>80</v>
      </c>
      <c r="BK272" s="211">
        <f>ROUND(I272*H272,2)</f>
        <v>0</v>
      </c>
      <c r="BL272" s="13" t="s">
        <v>201</v>
      </c>
      <c r="BM272" s="13" t="s">
        <v>1535</v>
      </c>
    </row>
    <row r="273" spans="2:65" s="1" customFormat="1" ht="16.5" customHeight="1">
      <c r="B273" s="34"/>
      <c r="C273" s="200" t="s">
        <v>757</v>
      </c>
      <c r="D273" s="200" t="s">
        <v>141</v>
      </c>
      <c r="E273" s="201" t="s">
        <v>852</v>
      </c>
      <c r="F273" s="202" t="s">
        <v>853</v>
      </c>
      <c r="G273" s="203" t="s">
        <v>333</v>
      </c>
      <c r="H273" s="204">
        <v>14</v>
      </c>
      <c r="I273" s="205"/>
      <c r="J273" s="206">
        <f>ROUND(I273*H273,2)</f>
        <v>0</v>
      </c>
      <c r="K273" s="202" t="s">
        <v>20</v>
      </c>
      <c r="L273" s="39"/>
      <c r="M273" s="207" t="s">
        <v>20</v>
      </c>
      <c r="N273" s="208" t="s">
        <v>43</v>
      </c>
      <c r="O273" s="75"/>
      <c r="P273" s="209">
        <f>O273*H273</f>
        <v>0</v>
      </c>
      <c r="Q273" s="209">
        <v>0</v>
      </c>
      <c r="R273" s="209">
        <f>Q273*H273</f>
        <v>0</v>
      </c>
      <c r="S273" s="209">
        <v>0</v>
      </c>
      <c r="T273" s="210">
        <f>S273*H273</f>
        <v>0</v>
      </c>
      <c r="AR273" s="13" t="s">
        <v>201</v>
      </c>
      <c r="AT273" s="13" t="s">
        <v>141</v>
      </c>
      <c r="AU273" s="13" t="s">
        <v>82</v>
      </c>
      <c r="AY273" s="13" t="s">
        <v>138</v>
      </c>
      <c r="BE273" s="211">
        <f>IF(N273="základní",J273,0)</f>
        <v>0</v>
      </c>
      <c r="BF273" s="211">
        <f>IF(N273="snížená",J273,0)</f>
        <v>0</v>
      </c>
      <c r="BG273" s="211">
        <f>IF(N273="zákl. přenesená",J273,0)</f>
        <v>0</v>
      </c>
      <c r="BH273" s="211">
        <f>IF(N273="sníž. přenesená",J273,0)</f>
        <v>0</v>
      </c>
      <c r="BI273" s="211">
        <f>IF(N273="nulová",J273,0)</f>
        <v>0</v>
      </c>
      <c r="BJ273" s="13" t="s">
        <v>80</v>
      </c>
      <c r="BK273" s="211">
        <f>ROUND(I273*H273,2)</f>
        <v>0</v>
      </c>
      <c r="BL273" s="13" t="s">
        <v>201</v>
      </c>
      <c r="BM273" s="13" t="s">
        <v>1536</v>
      </c>
    </row>
    <row r="274" spans="2:65" s="1" customFormat="1" ht="16.5" customHeight="1">
      <c r="B274" s="34"/>
      <c r="C274" s="200" t="s">
        <v>760</v>
      </c>
      <c r="D274" s="200" t="s">
        <v>141</v>
      </c>
      <c r="E274" s="201" t="s">
        <v>856</v>
      </c>
      <c r="F274" s="202" t="s">
        <v>857</v>
      </c>
      <c r="G274" s="203" t="s">
        <v>333</v>
      </c>
      <c r="H274" s="204">
        <v>9</v>
      </c>
      <c r="I274" s="205"/>
      <c r="J274" s="206">
        <f>ROUND(I274*H274,2)</f>
        <v>0</v>
      </c>
      <c r="K274" s="202" t="s">
        <v>20</v>
      </c>
      <c r="L274" s="39"/>
      <c r="M274" s="207" t="s">
        <v>20</v>
      </c>
      <c r="N274" s="208" t="s">
        <v>43</v>
      </c>
      <c r="O274" s="75"/>
      <c r="P274" s="209">
        <f>O274*H274</f>
        <v>0</v>
      </c>
      <c r="Q274" s="209">
        <v>0</v>
      </c>
      <c r="R274" s="209">
        <f>Q274*H274</f>
        <v>0</v>
      </c>
      <c r="S274" s="209">
        <v>0</v>
      </c>
      <c r="T274" s="210">
        <f>S274*H274</f>
        <v>0</v>
      </c>
      <c r="AR274" s="13" t="s">
        <v>201</v>
      </c>
      <c r="AT274" s="13" t="s">
        <v>141</v>
      </c>
      <c r="AU274" s="13" t="s">
        <v>82</v>
      </c>
      <c r="AY274" s="13" t="s">
        <v>138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3" t="s">
        <v>80</v>
      </c>
      <c r="BK274" s="211">
        <f>ROUND(I274*H274,2)</f>
        <v>0</v>
      </c>
      <c r="BL274" s="13" t="s">
        <v>201</v>
      </c>
      <c r="BM274" s="13" t="s">
        <v>1537</v>
      </c>
    </row>
    <row r="275" spans="2:63" s="10" customFormat="1" ht="22.8" customHeight="1">
      <c r="B275" s="184"/>
      <c r="C275" s="185"/>
      <c r="D275" s="186" t="s">
        <v>71</v>
      </c>
      <c r="E275" s="198" t="s">
        <v>859</v>
      </c>
      <c r="F275" s="198" t="s">
        <v>860</v>
      </c>
      <c r="G275" s="185"/>
      <c r="H275" s="185"/>
      <c r="I275" s="188"/>
      <c r="J275" s="199">
        <f>BK275</f>
        <v>0</v>
      </c>
      <c r="K275" s="185"/>
      <c r="L275" s="190"/>
      <c r="M275" s="191"/>
      <c r="N275" s="192"/>
      <c r="O275" s="192"/>
      <c r="P275" s="193">
        <f>SUM(P276:P288)</f>
        <v>0</v>
      </c>
      <c r="Q275" s="192"/>
      <c r="R275" s="193">
        <f>SUM(R276:R288)</f>
        <v>2.4406407999999997</v>
      </c>
      <c r="S275" s="192"/>
      <c r="T275" s="194">
        <f>SUM(T276:T288)</f>
        <v>0</v>
      </c>
      <c r="AR275" s="195" t="s">
        <v>82</v>
      </c>
      <c r="AT275" s="196" t="s">
        <v>71</v>
      </c>
      <c r="AU275" s="196" t="s">
        <v>80</v>
      </c>
      <c r="AY275" s="195" t="s">
        <v>138</v>
      </c>
      <c r="BK275" s="197">
        <f>SUM(BK276:BK288)</f>
        <v>0</v>
      </c>
    </row>
    <row r="276" spans="2:65" s="1" customFormat="1" ht="16.5" customHeight="1">
      <c r="B276" s="34"/>
      <c r="C276" s="200" t="s">
        <v>763</v>
      </c>
      <c r="D276" s="200" t="s">
        <v>141</v>
      </c>
      <c r="E276" s="201" t="s">
        <v>862</v>
      </c>
      <c r="F276" s="202" t="s">
        <v>863</v>
      </c>
      <c r="G276" s="203" t="s">
        <v>144</v>
      </c>
      <c r="H276" s="204">
        <v>131.04</v>
      </c>
      <c r="I276" s="205"/>
      <c r="J276" s="206">
        <f>ROUND(I276*H276,2)</f>
        <v>0</v>
      </c>
      <c r="K276" s="202" t="s">
        <v>145</v>
      </c>
      <c r="L276" s="39"/>
      <c r="M276" s="207" t="s">
        <v>20</v>
      </c>
      <c r="N276" s="208" t="s">
        <v>43</v>
      </c>
      <c r="O276" s="75"/>
      <c r="P276" s="209">
        <f>O276*H276</f>
        <v>0</v>
      </c>
      <c r="Q276" s="209">
        <v>0.00027</v>
      </c>
      <c r="R276" s="209">
        <f>Q276*H276</f>
        <v>0.0353808</v>
      </c>
      <c r="S276" s="209">
        <v>0</v>
      </c>
      <c r="T276" s="210">
        <f>S276*H276</f>
        <v>0</v>
      </c>
      <c r="AR276" s="13" t="s">
        <v>201</v>
      </c>
      <c r="AT276" s="13" t="s">
        <v>141</v>
      </c>
      <c r="AU276" s="13" t="s">
        <v>82</v>
      </c>
      <c r="AY276" s="13" t="s">
        <v>138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3" t="s">
        <v>80</v>
      </c>
      <c r="BK276" s="211">
        <f>ROUND(I276*H276,2)</f>
        <v>0</v>
      </c>
      <c r="BL276" s="13" t="s">
        <v>201</v>
      </c>
      <c r="BM276" s="13" t="s">
        <v>1538</v>
      </c>
    </row>
    <row r="277" spans="2:65" s="1" customFormat="1" ht="16.5" customHeight="1">
      <c r="B277" s="34"/>
      <c r="C277" s="212" t="s">
        <v>766</v>
      </c>
      <c r="D277" s="212" t="s">
        <v>310</v>
      </c>
      <c r="E277" s="213" t="s">
        <v>1539</v>
      </c>
      <c r="F277" s="214" t="s">
        <v>1540</v>
      </c>
      <c r="G277" s="215" t="s">
        <v>209</v>
      </c>
      <c r="H277" s="216">
        <v>35</v>
      </c>
      <c r="I277" s="217"/>
      <c r="J277" s="218">
        <f>ROUND(I277*H277,2)</f>
        <v>0</v>
      </c>
      <c r="K277" s="214" t="s">
        <v>20</v>
      </c>
      <c r="L277" s="219"/>
      <c r="M277" s="220" t="s">
        <v>20</v>
      </c>
      <c r="N277" s="221" t="s">
        <v>43</v>
      </c>
      <c r="O277" s="75"/>
      <c r="P277" s="209">
        <f>O277*H277</f>
        <v>0</v>
      </c>
      <c r="Q277" s="209">
        <v>0.0249</v>
      </c>
      <c r="R277" s="209">
        <f>Q277*H277</f>
        <v>0.8714999999999999</v>
      </c>
      <c r="S277" s="209">
        <v>0</v>
      </c>
      <c r="T277" s="210">
        <f>S277*H277</f>
        <v>0</v>
      </c>
      <c r="AR277" s="13" t="s">
        <v>271</v>
      </c>
      <c r="AT277" s="13" t="s">
        <v>310</v>
      </c>
      <c r="AU277" s="13" t="s">
        <v>82</v>
      </c>
      <c r="AY277" s="13" t="s">
        <v>138</v>
      </c>
      <c r="BE277" s="211">
        <f>IF(N277="základní",J277,0)</f>
        <v>0</v>
      </c>
      <c r="BF277" s="211">
        <f>IF(N277="snížená",J277,0)</f>
        <v>0</v>
      </c>
      <c r="BG277" s="211">
        <f>IF(N277="zákl. přenesená",J277,0)</f>
        <v>0</v>
      </c>
      <c r="BH277" s="211">
        <f>IF(N277="sníž. přenesená",J277,0)</f>
        <v>0</v>
      </c>
      <c r="BI277" s="211">
        <f>IF(N277="nulová",J277,0)</f>
        <v>0</v>
      </c>
      <c r="BJ277" s="13" t="s">
        <v>80</v>
      </c>
      <c r="BK277" s="211">
        <f>ROUND(I277*H277,2)</f>
        <v>0</v>
      </c>
      <c r="BL277" s="13" t="s">
        <v>201</v>
      </c>
      <c r="BM277" s="13" t="s">
        <v>1541</v>
      </c>
    </row>
    <row r="278" spans="2:65" s="1" customFormat="1" ht="16.5" customHeight="1">
      <c r="B278" s="34"/>
      <c r="C278" s="212" t="s">
        <v>769</v>
      </c>
      <c r="D278" s="212" t="s">
        <v>310</v>
      </c>
      <c r="E278" s="213" t="s">
        <v>1542</v>
      </c>
      <c r="F278" s="214" t="s">
        <v>1543</v>
      </c>
      <c r="G278" s="215" t="s">
        <v>209</v>
      </c>
      <c r="H278" s="216">
        <v>19</v>
      </c>
      <c r="I278" s="217"/>
      <c r="J278" s="218">
        <f>ROUND(I278*H278,2)</f>
        <v>0</v>
      </c>
      <c r="K278" s="214" t="s">
        <v>20</v>
      </c>
      <c r="L278" s="219"/>
      <c r="M278" s="220" t="s">
        <v>20</v>
      </c>
      <c r="N278" s="221" t="s">
        <v>43</v>
      </c>
      <c r="O278" s="75"/>
      <c r="P278" s="209">
        <f>O278*H278</f>
        <v>0</v>
      </c>
      <c r="Q278" s="209">
        <v>0.0249</v>
      </c>
      <c r="R278" s="209">
        <f>Q278*H278</f>
        <v>0.47309999999999997</v>
      </c>
      <c r="S278" s="209">
        <v>0</v>
      </c>
      <c r="T278" s="210">
        <f>S278*H278</f>
        <v>0</v>
      </c>
      <c r="AR278" s="13" t="s">
        <v>271</v>
      </c>
      <c r="AT278" s="13" t="s">
        <v>310</v>
      </c>
      <c r="AU278" s="13" t="s">
        <v>82</v>
      </c>
      <c r="AY278" s="13" t="s">
        <v>138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3" t="s">
        <v>80</v>
      </c>
      <c r="BK278" s="211">
        <f>ROUND(I278*H278,2)</f>
        <v>0</v>
      </c>
      <c r="BL278" s="13" t="s">
        <v>201</v>
      </c>
      <c r="BM278" s="13" t="s">
        <v>1544</v>
      </c>
    </row>
    <row r="279" spans="2:65" s="1" customFormat="1" ht="16.5" customHeight="1">
      <c r="B279" s="34"/>
      <c r="C279" s="212" t="s">
        <v>772</v>
      </c>
      <c r="D279" s="212" t="s">
        <v>310</v>
      </c>
      <c r="E279" s="213" t="s">
        <v>1545</v>
      </c>
      <c r="F279" s="214" t="s">
        <v>1546</v>
      </c>
      <c r="G279" s="215" t="s">
        <v>209</v>
      </c>
      <c r="H279" s="216">
        <v>37</v>
      </c>
      <c r="I279" s="217"/>
      <c r="J279" s="218">
        <f>ROUND(I279*H279,2)</f>
        <v>0</v>
      </c>
      <c r="K279" s="214" t="s">
        <v>20</v>
      </c>
      <c r="L279" s="219"/>
      <c r="M279" s="220" t="s">
        <v>20</v>
      </c>
      <c r="N279" s="221" t="s">
        <v>43</v>
      </c>
      <c r="O279" s="75"/>
      <c r="P279" s="209">
        <f>O279*H279</f>
        <v>0</v>
      </c>
      <c r="Q279" s="209">
        <v>0.0249</v>
      </c>
      <c r="R279" s="209">
        <f>Q279*H279</f>
        <v>0.9212999999999999</v>
      </c>
      <c r="S279" s="209">
        <v>0</v>
      </c>
      <c r="T279" s="210">
        <f>S279*H279</f>
        <v>0</v>
      </c>
      <c r="AR279" s="13" t="s">
        <v>271</v>
      </c>
      <c r="AT279" s="13" t="s">
        <v>310</v>
      </c>
      <c r="AU279" s="13" t="s">
        <v>82</v>
      </c>
      <c r="AY279" s="13" t="s">
        <v>138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3" t="s">
        <v>80</v>
      </c>
      <c r="BK279" s="211">
        <f>ROUND(I279*H279,2)</f>
        <v>0</v>
      </c>
      <c r="BL279" s="13" t="s">
        <v>201</v>
      </c>
      <c r="BM279" s="13" t="s">
        <v>1547</v>
      </c>
    </row>
    <row r="280" spans="2:65" s="1" customFormat="1" ht="16.5" customHeight="1">
      <c r="B280" s="34"/>
      <c r="C280" s="200" t="s">
        <v>775</v>
      </c>
      <c r="D280" s="200" t="s">
        <v>141</v>
      </c>
      <c r="E280" s="201" t="s">
        <v>1548</v>
      </c>
      <c r="F280" s="202" t="s">
        <v>1549</v>
      </c>
      <c r="G280" s="203" t="s">
        <v>209</v>
      </c>
      <c r="H280" s="204">
        <v>1</v>
      </c>
      <c r="I280" s="205"/>
      <c r="J280" s="206">
        <f>ROUND(I280*H280,2)</f>
        <v>0</v>
      </c>
      <c r="K280" s="202" t="s">
        <v>145</v>
      </c>
      <c r="L280" s="39"/>
      <c r="M280" s="207" t="s">
        <v>20</v>
      </c>
      <c r="N280" s="208" t="s">
        <v>43</v>
      </c>
      <c r="O280" s="75"/>
      <c r="P280" s="209">
        <f>O280*H280</f>
        <v>0</v>
      </c>
      <c r="Q280" s="209">
        <v>0.00026</v>
      </c>
      <c r="R280" s="209">
        <f>Q280*H280</f>
        <v>0.00026</v>
      </c>
      <c r="S280" s="209">
        <v>0</v>
      </c>
      <c r="T280" s="210">
        <f>S280*H280</f>
        <v>0</v>
      </c>
      <c r="AR280" s="13" t="s">
        <v>201</v>
      </c>
      <c r="AT280" s="13" t="s">
        <v>141</v>
      </c>
      <c r="AU280" s="13" t="s">
        <v>82</v>
      </c>
      <c r="AY280" s="13" t="s">
        <v>138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3" t="s">
        <v>80</v>
      </c>
      <c r="BK280" s="211">
        <f>ROUND(I280*H280,2)</f>
        <v>0</v>
      </c>
      <c r="BL280" s="13" t="s">
        <v>201</v>
      </c>
      <c r="BM280" s="13" t="s">
        <v>1550</v>
      </c>
    </row>
    <row r="281" spans="2:65" s="1" customFormat="1" ht="16.5" customHeight="1">
      <c r="B281" s="34"/>
      <c r="C281" s="212" t="s">
        <v>778</v>
      </c>
      <c r="D281" s="212" t="s">
        <v>310</v>
      </c>
      <c r="E281" s="213" t="s">
        <v>1551</v>
      </c>
      <c r="F281" s="214" t="s">
        <v>1552</v>
      </c>
      <c r="G281" s="215" t="s">
        <v>209</v>
      </c>
      <c r="H281" s="216">
        <v>1</v>
      </c>
      <c r="I281" s="217"/>
      <c r="J281" s="218">
        <f>ROUND(I281*H281,2)</f>
        <v>0</v>
      </c>
      <c r="K281" s="214" t="s">
        <v>145</v>
      </c>
      <c r="L281" s="219"/>
      <c r="M281" s="220" t="s">
        <v>20</v>
      </c>
      <c r="N281" s="221" t="s">
        <v>43</v>
      </c>
      <c r="O281" s="75"/>
      <c r="P281" s="209">
        <f>O281*H281</f>
        <v>0</v>
      </c>
      <c r="Q281" s="209">
        <v>0.074</v>
      </c>
      <c r="R281" s="209">
        <f>Q281*H281</f>
        <v>0.074</v>
      </c>
      <c r="S281" s="209">
        <v>0</v>
      </c>
      <c r="T281" s="210">
        <f>S281*H281</f>
        <v>0</v>
      </c>
      <c r="AR281" s="13" t="s">
        <v>271</v>
      </c>
      <c r="AT281" s="13" t="s">
        <v>310</v>
      </c>
      <c r="AU281" s="13" t="s">
        <v>82</v>
      </c>
      <c r="AY281" s="13" t="s">
        <v>138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3" t="s">
        <v>80</v>
      </c>
      <c r="BK281" s="211">
        <f>ROUND(I281*H281,2)</f>
        <v>0</v>
      </c>
      <c r="BL281" s="13" t="s">
        <v>201</v>
      </c>
      <c r="BM281" s="13" t="s">
        <v>1553</v>
      </c>
    </row>
    <row r="282" spans="2:65" s="1" customFormat="1" ht="22.5" customHeight="1">
      <c r="B282" s="34"/>
      <c r="C282" s="200" t="s">
        <v>781</v>
      </c>
      <c r="D282" s="200" t="s">
        <v>141</v>
      </c>
      <c r="E282" s="201" t="s">
        <v>910</v>
      </c>
      <c r="F282" s="202" t="s">
        <v>911</v>
      </c>
      <c r="G282" s="203" t="s">
        <v>209</v>
      </c>
      <c r="H282" s="204">
        <v>1</v>
      </c>
      <c r="I282" s="205"/>
      <c r="J282" s="206">
        <f>ROUND(I282*H282,2)</f>
        <v>0</v>
      </c>
      <c r="K282" s="202" t="s">
        <v>145</v>
      </c>
      <c r="L282" s="39"/>
      <c r="M282" s="207" t="s">
        <v>20</v>
      </c>
      <c r="N282" s="208" t="s">
        <v>43</v>
      </c>
      <c r="O282" s="75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AR282" s="13" t="s">
        <v>201</v>
      </c>
      <c r="AT282" s="13" t="s">
        <v>141</v>
      </c>
      <c r="AU282" s="13" t="s">
        <v>82</v>
      </c>
      <c r="AY282" s="13" t="s">
        <v>138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3" t="s">
        <v>80</v>
      </c>
      <c r="BK282" s="211">
        <f>ROUND(I282*H282,2)</f>
        <v>0</v>
      </c>
      <c r="BL282" s="13" t="s">
        <v>201</v>
      </c>
      <c r="BM282" s="13" t="s">
        <v>1554</v>
      </c>
    </row>
    <row r="283" spans="2:65" s="1" customFormat="1" ht="16.5" customHeight="1">
      <c r="B283" s="34"/>
      <c r="C283" s="212" t="s">
        <v>784</v>
      </c>
      <c r="D283" s="212" t="s">
        <v>310</v>
      </c>
      <c r="E283" s="213" t="s">
        <v>914</v>
      </c>
      <c r="F283" s="214" t="s">
        <v>915</v>
      </c>
      <c r="G283" s="215" t="s">
        <v>209</v>
      </c>
      <c r="H283" s="216">
        <v>2</v>
      </c>
      <c r="I283" s="217"/>
      <c r="J283" s="218">
        <f>ROUND(I283*H283,2)</f>
        <v>0</v>
      </c>
      <c r="K283" s="214" t="s">
        <v>145</v>
      </c>
      <c r="L283" s="219"/>
      <c r="M283" s="220" t="s">
        <v>20</v>
      </c>
      <c r="N283" s="221" t="s">
        <v>43</v>
      </c>
      <c r="O283" s="75"/>
      <c r="P283" s="209">
        <f>O283*H283</f>
        <v>0</v>
      </c>
      <c r="Q283" s="209">
        <v>0.028</v>
      </c>
      <c r="R283" s="209">
        <f>Q283*H283</f>
        <v>0.056</v>
      </c>
      <c r="S283" s="209">
        <v>0</v>
      </c>
      <c r="T283" s="210">
        <f>S283*H283</f>
        <v>0</v>
      </c>
      <c r="AR283" s="13" t="s">
        <v>271</v>
      </c>
      <c r="AT283" s="13" t="s">
        <v>310</v>
      </c>
      <c r="AU283" s="13" t="s">
        <v>82</v>
      </c>
      <c r="AY283" s="13" t="s">
        <v>138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3" t="s">
        <v>80</v>
      </c>
      <c r="BK283" s="211">
        <f>ROUND(I283*H283,2)</f>
        <v>0</v>
      </c>
      <c r="BL283" s="13" t="s">
        <v>201</v>
      </c>
      <c r="BM283" s="13" t="s">
        <v>1555</v>
      </c>
    </row>
    <row r="284" spans="2:65" s="1" customFormat="1" ht="16.5" customHeight="1">
      <c r="B284" s="34"/>
      <c r="C284" s="212" t="s">
        <v>787</v>
      </c>
      <c r="D284" s="212" t="s">
        <v>310</v>
      </c>
      <c r="E284" s="213" t="s">
        <v>918</v>
      </c>
      <c r="F284" s="214" t="s">
        <v>919</v>
      </c>
      <c r="G284" s="215" t="s">
        <v>209</v>
      </c>
      <c r="H284" s="216">
        <v>2</v>
      </c>
      <c r="I284" s="217"/>
      <c r="J284" s="218">
        <f>ROUND(I284*H284,2)</f>
        <v>0</v>
      </c>
      <c r="K284" s="214" t="s">
        <v>145</v>
      </c>
      <c r="L284" s="219"/>
      <c r="M284" s="220" t="s">
        <v>20</v>
      </c>
      <c r="N284" s="221" t="s">
        <v>43</v>
      </c>
      <c r="O284" s="75"/>
      <c r="P284" s="209">
        <f>O284*H284</f>
        <v>0</v>
      </c>
      <c r="Q284" s="209">
        <v>0.0012</v>
      </c>
      <c r="R284" s="209">
        <f>Q284*H284</f>
        <v>0.0024</v>
      </c>
      <c r="S284" s="209">
        <v>0</v>
      </c>
      <c r="T284" s="210">
        <f>S284*H284</f>
        <v>0</v>
      </c>
      <c r="AR284" s="13" t="s">
        <v>271</v>
      </c>
      <c r="AT284" s="13" t="s">
        <v>310</v>
      </c>
      <c r="AU284" s="13" t="s">
        <v>82</v>
      </c>
      <c r="AY284" s="13" t="s">
        <v>138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3" t="s">
        <v>80</v>
      </c>
      <c r="BK284" s="211">
        <f>ROUND(I284*H284,2)</f>
        <v>0</v>
      </c>
      <c r="BL284" s="13" t="s">
        <v>201</v>
      </c>
      <c r="BM284" s="13" t="s">
        <v>1556</v>
      </c>
    </row>
    <row r="285" spans="2:65" s="1" customFormat="1" ht="16.5" customHeight="1">
      <c r="B285" s="34"/>
      <c r="C285" s="200" t="s">
        <v>790</v>
      </c>
      <c r="D285" s="200" t="s">
        <v>141</v>
      </c>
      <c r="E285" s="201" t="s">
        <v>942</v>
      </c>
      <c r="F285" s="202" t="s">
        <v>943</v>
      </c>
      <c r="G285" s="203" t="s">
        <v>209</v>
      </c>
      <c r="H285" s="204">
        <v>2</v>
      </c>
      <c r="I285" s="205"/>
      <c r="J285" s="206">
        <f>ROUND(I285*H285,2)</f>
        <v>0</v>
      </c>
      <c r="K285" s="202" t="s">
        <v>145</v>
      </c>
      <c r="L285" s="39"/>
      <c r="M285" s="207" t="s">
        <v>20</v>
      </c>
      <c r="N285" s="208" t="s">
        <v>43</v>
      </c>
      <c r="O285" s="75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AR285" s="13" t="s">
        <v>201</v>
      </c>
      <c r="AT285" s="13" t="s">
        <v>141</v>
      </c>
      <c r="AU285" s="13" t="s">
        <v>82</v>
      </c>
      <c r="AY285" s="13" t="s">
        <v>138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3" t="s">
        <v>80</v>
      </c>
      <c r="BK285" s="211">
        <f>ROUND(I285*H285,2)</f>
        <v>0</v>
      </c>
      <c r="BL285" s="13" t="s">
        <v>201</v>
      </c>
      <c r="BM285" s="13" t="s">
        <v>1557</v>
      </c>
    </row>
    <row r="286" spans="2:65" s="1" customFormat="1" ht="16.5" customHeight="1">
      <c r="B286" s="34"/>
      <c r="C286" s="212" t="s">
        <v>797</v>
      </c>
      <c r="D286" s="212" t="s">
        <v>310</v>
      </c>
      <c r="E286" s="213" t="s">
        <v>946</v>
      </c>
      <c r="F286" s="214" t="s">
        <v>947</v>
      </c>
      <c r="G286" s="215" t="s">
        <v>209</v>
      </c>
      <c r="H286" s="216">
        <v>2</v>
      </c>
      <c r="I286" s="217"/>
      <c r="J286" s="218">
        <f>ROUND(I286*H286,2)</f>
        <v>0</v>
      </c>
      <c r="K286" s="214" t="s">
        <v>145</v>
      </c>
      <c r="L286" s="219"/>
      <c r="M286" s="220" t="s">
        <v>20</v>
      </c>
      <c r="N286" s="221" t="s">
        <v>43</v>
      </c>
      <c r="O286" s="75"/>
      <c r="P286" s="209">
        <f>O286*H286</f>
        <v>0</v>
      </c>
      <c r="Q286" s="209">
        <v>0.00335</v>
      </c>
      <c r="R286" s="209">
        <f>Q286*H286</f>
        <v>0.0067</v>
      </c>
      <c r="S286" s="209">
        <v>0</v>
      </c>
      <c r="T286" s="210">
        <f>S286*H286</f>
        <v>0</v>
      </c>
      <c r="AR286" s="13" t="s">
        <v>271</v>
      </c>
      <c r="AT286" s="13" t="s">
        <v>310</v>
      </c>
      <c r="AU286" s="13" t="s">
        <v>82</v>
      </c>
      <c r="AY286" s="13" t="s">
        <v>138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3" t="s">
        <v>80</v>
      </c>
      <c r="BK286" s="211">
        <f>ROUND(I286*H286,2)</f>
        <v>0</v>
      </c>
      <c r="BL286" s="13" t="s">
        <v>201</v>
      </c>
      <c r="BM286" s="13" t="s">
        <v>1558</v>
      </c>
    </row>
    <row r="287" spans="2:65" s="1" customFormat="1" ht="22.5" customHeight="1">
      <c r="B287" s="34"/>
      <c r="C287" s="200" t="s">
        <v>801</v>
      </c>
      <c r="D287" s="200" t="s">
        <v>141</v>
      </c>
      <c r="E287" s="201" t="s">
        <v>998</v>
      </c>
      <c r="F287" s="202" t="s">
        <v>999</v>
      </c>
      <c r="G287" s="203" t="s">
        <v>259</v>
      </c>
      <c r="H287" s="204">
        <v>2.441</v>
      </c>
      <c r="I287" s="205"/>
      <c r="J287" s="206">
        <f>ROUND(I287*H287,2)</f>
        <v>0</v>
      </c>
      <c r="K287" s="202" t="s">
        <v>145</v>
      </c>
      <c r="L287" s="39"/>
      <c r="M287" s="207" t="s">
        <v>20</v>
      </c>
      <c r="N287" s="208" t="s">
        <v>43</v>
      </c>
      <c r="O287" s="75"/>
      <c r="P287" s="209">
        <f>O287*H287</f>
        <v>0</v>
      </c>
      <c r="Q287" s="209">
        <v>0</v>
      </c>
      <c r="R287" s="209">
        <f>Q287*H287</f>
        <v>0</v>
      </c>
      <c r="S287" s="209">
        <v>0</v>
      </c>
      <c r="T287" s="210">
        <f>S287*H287</f>
        <v>0</v>
      </c>
      <c r="AR287" s="13" t="s">
        <v>201</v>
      </c>
      <c r="AT287" s="13" t="s">
        <v>141</v>
      </c>
      <c r="AU287" s="13" t="s">
        <v>82</v>
      </c>
      <c r="AY287" s="13" t="s">
        <v>138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3" t="s">
        <v>80</v>
      </c>
      <c r="BK287" s="211">
        <f>ROUND(I287*H287,2)</f>
        <v>0</v>
      </c>
      <c r="BL287" s="13" t="s">
        <v>201</v>
      </c>
      <c r="BM287" s="13" t="s">
        <v>1559</v>
      </c>
    </row>
    <row r="288" spans="2:65" s="1" customFormat="1" ht="16.5" customHeight="1">
      <c r="B288" s="34"/>
      <c r="C288" s="200" t="s">
        <v>805</v>
      </c>
      <c r="D288" s="200" t="s">
        <v>141</v>
      </c>
      <c r="E288" s="201" t="s">
        <v>1560</v>
      </c>
      <c r="F288" s="202" t="s">
        <v>1561</v>
      </c>
      <c r="G288" s="203" t="s">
        <v>333</v>
      </c>
      <c r="H288" s="204">
        <v>37</v>
      </c>
      <c r="I288" s="205"/>
      <c r="J288" s="206">
        <f>ROUND(I288*H288,2)</f>
        <v>0</v>
      </c>
      <c r="K288" s="202" t="s">
        <v>20</v>
      </c>
      <c r="L288" s="39"/>
      <c r="M288" s="207" t="s">
        <v>20</v>
      </c>
      <c r="N288" s="208" t="s">
        <v>43</v>
      </c>
      <c r="O288" s="75"/>
      <c r="P288" s="209">
        <f>O288*H288</f>
        <v>0</v>
      </c>
      <c r="Q288" s="209">
        <v>0</v>
      </c>
      <c r="R288" s="209">
        <f>Q288*H288</f>
        <v>0</v>
      </c>
      <c r="S288" s="209">
        <v>0</v>
      </c>
      <c r="T288" s="210">
        <f>S288*H288</f>
        <v>0</v>
      </c>
      <c r="AR288" s="13" t="s">
        <v>201</v>
      </c>
      <c r="AT288" s="13" t="s">
        <v>141</v>
      </c>
      <c r="AU288" s="13" t="s">
        <v>82</v>
      </c>
      <c r="AY288" s="13" t="s">
        <v>138</v>
      </c>
      <c r="BE288" s="211">
        <f>IF(N288="základní",J288,0)</f>
        <v>0</v>
      </c>
      <c r="BF288" s="211">
        <f>IF(N288="snížená",J288,0)</f>
        <v>0</v>
      </c>
      <c r="BG288" s="211">
        <f>IF(N288="zákl. přenesená",J288,0)</f>
        <v>0</v>
      </c>
      <c r="BH288" s="211">
        <f>IF(N288="sníž. přenesená",J288,0)</f>
        <v>0</v>
      </c>
      <c r="BI288" s="211">
        <f>IF(N288="nulová",J288,0)</f>
        <v>0</v>
      </c>
      <c r="BJ288" s="13" t="s">
        <v>80</v>
      </c>
      <c r="BK288" s="211">
        <f>ROUND(I288*H288,2)</f>
        <v>0</v>
      </c>
      <c r="BL288" s="13" t="s">
        <v>201</v>
      </c>
      <c r="BM288" s="13" t="s">
        <v>1562</v>
      </c>
    </row>
    <row r="289" spans="2:63" s="10" customFormat="1" ht="22.8" customHeight="1">
      <c r="B289" s="184"/>
      <c r="C289" s="185"/>
      <c r="D289" s="186" t="s">
        <v>71</v>
      </c>
      <c r="E289" s="198" t="s">
        <v>1001</v>
      </c>
      <c r="F289" s="198" t="s">
        <v>1002</v>
      </c>
      <c r="G289" s="185"/>
      <c r="H289" s="185"/>
      <c r="I289" s="188"/>
      <c r="J289" s="199">
        <f>BK289</f>
        <v>0</v>
      </c>
      <c r="K289" s="185"/>
      <c r="L289" s="190"/>
      <c r="M289" s="191"/>
      <c r="N289" s="192"/>
      <c r="O289" s="192"/>
      <c r="P289" s="193">
        <f>SUM(P290:P294)</f>
        <v>0</v>
      </c>
      <c r="Q289" s="192"/>
      <c r="R289" s="193">
        <f>SUM(R290:R294)</f>
        <v>0.3424</v>
      </c>
      <c r="S289" s="192"/>
      <c r="T289" s="194">
        <f>SUM(T290:T294)</f>
        <v>0.42</v>
      </c>
      <c r="AR289" s="195" t="s">
        <v>82</v>
      </c>
      <c r="AT289" s="196" t="s">
        <v>71</v>
      </c>
      <c r="AU289" s="196" t="s">
        <v>80</v>
      </c>
      <c r="AY289" s="195" t="s">
        <v>138</v>
      </c>
      <c r="BK289" s="197">
        <f>SUM(BK290:BK294)</f>
        <v>0</v>
      </c>
    </row>
    <row r="290" spans="2:65" s="1" customFormat="1" ht="16.5" customHeight="1">
      <c r="B290" s="34"/>
      <c r="C290" s="200" t="s">
        <v>809</v>
      </c>
      <c r="D290" s="200" t="s">
        <v>141</v>
      </c>
      <c r="E290" s="201" t="s">
        <v>1563</v>
      </c>
      <c r="F290" s="202" t="s">
        <v>1564</v>
      </c>
      <c r="G290" s="203" t="s">
        <v>209</v>
      </c>
      <c r="H290" s="204">
        <v>2</v>
      </c>
      <c r="I290" s="205"/>
      <c r="J290" s="206">
        <f>ROUND(I290*H290,2)</f>
        <v>0</v>
      </c>
      <c r="K290" s="202" t="s">
        <v>20</v>
      </c>
      <c r="L290" s="39"/>
      <c r="M290" s="207" t="s">
        <v>20</v>
      </c>
      <c r="N290" s="208" t="s">
        <v>43</v>
      </c>
      <c r="O290" s="75"/>
      <c r="P290" s="209">
        <f>O290*H290</f>
        <v>0</v>
      </c>
      <c r="Q290" s="209">
        <v>0</v>
      </c>
      <c r="R290" s="209">
        <f>Q290*H290</f>
        <v>0</v>
      </c>
      <c r="S290" s="209">
        <v>0.21</v>
      </c>
      <c r="T290" s="210">
        <f>S290*H290</f>
        <v>0.42</v>
      </c>
      <c r="AR290" s="13" t="s">
        <v>201</v>
      </c>
      <c r="AT290" s="13" t="s">
        <v>141</v>
      </c>
      <c r="AU290" s="13" t="s">
        <v>82</v>
      </c>
      <c r="AY290" s="13" t="s">
        <v>138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13" t="s">
        <v>80</v>
      </c>
      <c r="BK290" s="211">
        <f>ROUND(I290*H290,2)</f>
        <v>0</v>
      </c>
      <c r="BL290" s="13" t="s">
        <v>201</v>
      </c>
      <c r="BM290" s="13" t="s">
        <v>1565</v>
      </c>
    </row>
    <row r="291" spans="2:65" s="1" customFormat="1" ht="16.5" customHeight="1">
      <c r="B291" s="34"/>
      <c r="C291" s="200" t="s">
        <v>813</v>
      </c>
      <c r="D291" s="200" t="s">
        <v>141</v>
      </c>
      <c r="E291" s="201" t="s">
        <v>1566</v>
      </c>
      <c r="F291" s="202" t="s">
        <v>1567</v>
      </c>
      <c r="G291" s="203" t="s">
        <v>1006</v>
      </c>
      <c r="H291" s="204">
        <v>320</v>
      </c>
      <c r="I291" s="205"/>
      <c r="J291" s="206">
        <f>ROUND(I291*H291,2)</f>
        <v>0</v>
      </c>
      <c r="K291" s="202" t="s">
        <v>145</v>
      </c>
      <c r="L291" s="39"/>
      <c r="M291" s="207" t="s">
        <v>20</v>
      </c>
      <c r="N291" s="208" t="s">
        <v>43</v>
      </c>
      <c r="O291" s="75"/>
      <c r="P291" s="209">
        <f>O291*H291</f>
        <v>0</v>
      </c>
      <c r="Q291" s="209">
        <v>7E-05</v>
      </c>
      <c r="R291" s="209">
        <f>Q291*H291</f>
        <v>0.022399999999999996</v>
      </c>
      <c r="S291" s="209">
        <v>0</v>
      </c>
      <c r="T291" s="210">
        <f>S291*H291</f>
        <v>0</v>
      </c>
      <c r="AR291" s="13" t="s">
        <v>201</v>
      </c>
      <c r="AT291" s="13" t="s">
        <v>141</v>
      </c>
      <c r="AU291" s="13" t="s">
        <v>82</v>
      </c>
      <c r="AY291" s="13" t="s">
        <v>138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3" t="s">
        <v>80</v>
      </c>
      <c r="BK291" s="211">
        <f>ROUND(I291*H291,2)</f>
        <v>0</v>
      </c>
      <c r="BL291" s="13" t="s">
        <v>201</v>
      </c>
      <c r="BM291" s="13" t="s">
        <v>1568</v>
      </c>
    </row>
    <row r="292" spans="2:65" s="1" customFormat="1" ht="16.5" customHeight="1">
      <c r="B292" s="34"/>
      <c r="C292" s="212" t="s">
        <v>817</v>
      </c>
      <c r="D292" s="212" t="s">
        <v>310</v>
      </c>
      <c r="E292" s="213" t="s">
        <v>1569</v>
      </c>
      <c r="F292" s="214" t="s">
        <v>1570</v>
      </c>
      <c r="G292" s="215" t="s">
        <v>694</v>
      </c>
      <c r="H292" s="216">
        <v>1</v>
      </c>
      <c r="I292" s="217"/>
      <c r="J292" s="218">
        <f>ROUND(I292*H292,2)</f>
        <v>0</v>
      </c>
      <c r="K292" s="214" t="s">
        <v>20</v>
      </c>
      <c r="L292" s="219"/>
      <c r="M292" s="220" t="s">
        <v>20</v>
      </c>
      <c r="N292" s="221" t="s">
        <v>43</v>
      </c>
      <c r="O292" s="75"/>
      <c r="P292" s="209">
        <f>O292*H292</f>
        <v>0</v>
      </c>
      <c r="Q292" s="209">
        <v>0.32</v>
      </c>
      <c r="R292" s="209">
        <f>Q292*H292</f>
        <v>0.32</v>
      </c>
      <c r="S292" s="209">
        <v>0</v>
      </c>
      <c r="T292" s="210">
        <f>S292*H292</f>
        <v>0</v>
      </c>
      <c r="AR292" s="13" t="s">
        <v>271</v>
      </c>
      <c r="AT292" s="13" t="s">
        <v>310</v>
      </c>
      <c r="AU292" s="13" t="s">
        <v>82</v>
      </c>
      <c r="AY292" s="13" t="s">
        <v>138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13" t="s">
        <v>80</v>
      </c>
      <c r="BK292" s="211">
        <f>ROUND(I292*H292,2)</f>
        <v>0</v>
      </c>
      <c r="BL292" s="13" t="s">
        <v>201</v>
      </c>
      <c r="BM292" s="13" t="s">
        <v>1571</v>
      </c>
    </row>
    <row r="293" spans="2:65" s="1" customFormat="1" ht="22.5" customHeight="1">
      <c r="B293" s="34"/>
      <c r="C293" s="200" t="s">
        <v>821</v>
      </c>
      <c r="D293" s="200" t="s">
        <v>141</v>
      </c>
      <c r="E293" s="201" t="s">
        <v>1572</v>
      </c>
      <c r="F293" s="202" t="s">
        <v>1573</v>
      </c>
      <c r="G293" s="203" t="s">
        <v>259</v>
      </c>
      <c r="H293" s="204">
        <v>0.342</v>
      </c>
      <c r="I293" s="205"/>
      <c r="J293" s="206">
        <f>ROUND(I293*H293,2)</f>
        <v>0</v>
      </c>
      <c r="K293" s="202" t="s">
        <v>145</v>
      </c>
      <c r="L293" s="39"/>
      <c r="M293" s="207" t="s">
        <v>20</v>
      </c>
      <c r="N293" s="208" t="s">
        <v>43</v>
      </c>
      <c r="O293" s="75"/>
      <c r="P293" s="209">
        <f>O293*H293</f>
        <v>0</v>
      </c>
      <c r="Q293" s="209">
        <v>0</v>
      </c>
      <c r="R293" s="209">
        <f>Q293*H293</f>
        <v>0</v>
      </c>
      <c r="S293" s="209">
        <v>0</v>
      </c>
      <c r="T293" s="210">
        <f>S293*H293</f>
        <v>0</v>
      </c>
      <c r="AR293" s="13" t="s">
        <v>201</v>
      </c>
      <c r="AT293" s="13" t="s">
        <v>141</v>
      </c>
      <c r="AU293" s="13" t="s">
        <v>82</v>
      </c>
      <c r="AY293" s="13" t="s">
        <v>138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3" t="s">
        <v>80</v>
      </c>
      <c r="BK293" s="211">
        <f>ROUND(I293*H293,2)</f>
        <v>0</v>
      </c>
      <c r="BL293" s="13" t="s">
        <v>201</v>
      </c>
      <c r="BM293" s="13" t="s">
        <v>1574</v>
      </c>
    </row>
    <row r="294" spans="2:65" s="1" customFormat="1" ht="16.5" customHeight="1">
      <c r="B294" s="34"/>
      <c r="C294" s="200" t="s">
        <v>825</v>
      </c>
      <c r="D294" s="200" t="s">
        <v>141</v>
      </c>
      <c r="E294" s="201" t="s">
        <v>1575</v>
      </c>
      <c r="F294" s="202" t="s">
        <v>1576</v>
      </c>
      <c r="G294" s="203" t="s">
        <v>333</v>
      </c>
      <c r="H294" s="204">
        <v>2</v>
      </c>
      <c r="I294" s="205"/>
      <c r="J294" s="206">
        <f>ROUND(I294*H294,2)</f>
        <v>0</v>
      </c>
      <c r="K294" s="202" t="s">
        <v>20</v>
      </c>
      <c r="L294" s="39"/>
      <c r="M294" s="207" t="s">
        <v>20</v>
      </c>
      <c r="N294" s="208" t="s">
        <v>43</v>
      </c>
      <c r="O294" s="75"/>
      <c r="P294" s="209">
        <f>O294*H294</f>
        <v>0</v>
      </c>
      <c r="Q294" s="209">
        <v>0</v>
      </c>
      <c r="R294" s="209">
        <f>Q294*H294</f>
        <v>0</v>
      </c>
      <c r="S294" s="209">
        <v>0</v>
      </c>
      <c r="T294" s="210">
        <f>S294*H294</f>
        <v>0</v>
      </c>
      <c r="AR294" s="13" t="s">
        <v>201</v>
      </c>
      <c r="AT294" s="13" t="s">
        <v>141</v>
      </c>
      <c r="AU294" s="13" t="s">
        <v>82</v>
      </c>
      <c r="AY294" s="13" t="s">
        <v>138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3" t="s">
        <v>80</v>
      </c>
      <c r="BK294" s="211">
        <f>ROUND(I294*H294,2)</f>
        <v>0</v>
      </c>
      <c r="BL294" s="13" t="s">
        <v>201</v>
      </c>
      <c r="BM294" s="13" t="s">
        <v>1577</v>
      </c>
    </row>
    <row r="295" spans="2:63" s="10" customFormat="1" ht="22.8" customHeight="1">
      <c r="B295" s="184"/>
      <c r="C295" s="185"/>
      <c r="D295" s="186" t="s">
        <v>71</v>
      </c>
      <c r="E295" s="198" t="s">
        <v>1016</v>
      </c>
      <c r="F295" s="198" t="s">
        <v>1017</v>
      </c>
      <c r="G295" s="185"/>
      <c r="H295" s="185"/>
      <c r="I295" s="188"/>
      <c r="J295" s="199">
        <f>BK295</f>
        <v>0</v>
      </c>
      <c r="K295" s="185"/>
      <c r="L295" s="190"/>
      <c r="M295" s="191"/>
      <c r="N295" s="192"/>
      <c r="O295" s="192"/>
      <c r="P295" s="193">
        <f>SUM(P296:P302)</f>
        <v>0</v>
      </c>
      <c r="Q295" s="192"/>
      <c r="R295" s="193">
        <f>SUM(R296:R302)</f>
        <v>2.43303938</v>
      </c>
      <c r="S295" s="192"/>
      <c r="T295" s="194">
        <f>SUM(T296:T302)</f>
        <v>0</v>
      </c>
      <c r="AR295" s="195" t="s">
        <v>82</v>
      </c>
      <c r="AT295" s="196" t="s">
        <v>71</v>
      </c>
      <c r="AU295" s="196" t="s">
        <v>80</v>
      </c>
      <c r="AY295" s="195" t="s">
        <v>138</v>
      </c>
      <c r="BK295" s="197">
        <f>SUM(BK296:BK302)</f>
        <v>0</v>
      </c>
    </row>
    <row r="296" spans="2:65" s="1" customFormat="1" ht="16.5" customHeight="1">
      <c r="B296" s="34"/>
      <c r="C296" s="200" t="s">
        <v>829</v>
      </c>
      <c r="D296" s="200" t="s">
        <v>141</v>
      </c>
      <c r="E296" s="201" t="s">
        <v>1019</v>
      </c>
      <c r="F296" s="202" t="s">
        <v>1020</v>
      </c>
      <c r="G296" s="203" t="s">
        <v>144</v>
      </c>
      <c r="H296" s="204">
        <v>60.88</v>
      </c>
      <c r="I296" s="205"/>
      <c r="J296" s="206">
        <f>ROUND(I296*H296,2)</f>
        <v>0</v>
      </c>
      <c r="K296" s="202" t="s">
        <v>145</v>
      </c>
      <c r="L296" s="39"/>
      <c r="M296" s="207" t="s">
        <v>20</v>
      </c>
      <c r="N296" s="208" t="s">
        <v>43</v>
      </c>
      <c r="O296" s="75"/>
      <c r="P296" s="209">
        <f>O296*H296</f>
        <v>0</v>
      </c>
      <c r="Q296" s="209">
        <v>0.012</v>
      </c>
      <c r="R296" s="209">
        <f>Q296*H296</f>
        <v>0.7305600000000001</v>
      </c>
      <c r="S296" s="209">
        <v>0</v>
      </c>
      <c r="T296" s="210">
        <f>S296*H296</f>
        <v>0</v>
      </c>
      <c r="AR296" s="13" t="s">
        <v>201</v>
      </c>
      <c r="AT296" s="13" t="s">
        <v>141</v>
      </c>
      <c r="AU296" s="13" t="s">
        <v>82</v>
      </c>
      <c r="AY296" s="13" t="s">
        <v>138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13" t="s">
        <v>80</v>
      </c>
      <c r="BK296" s="211">
        <f>ROUND(I296*H296,2)</f>
        <v>0</v>
      </c>
      <c r="BL296" s="13" t="s">
        <v>201</v>
      </c>
      <c r="BM296" s="13" t="s">
        <v>1578</v>
      </c>
    </row>
    <row r="297" spans="2:65" s="1" customFormat="1" ht="16.5" customHeight="1">
      <c r="B297" s="34"/>
      <c r="C297" s="200" t="s">
        <v>833</v>
      </c>
      <c r="D297" s="200" t="s">
        <v>141</v>
      </c>
      <c r="E297" s="201" t="s">
        <v>1027</v>
      </c>
      <c r="F297" s="202" t="s">
        <v>1028</v>
      </c>
      <c r="G297" s="203" t="s">
        <v>366</v>
      </c>
      <c r="H297" s="204">
        <v>46.97</v>
      </c>
      <c r="I297" s="205"/>
      <c r="J297" s="206">
        <f>ROUND(I297*H297,2)</f>
        <v>0</v>
      </c>
      <c r="K297" s="202" t="s">
        <v>145</v>
      </c>
      <c r="L297" s="39"/>
      <c r="M297" s="207" t="s">
        <v>20</v>
      </c>
      <c r="N297" s="208" t="s">
        <v>43</v>
      </c>
      <c r="O297" s="75"/>
      <c r="P297" s="209">
        <f>O297*H297</f>
        <v>0</v>
      </c>
      <c r="Q297" s="209">
        <v>0.00043</v>
      </c>
      <c r="R297" s="209">
        <f>Q297*H297</f>
        <v>0.0201971</v>
      </c>
      <c r="S297" s="209">
        <v>0</v>
      </c>
      <c r="T297" s="210">
        <f>S297*H297</f>
        <v>0</v>
      </c>
      <c r="AR297" s="13" t="s">
        <v>201</v>
      </c>
      <c r="AT297" s="13" t="s">
        <v>141</v>
      </c>
      <c r="AU297" s="13" t="s">
        <v>82</v>
      </c>
      <c r="AY297" s="13" t="s">
        <v>138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13" t="s">
        <v>80</v>
      </c>
      <c r="BK297" s="211">
        <f>ROUND(I297*H297,2)</f>
        <v>0</v>
      </c>
      <c r="BL297" s="13" t="s">
        <v>201</v>
      </c>
      <c r="BM297" s="13" t="s">
        <v>1579</v>
      </c>
    </row>
    <row r="298" spans="2:65" s="1" customFormat="1" ht="16.5" customHeight="1">
      <c r="B298" s="34"/>
      <c r="C298" s="212" t="s">
        <v>839</v>
      </c>
      <c r="D298" s="212" t="s">
        <v>310</v>
      </c>
      <c r="E298" s="213" t="s">
        <v>1580</v>
      </c>
      <c r="F298" s="214" t="s">
        <v>1581</v>
      </c>
      <c r="G298" s="215" t="s">
        <v>209</v>
      </c>
      <c r="H298" s="216">
        <v>162.813</v>
      </c>
      <c r="I298" s="217"/>
      <c r="J298" s="218">
        <f>ROUND(I298*H298,2)</f>
        <v>0</v>
      </c>
      <c r="K298" s="214" t="s">
        <v>20</v>
      </c>
      <c r="L298" s="219"/>
      <c r="M298" s="220" t="s">
        <v>20</v>
      </c>
      <c r="N298" s="221" t="s">
        <v>43</v>
      </c>
      <c r="O298" s="75"/>
      <c r="P298" s="209">
        <f>O298*H298</f>
        <v>0</v>
      </c>
      <c r="Q298" s="209">
        <v>0.00036</v>
      </c>
      <c r="R298" s="209">
        <f>Q298*H298</f>
        <v>0.05861268</v>
      </c>
      <c r="S298" s="209">
        <v>0</v>
      </c>
      <c r="T298" s="210">
        <f>S298*H298</f>
        <v>0</v>
      </c>
      <c r="AR298" s="13" t="s">
        <v>271</v>
      </c>
      <c r="AT298" s="13" t="s">
        <v>310</v>
      </c>
      <c r="AU298" s="13" t="s">
        <v>82</v>
      </c>
      <c r="AY298" s="13" t="s">
        <v>138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13" t="s">
        <v>80</v>
      </c>
      <c r="BK298" s="211">
        <f>ROUND(I298*H298,2)</f>
        <v>0</v>
      </c>
      <c r="BL298" s="13" t="s">
        <v>201</v>
      </c>
      <c r="BM298" s="13" t="s">
        <v>1582</v>
      </c>
    </row>
    <row r="299" spans="2:65" s="1" customFormat="1" ht="16.5" customHeight="1">
      <c r="B299" s="34"/>
      <c r="C299" s="200" t="s">
        <v>843</v>
      </c>
      <c r="D299" s="200" t="s">
        <v>141</v>
      </c>
      <c r="E299" s="201" t="s">
        <v>1039</v>
      </c>
      <c r="F299" s="202" t="s">
        <v>1040</v>
      </c>
      <c r="G299" s="203" t="s">
        <v>144</v>
      </c>
      <c r="H299" s="204">
        <v>60.88</v>
      </c>
      <c r="I299" s="205"/>
      <c r="J299" s="206">
        <f>ROUND(I299*H299,2)</f>
        <v>0</v>
      </c>
      <c r="K299" s="202" t="s">
        <v>145</v>
      </c>
      <c r="L299" s="39"/>
      <c r="M299" s="207" t="s">
        <v>20</v>
      </c>
      <c r="N299" s="208" t="s">
        <v>43</v>
      </c>
      <c r="O299" s="75"/>
      <c r="P299" s="209">
        <f>O299*H299</f>
        <v>0</v>
      </c>
      <c r="Q299" s="209">
        <v>0.00635</v>
      </c>
      <c r="R299" s="209">
        <f>Q299*H299</f>
        <v>0.386588</v>
      </c>
      <c r="S299" s="209">
        <v>0</v>
      </c>
      <c r="T299" s="210">
        <f>S299*H299</f>
        <v>0</v>
      </c>
      <c r="AR299" s="13" t="s">
        <v>201</v>
      </c>
      <c r="AT299" s="13" t="s">
        <v>141</v>
      </c>
      <c r="AU299" s="13" t="s">
        <v>82</v>
      </c>
      <c r="AY299" s="13" t="s">
        <v>138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3" t="s">
        <v>80</v>
      </c>
      <c r="BK299" s="211">
        <f>ROUND(I299*H299,2)</f>
        <v>0</v>
      </c>
      <c r="BL299" s="13" t="s">
        <v>201</v>
      </c>
      <c r="BM299" s="13" t="s">
        <v>1583</v>
      </c>
    </row>
    <row r="300" spans="2:65" s="1" customFormat="1" ht="22.5" customHeight="1">
      <c r="B300" s="34"/>
      <c r="C300" s="212" t="s">
        <v>847</v>
      </c>
      <c r="D300" s="212" t="s">
        <v>310</v>
      </c>
      <c r="E300" s="213" t="s">
        <v>1584</v>
      </c>
      <c r="F300" s="214" t="s">
        <v>1585</v>
      </c>
      <c r="G300" s="215" t="s">
        <v>144</v>
      </c>
      <c r="H300" s="216">
        <v>66.968</v>
      </c>
      <c r="I300" s="217"/>
      <c r="J300" s="218">
        <f>ROUND(I300*H300,2)</f>
        <v>0</v>
      </c>
      <c r="K300" s="214" t="s">
        <v>20</v>
      </c>
      <c r="L300" s="219"/>
      <c r="M300" s="220" t="s">
        <v>20</v>
      </c>
      <c r="N300" s="221" t="s">
        <v>43</v>
      </c>
      <c r="O300" s="75"/>
      <c r="P300" s="209">
        <f>O300*H300</f>
        <v>0</v>
      </c>
      <c r="Q300" s="209">
        <v>0.0182</v>
      </c>
      <c r="R300" s="209">
        <f>Q300*H300</f>
        <v>1.2188176000000002</v>
      </c>
      <c r="S300" s="209">
        <v>0</v>
      </c>
      <c r="T300" s="210">
        <f>S300*H300</f>
        <v>0</v>
      </c>
      <c r="AR300" s="13" t="s">
        <v>271</v>
      </c>
      <c r="AT300" s="13" t="s">
        <v>310</v>
      </c>
      <c r="AU300" s="13" t="s">
        <v>82</v>
      </c>
      <c r="AY300" s="13" t="s">
        <v>138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3" t="s">
        <v>80</v>
      </c>
      <c r="BK300" s="211">
        <f>ROUND(I300*H300,2)</f>
        <v>0</v>
      </c>
      <c r="BL300" s="13" t="s">
        <v>201</v>
      </c>
      <c r="BM300" s="13" t="s">
        <v>1586</v>
      </c>
    </row>
    <row r="301" spans="2:65" s="1" customFormat="1" ht="16.5" customHeight="1">
      <c r="B301" s="34"/>
      <c r="C301" s="200" t="s">
        <v>851</v>
      </c>
      <c r="D301" s="200" t="s">
        <v>141</v>
      </c>
      <c r="E301" s="201" t="s">
        <v>1055</v>
      </c>
      <c r="F301" s="202" t="s">
        <v>1056</v>
      </c>
      <c r="G301" s="203" t="s">
        <v>144</v>
      </c>
      <c r="H301" s="204">
        <v>60.88</v>
      </c>
      <c r="I301" s="205"/>
      <c r="J301" s="206">
        <f>ROUND(I301*H301,2)</f>
        <v>0</v>
      </c>
      <c r="K301" s="202" t="s">
        <v>145</v>
      </c>
      <c r="L301" s="39"/>
      <c r="M301" s="207" t="s">
        <v>20</v>
      </c>
      <c r="N301" s="208" t="s">
        <v>43</v>
      </c>
      <c r="O301" s="75"/>
      <c r="P301" s="209">
        <f>O301*H301</f>
        <v>0</v>
      </c>
      <c r="Q301" s="209">
        <v>0.0003</v>
      </c>
      <c r="R301" s="209">
        <f>Q301*H301</f>
        <v>0.018264</v>
      </c>
      <c r="S301" s="209">
        <v>0</v>
      </c>
      <c r="T301" s="210">
        <f>S301*H301</f>
        <v>0</v>
      </c>
      <c r="AR301" s="13" t="s">
        <v>201</v>
      </c>
      <c r="AT301" s="13" t="s">
        <v>141</v>
      </c>
      <c r="AU301" s="13" t="s">
        <v>82</v>
      </c>
      <c r="AY301" s="13" t="s">
        <v>138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3" t="s">
        <v>80</v>
      </c>
      <c r="BK301" s="211">
        <f>ROUND(I301*H301,2)</f>
        <v>0</v>
      </c>
      <c r="BL301" s="13" t="s">
        <v>201</v>
      </c>
      <c r="BM301" s="13" t="s">
        <v>1587</v>
      </c>
    </row>
    <row r="302" spans="2:65" s="1" customFormat="1" ht="22.5" customHeight="1">
      <c r="B302" s="34"/>
      <c r="C302" s="200" t="s">
        <v>855</v>
      </c>
      <c r="D302" s="200" t="s">
        <v>141</v>
      </c>
      <c r="E302" s="201" t="s">
        <v>1059</v>
      </c>
      <c r="F302" s="202" t="s">
        <v>1060</v>
      </c>
      <c r="G302" s="203" t="s">
        <v>259</v>
      </c>
      <c r="H302" s="204">
        <v>2.433</v>
      </c>
      <c r="I302" s="205"/>
      <c r="J302" s="206">
        <f>ROUND(I302*H302,2)</f>
        <v>0</v>
      </c>
      <c r="K302" s="202" t="s">
        <v>145</v>
      </c>
      <c r="L302" s="39"/>
      <c r="M302" s="207" t="s">
        <v>20</v>
      </c>
      <c r="N302" s="208" t="s">
        <v>43</v>
      </c>
      <c r="O302" s="75"/>
      <c r="P302" s="209">
        <f>O302*H302</f>
        <v>0</v>
      </c>
      <c r="Q302" s="209">
        <v>0</v>
      </c>
      <c r="R302" s="209">
        <f>Q302*H302</f>
        <v>0</v>
      </c>
      <c r="S302" s="209">
        <v>0</v>
      </c>
      <c r="T302" s="210">
        <f>S302*H302</f>
        <v>0</v>
      </c>
      <c r="AR302" s="13" t="s">
        <v>201</v>
      </c>
      <c r="AT302" s="13" t="s">
        <v>141</v>
      </c>
      <c r="AU302" s="13" t="s">
        <v>82</v>
      </c>
      <c r="AY302" s="13" t="s">
        <v>138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3" t="s">
        <v>80</v>
      </c>
      <c r="BK302" s="211">
        <f>ROUND(I302*H302,2)</f>
        <v>0</v>
      </c>
      <c r="BL302" s="13" t="s">
        <v>201</v>
      </c>
      <c r="BM302" s="13" t="s">
        <v>1588</v>
      </c>
    </row>
    <row r="303" spans="2:63" s="10" customFormat="1" ht="22.8" customHeight="1">
      <c r="B303" s="184"/>
      <c r="C303" s="185"/>
      <c r="D303" s="186" t="s">
        <v>71</v>
      </c>
      <c r="E303" s="198" t="s">
        <v>1116</v>
      </c>
      <c r="F303" s="198" t="s">
        <v>1117</v>
      </c>
      <c r="G303" s="185"/>
      <c r="H303" s="185"/>
      <c r="I303" s="188"/>
      <c r="J303" s="199">
        <f>BK303</f>
        <v>0</v>
      </c>
      <c r="K303" s="185"/>
      <c r="L303" s="190"/>
      <c r="M303" s="191"/>
      <c r="N303" s="192"/>
      <c r="O303" s="192"/>
      <c r="P303" s="193">
        <f>SUM(P304:P308)</f>
        <v>0</v>
      </c>
      <c r="Q303" s="192"/>
      <c r="R303" s="193">
        <f>SUM(R304:R308)</f>
        <v>1.0266564</v>
      </c>
      <c r="S303" s="192"/>
      <c r="T303" s="194">
        <f>SUM(T304:T308)</f>
        <v>3.09211</v>
      </c>
      <c r="AR303" s="195" t="s">
        <v>82</v>
      </c>
      <c r="AT303" s="196" t="s">
        <v>71</v>
      </c>
      <c r="AU303" s="196" t="s">
        <v>80</v>
      </c>
      <c r="AY303" s="195" t="s">
        <v>138</v>
      </c>
      <c r="BK303" s="197">
        <f>SUM(BK304:BK308)</f>
        <v>0</v>
      </c>
    </row>
    <row r="304" spans="2:65" s="1" customFormat="1" ht="16.5" customHeight="1">
      <c r="B304" s="34"/>
      <c r="C304" s="200" t="s">
        <v>861</v>
      </c>
      <c r="D304" s="200" t="s">
        <v>141</v>
      </c>
      <c r="E304" s="201" t="s">
        <v>1119</v>
      </c>
      <c r="F304" s="202" t="s">
        <v>1120</v>
      </c>
      <c r="G304" s="203" t="s">
        <v>144</v>
      </c>
      <c r="H304" s="204">
        <v>37.94</v>
      </c>
      <c r="I304" s="205"/>
      <c r="J304" s="206">
        <f>ROUND(I304*H304,2)</f>
        <v>0</v>
      </c>
      <c r="K304" s="202" t="s">
        <v>145</v>
      </c>
      <c r="L304" s="39"/>
      <c r="M304" s="207" t="s">
        <v>20</v>
      </c>
      <c r="N304" s="208" t="s">
        <v>43</v>
      </c>
      <c r="O304" s="75"/>
      <c r="P304" s="209">
        <f>O304*H304</f>
        <v>0</v>
      </c>
      <c r="Q304" s="209">
        <v>0</v>
      </c>
      <c r="R304" s="209">
        <f>Q304*H304</f>
        <v>0</v>
      </c>
      <c r="S304" s="209">
        <v>0.0815</v>
      </c>
      <c r="T304" s="210">
        <f>S304*H304</f>
        <v>3.09211</v>
      </c>
      <c r="AR304" s="13" t="s">
        <v>201</v>
      </c>
      <c r="AT304" s="13" t="s">
        <v>141</v>
      </c>
      <c r="AU304" s="13" t="s">
        <v>82</v>
      </c>
      <c r="AY304" s="13" t="s">
        <v>138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3" t="s">
        <v>80</v>
      </c>
      <c r="BK304" s="211">
        <f>ROUND(I304*H304,2)</f>
        <v>0</v>
      </c>
      <c r="BL304" s="13" t="s">
        <v>201</v>
      </c>
      <c r="BM304" s="13" t="s">
        <v>1589</v>
      </c>
    </row>
    <row r="305" spans="2:65" s="1" customFormat="1" ht="22.5" customHeight="1">
      <c r="B305" s="34"/>
      <c r="C305" s="200" t="s">
        <v>865</v>
      </c>
      <c r="D305" s="200" t="s">
        <v>141</v>
      </c>
      <c r="E305" s="201" t="s">
        <v>1123</v>
      </c>
      <c r="F305" s="202" t="s">
        <v>1124</v>
      </c>
      <c r="G305" s="203" t="s">
        <v>144</v>
      </c>
      <c r="H305" s="204">
        <v>37.94</v>
      </c>
      <c r="I305" s="205"/>
      <c r="J305" s="206">
        <f>ROUND(I305*H305,2)</f>
        <v>0</v>
      </c>
      <c r="K305" s="202" t="s">
        <v>145</v>
      </c>
      <c r="L305" s="39"/>
      <c r="M305" s="207" t="s">
        <v>20</v>
      </c>
      <c r="N305" s="208" t="s">
        <v>43</v>
      </c>
      <c r="O305" s="75"/>
      <c r="P305" s="209">
        <f>O305*H305</f>
        <v>0</v>
      </c>
      <c r="Q305" s="209">
        <v>0.0052</v>
      </c>
      <c r="R305" s="209">
        <f>Q305*H305</f>
        <v>0.197288</v>
      </c>
      <c r="S305" s="209">
        <v>0</v>
      </c>
      <c r="T305" s="210">
        <f>S305*H305</f>
        <v>0</v>
      </c>
      <c r="AR305" s="13" t="s">
        <v>201</v>
      </c>
      <c r="AT305" s="13" t="s">
        <v>141</v>
      </c>
      <c r="AU305" s="13" t="s">
        <v>82</v>
      </c>
      <c r="AY305" s="13" t="s">
        <v>138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3" t="s">
        <v>80</v>
      </c>
      <c r="BK305" s="211">
        <f>ROUND(I305*H305,2)</f>
        <v>0</v>
      </c>
      <c r="BL305" s="13" t="s">
        <v>201</v>
      </c>
      <c r="BM305" s="13" t="s">
        <v>1590</v>
      </c>
    </row>
    <row r="306" spans="2:65" s="1" customFormat="1" ht="22.5" customHeight="1">
      <c r="B306" s="34"/>
      <c r="C306" s="212" t="s">
        <v>869</v>
      </c>
      <c r="D306" s="212" t="s">
        <v>310</v>
      </c>
      <c r="E306" s="213" t="s">
        <v>1591</v>
      </c>
      <c r="F306" s="214" t="s">
        <v>1592</v>
      </c>
      <c r="G306" s="215" t="s">
        <v>144</v>
      </c>
      <c r="H306" s="216">
        <v>41.734</v>
      </c>
      <c r="I306" s="217"/>
      <c r="J306" s="218">
        <f>ROUND(I306*H306,2)</f>
        <v>0</v>
      </c>
      <c r="K306" s="214" t="s">
        <v>20</v>
      </c>
      <c r="L306" s="219"/>
      <c r="M306" s="220" t="s">
        <v>20</v>
      </c>
      <c r="N306" s="221" t="s">
        <v>43</v>
      </c>
      <c r="O306" s="75"/>
      <c r="P306" s="209">
        <f>O306*H306</f>
        <v>0</v>
      </c>
      <c r="Q306" s="209">
        <v>0.0126</v>
      </c>
      <c r="R306" s="209">
        <f>Q306*H306</f>
        <v>0.5258484</v>
      </c>
      <c r="S306" s="209">
        <v>0</v>
      </c>
      <c r="T306" s="210">
        <f>S306*H306</f>
        <v>0</v>
      </c>
      <c r="AR306" s="13" t="s">
        <v>271</v>
      </c>
      <c r="AT306" s="13" t="s">
        <v>310</v>
      </c>
      <c r="AU306" s="13" t="s">
        <v>82</v>
      </c>
      <c r="AY306" s="13" t="s">
        <v>138</v>
      </c>
      <c r="BE306" s="211">
        <f>IF(N306="základní",J306,0)</f>
        <v>0</v>
      </c>
      <c r="BF306" s="211">
        <f>IF(N306="snížená",J306,0)</f>
        <v>0</v>
      </c>
      <c r="BG306" s="211">
        <f>IF(N306="zákl. přenesená",J306,0)</f>
        <v>0</v>
      </c>
      <c r="BH306" s="211">
        <f>IF(N306="sníž. přenesená",J306,0)</f>
        <v>0</v>
      </c>
      <c r="BI306" s="211">
        <f>IF(N306="nulová",J306,0)</f>
        <v>0</v>
      </c>
      <c r="BJ306" s="13" t="s">
        <v>80</v>
      </c>
      <c r="BK306" s="211">
        <f>ROUND(I306*H306,2)</f>
        <v>0</v>
      </c>
      <c r="BL306" s="13" t="s">
        <v>201</v>
      </c>
      <c r="BM306" s="13" t="s">
        <v>1593</v>
      </c>
    </row>
    <row r="307" spans="2:65" s="1" customFormat="1" ht="16.5" customHeight="1">
      <c r="B307" s="34"/>
      <c r="C307" s="200" t="s">
        <v>873</v>
      </c>
      <c r="D307" s="200" t="s">
        <v>141</v>
      </c>
      <c r="E307" s="201" t="s">
        <v>1139</v>
      </c>
      <c r="F307" s="202" t="s">
        <v>1140</v>
      </c>
      <c r="G307" s="203" t="s">
        <v>144</v>
      </c>
      <c r="H307" s="204">
        <v>37.94</v>
      </c>
      <c r="I307" s="205"/>
      <c r="J307" s="206">
        <f>ROUND(I307*H307,2)</f>
        <v>0</v>
      </c>
      <c r="K307" s="202" t="s">
        <v>20</v>
      </c>
      <c r="L307" s="39"/>
      <c r="M307" s="207" t="s">
        <v>20</v>
      </c>
      <c r="N307" s="208" t="s">
        <v>43</v>
      </c>
      <c r="O307" s="75"/>
      <c r="P307" s="209">
        <f>O307*H307</f>
        <v>0</v>
      </c>
      <c r="Q307" s="209">
        <v>0.008</v>
      </c>
      <c r="R307" s="209">
        <f>Q307*H307</f>
        <v>0.30352</v>
      </c>
      <c r="S307" s="209">
        <v>0</v>
      </c>
      <c r="T307" s="210">
        <f>S307*H307</f>
        <v>0</v>
      </c>
      <c r="AR307" s="13" t="s">
        <v>201</v>
      </c>
      <c r="AT307" s="13" t="s">
        <v>141</v>
      </c>
      <c r="AU307" s="13" t="s">
        <v>82</v>
      </c>
      <c r="AY307" s="13" t="s">
        <v>138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3" t="s">
        <v>80</v>
      </c>
      <c r="BK307" s="211">
        <f>ROUND(I307*H307,2)</f>
        <v>0</v>
      </c>
      <c r="BL307" s="13" t="s">
        <v>201</v>
      </c>
      <c r="BM307" s="13" t="s">
        <v>1594</v>
      </c>
    </row>
    <row r="308" spans="2:65" s="1" customFormat="1" ht="22.5" customHeight="1">
      <c r="B308" s="34"/>
      <c r="C308" s="200" t="s">
        <v>877</v>
      </c>
      <c r="D308" s="200" t="s">
        <v>141</v>
      </c>
      <c r="E308" s="201" t="s">
        <v>1143</v>
      </c>
      <c r="F308" s="202" t="s">
        <v>1144</v>
      </c>
      <c r="G308" s="203" t="s">
        <v>259</v>
      </c>
      <c r="H308" s="204">
        <v>1.027</v>
      </c>
      <c r="I308" s="205"/>
      <c r="J308" s="206">
        <f>ROUND(I308*H308,2)</f>
        <v>0</v>
      </c>
      <c r="K308" s="202" t="s">
        <v>145</v>
      </c>
      <c r="L308" s="39"/>
      <c r="M308" s="207" t="s">
        <v>20</v>
      </c>
      <c r="N308" s="208" t="s">
        <v>43</v>
      </c>
      <c r="O308" s="75"/>
      <c r="P308" s="209">
        <f>O308*H308</f>
        <v>0</v>
      </c>
      <c r="Q308" s="209">
        <v>0</v>
      </c>
      <c r="R308" s="209">
        <f>Q308*H308</f>
        <v>0</v>
      </c>
      <c r="S308" s="209">
        <v>0</v>
      </c>
      <c r="T308" s="210">
        <f>S308*H308</f>
        <v>0</v>
      </c>
      <c r="AR308" s="13" t="s">
        <v>201</v>
      </c>
      <c r="AT308" s="13" t="s">
        <v>141</v>
      </c>
      <c r="AU308" s="13" t="s">
        <v>82</v>
      </c>
      <c r="AY308" s="13" t="s">
        <v>138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3" t="s">
        <v>80</v>
      </c>
      <c r="BK308" s="211">
        <f>ROUND(I308*H308,2)</f>
        <v>0</v>
      </c>
      <c r="BL308" s="13" t="s">
        <v>201</v>
      </c>
      <c r="BM308" s="13" t="s">
        <v>1595</v>
      </c>
    </row>
    <row r="309" spans="2:63" s="10" customFormat="1" ht="22.8" customHeight="1">
      <c r="B309" s="184"/>
      <c r="C309" s="185"/>
      <c r="D309" s="186" t="s">
        <v>71</v>
      </c>
      <c r="E309" s="198" t="s">
        <v>1146</v>
      </c>
      <c r="F309" s="198" t="s">
        <v>1147</v>
      </c>
      <c r="G309" s="185"/>
      <c r="H309" s="185"/>
      <c r="I309" s="188"/>
      <c r="J309" s="199">
        <f>BK309</f>
        <v>0</v>
      </c>
      <c r="K309" s="185"/>
      <c r="L309" s="190"/>
      <c r="M309" s="191"/>
      <c r="N309" s="192"/>
      <c r="O309" s="192"/>
      <c r="P309" s="193">
        <f>SUM(P310:P316)</f>
        <v>0</v>
      </c>
      <c r="Q309" s="192"/>
      <c r="R309" s="193">
        <f>SUM(R310:R316)</f>
        <v>0.31235035</v>
      </c>
      <c r="S309" s="192"/>
      <c r="T309" s="194">
        <f>SUM(T310:T316)</f>
        <v>0</v>
      </c>
      <c r="AR309" s="195" t="s">
        <v>82</v>
      </c>
      <c r="AT309" s="196" t="s">
        <v>71</v>
      </c>
      <c r="AU309" s="196" t="s">
        <v>80</v>
      </c>
      <c r="AY309" s="195" t="s">
        <v>138</v>
      </c>
      <c r="BK309" s="197">
        <f>SUM(BK310:BK316)</f>
        <v>0</v>
      </c>
    </row>
    <row r="310" spans="2:65" s="1" customFormat="1" ht="16.5" customHeight="1">
      <c r="B310" s="34"/>
      <c r="C310" s="200" t="s">
        <v>881</v>
      </c>
      <c r="D310" s="200" t="s">
        <v>141</v>
      </c>
      <c r="E310" s="201" t="s">
        <v>1596</v>
      </c>
      <c r="F310" s="202" t="s">
        <v>1597</v>
      </c>
      <c r="G310" s="203" t="s">
        <v>144</v>
      </c>
      <c r="H310" s="204">
        <v>145.04</v>
      </c>
      <c r="I310" s="205"/>
      <c r="J310" s="206">
        <f>ROUND(I310*H310,2)</f>
        <v>0</v>
      </c>
      <c r="K310" s="202" t="s">
        <v>20</v>
      </c>
      <c r="L310" s="39"/>
      <c r="M310" s="207" t="s">
        <v>20</v>
      </c>
      <c r="N310" s="208" t="s">
        <v>43</v>
      </c>
      <c r="O310" s="75"/>
      <c r="P310" s="209">
        <f>O310*H310</f>
        <v>0</v>
      </c>
      <c r="Q310" s="209">
        <v>0</v>
      </c>
      <c r="R310" s="209">
        <f>Q310*H310</f>
        <v>0</v>
      </c>
      <c r="S310" s="209">
        <v>0</v>
      </c>
      <c r="T310" s="210">
        <f>S310*H310</f>
        <v>0</v>
      </c>
      <c r="AR310" s="13" t="s">
        <v>201</v>
      </c>
      <c r="AT310" s="13" t="s">
        <v>141</v>
      </c>
      <c r="AU310" s="13" t="s">
        <v>82</v>
      </c>
      <c r="AY310" s="13" t="s">
        <v>138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3" t="s">
        <v>80</v>
      </c>
      <c r="BK310" s="211">
        <f>ROUND(I310*H310,2)</f>
        <v>0</v>
      </c>
      <c r="BL310" s="13" t="s">
        <v>201</v>
      </c>
      <c r="BM310" s="13" t="s">
        <v>1598</v>
      </c>
    </row>
    <row r="311" spans="2:65" s="1" customFormat="1" ht="16.5" customHeight="1">
      <c r="B311" s="34"/>
      <c r="C311" s="200" t="s">
        <v>885</v>
      </c>
      <c r="D311" s="200" t="s">
        <v>141</v>
      </c>
      <c r="E311" s="201" t="s">
        <v>1599</v>
      </c>
      <c r="F311" s="202" t="s">
        <v>1600</v>
      </c>
      <c r="G311" s="203" t="s">
        <v>144</v>
      </c>
      <c r="H311" s="204">
        <v>145.04</v>
      </c>
      <c r="I311" s="205"/>
      <c r="J311" s="206">
        <f>ROUND(I311*H311,2)</f>
        <v>0</v>
      </c>
      <c r="K311" s="202" t="s">
        <v>20</v>
      </c>
      <c r="L311" s="39"/>
      <c r="M311" s="207" t="s">
        <v>20</v>
      </c>
      <c r="N311" s="208" t="s">
        <v>43</v>
      </c>
      <c r="O311" s="75"/>
      <c r="P311" s="209">
        <f>O311*H311</f>
        <v>0</v>
      </c>
      <c r="Q311" s="209">
        <v>0.0008</v>
      </c>
      <c r="R311" s="209">
        <f>Q311*H311</f>
        <v>0.116032</v>
      </c>
      <c r="S311" s="209">
        <v>0</v>
      </c>
      <c r="T311" s="210">
        <f>S311*H311</f>
        <v>0</v>
      </c>
      <c r="AR311" s="13" t="s">
        <v>201</v>
      </c>
      <c r="AT311" s="13" t="s">
        <v>141</v>
      </c>
      <c r="AU311" s="13" t="s">
        <v>82</v>
      </c>
      <c r="AY311" s="13" t="s">
        <v>138</v>
      </c>
      <c r="BE311" s="211">
        <f>IF(N311="základní",J311,0)</f>
        <v>0</v>
      </c>
      <c r="BF311" s="211">
        <f>IF(N311="snížená",J311,0)</f>
        <v>0</v>
      </c>
      <c r="BG311" s="211">
        <f>IF(N311="zákl. přenesená",J311,0)</f>
        <v>0</v>
      </c>
      <c r="BH311" s="211">
        <f>IF(N311="sníž. přenesená",J311,0)</f>
        <v>0</v>
      </c>
      <c r="BI311" s="211">
        <f>IF(N311="nulová",J311,0)</f>
        <v>0</v>
      </c>
      <c r="BJ311" s="13" t="s">
        <v>80</v>
      </c>
      <c r="BK311" s="211">
        <f>ROUND(I311*H311,2)</f>
        <v>0</v>
      </c>
      <c r="BL311" s="13" t="s">
        <v>201</v>
      </c>
      <c r="BM311" s="13" t="s">
        <v>1601</v>
      </c>
    </row>
    <row r="312" spans="2:65" s="1" customFormat="1" ht="22.5" customHeight="1">
      <c r="B312" s="34"/>
      <c r="C312" s="200" t="s">
        <v>889</v>
      </c>
      <c r="D312" s="200" t="s">
        <v>141</v>
      </c>
      <c r="E312" s="201" t="s">
        <v>1602</v>
      </c>
      <c r="F312" s="202" t="s">
        <v>1603</v>
      </c>
      <c r="G312" s="203" t="s">
        <v>144</v>
      </c>
      <c r="H312" s="204">
        <v>96.135</v>
      </c>
      <c r="I312" s="205"/>
      <c r="J312" s="206">
        <f>ROUND(I312*H312,2)</f>
        <v>0</v>
      </c>
      <c r="K312" s="202" t="s">
        <v>20</v>
      </c>
      <c r="L312" s="39"/>
      <c r="M312" s="207" t="s">
        <v>20</v>
      </c>
      <c r="N312" s="208" t="s">
        <v>43</v>
      </c>
      <c r="O312" s="75"/>
      <c r="P312" s="209">
        <f>O312*H312</f>
        <v>0</v>
      </c>
      <c r="Q312" s="209">
        <v>0.00096</v>
      </c>
      <c r="R312" s="209">
        <f>Q312*H312</f>
        <v>0.09228960000000001</v>
      </c>
      <c r="S312" s="209">
        <v>0</v>
      </c>
      <c r="T312" s="210">
        <f>S312*H312</f>
        <v>0</v>
      </c>
      <c r="AR312" s="13" t="s">
        <v>201</v>
      </c>
      <c r="AT312" s="13" t="s">
        <v>141</v>
      </c>
      <c r="AU312" s="13" t="s">
        <v>82</v>
      </c>
      <c r="AY312" s="13" t="s">
        <v>138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3" t="s">
        <v>80</v>
      </c>
      <c r="BK312" s="211">
        <f>ROUND(I312*H312,2)</f>
        <v>0</v>
      </c>
      <c r="BL312" s="13" t="s">
        <v>201</v>
      </c>
      <c r="BM312" s="13" t="s">
        <v>1604</v>
      </c>
    </row>
    <row r="313" spans="2:65" s="1" customFormat="1" ht="22.5" customHeight="1">
      <c r="B313" s="34"/>
      <c r="C313" s="200" t="s">
        <v>893</v>
      </c>
      <c r="D313" s="200" t="s">
        <v>141</v>
      </c>
      <c r="E313" s="201" t="s">
        <v>1605</v>
      </c>
      <c r="F313" s="202" t="s">
        <v>1606</v>
      </c>
      <c r="G313" s="203" t="s">
        <v>144</v>
      </c>
      <c r="H313" s="204">
        <v>44.625</v>
      </c>
      <c r="I313" s="205"/>
      <c r="J313" s="206">
        <f>ROUND(I313*H313,2)</f>
        <v>0</v>
      </c>
      <c r="K313" s="202" t="s">
        <v>20</v>
      </c>
      <c r="L313" s="39"/>
      <c r="M313" s="207" t="s">
        <v>20</v>
      </c>
      <c r="N313" s="208" t="s">
        <v>43</v>
      </c>
      <c r="O313" s="75"/>
      <c r="P313" s="209">
        <f>O313*H313</f>
        <v>0</v>
      </c>
      <c r="Q313" s="209">
        <v>0.00131</v>
      </c>
      <c r="R313" s="209">
        <f>Q313*H313</f>
        <v>0.05845875</v>
      </c>
      <c r="S313" s="209">
        <v>0</v>
      </c>
      <c r="T313" s="210">
        <f>S313*H313</f>
        <v>0</v>
      </c>
      <c r="AR313" s="13" t="s">
        <v>201</v>
      </c>
      <c r="AT313" s="13" t="s">
        <v>141</v>
      </c>
      <c r="AU313" s="13" t="s">
        <v>82</v>
      </c>
      <c r="AY313" s="13" t="s">
        <v>138</v>
      </c>
      <c r="BE313" s="211">
        <f>IF(N313="základní",J313,0)</f>
        <v>0</v>
      </c>
      <c r="BF313" s="211">
        <f>IF(N313="snížená",J313,0)</f>
        <v>0</v>
      </c>
      <c r="BG313" s="211">
        <f>IF(N313="zákl. přenesená",J313,0)</f>
        <v>0</v>
      </c>
      <c r="BH313" s="211">
        <f>IF(N313="sníž. přenesená",J313,0)</f>
        <v>0</v>
      </c>
      <c r="BI313" s="211">
        <f>IF(N313="nulová",J313,0)</f>
        <v>0</v>
      </c>
      <c r="BJ313" s="13" t="s">
        <v>80</v>
      </c>
      <c r="BK313" s="211">
        <f>ROUND(I313*H313,2)</f>
        <v>0</v>
      </c>
      <c r="BL313" s="13" t="s">
        <v>201</v>
      </c>
      <c r="BM313" s="13" t="s">
        <v>1607</v>
      </c>
    </row>
    <row r="314" spans="2:65" s="1" customFormat="1" ht="16.5" customHeight="1">
      <c r="B314" s="34"/>
      <c r="C314" s="200" t="s">
        <v>897</v>
      </c>
      <c r="D314" s="200" t="s">
        <v>141</v>
      </c>
      <c r="E314" s="201" t="s">
        <v>1608</v>
      </c>
      <c r="F314" s="202" t="s">
        <v>1609</v>
      </c>
      <c r="G314" s="203" t="s">
        <v>144</v>
      </c>
      <c r="H314" s="204">
        <v>1</v>
      </c>
      <c r="I314" s="205"/>
      <c r="J314" s="206">
        <f>ROUND(I314*H314,2)</f>
        <v>0</v>
      </c>
      <c r="K314" s="202" t="s">
        <v>20</v>
      </c>
      <c r="L314" s="39"/>
      <c r="M314" s="207" t="s">
        <v>20</v>
      </c>
      <c r="N314" s="208" t="s">
        <v>43</v>
      </c>
      <c r="O314" s="75"/>
      <c r="P314" s="209">
        <f>O314*H314</f>
        <v>0</v>
      </c>
      <c r="Q314" s="209">
        <v>0.00042</v>
      </c>
      <c r="R314" s="209">
        <f>Q314*H314</f>
        <v>0.00042</v>
      </c>
      <c r="S314" s="209">
        <v>0</v>
      </c>
      <c r="T314" s="210">
        <f>S314*H314</f>
        <v>0</v>
      </c>
      <c r="AR314" s="13" t="s">
        <v>201</v>
      </c>
      <c r="AT314" s="13" t="s">
        <v>141</v>
      </c>
      <c r="AU314" s="13" t="s">
        <v>82</v>
      </c>
      <c r="AY314" s="13" t="s">
        <v>138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3" t="s">
        <v>80</v>
      </c>
      <c r="BK314" s="211">
        <f>ROUND(I314*H314,2)</f>
        <v>0</v>
      </c>
      <c r="BL314" s="13" t="s">
        <v>201</v>
      </c>
      <c r="BM314" s="13" t="s">
        <v>1610</v>
      </c>
    </row>
    <row r="315" spans="2:65" s="1" customFormat="1" ht="22.5" customHeight="1">
      <c r="B315" s="34"/>
      <c r="C315" s="200" t="s">
        <v>901</v>
      </c>
      <c r="D315" s="200" t="s">
        <v>141</v>
      </c>
      <c r="E315" s="201" t="s">
        <v>1611</v>
      </c>
      <c r="F315" s="202" t="s">
        <v>1612</v>
      </c>
      <c r="G315" s="203" t="s">
        <v>144</v>
      </c>
      <c r="H315" s="204">
        <v>105</v>
      </c>
      <c r="I315" s="205"/>
      <c r="J315" s="206">
        <f>ROUND(I315*H315,2)</f>
        <v>0</v>
      </c>
      <c r="K315" s="202" t="s">
        <v>20</v>
      </c>
      <c r="L315" s="39"/>
      <c r="M315" s="207" t="s">
        <v>20</v>
      </c>
      <c r="N315" s="208" t="s">
        <v>43</v>
      </c>
      <c r="O315" s="75"/>
      <c r="P315" s="209">
        <f>O315*H315</f>
        <v>0</v>
      </c>
      <c r="Q315" s="209">
        <v>0.00043</v>
      </c>
      <c r="R315" s="209">
        <f>Q315*H315</f>
        <v>0.045149999999999996</v>
      </c>
      <c r="S315" s="209">
        <v>0</v>
      </c>
      <c r="T315" s="210">
        <f>S315*H315</f>
        <v>0</v>
      </c>
      <c r="AR315" s="13" t="s">
        <v>201</v>
      </c>
      <c r="AT315" s="13" t="s">
        <v>141</v>
      </c>
      <c r="AU315" s="13" t="s">
        <v>82</v>
      </c>
      <c r="AY315" s="13" t="s">
        <v>138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3" t="s">
        <v>80</v>
      </c>
      <c r="BK315" s="211">
        <f>ROUND(I315*H315,2)</f>
        <v>0</v>
      </c>
      <c r="BL315" s="13" t="s">
        <v>201</v>
      </c>
      <c r="BM315" s="13" t="s">
        <v>1613</v>
      </c>
    </row>
    <row r="316" spans="2:65" s="1" customFormat="1" ht="16.5" customHeight="1">
      <c r="B316" s="34"/>
      <c r="C316" s="200" t="s">
        <v>905</v>
      </c>
      <c r="D316" s="200" t="s">
        <v>141</v>
      </c>
      <c r="E316" s="201" t="s">
        <v>1614</v>
      </c>
      <c r="F316" s="202" t="s">
        <v>1615</v>
      </c>
      <c r="G316" s="203" t="s">
        <v>259</v>
      </c>
      <c r="H316" s="204">
        <v>0.312</v>
      </c>
      <c r="I316" s="205"/>
      <c r="J316" s="206">
        <f>ROUND(I316*H316,2)</f>
        <v>0</v>
      </c>
      <c r="K316" s="202" t="s">
        <v>20</v>
      </c>
      <c r="L316" s="39"/>
      <c r="M316" s="207" t="s">
        <v>20</v>
      </c>
      <c r="N316" s="208" t="s">
        <v>43</v>
      </c>
      <c r="O316" s="75"/>
      <c r="P316" s="209">
        <f>O316*H316</f>
        <v>0</v>
      </c>
      <c r="Q316" s="209">
        <v>0</v>
      </c>
      <c r="R316" s="209">
        <f>Q316*H316</f>
        <v>0</v>
      </c>
      <c r="S316" s="209">
        <v>0</v>
      </c>
      <c r="T316" s="210">
        <f>S316*H316</f>
        <v>0</v>
      </c>
      <c r="AR316" s="13" t="s">
        <v>201</v>
      </c>
      <c r="AT316" s="13" t="s">
        <v>141</v>
      </c>
      <c r="AU316" s="13" t="s">
        <v>82</v>
      </c>
      <c r="AY316" s="13" t="s">
        <v>138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3" t="s">
        <v>80</v>
      </c>
      <c r="BK316" s="211">
        <f>ROUND(I316*H316,2)</f>
        <v>0</v>
      </c>
      <c r="BL316" s="13" t="s">
        <v>201</v>
      </c>
      <c r="BM316" s="13" t="s">
        <v>1616</v>
      </c>
    </row>
    <row r="317" spans="2:63" s="10" customFormat="1" ht="22.8" customHeight="1">
      <c r="B317" s="184"/>
      <c r="C317" s="185"/>
      <c r="D317" s="186" t="s">
        <v>71</v>
      </c>
      <c r="E317" s="198" t="s">
        <v>1176</v>
      </c>
      <c r="F317" s="198" t="s">
        <v>1177</v>
      </c>
      <c r="G317" s="185"/>
      <c r="H317" s="185"/>
      <c r="I317" s="188"/>
      <c r="J317" s="199">
        <f>BK317</f>
        <v>0</v>
      </c>
      <c r="K317" s="185"/>
      <c r="L317" s="190"/>
      <c r="M317" s="191"/>
      <c r="N317" s="192"/>
      <c r="O317" s="192"/>
      <c r="P317" s="193">
        <f>SUM(P318:P319)</f>
        <v>0</v>
      </c>
      <c r="Q317" s="192"/>
      <c r="R317" s="193">
        <f>SUM(R318:R319)</f>
        <v>0.8234440199999999</v>
      </c>
      <c r="S317" s="192"/>
      <c r="T317" s="194">
        <f>SUM(T318:T319)</f>
        <v>0</v>
      </c>
      <c r="AR317" s="195" t="s">
        <v>82</v>
      </c>
      <c r="AT317" s="196" t="s">
        <v>71</v>
      </c>
      <c r="AU317" s="196" t="s">
        <v>80</v>
      </c>
      <c r="AY317" s="195" t="s">
        <v>138</v>
      </c>
      <c r="BK317" s="197">
        <f>SUM(BK318:BK319)</f>
        <v>0</v>
      </c>
    </row>
    <row r="318" spans="2:65" s="1" customFormat="1" ht="16.5" customHeight="1">
      <c r="B318" s="34"/>
      <c r="C318" s="200" t="s">
        <v>909</v>
      </c>
      <c r="D318" s="200" t="s">
        <v>141</v>
      </c>
      <c r="E318" s="201" t="s">
        <v>1617</v>
      </c>
      <c r="F318" s="202" t="s">
        <v>1618</v>
      </c>
      <c r="G318" s="203" t="s">
        <v>144</v>
      </c>
      <c r="H318" s="204">
        <v>1680.498</v>
      </c>
      <c r="I318" s="205"/>
      <c r="J318" s="206">
        <f>ROUND(I318*H318,2)</f>
        <v>0</v>
      </c>
      <c r="K318" s="202" t="s">
        <v>145</v>
      </c>
      <c r="L318" s="39"/>
      <c r="M318" s="207" t="s">
        <v>20</v>
      </c>
      <c r="N318" s="208" t="s">
        <v>43</v>
      </c>
      <c r="O318" s="75"/>
      <c r="P318" s="209">
        <f>O318*H318</f>
        <v>0</v>
      </c>
      <c r="Q318" s="209">
        <v>0.0002</v>
      </c>
      <c r="R318" s="209">
        <f>Q318*H318</f>
        <v>0.3360996</v>
      </c>
      <c r="S318" s="209">
        <v>0</v>
      </c>
      <c r="T318" s="210">
        <f>S318*H318</f>
        <v>0</v>
      </c>
      <c r="AR318" s="13" t="s">
        <v>201</v>
      </c>
      <c r="AT318" s="13" t="s">
        <v>141</v>
      </c>
      <c r="AU318" s="13" t="s">
        <v>82</v>
      </c>
      <c r="AY318" s="13" t="s">
        <v>138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3" t="s">
        <v>80</v>
      </c>
      <c r="BK318" s="211">
        <f>ROUND(I318*H318,2)</f>
        <v>0</v>
      </c>
      <c r="BL318" s="13" t="s">
        <v>201</v>
      </c>
      <c r="BM318" s="13" t="s">
        <v>1619</v>
      </c>
    </row>
    <row r="319" spans="2:65" s="1" customFormat="1" ht="22.5" customHeight="1">
      <c r="B319" s="34"/>
      <c r="C319" s="200" t="s">
        <v>913</v>
      </c>
      <c r="D319" s="200" t="s">
        <v>141</v>
      </c>
      <c r="E319" s="201" t="s">
        <v>1620</v>
      </c>
      <c r="F319" s="202" t="s">
        <v>1621</v>
      </c>
      <c r="G319" s="203" t="s">
        <v>144</v>
      </c>
      <c r="H319" s="204">
        <v>1680.498</v>
      </c>
      <c r="I319" s="205"/>
      <c r="J319" s="206">
        <f>ROUND(I319*H319,2)</f>
        <v>0</v>
      </c>
      <c r="K319" s="202" t="s">
        <v>145</v>
      </c>
      <c r="L319" s="39"/>
      <c r="M319" s="207" t="s">
        <v>20</v>
      </c>
      <c r="N319" s="208" t="s">
        <v>43</v>
      </c>
      <c r="O319" s="75"/>
      <c r="P319" s="209">
        <f>O319*H319</f>
        <v>0</v>
      </c>
      <c r="Q319" s="209">
        <v>0.00029</v>
      </c>
      <c r="R319" s="209">
        <f>Q319*H319</f>
        <v>0.48734442</v>
      </c>
      <c r="S319" s="209">
        <v>0</v>
      </c>
      <c r="T319" s="210">
        <f>S319*H319</f>
        <v>0</v>
      </c>
      <c r="AR319" s="13" t="s">
        <v>201</v>
      </c>
      <c r="AT319" s="13" t="s">
        <v>141</v>
      </c>
      <c r="AU319" s="13" t="s">
        <v>82</v>
      </c>
      <c r="AY319" s="13" t="s">
        <v>138</v>
      </c>
      <c r="BE319" s="211">
        <f>IF(N319="základní",J319,0)</f>
        <v>0</v>
      </c>
      <c r="BF319" s="211">
        <f>IF(N319="snížená",J319,0)</f>
        <v>0</v>
      </c>
      <c r="BG319" s="211">
        <f>IF(N319="zákl. přenesená",J319,0)</f>
        <v>0</v>
      </c>
      <c r="BH319" s="211">
        <f>IF(N319="sníž. přenesená",J319,0)</f>
        <v>0</v>
      </c>
      <c r="BI319" s="211">
        <f>IF(N319="nulová",J319,0)</f>
        <v>0</v>
      </c>
      <c r="BJ319" s="13" t="s">
        <v>80</v>
      </c>
      <c r="BK319" s="211">
        <f>ROUND(I319*H319,2)</f>
        <v>0</v>
      </c>
      <c r="BL319" s="13" t="s">
        <v>201</v>
      </c>
      <c r="BM319" s="13" t="s">
        <v>1622</v>
      </c>
    </row>
    <row r="320" spans="2:63" s="10" customFormat="1" ht="25.9" customHeight="1">
      <c r="B320" s="184"/>
      <c r="C320" s="185"/>
      <c r="D320" s="186" t="s">
        <v>71</v>
      </c>
      <c r="E320" s="187" t="s">
        <v>1197</v>
      </c>
      <c r="F320" s="187" t="s">
        <v>1198</v>
      </c>
      <c r="G320" s="185"/>
      <c r="H320" s="185"/>
      <c r="I320" s="188"/>
      <c r="J320" s="189">
        <f>BK320</f>
        <v>0</v>
      </c>
      <c r="K320" s="185"/>
      <c r="L320" s="190"/>
      <c r="M320" s="191"/>
      <c r="N320" s="192"/>
      <c r="O320" s="192"/>
      <c r="P320" s="193">
        <f>P321+P323+P325+P327</f>
        <v>0</v>
      </c>
      <c r="Q320" s="192"/>
      <c r="R320" s="193">
        <f>R321+R323+R325+R327</f>
        <v>0</v>
      </c>
      <c r="S320" s="192"/>
      <c r="T320" s="194">
        <f>T321+T323+T325+T327</f>
        <v>0</v>
      </c>
      <c r="AR320" s="195" t="s">
        <v>158</v>
      </c>
      <c r="AT320" s="196" t="s">
        <v>71</v>
      </c>
      <c r="AU320" s="196" t="s">
        <v>72</v>
      </c>
      <c r="AY320" s="195" t="s">
        <v>138</v>
      </c>
      <c r="BK320" s="197">
        <f>BK321+BK323+BK325+BK327</f>
        <v>0</v>
      </c>
    </row>
    <row r="321" spans="2:63" s="10" customFormat="1" ht="22.8" customHeight="1">
      <c r="B321" s="184"/>
      <c r="C321" s="185"/>
      <c r="D321" s="186" t="s">
        <v>71</v>
      </c>
      <c r="E321" s="198" t="s">
        <v>1199</v>
      </c>
      <c r="F321" s="198" t="s">
        <v>1200</v>
      </c>
      <c r="G321" s="185"/>
      <c r="H321" s="185"/>
      <c r="I321" s="188"/>
      <c r="J321" s="199">
        <f>BK321</f>
        <v>0</v>
      </c>
      <c r="K321" s="185"/>
      <c r="L321" s="190"/>
      <c r="M321" s="191"/>
      <c r="N321" s="192"/>
      <c r="O321" s="192"/>
      <c r="P321" s="193">
        <f>P322</f>
        <v>0</v>
      </c>
      <c r="Q321" s="192"/>
      <c r="R321" s="193">
        <f>R322</f>
        <v>0</v>
      </c>
      <c r="S321" s="192"/>
      <c r="T321" s="194">
        <f>T322</f>
        <v>0</v>
      </c>
      <c r="AR321" s="195" t="s">
        <v>158</v>
      </c>
      <c r="AT321" s="196" t="s">
        <v>71</v>
      </c>
      <c r="AU321" s="196" t="s">
        <v>80</v>
      </c>
      <c r="AY321" s="195" t="s">
        <v>138</v>
      </c>
      <c r="BK321" s="197">
        <f>BK322</f>
        <v>0</v>
      </c>
    </row>
    <row r="322" spans="2:65" s="1" customFormat="1" ht="16.5" customHeight="1">
      <c r="B322" s="34"/>
      <c r="C322" s="200" t="s">
        <v>917</v>
      </c>
      <c r="D322" s="200" t="s">
        <v>141</v>
      </c>
      <c r="E322" s="201" t="s">
        <v>1202</v>
      </c>
      <c r="F322" s="202" t="s">
        <v>1200</v>
      </c>
      <c r="G322" s="203" t="s">
        <v>1203</v>
      </c>
      <c r="H322" s="204">
        <v>1</v>
      </c>
      <c r="I322" s="205"/>
      <c r="J322" s="206">
        <f>ROUND(I322*H322,2)</f>
        <v>0</v>
      </c>
      <c r="K322" s="202" t="s">
        <v>145</v>
      </c>
      <c r="L322" s="39"/>
      <c r="M322" s="207" t="s">
        <v>20</v>
      </c>
      <c r="N322" s="208" t="s">
        <v>43</v>
      </c>
      <c r="O322" s="75"/>
      <c r="P322" s="209">
        <f>O322*H322</f>
        <v>0</v>
      </c>
      <c r="Q322" s="209">
        <v>0</v>
      </c>
      <c r="R322" s="209">
        <f>Q322*H322</f>
        <v>0</v>
      </c>
      <c r="S322" s="209">
        <v>0</v>
      </c>
      <c r="T322" s="210">
        <f>S322*H322</f>
        <v>0</v>
      </c>
      <c r="AR322" s="13" t="s">
        <v>1204</v>
      </c>
      <c r="AT322" s="13" t="s">
        <v>141</v>
      </c>
      <c r="AU322" s="13" t="s">
        <v>82</v>
      </c>
      <c r="AY322" s="13" t="s">
        <v>138</v>
      </c>
      <c r="BE322" s="211">
        <f>IF(N322="základní",J322,0)</f>
        <v>0</v>
      </c>
      <c r="BF322" s="211">
        <f>IF(N322="snížená",J322,0)</f>
        <v>0</v>
      </c>
      <c r="BG322" s="211">
        <f>IF(N322="zákl. přenesená",J322,0)</f>
        <v>0</v>
      </c>
      <c r="BH322" s="211">
        <f>IF(N322="sníž. přenesená",J322,0)</f>
        <v>0</v>
      </c>
      <c r="BI322" s="211">
        <f>IF(N322="nulová",J322,0)</f>
        <v>0</v>
      </c>
      <c r="BJ322" s="13" t="s">
        <v>80</v>
      </c>
      <c r="BK322" s="211">
        <f>ROUND(I322*H322,2)</f>
        <v>0</v>
      </c>
      <c r="BL322" s="13" t="s">
        <v>1204</v>
      </c>
      <c r="BM322" s="13" t="s">
        <v>1623</v>
      </c>
    </row>
    <row r="323" spans="2:63" s="10" customFormat="1" ht="22.8" customHeight="1">
      <c r="B323" s="184"/>
      <c r="C323" s="185"/>
      <c r="D323" s="186" t="s">
        <v>71</v>
      </c>
      <c r="E323" s="198" t="s">
        <v>1206</v>
      </c>
      <c r="F323" s="198" t="s">
        <v>1207</v>
      </c>
      <c r="G323" s="185"/>
      <c r="H323" s="185"/>
      <c r="I323" s="188"/>
      <c r="J323" s="199">
        <f>BK323</f>
        <v>0</v>
      </c>
      <c r="K323" s="185"/>
      <c r="L323" s="190"/>
      <c r="M323" s="191"/>
      <c r="N323" s="192"/>
      <c r="O323" s="192"/>
      <c r="P323" s="193">
        <f>P324</f>
        <v>0</v>
      </c>
      <c r="Q323" s="192"/>
      <c r="R323" s="193">
        <f>R324</f>
        <v>0</v>
      </c>
      <c r="S323" s="192"/>
      <c r="T323" s="194">
        <f>T324</f>
        <v>0</v>
      </c>
      <c r="AR323" s="195" t="s">
        <v>158</v>
      </c>
      <c r="AT323" s="196" t="s">
        <v>71</v>
      </c>
      <c r="AU323" s="196" t="s">
        <v>80</v>
      </c>
      <c r="AY323" s="195" t="s">
        <v>138</v>
      </c>
      <c r="BK323" s="197">
        <f>BK324</f>
        <v>0</v>
      </c>
    </row>
    <row r="324" spans="2:65" s="1" customFormat="1" ht="16.5" customHeight="1">
      <c r="B324" s="34"/>
      <c r="C324" s="200" t="s">
        <v>921</v>
      </c>
      <c r="D324" s="200" t="s">
        <v>141</v>
      </c>
      <c r="E324" s="201" t="s">
        <v>1209</v>
      </c>
      <c r="F324" s="202" t="s">
        <v>1207</v>
      </c>
      <c r="G324" s="203" t="s">
        <v>1203</v>
      </c>
      <c r="H324" s="204">
        <v>1</v>
      </c>
      <c r="I324" s="205"/>
      <c r="J324" s="206">
        <f>ROUND(I324*H324,2)</f>
        <v>0</v>
      </c>
      <c r="K324" s="202" t="s">
        <v>145</v>
      </c>
      <c r="L324" s="39"/>
      <c r="M324" s="207" t="s">
        <v>20</v>
      </c>
      <c r="N324" s="208" t="s">
        <v>43</v>
      </c>
      <c r="O324" s="75"/>
      <c r="P324" s="209">
        <f>O324*H324</f>
        <v>0</v>
      </c>
      <c r="Q324" s="209">
        <v>0</v>
      </c>
      <c r="R324" s="209">
        <f>Q324*H324</f>
        <v>0</v>
      </c>
      <c r="S324" s="209">
        <v>0</v>
      </c>
      <c r="T324" s="210">
        <f>S324*H324</f>
        <v>0</v>
      </c>
      <c r="AR324" s="13" t="s">
        <v>1204</v>
      </c>
      <c r="AT324" s="13" t="s">
        <v>141</v>
      </c>
      <c r="AU324" s="13" t="s">
        <v>82</v>
      </c>
      <c r="AY324" s="13" t="s">
        <v>138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3" t="s">
        <v>80</v>
      </c>
      <c r="BK324" s="211">
        <f>ROUND(I324*H324,2)</f>
        <v>0</v>
      </c>
      <c r="BL324" s="13" t="s">
        <v>1204</v>
      </c>
      <c r="BM324" s="13" t="s">
        <v>1624</v>
      </c>
    </row>
    <row r="325" spans="2:63" s="10" customFormat="1" ht="22.8" customHeight="1">
      <c r="B325" s="184"/>
      <c r="C325" s="185"/>
      <c r="D325" s="186" t="s">
        <v>71</v>
      </c>
      <c r="E325" s="198" t="s">
        <v>1215</v>
      </c>
      <c r="F325" s="198" t="s">
        <v>1216</v>
      </c>
      <c r="G325" s="185"/>
      <c r="H325" s="185"/>
      <c r="I325" s="188"/>
      <c r="J325" s="199">
        <f>BK325</f>
        <v>0</v>
      </c>
      <c r="K325" s="185"/>
      <c r="L325" s="190"/>
      <c r="M325" s="191"/>
      <c r="N325" s="192"/>
      <c r="O325" s="192"/>
      <c r="P325" s="193">
        <f>P326</f>
        <v>0</v>
      </c>
      <c r="Q325" s="192"/>
      <c r="R325" s="193">
        <f>R326</f>
        <v>0</v>
      </c>
      <c r="S325" s="192"/>
      <c r="T325" s="194">
        <f>T326</f>
        <v>0</v>
      </c>
      <c r="AR325" s="195" t="s">
        <v>158</v>
      </c>
      <c r="AT325" s="196" t="s">
        <v>71</v>
      </c>
      <c r="AU325" s="196" t="s">
        <v>80</v>
      </c>
      <c r="AY325" s="195" t="s">
        <v>138</v>
      </c>
      <c r="BK325" s="197">
        <f>BK326</f>
        <v>0</v>
      </c>
    </row>
    <row r="326" spans="2:65" s="1" customFormat="1" ht="16.5" customHeight="1">
      <c r="B326" s="34"/>
      <c r="C326" s="200" t="s">
        <v>925</v>
      </c>
      <c r="D326" s="200" t="s">
        <v>141</v>
      </c>
      <c r="E326" s="201" t="s">
        <v>1218</v>
      </c>
      <c r="F326" s="202" t="s">
        <v>1216</v>
      </c>
      <c r="G326" s="203" t="s">
        <v>1203</v>
      </c>
      <c r="H326" s="204">
        <v>1</v>
      </c>
      <c r="I326" s="205"/>
      <c r="J326" s="206">
        <f>ROUND(I326*H326,2)</f>
        <v>0</v>
      </c>
      <c r="K326" s="202" t="s">
        <v>145</v>
      </c>
      <c r="L326" s="39"/>
      <c r="M326" s="207" t="s">
        <v>20</v>
      </c>
      <c r="N326" s="208" t="s">
        <v>43</v>
      </c>
      <c r="O326" s="75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AR326" s="13" t="s">
        <v>1204</v>
      </c>
      <c r="AT326" s="13" t="s">
        <v>141</v>
      </c>
      <c r="AU326" s="13" t="s">
        <v>82</v>
      </c>
      <c r="AY326" s="13" t="s">
        <v>138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3" t="s">
        <v>80</v>
      </c>
      <c r="BK326" s="211">
        <f>ROUND(I326*H326,2)</f>
        <v>0</v>
      </c>
      <c r="BL326" s="13" t="s">
        <v>1204</v>
      </c>
      <c r="BM326" s="13" t="s">
        <v>1625</v>
      </c>
    </row>
    <row r="327" spans="2:63" s="10" customFormat="1" ht="22.8" customHeight="1">
      <c r="B327" s="184"/>
      <c r="C327" s="185"/>
      <c r="D327" s="186" t="s">
        <v>71</v>
      </c>
      <c r="E327" s="198" t="s">
        <v>1220</v>
      </c>
      <c r="F327" s="198" t="s">
        <v>1221</v>
      </c>
      <c r="G327" s="185"/>
      <c r="H327" s="185"/>
      <c r="I327" s="188"/>
      <c r="J327" s="199">
        <f>BK327</f>
        <v>0</v>
      </c>
      <c r="K327" s="185"/>
      <c r="L327" s="190"/>
      <c r="M327" s="191"/>
      <c r="N327" s="192"/>
      <c r="O327" s="192"/>
      <c r="P327" s="193">
        <f>P328</f>
        <v>0</v>
      </c>
      <c r="Q327" s="192"/>
      <c r="R327" s="193">
        <f>R328</f>
        <v>0</v>
      </c>
      <c r="S327" s="192"/>
      <c r="T327" s="194">
        <f>T328</f>
        <v>0</v>
      </c>
      <c r="AR327" s="195" t="s">
        <v>158</v>
      </c>
      <c r="AT327" s="196" t="s">
        <v>71</v>
      </c>
      <c r="AU327" s="196" t="s">
        <v>80</v>
      </c>
      <c r="AY327" s="195" t="s">
        <v>138</v>
      </c>
      <c r="BK327" s="197">
        <f>BK328</f>
        <v>0</v>
      </c>
    </row>
    <row r="328" spans="2:65" s="1" customFormat="1" ht="16.5" customHeight="1">
      <c r="B328" s="34"/>
      <c r="C328" s="200" t="s">
        <v>929</v>
      </c>
      <c r="D328" s="200" t="s">
        <v>141</v>
      </c>
      <c r="E328" s="201" t="s">
        <v>1223</v>
      </c>
      <c r="F328" s="202" t="s">
        <v>1221</v>
      </c>
      <c r="G328" s="203" t="s">
        <v>1203</v>
      </c>
      <c r="H328" s="204">
        <v>1</v>
      </c>
      <c r="I328" s="205"/>
      <c r="J328" s="206">
        <f>ROUND(I328*H328,2)</f>
        <v>0</v>
      </c>
      <c r="K328" s="202" t="s">
        <v>145</v>
      </c>
      <c r="L328" s="39"/>
      <c r="M328" s="222" t="s">
        <v>20</v>
      </c>
      <c r="N328" s="223" t="s">
        <v>43</v>
      </c>
      <c r="O328" s="224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AR328" s="13" t="s">
        <v>1204</v>
      </c>
      <c r="AT328" s="13" t="s">
        <v>141</v>
      </c>
      <c r="AU328" s="13" t="s">
        <v>82</v>
      </c>
      <c r="AY328" s="13" t="s">
        <v>138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3" t="s">
        <v>80</v>
      </c>
      <c r="BK328" s="211">
        <f>ROUND(I328*H328,2)</f>
        <v>0</v>
      </c>
      <c r="BL328" s="13" t="s">
        <v>1204</v>
      </c>
      <c r="BM328" s="13" t="s">
        <v>1626</v>
      </c>
    </row>
    <row r="329" spans="2:12" s="1" customFormat="1" ht="6.95" customHeight="1">
      <c r="B329" s="53"/>
      <c r="C329" s="54"/>
      <c r="D329" s="54"/>
      <c r="E329" s="54"/>
      <c r="F329" s="54"/>
      <c r="G329" s="54"/>
      <c r="H329" s="54"/>
      <c r="I329" s="150"/>
      <c r="J329" s="54"/>
      <c r="K329" s="54"/>
      <c r="L329" s="39"/>
    </row>
  </sheetData>
  <sheetProtection password="CC35" sheet="1" objects="1" scenarios="1" formatColumns="0" formatRows="0" autoFilter="0"/>
  <autoFilter ref="C105:K328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27" customWidth="1"/>
    <col min="2" max="2" width="1.7109375" style="227" customWidth="1"/>
    <col min="3" max="4" width="5.00390625" style="227" customWidth="1"/>
    <col min="5" max="5" width="11.7109375" style="227" customWidth="1"/>
    <col min="6" max="6" width="9.140625" style="227" customWidth="1"/>
    <col min="7" max="7" width="5.00390625" style="227" customWidth="1"/>
    <col min="8" max="8" width="77.8515625" style="227" customWidth="1"/>
    <col min="9" max="10" width="20.00390625" style="227" customWidth="1"/>
    <col min="11" max="11" width="1.7109375" style="227" customWidth="1"/>
  </cols>
  <sheetData>
    <row r="1" ht="37.5" customHeight="1"/>
    <row r="2" spans="2:1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pans="2:11" s="11" customFormat="1" ht="45" customHeight="1">
      <c r="B3" s="231"/>
      <c r="C3" s="232" t="s">
        <v>1627</v>
      </c>
      <c r="D3" s="232"/>
      <c r="E3" s="232"/>
      <c r="F3" s="232"/>
      <c r="G3" s="232"/>
      <c r="H3" s="232"/>
      <c r="I3" s="232"/>
      <c r="J3" s="232"/>
      <c r="K3" s="233"/>
    </row>
    <row r="4" spans="2:11" ht="25.5" customHeight="1">
      <c r="B4" s="234"/>
      <c r="C4" s="235" t="s">
        <v>1628</v>
      </c>
      <c r="D4" s="235"/>
      <c r="E4" s="235"/>
      <c r="F4" s="235"/>
      <c r="G4" s="235"/>
      <c r="H4" s="235"/>
      <c r="I4" s="235"/>
      <c r="J4" s="235"/>
      <c r="K4" s="236"/>
    </row>
    <row r="5" spans="2:11" ht="5.25" customHeight="1">
      <c r="B5" s="234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4"/>
      <c r="C6" s="238" t="s">
        <v>1629</v>
      </c>
      <c r="D6" s="238"/>
      <c r="E6" s="238"/>
      <c r="F6" s="238"/>
      <c r="G6" s="238"/>
      <c r="H6" s="238"/>
      <c r="I6" s="238"/>
      <c r="J6" s="238"/>
      <c r="K6" s="236"/>
    </row>
    <row r="7" spans="2:11" ht="15" customHeight="1">
      <c r="B7" s="239"/>
      <c r="C7" s="238" t="s">
        <v>1630</v>
      </c>
      <c r="D7" s="238"/>
      <c r="E7" s="238"/>
      <c r="F7" s="238"/>
      <c r="G7" s="238"/>
      <c r="H7" s="238"/>
      <c r="I7" s="238"/>
      <c r="J7" s="238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238" t="s">
        <v>1631</v>
      </c>
      <c r="D9" s="238"/>
      <c r="E9" s="238"/>
      <c r="F9" s="238"/>
      <c r="G9" s="238"/>
      <c r="H9" s="238"/>
      <c r="I9" s="238"/>
      <c r="J9" s="238"/>
      <c r="K9" s="236"/>
    </row>
    <row r="10" spans="2:11" ht="15" customHeight="1">
      <c r="B10" s="239"/>
      <c r="C10" s="238"/>
      <c r="D10" s="238" t="s">
        <v>1632</v>
      </c>
      <c r="E10" s="238"/>
      <c r="F10" s="238"/>
      <c r="G10" s="238"/>
      <c r="H10" s="238"/>
      <c r="I10" s="238"/>
      <c r="J10" s="238"/>
      <c r="K10" s="236"/>
    </row>
    <row r="11" spans="2:11" ht="15" customHeight="1">
      <c r="B11" s="239"/>
      <c r="C11" s="240"/>
      <c r="D11" s="238" t="s">
        <v>1633</v>
      </c>
      <c r="E11" s="238"/>
      <c r="F11" s="238"/>
      <c r="G11" s="238"/>
      <c r="H11" s="238"/>
      <c r="I11" s="238"/>
      <c r="J11" s="238"/>
      <c r="K11" s="236"/>
    </row>
    <row r="12" spans="2:11" ht="15" customHeight="1">
      <c r="B12" s="239"/>
      <c r="C12" s="240"/>
      <c r="D12" s="238"/>
      <c r="E12" s="238"/>
      <c r="F12" s="238"/>
      <c r="G12" s="238"/>
      <c r="H12" s="238"/>
      <c r="I12" s="238"/>
      <c r="J12" s="238"/>
      <c r="K12" s="236"/>
    </row>
    <row r="13" spans="2:11" ht="15" customHeight="1">
      <c r="B13" s="239"/>
      <c r="C13" s="240"/>
      <c r="D13" s="241" t="s">
        <v>1634</v>
      </c>
      <c r="E13" s="238"/>
      <c r="F13" s="238"/>
      <c r="G13" s="238"/>
      <c r="H13" s="238"/>
      <c r="I13" s="238"/>
      <c r="J13" s="238"/>
      <c r="K13" s="236"/>
    </row>
    <row r="14" spans="2:11" ht="12.75" customHeight="1">
      <c r="B14" s="239"/>
      <c r="C14" s="240"/>
      <c r="D14" s="240"/>
      <c r="E14" s="240"/>
      <c r="F14" s="240"/>
      <c r="G14" s="240"/>
      <c r="H14" s="240"/>
      <c r="I14" s="240"/>
      <c r="J14" s="240"/>
      <c r="K14" s="236"/>
    </row>
    <row r="15" spans="2:11" ht="15" customHeight="1">
      <c r="B15" s="239"/>
      <c r="C15" s="240"/>
      <c r="D15" s="238" t="s">
        <v>1635</v>
      </c>
      <c r="E15" s="238"/>
      <c r="F15" s="238"/>
      <c r="G15" s="238"/>
      <c r="H15" s="238"/>
      <c r="I15" s="238"/>
      <c r="J15" s="238"/>
      <c r="K15" s="236"/>
    </row>
    <row r="16" spans="2:11" ht="15" customHeight="1">
      <c r="B16" s="239"/>
      <c r="C16" s="240"/>
      <c r="D16" s="238" t="s">
        <v>1636</v>
      </c>
      <c r="E16" s="238"/>
      <c r="F16" s="238"/>
      <c r="G16" s="238"/>
      <c r="H16" s="238"/>
      <c r="I16" s="238"/>
      <c r="J16" s="238"/>
      <c r="K16" s="236"/>
    </row>
    <row r="17" spans="2:11" ht="15" customHeight="1">
      <c r="B17" s="239"/>
      <c r="C17" s="240"/>
      <c r="D17" s="238" t="s">
        <v>1637</v>
      </c>
      <c r="E17" s="238"/>
      <c r="F17" s="238"/>
      <c r="G17" s="238"/>
      <c r="H17" s="238"/>
      <c r="I17" s="238"/>
      <c r="J17" s="238"/>
      <c r="K17" s="236"/>
    </row>
    <row r="18" spans="2:11" ht="15" customHeight="1">
      <c r="B18" s="239"/>
      <c r="C18" s="240"/>
      <c r="D18" s="240"/>
      <c r="E18" s="242" t="s">
        <v>79</v>
      </c>
      <c r="F18" s="238" t="s">
        <v>1638</v>
      </c>
      <c r="G18" s="238"/>
      <c r="H18" s="238"/>
      <c r="I18" s="238"/>
      <c r="J18" s="238"/>
      <c r="K18" s="236"/>
    </row>
    <row r="19" spans="2:11" ht="15" customHeight="1">
      <c r="B19" s="239"/>
      <c r="C19" s="240"/>
      <c r="D19" s="240"/>
      <c r="E19" s="242" t="s">
        <v>1639</v>
      </c>
      <c r="F19" s="238" t="s">
        <v>1640</v>
      </c>
      <c r="G19" s="238"/>
      <c r="H19" s="238"/>
      <c r="I19" s="238"/>
      <c r="J19" s="238"/>
      <c r="K19" s="236"/>
    </row>
    <row r="20" spans="2:11" ht="15" customHeight="1">
      <c r="B20" s="239"/>
      <c r="C20" s="240"/>
      <c r="D20" s="240"/>
      <c r="E20" s="242" t="s">
        <v>1641</v>
      </c>
      <c r="F20" s="238" t="s">
        <v>1642</v>
      </c>
      <c r="G20" s="238"/>
      <c r="H20" s="238"/>
      <c r="I20" s="238"/>
      <c r="J20" s="238"/>
      <c r="K20" s="236"/>
    </row>
    <row r="21" spans="2:11" ht="15" customHeight="1">
      <c r="B21" s="239"/>
      <c r="C21" s="240"/>
      <c r="D21" s="240"/>
      <c r="E21" s="242" t="s">
        <v>1643</v>
      </c>
      <c r="F21" s="238" t="s">
        <v>1644</v>
      </c>
      <c r="G21" s="238"/>
      <c r="H21" s="238"/>
      <c r="I21" s="238"/>
      <c r="J21" s="238"/>
      <c r="K21" s="236"/>
    </row>
    <row r="22" spans="2:11" ht="15" customHeight="1">
      <c r="B22" s="239"/>
      <c r="C22" s="240"/>
      <c r="D22" s="240"/>
      <c r="E22" s="242" t="s">
        <v>1645</v>
      </c>
      <c r="F22" s="238" t="s">
        <v>1646</v>
      </c>
      <c r="G22" s="238"/>
      <c r="H22" s="238"/>
      <c r="I22" s="238"/>
      <c r="J22" s="238"/>
      <c r="K22" s="236"/>
    </row>
    <row r="23" spans="2:11" ht="15" customHeight="1">
      <c r="B23" s="239"/>
      <c r="C23" s="240"/>
      <c r="D23" s="240"/>
      <c r="E23" s="242" t="s">
        <v>1647</v>
      </c>
      <c r="F23" s="238" t="s">
        <v>1648</v>
      </c>
      <c r="G23" s="238"/>
      <c r="H23" s="238"/>
      <c r="I23" s="238"/>
      <c r="J23" s="238"/>
      <c r="K23" s="236"/>
    </row>
    <row r="24" spans="2:11" ht="12.7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36"/>
    </row>
    <row r="25" spans="2:11" ht="15" customHeight="1">
      <c r="B25" s="239"/>
      <c r="C25" s="238" t="s">
        <v>1649</v>
      </c>
      <c r="D25" s="238"/>
      <c r="E25" s="238"/>
      <c r="F25" s="238"/>
      <c r="G25" s="238"/>
      <c r="H25" s="238"/>
      <c r="I25" s="238"/>
      <c r="J25" s="238"/>
      <c r="K25" s="236"/>
    </row>
    <row r="26" spans="2:11" ht="15" customHeight="1">
      <c r="B26" s="239"/>
      <c r="C26" s="238" t="s">
        <v>1650</v>
      </c>
      <c r="D26" s="238"/>
      <c r="E26" s="238"/>
      <c r="F26" s="238"/>
      <c r="G26" s="238"/>
      <c r="H26" s="238"/>
      <c r="I26" s="238"/>
      <c r="J26" s="238"/>
      <c r="K26" s="236"/>
    </row>
    <row r="27" spans="2:11" ht="15" customHeight="1">
      <c r="B27" s="239"/>
      <c r="C27" s="238"/>
      <c r="D27" s="238" t="s">
        <v>1651</v>
      </c>
      <c r="E27" s="238"/>
      <c r="F27" s="238"/>
      <c r="G27" s="238"/>
      <c r="H27" s="238"/>
      <c r="I27" s="238"/>
      <c r="J27" s="238"/>
      <c r="K27" s="236"/>
    </row>
    <row r="28" spans="2:11" ht="15" customHeight="1">
      <c r="B28" s="239"/>
      <c r="C28" s="240"/>
      <c r="D28" s="238" t="s">
        <v>1652</v>
      </c>
      <c r="E28" s="238"/>
      <c r="F28" s="238"/>
      <c r="G28" s="238"/>
      <c r="H28" s="238"/>
      <c r="I28" s="238"/>
      <c r="J28" s="238"/>
      <c r="K28" s="236"/>
    </row>
    <row r="29" spans="2:11" ht="12.75" customHeight="1">
      <c r="B29" s="239"/>
      <c r="C29" s="240"/>
      <c r="D29" s="240"/>
      <c r="E29" s="240"/>
      <c r="F29" s="240"/>
      <c r="G29" s="240"/>
      <c r="H29" s="240"/>
      <c r="I29" s="240"/>
      <c r="J29" s="240"/>
      <c r="K29" s="236"/>
    </row>
    <row r="30" spans="2:11" ht="15" customHeight="1">
      <c r="B30" s="239"/>
      <c r="C30" s="240"/>
      <c r="D30" s="238" t="s">
        <v>1653</v>
      </c>
      <c r="E30" s="238"/>
      <c r="F30" s="238"/>
      <c r="G30" s="238"/>
      <c r="H30" s="238"/>
      <c r="I30" s="238"/>
      <c r="J30" s="238"/>
      <c r="K30" s="236"/>
    </row>
    <row r="31" spans="2:11" ht="15" customHeight="1">
      <c r="B31" s="239"/>
      <c r="C31" s="240"/>
      <c r="D31" s="238" t="s">
        <v>1654</v>
      </c>
      <c r="E31" s="238"/>
      <c r="F31" s="238"/>
      <c r="G31" s="238"/>
      <c r="H31" s="238"/>
      <c r="I31" s="238"/>
      <c r="J31" s="238"/>
      <c r="K31" s="236"/>
    </row>
    <row r="32" spans="2:11" ht="12.75" customHeight="1">
      <c r="B32" s="239"/>
      <c r="C32" s="240"/>
      <c r="D32" s="240"/>
      <c r="E32" s="240"/>
      <c r="F32" s="240"/>
      <c r="G32" s="240"/>
      <c r="H32" s="240"/>
      <c r="I32" s="240"/>
      <c r="J32" s="240"/>
      <c r="K32" s="236"/>
    </row>
    <row r="33" spans="2:11" ht="15" customHeight="1">
      <c r="B33" s="239"/>
      <c r="C33" s="240"/>
      <c r="D33" s="238" t="s">
        <v>1655</v>
      </c>
      <c r="E33" s="238"/>
      <c r="F33" s="238"/>
      <c r="G33" s="238"/>
      <c r="H33" s="238"/>
      <c r="I33" s="238"/>
      <c r="J33" s="238"/>
      <c r="K33" s="236"/>
    </row>
    <row r="34" spans="2:11" ht="15" customHeight="1">
      <c r="B34" s="239"/>
      <c r="C34" s="240"/>
      <c r="D34" s="238" t="s">
        <v>1656</v>
      </c>
      <c r="E34" s="238"/>
      <c r="F34" s="238"/>
      <c r="G34" s="238"/>
      <c r="H34" s="238"/>
      <c r="I34" s="238"/>
      <c r="J34" s="238"/>
      <c r="K34" s="236"/>
    </row>
    <row r="35" spans="2:11" ht="15" customHeight="1">
      <c r="B35" s="239"/>
      <c r="C35" s="240"/>
      <c r="D35" s="238" t="s">
        <v>1657</v>
      </c>
      <c r="E35" s="238"/>
      <c r="F35" s="238"/>
      <c r="G35" s="238"/>
      <c r="H35" s="238"/>
      <c r="I35" s="238"/>
      <c r="J35" s="238"/>
      <c r="K35" s="236"/>
    </row>
    <row r="36" spans="2:11" ht="15" customHeight="1">
      <c r="B36" s="239"/>
      <c r="C36" s="240"/>
      <c r="D36" s="238"/>
      <c r="E36" s="241" t="s">
        <v>124</v>
      </c>
      <c r="F36" s="238"/>
      <c r="G36" s="238" t="s">
        <v>1658</v>
      </c>
      <c r="H36" s="238"/>
      <c r="I36" s="238"/>
      <c r="J36" s="238"/>
      <c r="K36" s="236"/>
    </row>
    <row r="37" spans="2:11" ht="30.75" customHeight="1">
      <c r="B37" s="239"/>
      <c r="C37" s="240"/>
      <c r="D37" s="238"/>
      <c r="E37" s="241" t="s">
        <v>1659</v>
      </c>
      <c r="F37" s="238"/>
      <c r="G37" s="238" t="s">
        <v>1660</v>
      </c>
      <c r="H37" s="238"/>
      <c r="I37" s="238"/>
      <c r="J37" s="238"/>
      <c r="K37" s="236"/>
    </row>
    <row r="38" spans="2:11" ht="15" customHeight="1">
      <c r="B38" s="239"/>
      <c r="C38" s="240"/>
      <c r="D38" s="238"/>
      <c r="E38" s="241" t="s">
        <v>53</v>
      </c>
      <c r="F38" s="238"/>
      <c r="G38" s="238" t="s">
        <v>1661</v>
      </c>
      <c r="H38" s="238"/>
      <c r="I38" s="238"/>
      <c r="J38" s="238"/>
      <c r="K38" s="236"/>
    </row>
    <row r="39" spans="2:11" ht="15" customHeight="1">
      <c r="B39" s="239"/>
      <c r="C39" s="240"/>
      <c r="D39" s="238"/>
      <c r="E39" s="241" t="s">
        <v>54</v>
      </c>
      <c r="F39" s="238"/>
      <c r="G39" s="238" t="s">
        <v>1662</v>
      </c>
      <c r="H39" s="238"/>
      <c r="I39" s="238"/>
      <c r="J39" s="238"/>
      <c r="K39" s="236"/>
    </row>
    <row r="40" spans="2:11" ht="15" customHeight="1">
      <c r="B40" s="239"/>
      <c r="C40" s="240"/>
      <c r="D40" s="238"/>
      <c r="E40" s="241" t="s">
        <v>125</v>
      </c>
      <c r="F40" s="238"/>
      <c r="G40" s="238" t="s">
        <v>1663</v>
      </c>
      <c r="H40" s="238"/>
      <c r="I40" s="238"/>
      <c r="J40" s="238"/>
      <c r="K40" s="236"/>
    </row>
    <row r="41" spans="2:11" ht="15" customHeight="1">
      <c r="B41" s="239"/>
      <c r="C41" s="240"/>
      <c r="D41" s="238"/>
      <c r="E41" s="241" t="s">
        <v>126</v>
      </c>
      <c r="F41" s="238"/>
      <c r="G41" s="238" t="s">
        <v>1664</v>
      </c>
      <c r="H41" s="238"/>
      <c r="I41" s="238"/>
      <c r="J41" s="238"/>
      <c r="K41" s="236"/>
    </row>
    <row r="42" spans="2:11" ht="15" customHeight="1">
      <c r="B42" s="239"/>
      <c r="C42" s="240"/>
      <c r="D42" s="238"/>
      <c r="E42" s="241" t="s">
        <v>1665</v>
      </c>
      <c r="F42" s="238"/>
      <c r="G42" s="238" t="s">
        <v>1666</v>
      </c>
      <c r="H42" s="238"/>
      <c r="I42" s="238"/>
      <c r="J42" s="238"/>
      <c r="K42" s="236"/>
    </row>
    <row r="43" spans="2:11" ht="15" customHeight="1">
      <c r="B43" s="239"/>
      <c r="C43" s="240"/>
      <c r="D43" s="238"/>
      <c r="E43" s="241"/>
      <c r="F43" s="238"/>
      <c r="G43" s="238" t="s">
        <v>1667</v>
      </c>
      <c r="H43" s="238"/>
      <c r="I43" s="238"/>
      <c r="J43" s="238"/>
      <c r="K43" s="236"/>
    </row>
    <row r="44" spans="2:11" ht="15" customHeight="1">
      <c r="B44" s="239"/>
      <c r="C44" s="240"/>
      <c r="D44" s="238"/>
      <c r="E44" s="241" t="s">
        <v>1668</v>
      </c>
      <c r="F44" s="238"/>
      <c r="G44" s="238" t="s">
        <v>1669</v>
      </c>
      <c r="H44" s="238"/>
      <c r="I44" s="238"/>
      <c r="J44" s="238"/>
      <c r="K44" s="236"/>
    </row>
    <row r="45" spans="2:11" ht="15" customHeight="1">
      <c r="B45" s="239"/>
      <c r="C45" s="240"/>
      <c r="D45" s="238"/>
      <c r="E45" s="241" t="s">
        <v>128</v>
      </c>
      <c r="F45" s="238"/>
      <c r="G45" s="238" t="s">
        <v>1670</v>
      </c>
      <c r="H45" s="238"/>
      <c r="I45" s="238"/>
      <c r="J45" s="238"/>
      <c r="K45" s="236"/>
    </row>
    <row r="46" spans="2:11" ht="12.75" customHeight="1">
      <c r="B46" s="239"/>
      <c r="C46" s="240"/>
      <c r="D46" s="238"/>
      <c r="E46" s="238"/>
      <c r="F46" s="238"/>
      <c r="G46" s="238"/>
      <c r="H46" s="238"/>
      <c r="I46" s="238"/>
      <c r="J46" s="238"/>
      <c r="K46" s="236"/>
    </row>
    <row r="47" spans="2:11" ht="15" customHeight="1">
      <c r="B47" s="239"/>
      <c r="C47" s="240"/>
      <c r="D47" s="238" t="s">
        <v>1671</v>
      </c>
      <c r="E47" s="238"/>
      <c r="F47" s="238"/>
      <c r="G47" s="238"/>
      <c r="H47" s="238"/>
      <c r="I47" s="238"/>
      <c r="J47" s="238"/>
      <c r="K47" s="236"/>
    </row>
    <row r="48" spans="2:11" ht="15" customHeight="1">
      <c r="B48" s="239"/>
      <c r="C48" s="240"/>
      <c r="D48" s="240"/>
      <c r="E48" s="238" t="s">
        <v>1672</v>
      </c>
      <c r="F48" s="238"/>
      <c r="G48" s="238"/>
      <c r="H48" s="238"/>
      <c r="I48" s="238"/>
      <c r="J48" s="238"/>
      <c r="K48" s="236"/>
    </row>
    <row r="49" spans="2:11" ht="15" customHeight="1">
      <c r="B49" s="239"/>
      <c r="C49" s="240"/>
      <c r="D49" s="240"/>
      <c r="E49" s="238" t="s">
        <v>1673</v>
      </c>
      <c r="F49" s="238"/>
      <c r="G49" s="238"/>
      <c r="H49" s="238"/>
      <c r="I49" s="238"/>
      <c r="J49" s="238"/>
      <c r="K49" s="236"/>
    </row>
    <row r="50" spans="2:11" ht="15" customHeight="1">
      <c r="B50" s="239"/>
      <c r="C50" s="240"/>
      <c r="D50" s="240"/>
      <c r="E50" s="238" t="s">
        <v>1674</v>
      </c>
      <c r="F50" s="238"/>
      <c r="G50" s="238"/>
      <c r="H50" s="238"/>
      <c r="I50" s="238"/>
      <c r="J50" s="238"/>
      <c r="K50" s="236"/>
    </row>
    <row r="51" spans="2:11" ht="15" customHeight="1">
      <c r="B51" s="239"/>
      <c r="C51" s="240"/>
      <c r="D51" s="238" t="s">
        <v>1675</v>
      </c>
      <c r="E51" s="238"/>
      <c r="F51" s="238"/>
      <c r="G51" s="238"/>
      <c r="H51" s="238"/>
      <c r="I51" s="238"/>
      <c r="J51" s="238"/>
      <c r="K51" s="236"/>
    </row>
    <row r="52" spans="2:11" ht="25.5" customHeight="1">
      <c r="B52" s="234"/>
      <c r="C52" s="235" t="s">
        <v>1676</v>
      </c>
      <c r="D52" s="235"/>
      <c r="E52" s="235"/>
      <c r="F52" s="235"/>
      <c r="G52" s="235"/>
      <c r="H52" s="235"/>
      <c r="I52" s="235"/>
      <c r="J52" s="235"/>
      <c r="K52" s="236"/>
    </row>
    <row r="53" spans="2:11" ht="5.25" customHeight="1">
      <c r="B53" s="234"/>
      <c r="C53" s="237"/>
      <c r="D53" s="237"/>
      <c r="E53" s="237"/>
      <c r="F53" s="237"/>
      <c r="G53" s="237"/>
      <c r="H53" s="237"/>
      <c r="I53" s="237"/>
      <c r="J53" s="237"/>
      <c r="K53" s="236"/>
    </row>
    <row r="54" spans="2:11" ht="15" customHeight="1">
      <c r="B54" s="234"/>
      <c r="C54" s="238" t="s">
        <v>1677</v>
      </c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4"/>
      <c r="C55" s="238" t="s">
        <v>1678</v>
      </c>
      <c r="D55" s="238"/>
      <c r="E55" s="238"/>
      <c r="F55" s="238"/>
      <c r="G55" s="238"/>
      <c r="H55" s="238"/>
      <c r="I55" s="238"/>
      <c r="J55" s="238"/>
      <c r="K55" s="236"/>
    </row>
    <row r="56" spans="2:11" ht="12.75" customHeight="1">
      <c r="B56" s="234"/>
      <c r="C56" s="238"/>
      <c r="D56" s="238"/>
      <c r="E56" s="238"/>
      <c r="F56" s="238"/>
      <c r="G56" s="238"/>
      <c r="H56" s="238"/>
      <c r="I56" s="238"/>
      <c r="J56" s="238"/>
      <c r="K56" s="236"/>
    </row>
    <row r="57" spans="2:11" ht="15" customHeight="1">
      <c r="B57" s="234"/>
      <c r="C57" s="238" t="s">
        <v>1679</v>
      </c>
      <c r="D57" s="238"/>
      <c r="E57" s="238"/>
      <c r="F57" s="238"/>
      <c r="G57" s="238"/>
      <c r="H57" s="238"/>
      <c r="I57" s="238"/>
      <c r="J57" s="238"/>
      <c r="K57" s="236"/>
    </row>
    <row r="58" spans="2:11" ht="15" customHeight="1">
      <c r="B58" s="234"/>
      <c r="C58" s="240"/>
      <c r="D58" s="238" t="s">
        <v>1680</v>
      </c>
      <c r="E58" s="238"/>
      <c r="F58" s="238"/>
      <c r="G58" s="238"/>
      <c r="H58" s="238"/>
      <c r="I58" s="238"/>
      <c r="J58" s="238"/>
      <c r="K58" s="236"/>
    </row>
    <row r="59" spans="2:11" ht="15" customHeight="1">
      <c r="B59" s="234"/>
      <c r="C59" s="240"/>
      <c r="D59" s="238" t="s">
        <v>1681</v>
      </c>
      <c r="E59" s="238"/>
      <c r="F59" s="238"/>
      <c r="G59" s="238"/>
      <c r="H59" s="238"/>
      <c r="I59" s="238"/>
      <c r="J59" s="238"/>
      <c r="K59" s="236"/>
    </row>
    <row r="60" spans="2:11" ht="15" customHeight="1">
      <c r="B60" s="234"/>
      <c r="C60" s="240"/>
      <c r="D60" s="238" t="s">
        <v>1682</v>
      </c>
      <c r="E60" s="238"/>
      <c r="F60" s="238"/>
      <c r="G60" s="238"/>
      <c r="H60" s="238"/>
      <c r="I60" s="238"/>
      <c r="J60" s="238"/>
      <c r="K60" s="236"/>
    </row>
    <row r="61" spans="2:11" ht="15" customHeight="1">
      <c r="B61" s="234"/>
      <c r="C61" s="240"/>
      <c r="D61" s="238" t="s">
        <v>1683</v>
      </c>
      <c r="E61" s="238"/>
      <c r="F61" s="238"/>
      <c r="G61" s="238"/>
      <c r="H61" s="238"/>
      <c r="I61" s="238"/>
      <c r="J61" s="238"/>
      <c r="K61" s="236"/>
    </row>
    <row r="62" spans="2:11" ht="15" customHeight="1">
      <c r="B62" s="234"/>
      <c r="C62" s="240"/>
      <c r="D62" s="243" t="s">
        <v>1684</v>
      </c>
      <c r="E62" s="243"/>
      <c r="F62" s="243"/>
      <c r="G62" s="243"/>
      <c r="H62" s="243"/>
      <c r="I62" s="243"/>
      <c r="J62" s="243"/>
      <c r="K62" s="236"/>
    </row>
    <row r="63" spans="2:11" ht="15" customHeight="1">
      <c r="B63" s="234"/>
      <c r="C63" s="240"/>
      <c r="D63" s="238" t="s">
        <v>1685</v>
      </c>
      <c r="E63" s="238"/>
      <c r="F63" s="238"/>
      <c r="G63" s="238"/>
      <c r="H63" s="238"/>
      <c r="I63" s="238"/>
      <c r="J63" s="238"/>
      <c r="K63" s="236"/>
    </row>
    <row r="64" spans="2:11" ht="12.75" customHeight="1">
      <c r="B64" s="234"/>
      <c r="C64" s="240"/>
      <c r="D64" s="240"/>
      <c r="E64" s="244"/>
      <c r="F64" s="240"/>
      <c r="G64" s="240"/>
      <c r="H64" s="240"/>
      <c r="I64" s="240"/>
      <c r="J64" s="240"/>
      <c r="K64" s="236"/>
    </row>
    <row r="65" spans="2:11" ht="15" customHeight="1">
      <c r="B65" s="234"/>
      <c r="C65" s="240"/>
      <c r="D65" s="238" t="s">
        <v>1686</v>
      </c>
      <c r="E65" s="238"/>
      <c r="F65" s="238"/>
      <c r="G65" s="238"/>
      <c r="H65" s="238"/>
      <c r="I65" s="238"/>
      <c r="J65" s="238"/>
      <c r="K65" s="236"/>
    </row>
    <row r="66" spans="2:11" ht="15" customHeight="1">
      <c r="B66" s="234"/>
      <c r="C66" s="240"/>
      <c r="D66" s="243" t="s">
        <v>1687</v>
      </c>
      <c r="E66" s="243"/>
      <c r="F66" s="243"/>
      <c r="G66" s="243"/>
      <c r="H66" s="243"/>
      <c r="I66" s="243"/>
      <c r="J66" s="243"/>
      <c r="K66" s="236"/>
    </row>
    <row r="67" spans="2:11" ht="15" customHeight="1">
      <c r="B67" s="234"/>
      <c r="C67" s="240"/>
      <c r="D67" s="238" t="s">
        <v>1688</v>
      </c>
      <c r="E67" s="238"/>
      <c r="F67" s="238"/>
      <c r="G67" s="238"/>
      <c r="H67" s="238"/>
      <c r="I67" s="238"/>
      <c r="J67" s="238"/>
      <c r="K67" s="236"/>
    </row>
    <row r="68" spans="2:11" ht="15" customHeight="1">
      <c r="B68" s="234"/>
      <c r="C68" s="240"/>
      <c r="D68" s="238" t="s">
        <v>1689</v>
      </c>
      <c r="E68" s="238"/>
      <c r="F68" s="238"/>
      <c r="G68" s="238"/>
      <c r="H68" s="238"/>
      <c r="I68" s="238"/>
      <c r="J68" s="238"/>
      <c r="K68" s="236"/>
    </row>
    <row r="69" spans="2:11" ht="15" customHeight="1">
      <c r="B69" s="234"/>
      <c r="C69" s="240"/>
      <c r="D69" s="238" t="s">
        <v>1690</v>
      </c>
      <c r="E69" s="238"/>
      <c r="F69" s="238"/>
      <c r="G69" s="238"/>
      <c r="H69" s="238"/>
      <c r="I69" s="238"/>
      <c r="J69" s="238"/>
      <c r="K69" s="236"/>
    </row>
    <row r="70" spans="2:11" ht="15" customHeight="1">
      <c r="B70" s="234"/>
      <c r="C70" s="240"/>
      <c r="D70" s="238" t="s">
        <v>1691</v>
      </c>
      <c r="E70" s="238"/>
      <c r="F70" s="238"/>
      <c r="G70" s="238"/>
      <c r="H70" s="238"/>
      <c r="I70" s="238"/>
      <c r="J70" s="238"/>
      <c r="K70" s="236"/>
    </row>
    <row r="71" spans="2:1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ht="45" customHeight="1">
      <c r="B75" s="253"/>
      <c r="C75" s="254" t="s">
        <v>1692</v>
      </c>
      <c r="D75" s="254"/>
      <c r="E75" s="254"/>
      <c r="F75" s="254"/>
      <c r="G75" s="254"/>
      <c r="H75" s="254"/>
      <c r="I75" s="254"/>
      <c r="J75" s="254"/>
      <c r="K75" s="255"/>
    </row>
    <row r="76" spans="2:11" ht="17.25" customHeight="1">
      <c r="B76" s="253"/>
      <c r="C76" s="256" t="s">
        <v>1693</v>
      </c>
      <c r="D76" s="256"/>
      <c r="E76" s="256"/>
      <c r="F76" s="256" t="s">
        <v>1694</v>
      </c>
      <c r="G76" s="257"/>
      <c r="H76" s="256" t="s">
        <v>54</v>
      </c>
      <c r="I76" s="256" t="s">
        <v>57</v>
      </c>
      <c r="J76" s="256" t="s">
        <v>1695</v>
      </c>
      <c r="K76" s="255"/>
    </row>
    <row r="77" spans="2:11" ht="17.25" customHeight="1">
      <c r="B77" s="253"/>
      <c r="C77" s="258" t="s">
        <v>1696</v>
      </c>
      <c r="D77" s="258"/>
      <c r="E77" s="258"/>
      <c r="F77" s="259" t="s">
        <v>1697</v>
      </c>
      <c r="G77" s="260"/>
      <c r="H77" s="258"/>
      <c r="I77" s="258"/>
      <c r="J77" s="258" t="s">
        <v>1698</v>
      </c>
      <c r="K77" s="255"/>
    </row>
    <row r="78" spans="2:11" ht="5.25" customHeight="1">
      <c r="B78" s="253"/>
      <c r="C78" s="261"/>
      <c r="D78" s="261"/>
      <c r="E78" s="261"/>
      <c r="F78" s="261"/>
      <c r="G78" s="262"/>
      <c r="H78" s="261"/>
      <c r="I78" s="261"/>
      <c r="J78" s="261"/>
      <c r="K78" s="255"/>
    </row>
    <row r="79" spans="2:11" ht="15" customHeight="1">
      <c r="B79" s="253"/>
      <c r="C79" s="241" t="s">
        <v>53</v>
      </c>
      <c r="D79" s="261"/>
      <c r="E79" s="261"/>
      <c r="F79" s="263" t="s">
        <v>1699</v>
      </c>
      <c r="G79" s="262"/>
      <c r="H79" s="241" t="s">
        <v>1700</v>
      </c>
      <c r="I79" s="241" t="s">
        <v>1701</v>
      </c>
      <c r="J79" s="241">
        <v>20</v>
      </c>
      <c r="K79" s="255"/>
    </row>
    <row r="80" spans="2:11" ht="15" customHeight="1">
      <c r="B80" s="253"/>
      <c r="C80" s="241" t="s">
        <v>1702</v>
      </c>
      <c r="D80" s="241"/>
      <c r="E80" s="241"/>
      <c r="F80" s="263" t="s">
        <v>1699</v>
      </c>
      <c r="G80" s="262"/>
      <c r="H80" s="241" t="s">
        <v>1703</v>
      </c>
      <c r="I80" s="241" t="s">
        <v>1701</v>
      </c>
      <c r="J80" s="241">
        <v>120</v>
      </c>
      <c r="K80" s="255"/>
    </row>
    <row r="81" spans="2:11" ht="15" customHeight="1">
      <c r="B81" s="264"/>
      <c r="C81" s="241" t="s">
        <v>1704</v>
      </c>
      <c r="D81" s="241"/>
      <c r="E81" s="241"/>
      <c r="F81" s="263" t="s">
        <v>1705</v>
      </c>
      <c r="G81" s="262"/>
      <c r="H81" s="241" t="s">
        <v>1706</v>
      </c>
      <c r="I81" s="241" t="s">
        <v>1701</v>
      </c>
      <c r="J81" s="241">
        <v>50</v>
      </c>
      <c r="K81" s="255"/>
    </row>
    <row r="82" spans="2:11" ht="15" customHeight="1">
      <c r="B82" s="264"/>
      <c r="C82" s="241" t="s">
        <v>1707</v>
      </c>
      <c r="D82" s="241"/>
      <c r="E82" s="241"/>
      <c r="F82" s="263" t="s">
        <v>1699</v>
      </c>
      <c r="G82" s="262"/>
      <c r="H82" s="241" t="s">
        <v>1708</v>
      </c>
      <c r="I82" s="241" t="s">
        <v>1709</v>
      </c>
      <c r="J82" s="241"/>
      <c r="K82" s="255"/>
    </row>
    <row r="83" spans="2:11" ht="15" customHeight="1">
      <c r="B83" s="264"/>
      <c r="C83" s="265" t="s">
        <v>1710</v>
      </c>
      <c r="D83" s="265"/>
      <c r="E83" s="265"/>
      <c r="F83" s="266" t="s">
        <v>1705</v>
      </c>
      <c r="G83" s="265"/>
      <c r="H83" s="265" t="s">
        <v>1711</v>
      </c>
      <c r="I83" s="265" t="s">
        <v>1701</v>
      </c>
      <c r="J83" s="265">
        <v>15</v>
      </c>
      <c r="K83" s="255"/>
    </row>
    <row r="84" spans="2:11" ht="15" customHeight="1">
      <c r="B84" s="264"/>
      <c r="C84" s="265" t="s">
        <v>1712</v>
      </c>
      <c r="D84" s="265"/>
      <c r="E84" s="265"/>
      <c r="F84" s="266" t="s">
        <v>1705</v>
      </c>
      <c r="G84" s="265"/>
      <c r="H84" s="265" t="s">
        <v>1713</v>
      </c>
      <c r="I84" s="265" t="s">
        <v>1701</v>
      </c>
      <c r="J84" s="265">
        <v>15</v>
      </c>
      <c r="K84" s="255"/>
    </row>
    <row r="85" spans="2:11" ht="15" customHeight="1">
      <c r="B85" s="264"/>
      <c r="C85" s="265" t="s">
        <v>1714</v>
      </c>
      <c r="D85" s="265"/>
      <c r="E85" s="265"/>
      <c r="F85" s="266" t="s">
        <v>1705</v>
      </c>
      <c r="G85" s="265"/>
      <c r="H85" s="265" t="s">
        <v>1715</v>
      </c>
      <c r="I85" s="265" t="s">
        <v>1701</v>
      </c>
      <c r="J85" s="265">
        <v>20</v>
      </c>
      <c r="K85" s="255"/>
    </row>
    <row r="86" spans="2:11" ht="15" customHeight="1">
      <c r="B86" s="264"/>
      <c r="C86" s="265" t="s">
        <v>1716</v>
      </c>
      <c r="D86" s="265"/>
      <c r="E86" s="265"/>
      <c r="F86" s="266" t="s">
        <v>1705</v>
      </c>
      <c r="G86" s="265"/>
      <c r="H86" s="265" t="s">
        <v>1717</v>
      </c>
      <c r="I86" s="265" t="s">
        <v>1701</v>
      </c>
      <c r="J86" s="265">
        <v>20</v>
      </c>
      <c r="K86" s="255"/>
    </row>
    <row r="87" spans="2:11" ht="15" customHeight="1">
      <c r="B87" s="264"/>
      <c r="C87" s="241" t="s">
        <v>1718</v>
      </c>
      <c r="D87" s="241"/>
      <c r="E87" s="241"/>
      <c r="F87" s="263" t="s">
        <v>1705</v>
      </c>
      <c r="G87" s="262"/>
      <c r="H87" s="241" t="s">
        <v>1719</v>
      </c>
      <c r="I87" s="241" t="s">
        <v>1701</v>
      </c>
      <c r="J87" s="241">
        <v>50</v>
      </c>
      <c r="K87" s="255"/>
    </row>
    <row r="88" spans="2:11" ht="15" customHeight="1">
      <c r="B88" s="264"/>
      <c r="C88" s="241" t="s">
        <v>1720</v>
      </c>
      <c r="D88" s="241"/>
      <c r="E88" s="241"/>
      <c r="F88" s="263" t="s">
        <v>1705</v>
      </c>
      <c r="G88" s="262"/>
      <c r="H88" s="241" t="s">
        <v>1721</v>
      </c>
      <c r="I88" s="241" t="s">
        <v>1701</v>
      </c>
      <c r="J88" s="241">
        <v>20</v>
      </c>
      <c r="K88" s="255"/>
    </row>
    <row r="89" spans="2:11" ht="15" customHeight="1">
      <c r="B89" s="264"/>
      <c r="C89" s="241" t="s">
        <v>1722</v>
      </c>
      <c r="D89" s="241"/>
      <c r="E89" s="241"/>
      <c r="F89" s="263" t="s">
        <v>1705</v>
      </c>
      <c r="G89" s="262"/>
      <c r="H89" s="241" t="s">
        <v>1723</v>
      </c>
      <c r="I89" s="241" t="s">
        <v>1701</v>
      </c>
      <c r="J89" s="241">
        <v>20</v>
      </c>
      <c r="K89" s="255"/>
    </row>
    <row r="90" spans="2:11" ht="15" customHeight="1">
      <c r="B90" s="264"/>
      <c r="C90" s="241" t="s">
        <v>1724</v>
      </c>
      <c r="D90" s="241"/>
      <c r="E90" s="241"/>
      <c r="F90" s="263" t="s">
        <v>1705</v>
      </c>
      <c r="G90" s="262"/>
      <c r="H90" s="241" t="s">
        <v>1725</v>
      </c>
      <c r="I90" s="241" t="s">
        <v>1701</v>
      </c>
      <c r="J90" s="241">
        <v>50</v>
      </c>
      <c r="K90" s="255"/>
    </row>
    <row r="91" spans="2:11" ht="15" customHeight="1">
      <c r="B91" s="264"/>
      <c r="C91" s="241" t="s">
        <v>1726</v>
      </c>
      <c r="D91" s="241"/>
      <c r="E91" s="241"/>
      <c r="F91" s="263" t="s">
        <v>1705</v>
      </c>
      <c r="G91" s="262"/>
      <c r="H91" s="241" t="s">
        <v>1726</v>
      </c>
      <c r="I91" s="241" t="s">
        <v>1701</v>
      </c>
      <c r="J91" s="241">
        <v>50</v>
      </c>
      <c r="K91" s="255"/>
    </row>
    <row r="92" spans="2:11" ht="15" customHeight="1">
      <c r="B92" s="264"/>
      <c r="C92" s="241" t="s">
        <v>1727</v>
      </c>
      <c r="D92" s="241"/>
      <c r="E92" s="241"/>
      <c r="F92" s="263" t="s">
        <v>1705</v>
      </c>
      <c r="G92" s="262"/>
      <c r="H92" s="241" t="s">
        <v>1728</v>
      </c>
      <c r="I92" s="241" t="s">
        <v>1701</v>
      </c>
      <c r="J92" s="241">
        <v>255</v>
      </c>
      <c r="K92" s="255"/>
    </row>
    <row r="93" spans="2:11" ht="15" customHeight="1">
      <c r="B93" s="264"/>
      <c r="C93" s="241" t="s">
        <v>1729</v>
      </c>
      <c r="D93" s="241"/>
      <c r="E93" s="241"/>
      <c r="F93" s="263" t="s">
        <v>1699</v>
      </c>
      <c r="G93" s="262"/>
      <c r="H93" s="241" t="s">
        <v>1730</v>
      </c>
      <c r="I93" s="241" t="s">
        <v>1731</v>
      </c>
      <c r="J93" s="241"/>
      <c r="K93" s="255"/>
    </row>
    <row r="94" spans="2:11" ht="15" customHeight="1">
      <c r="B94" s="264"/>
      <c r="C94" s="241" t="s">
        <v>1732</v>
      </c>
      <c r="D94" s="241"/>
      <c r="E94" s="241"/>
      <c r="F94" s="263" t="s">
        <v>1699</v>
      </c>
      <c r="G94" s="262"/>
      <c r="H94" s="241" t="s">
        <v>1733</v>
      </c>
      <c r="I94" s="241" t="s">
        <v>1734</v>
      </c>
      <c r="J94" s="241"/>
      <c r="K94" s="255"/>
    </row>
    <row r="95" spans="2:11" ht="15" customHeight="1">
      <c r="B95" s="264"/>
      <c r="C95" s="241" t="s">
        <v>1735</v>
      </c>
      <c r="D95" s="241"/>
      <c r="E95" s="241"/>
      <c r="F95" s="263" t="s">
        <v>1699</v>
      </c>
      <c r="G95" s="262"/>
      <c r="H95" s="241" t="s">
        <v>1735</v>
      </c>
      <c r="I95" s="241" t="s">
        <v>1734</v>
      </c>
      <c r="J95" s="241"/>
      <c r="K95" s="255"/>
    </row>
    <row r="96" spans="2:11" ht="15" customHeight="1">
      <c r="B96" s="264"/>
      <c r="C96" s="241" t="s">
        <v>38</v>
      </c>
      <c r="D96" s="241"/>
      <c r="E96" s="241"/>
      <c r="F96" s="263" t="s">
        <v>1699</v>
      </c>
      <c r="G96" s="262"/>
      <c r="H96" s="241" t="s">
        <v>1736</v>
      </c>
      <c r="I96" s="241" t="s">
        <v>1734</v>
      </c>
      <c r="J96" s="241"/>
      <c r="K96" s="255"/>
    </row>
    <row r="97" spans="2:11" ht="15" customHeight="1">
      <c r="B97" s="264"/>
      <c r="C97" s="241" t="s">
        <v>48</v>
      </c>
      <c r="D97" s="241"/>
      <c r="E97" s="241"/>
      <c r="F97" s="263" t="s">
        <v>1699</v>
      </c>
      <c r="G97" s="262"/>
      <c r="H97" s="241" t="s">
        <v>1737</v>
      </c>
      <c r="I97" s="241" t="s">
        <v>1734</v>
      </c>
      <c r="J97" s="241"/>
      <c r="K97" s="255"/>
    </row>
    <row r="98" spans="2:11" ht="15" customHeight="1">
      <c r="B98" s="267"/>
      <c r="C98" s="268"/>
      <c r="D98" s="268"/>
      <c r="E98" s="268"/>
      <c r="F98" s="268"/>
      <c r="G98" s="268"/>
      <c r="H98" s="268"/>
      <c r="I98" s="268"/>
      <c r="J98" s="268"/>
      <c r="K98" s="269"/>
    </row>
    <row r="99" spans="2:11" ht="18.7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0"/>
    </row>
    <row r="100" spans="2:1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ht="45" customHeight="1">
      <c r="B102" s="253"/>
      <c r="C102" s="254" t="s">
        <v>1738</v>
      </c>
      <c r="D102" s="254"/>
      <c r="E102" s="254"/>
      <c r="F102" s="254"/>
      <c r="G102" s="254"/>
      <c r="H102" s="254"/>
      <c r="I102" s="254"/>
      <c r="J102" s="254"/>
      <c r="K102" s="255"/>
    </row>
    <row r="103" spans="2:11" ht="17.25" customHeight="1">
      <c r="B103" s="253"/>
      <c r="C103" s="256" t="s">
        <v>1693</v>
      </c>
      <c r="D103" s="256"/>
      <c r="E103" s="256"/>
      <c r="F103" s="256" t="s">
        <v>1694</v>
      </c>
      <c r="G103" s="257"/>
      <c r="H103" s="256" t="s">
        <v>54</v>
      </c>
      <c r="I103" s="256" t="s">
        <v>57</v>
      </c>
      <c r="J103" s="256" t="s">
        <v>1695</v>
      </c>
      <c r="K103" s="255"/>
    </row>
    <row r="104" spans="2:11" ht="17.25" customHeight="1">
      <c r="B104" s="253"/>
      <c r="C104" s="258" t="s">
        <v>1696</v>
      </c>
      <c r="D104" s="258"/>
      <c r="E104" s="258"/>
      <c r="F104" s="259" t="s">
        <v>1697</v>
      </c>
      <c r="G104" s="260"/>
      <c r="H104" s="258"/>
      <c r="I104" s="258"/>
      <c r="J104" s="258" t="s">
        <v>1698</v>
      </c>
      <c r="K104" s="255"/>
    </row>
    <row r="105" spans="2:11" ht="5.25" customHeight="1">
      <c r="B105" s="253"/>
      <c r="C105" s="256"/>
      <c r="D105" s="256"/>
      <c r="E105" s="256"/>
      <c r="F105" s="256"/>
      <c r="G105" s="272"/>
      <c r="H105" s="256"/>
      <c r="I105" s="256"/>
      <c r="J105" s="256"/>
      <c r="K105" s="255"/>
    </row>
    <row r="106" spans="2:11" ht="15" customHeight="1">
      <c r="B106" s="253"/>
      <c r="C106" s="241" t="s">
        <v>53</v>
      </c>
      <c r="D106" s="261"/>
      <c r="E106" s="261"/>
      <c r="F106" s="263" t="s">
        <v>1699</v>
      </c>
      <c r="G106" s="272"/>
      <c r="H106" s="241" t="s">
        <v>1739</v>
      </c>
      <c r="I106" s="241" t="s">
        <v>1701</v>
      </c>
      <c r="J106" s="241">
        <v>20</v>
      </c>
      <c r="K106" s="255"/>
    </row>
    <row r="107" spans="2:11" ht="15" customHeight="1">
      <c r="B107" s="253"/>
      <c r="C107" s="241" t="s">
        <v>1702</v>
      </c>
      <c r="D107" s="241"/>
      <c r="E107" s="241"/>
      <c r="F107" s="263" t="s">
        <v>1699</v>
      </c>
      <c r="G107" s="241"/>
      <c r="H107" s="241" t="s">
        <v>1739</v>
      </c>
      <c r="I107" s="241" t="s">
        <v>1701</v>
      </c>
      <c r="J107" s="241">
        <v>120</v>
      </c>
      <c r="K107" s="255"/>
    </row>
    <row r="108" spans="2:11" ht="15" customHeight="1">
      <c r="B108" s="264"/>
      <c r="C108" s="241" t="s">
        <v>1704</v>
      </c>
      <c r="D108" s="241"/>
      <c r="E108" s="241"/>
      <c r="F108" s="263" t="s">
        <v>1705</v>
      </c>
      <c r="G108" s="241"/>
      <c r="H108" s="241" t="s">
        <v>1739</v>
      </c>
      <c r="I108" s="241" t="s">
        <v>1701</v>
      </c>
      <c r="J108" s="241">
        <v>50</v>
      </c>
      <c r="K108" s="255"/>
    </row>
    <row r="109" spans="2:11" ht="15" customHeight="1">
      <c r="B109" s="264"/>
      <c r="C109" s="241" t="s">
        <v>1707</v>
      </c>
      <c r="D109" s="241"/>
      <c r="E109" s="241"/>
      <c r="F109" s="263" t="s">
        <v>1699</v>
      </c>
      <c r="G109" s="241"/>
      <c r="H109" s="241" t="s">
        <v>1739</v>
      </c>
      <c r="I109" s="241" t="s">
        <v>1709</v>
      </c>
      <c r="J109" s="241"/>
      <c r="K109" s="255"/>
    </row>
    <row r="110" spans="2:11" ht="15" customHeight="1">
      <c r="B110" s="264"/>
      <c r="C110" s="241" t="s">
        <v>1718</v>
      </c>
      <c r="D110" s="241"/>
      <c r="E110" s="241"/>
      <c r="F110" s="263" t="s">
        <v>1705</v>
      </c>
      <c r="G110" s="241"/>
      <c r="H110" s="241" t="s">
        <v>1739</v>
      </c>
      <c r="I110" s="241" t="s">
        <v>1701</v>
      </c>
      <c r="J110" s="241">
        <v>50</v>
      </c>
      <c r="K110" s="255"/>
    </row>
    <row r="111" spans="2:11" ht="15" customHeight="1">
      <c r="B111" s="264"/>
      <c r="C111" s="241" t="s">
        <v>1726</v>
      </c>
      <c r="D111" s="241"/>
      <c r="E111" s="241"/>
      <c r="F111" s="263" t="s">
        <v>1705</v>
      </c>
      <c r="G111" s="241"/>
      <c r="H111" s="241" t="s">
        <v>1739</v>
      </c>
      <c r="I111" s="241" t="s">
        <v>1701</v>
      </c>
      <c r="J111" s="241">
        <v>50</v>
      </c>
      <c r="K111" s="255"/>
    </row>
    <row r="112" spans="2:11" ht="15" customHeight="1">
      <c r="B112" s="264"/>
      <c r="C112" s="241" t="s">
        <v>1724</v>
      </c>
      <c r="D112" s="241"/>
      <c r="E112" s="241"/>
      <c r="F112" s="263" t="s">
        <v>1705</v>
      </c>
      <c r="G112" s="241"/>
      <c r="H112" s="241" t="s">
        <v>1739</v>
      </c>
      <c r="I112" s="241" t="s">
        <v>1701</v>
      </c>
      <c r="J112" s="241">
        <v>50</v>
      </c>
      <c r="K112" s="255"/>
    </row>
    <row r="113" spans="2:11" ht="15" customHeight="1">
      <c r="B113" s="264"/>
      <c r="C113" s="241" t="s">
        <v>53</v>
      </c>
      <c r="D113" s="241"/>
      <c r="E113" s="241"/>
      <c r="F113" s="263" t="s">
        <v>1699</v>
      </c>
      <c r="G113" s="241"/>
      <c r="H113" s="241" t="s">
        <v>1740</v>
      </c>
      <c r="I113" s="241" t="s">
        <v>1701</v>
      </c>
      <c r="J113" s="241">
        <v>20</v>
      </c>
      <c r="K113" s="255"/>
    </row>
    <row r="114" spans="2:11" ht="15" customHeight="1">
      <c r="B114" s="264"/>
      <c r="C114" s="241" t="s">
        <v>1741</v>
      </c>
      <c r="D114" s="241"/>
      <c r="E114" s="241"/>
      <c r="F114" s="263" t="s">
        <v>1699</v>
      </c>
      <c r="G114" s="241"/>
      <c r="H114" s="241" t="s">
        <v>1742</v>
      </c>
      <c r="I114" s="241" t="s">
        <v>1701</v>
      </c>
      <c r="J114" s="241">
        <v>120</v>
      </c>
      <c r="K114" s="255"/>
    </row>
    <row r="115" spans="2:11" ht="15" customHeight="1">
      <c r="B115" s="264"/>
      <c r="C115" s="241" t="s">
        <v>38</v>
      </c>
      <c r="D115" s="241"/>
      <c r="E115" s="241"/>
      <c r="F115" s="263" t="s">
        <v>1699</v>
      </c>
      <c r="G115" s="241"/>
      <c r="H115" s="241" t="s">
        <v>1743</v>
      </c>
      <c r="I115" s="241" t="s">
        <v>1734</v>
      </c>
      <c r="J115" s="241"/>
      <c r="K115" s="255"/>
    </row>
    <row r="116" spans="2:11" ht="15" customHeight="1">
      <c r="B116" s="264"/>
      <c r="C116" s="241" t="s">
        <v>48</v>
      </c>
      <c r="D116" s="241"/>
      <c r="E116" s="241"/>
      <c r="F116" s="263" t="s">
        <v>1699</v>
      </c>
      <c r="G116" s="241"/>
      <c r="H116" s="241" t="s">
        <v>1744</v>
      </c>
      <c r="I116" s="241" t="s">
        <v>1734</v>
      </c>
      <c r="J116" s="241"/>
      <c r="K116" s="255"/>
    </row>
    <row r="117" spans="2:11" ht="15" customHeight="1">
      <c r="B117" s="264"/>
      <c r="C117" s="241" t="s">
        <v>57</v>
      </c>
      <c r="D117" s="241"/>
      <c r="E117" s="241"/>
      <c r="F117" s="263" t="s">
        <v>1699</v>
      </c>
      <c r="G117" s="241"/>
      <c r="H117" s="241" t="s">
        <v>1745</v>
      </c>
      <c r="I117" s="241" t="s">
        <v>1746</v>
      </c>
      <c r="J117" s="241"/>
      <c r="K117" s="255"/>
    </row>
    <row r="118" spans="2:11" ht="15" customHeight="1">
      <c r="B118" s="267"/>
      <c r="C118" s="273"/>
      <c r="D118" s="273"/>
      <c r="E118" s="273"/>
      <c r="F118" s="273"/>
      <c r="G118" s="273"/>
      <c r="H118" s="273"/>
      <c r="I118" s="273"/>
      <c r="J118" s="273"/>
      <c r="K118" s="269"/>
    </row>
    <row r="119" spans="2:11" ht="18.75" customHeight="1">
      <c r="B119" s="274"/>
      <c r="C119" s="238"/>
      <c r="D119" s="238"/>
      <c r="E119" s="238"/>
      <c r="F119" s="275"/>
      <c r="G119" s="238"/>
      <c r="H119" s="238"/>
      <c r="I119" s="238"/>
      <c r="J119" s="238"/>
      <c r="K119" s="274"/>
    </row>
    <row r="120" spans="2:1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ht="7.5" customHeight="1">
      <c r="B121" s="276"/>
      <c r="C121" s="277"/>
      <c r="D121" s="277"/>
      <c r="E121" s="277"/>
      <c r="F121" s="277"/>
      <c r="G121" s="277"/>
      <c r="H121" s="277"/>
      <c r="I121" s="277"/>
      <c r="J121" s="277"/>
      <c r="K121" s="278"/>
    </row>
    <row r="122" spans="2:11" ht="45" customHeight="1">
      <c r="B122" s="279"/>
      <c r="C122" s="232" t="s">
        <v>1747</v>
      </c>
      <c r="D122" s="232"/>
      <c r="E122" s="232"/>
      <c r="F122" s="232"/>
      <c r="G122" s="232"/>
      <c r="H122" s="232"/>
      <c r="I122" s="232"/>
      <c r="J122" s="232"/>
      <c r="K122" s="280"/>
    </row>
    <row r="123" spans="2:11" ht="17.25" customHeight="1">
      <c r="B123" s="281"/>
      <c r="C123" s="256" t="s">
        <v>1693</v>
      </c>
      <c r="D123" s="256"/>
      <c r="E123" s="256"/>
      <c r="F123" s="256" t="s">
        <v>1694</v>
      </c>
      <c r="G123" s="257"/>
      <c r="H123" s="256" t="s">
        <v>54</v>
      </c>
      <c r="I123" s="256" t="s">
        <v>57</v>
      </c>
      <c r="J123" s="256" t="s">
        <v>1695</v>
      </c>
      <c r="K123" s="282"/>
    </row>
    <row r="124" spans="2:11" ht="17.25" customHeight="1">
      <c r="B124" s="281"/>
      <c r="C124" s="258" t="s">
        <v>1696</v>
      </c>
      <c r="D124" s="258"/>
      <c r="E124" s="258"/>
      <c r="F124" s="259" t="s">
        <v>1697</v>
      </c>
      <c r="G124" s="260"/>
      <c r="H124" s="258"/>
      <c r="I124" s="258"/>
      <c r="J124" s="258" t="s">
        <v>1698</v>
      </c>
      <c r="K124" s="282"/>
    </row>
    <row r="125" spans="2:11" ht="5.25" customHeight="1">
      <c r="B125" s="283"/>
      <c r="C125" s="261"/>
      <c r="D125" s="261"/>
      <c r="E125" s="261"/>
      <c r="F125" s="261"/>
      <c r="G125" s="241"/>
      <c r="H125" s="261"/>
      <c r="I125" s="261"/>
      <c r="J125" s="261"/>
      <c r="K125" s="284"/>
    </row>
    <row r="126" spans="2:11" ht="15" customHeight="1">
      <c r="B126" s="283"/>
      <c r="C126" s="241" t="s">
        <v>1702</v>
      </c>
      <c r="D126" s="261"/>
      <c r="E126" s="261"/>
      <c r="F126" s="263" t="s">
        <v>1699</v>
      </c>
      <c r="G126" s="241"/>
      <c r="H126" s="241" t="s">
        <v>1739</v>
      </c>
      <c r="I126" s="241" t="s">
        <v>1701</v>
      </c>
      <c r="J126" s="241">
        <v>120</v>
      </c>
      <c r="K126" s="285"/>
    </row>
    <row r="127" spans="2:11" ht="15" customHeight="1">
      <c r="B127" s="283"/>
      <c r="C127" s="241" t="s">
        <v>1748</v>
      </c>
      <c r="D127" s="241"/>
      <c r="E127" s="241"/>
      <c r="F127" s="263" t="s">
        <v>1699</v>
      </c>
      <c r="G127" s="241"/>
      <c r="H127" s="241" t="s">
        <v>1749</v>
      </c>
      <c r="I127" s="241" t="s">
        <v>1701</v>
      </c>
      <c r="J127" s="241" t="s">
        <v>1750</v>
      </c>
      <c r="K127" s="285"/>
    </row>
    <row r="128" spans="2:11" ht="15" customHeight="1">
      <c r="B128" s="283"/>
      <c r="C128" s="241" t="s">
        <v>1647</v>
      </c>
      <c r="D128" s="241"/>
      <c r="E128" s="241"/>
      <c r="F128" s="263" t="s">
        <v>1699</v>
      </c>
      <c r="G128" s="241"/>
      <c r="H128" s="241" t="s">
        <v>1751</v>
      </c>
      <c r="I128" s="241" t="s">
        <v>1701</v>
      </c>
      <c r="J128" s="241" t="s">
        <v>1750</v>
      </c>
      <c r="K128" s="285"/>
    </row>
    <row r="129" spans="2:11" ht="15" customHeight="1">
      <c r="B129" s="283"/>
      <c r="C129" s="241" t="s">
        <v>1710</v>
      </c>
      <c r="D129" s="241"/>
      <c r="E129" s="241"/>
      <c r="F129" s="263" t="s">
        <v>1705</v>
      </c>
      <c r="G129" s="241"/>
      <c r="H129" s="241" t="s">
        <v>1711</v>
      </c>
      <c r="I129" s="241" t="s">
        <v>1701</v>
      </c>
      <c r="J129" s="241">
        <v>15</v>
      </c>
      <c r="K129" s="285"/>
    </row>
    <row r="130" spans="2:11" ht="15" customHeight="1">
      <c r="B130" s="283"/>
      <c r="C130" s="265" t="s">
        <v>1712</v>
      </c>
      <c r="D130" s="265"/>
      <c r="E130" s="265"/>
      <c r="F130" s="266" t="s">
        <v>1705</v>
      </c>
      <c r="G130" s="265"/>
      <c r="H130" s="265" t="s">
        <v>1713</v>
      </c>
      <c r="I130" s="265" t="s">
        <v>1701</v>
      </c>
      <c r="J130" s="265">
        <v>15</v>
      </c>
      <c r="K130" s="285"/>
    </row>
    <row r="131" spans="2:11" ht="15" customHeight="1">
      <c r="B131" s="283"/>
      <c r="C131" s="265" t="s">
        <v>1714</v>
      </c>
      <c r="D131" s="265"/>
      <c r="E131" s="265"/>
      <c r="F131" s="266" t="s">
        <v>1705</v>
      </c>
      <c r="G131" s="265"/>
      <c r="H131" s="265" t="s">
        <v>1715</v>
      </c>
      <c r="I131" s="265" t="s">
        <v>1701</v>
      </c>
      <c r="J131" s="265">
        <v>20</v>
      </c>
      <c r="K131" s="285"/>
    </row>
    <row r="132" spans="2:11" ht="15" customHeight="1">
      <c r="B132" s="283"/>
      <c r="C132" s="265" t="s">
        <v>1716</v>
      </c>
      <c r="D132" s="265"/>
      <c r="E132" s="265"/>
      <c r="F132" s="266" t="s">
        <v>1705</v>
      </c>
      <c r="G132" s="265"/>
      <c r="H132" s="265" t="s">
        <v>1717</v>
      </c>
      <c r="I132" s="265" t="s">
        <v>1701</v>
      </c>
      <c r="J132" s="265">
        <v>20</v>
      </c>
      <c r="K132" s="285"/>
    </row>
    <row r="133" spans="2:11" ht="15" customHeight="1">
      <c r="B133" s="283"/>
      <c r="C133" s="241" t="s">
        <v>1704</v>
      </c>
      <c r="D133" s="241"/>
      <c r="E133" s="241"/>
      <c r="F133" s="263" t="s">
        <v>1705</v>
      </c>
      <c r="G133" s="241"/>
      <c r="H133" s="241" t="s">
        <v>1739</v>
      </c>
      <c r="I133" s="241" t="s">
        <v>1701</v>
      </c>
      <c r="J133" s="241">
        <v>50</v>
      </c>
      <c r="K133" s="285"/>
    </row>
    <row r="134" spans="2:11" ht="15" customHeight="1">
      <c r="B134" s="283"/>
      <c r="C134" s="241" t="s">
        <v>1718</v>
      </c>
      <c r="D134" s="241"/>
      <c r="E134" s="241"/>
      <c r="F134" s="263" t="s">
        <v>1705</v>
      </c>
      <c r="G134" s="241"/>
      <c r="H134" s="241" t="s">
        <v>1739</v>
      </c>
      <c r="I134" s="241" t="s">
        <v>1701</v>
      </c>
      <c r="J134" s="241">
        <v>50</v>
      </c>
      <c r="K134" s="285"/>
    </row>
    <row r="135" spans="2:11" ht="15" customHeight="1">
      <c r="B135" s="283"/>
      <c r="C135" s="241" t="s">
        <v>1724</v>
      </c>
      <c r="D135" s="241"/>
      <c r="E135" s="241"/>
      <c r="F135" s="263" t="s">
        <v>1705</v>
      </c>
      <c r="G135" s="241"/>
      <c r="H135" s="241" t="s">
        <v>1739</v>
      </c>
      <c r="I135" s="241" t="s">
        <v>1701</v>
      </c>
      <c r="J135" s="241">
        <v>50</v>
      </c>
      <c r="K135" s="285"/>
    </row>
    <row r="136" spans="2:11" ht="15" customHeight="1">
      <c r="B136" s="283"/>
      <c r="C136" s="241" t="s">
        <v>1726</v>
      </c>
      <c r="D136" s="241"/>
      <c r="E136" s="241"/>
      <c r="F136" s="263" t="s">
        <v>1705</v>
      </c>
      <c r="G136" s="241"/>
      <c r="H136" s="241" t="s">
        <v>1739</v>
      </c>
      <c r="I136" s="241" t="s">
        <v>1701</v>
      </c>
      <c r="J136" s="241">
        <v>50</v>
      </c>
      <c r="K136" s="285"/>
    </row>
    <row r="137" spans="2:11" ht="15" customHeight="1">
      <c r="B137" s="283"/>
      <c r="C137" s="241" t="s">
        <v>1727</v>
      </c>
      <c r="D137" s="241"/>
      <c r="E137" s="241"/>
      <c r="F137" s="263" t="s">
        <v>1705</v>
      </c>
      <c r="G137" s="241"/>
      <c r="H137" s="241" t="s">
        <v>1752</v>
      </c>
      <c r="I137" s="241" t="s">
        <v>1701</v>
      </c>
      <c r="J137" s="241">
        <v>255</v>
      </c>
      <c r="K137" s="285"/>
    </row>
    <row r="138" spans="2:11" ht="15" customHeight="1">
      <c r="B138" s="283"/>
      <c r="C138" s="241" t="s">
        <v>1729</v>
      </c>
      <c r="D138" s="241"/>
      <c r="E138" s="241"/>
      <c r="F138" s="263" t="s">
        <v>1699</v>
      </c>
      <c r="G138" s="241"/>
      <c r="H138" s="241" t="s">
        <v>1753</v>
      </c>
      <c r="I138" s="241" t="s">
        <v>1731</v>
      </c>
      <c r="J138" s="241"/>
      <c r="K138" s="285"/>
    </row>
    <row r="139" spans="2:11" ht="15" customHeight="1">
      <c r="B139" s="283"/>
      <c r="C139" s="241" t="s">
        <v>1732</v>
      </c>
      <c r="D139" s="241"/>
      <c r="E139" s="241"/>
      <c r="F139" s="263" t="s">
        <v>1699</v>
      </c>
      <c r="G139" s="241"/>
      <c r="H139" s="241" t="s">
        <v>1754</v>
      </c>
      <c r="I139" s="241" t="s">
        <v>1734</v>
      </c>
      <c r="J139" s="241"/>
      <c r="K139" s="285"/>
    </row>
    <row r="140" spans="2:11" ht="15" customHeight="1">
      <c r="B140" s="283"/>
      <c r="C140" s="241" t="s">
        <v>1735</v>
      </c>
      <c r="D140" s="241"/>
      <c r="E140" s="241"/>
      <c r="F140" s="263" t="s">
        <v>1699</v>
      </c>
      <c r="G140" s="241"/>
      <c r="H140" s="241" t="s">
        <v>1735</v>
      </c>
      <c r="I140" s="241" t="s">
        <v>1734</v>
      </c>
      <c r="J140" s="241"/>
      <c r="K140" s="285"/>
    </row>
    <row r="141" spans="2:11" ht="15" customHeight="1">
      <c r="B141" s="283"/>
      <c r="C141" s="241" t="s">
        <v>38</v>
      </c>
      <c r="D141" s="241"/>
      <c r="E141" s="241"/>
      <c r="F141" s="263" t="s">
        <v>1699</v>
      </c>
      <c r="G141" s="241"/>
      <c r="H141" s="241" t="s">
        <v>1755</v>
      </c>
      <c r="I141" s="241" t="s">
        <v>1734</v>
      </c>
      <c r="J141" s="241"/>
      <c r="K141" s="285"/>
    </row>
    <row r="142" spans="2:11" ht="15" customHeight="1">
      <c r="B142" s="283"/>
      <c r="C142" s="241" t="s">
        <v>1756</v>
      </c>
      <c r="D142" s="241"/>
      <c r="E142" s="241"/>
      <c r="F142" s="263" t="s">
        <v>1699</v>
      </c>
      <c r="G142" s="241"/>
      <c r="H142" s="241" t="s">
        <v>1757</v>
      </c>
      <c r="I142" s="241" t="s">
        <v>1734</v>
      </c>
      <c r="J142" s="241"/>
      <c r="K142" s="285"/>
    </row>
    <row r="143" spans="2:11" ht="1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8"/>
    </row>
    <row r="144" spans="2:11" ht="18.75" customHeight="1">
      <c r="B144" s="238"/>
      <c r="C144" s="238"/>
      <c r="D144" s="238"/>
      <c r="E144" s="238"/>
      <c r="F144" s="275"/>
      <c r="G144" s="238"/>
      <c r="H144" s="238"/>
      <c r="I144" s="238"/>
      <c r="J144" s="238"/>
      <c r="K144" s="238"/>
    </row>
    <row r="145" spans="2:1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ht="45" customHeight="1">
      <c r="B147" s="253"/>
      <c r="C147" s="254" t="s">
        <v>1758</v>
      </c>
      <c r="D147" s="254"/>
      <c r="E147" s="254"/>
      <c r="F147" s="254"/>
      <c r="G147" s="254"/>
      <c r="H147" s="254"/>
      <c r="I147" s="254"/>
      <c r="J147" s="254"/>
      <c r="K147" s="255"/>
    </row>
    <row r="148" spans="2:11" ht="17.25" customHeight="1">
      <c r="B148" s="253"/>
      <c r="C148" s="256" t="s">
        <v>1693</v>
      </c>
      <c r="D148" s="256"/>
      <c r="E148" s="256"/>
      <c r="F148" s="256" t="s">
        <v>1694</v>
      </c>
      <c r="G148" s="257"/>
      <c r="H148" s="256" t="s">
        <v>54</v>
      </c>
      <c r="I148" s="256" t="s">
        <v>57</v>
      </c>
      <c r="J148" s="256" t="s">
        <v>1695</v>
      </c>
      <c r="K148" s="255"/>
    </row>
    <row r="149" spans="2:11" ht="17.25" customHeight="1">
      <c r="B149" s="253"/>
      <c r="C149" s="258" t="s">
        <v>1696</v>
      </c>
      <c r="D149" s="258"/>
      <c r="E149" s="258"/>
      <c r="F149" s="259" t="s">
        <v>1697</v>
      </c>
      <c r="G149" s="260"/>
      <c r="H149" s="258"/>
      <c r="I149" s="258"/>
      <c r="J149" s="258" t="s">
        <v>1698</v>
      </c>
      <c r="K149" s="255"/>
    </row>
    <row r="150" spans="2:11" ht="5.25" customHeight="1">
      <c r="B150" s="264"/>
      <c r="C150" s="261"/>
      <c r="D150" s="261"/>
      <c r="E150" s="261"/>
      <c r="F150" s="261"/>
      <c r="G150" s="262"/>
      <c r="H150" s="261"/>
      <c r="I150" s="261"/>
      <c r="J150" s="261"/>
      <c r="K150" s="285"/>
    </row>
    <row r="151" spans="2:11" ht="15" customHeight="1">
      <c r="B151" s="264"/>
      <c r="C151" s="289" t="s">
        <v>1702</v>
      </c>
      <c r="D151" s="241"/>
      <c r="E151" s="241"/>
      <c r="F151" s="290" t="s">
        <v>1699</v>
      </c>
      <c r="G151" s="241"/>
      <c r="H151" s="289" t="s">
        <v>1739</v>
      </c>
      <c r="I151" s="289" t="s">
        <v>1701</v>
      </c>
      <c r="J151" s="289">
        <v>120</v>
      </c>
      <c r="K151" s="285"/>
    </row>
    <row r="152" spans="2:11" ht="15" customHeight="1">
      <c r="B152" s="264"/>
      <c r="C152" s="289" t="s">
        <v>1748</v>
      </c>
      <c r="D152" s="241"/>
      <c r="E152" s="241"/>
      <c r="F152" s="290" t="s">
        <v>1699</v>
      </c>
      <c r="G152" s="241"/>
      <c r="H152" s="289" t="s">
        <v>1759</v>
      </c>
      <c r="I152" s="289" t="s">
        <v>1701</v>
      </c>
      <c r="J152" s="289" t="s">
        <v>1750</v>
      </c>
      <c r="K152" s="285"/>
    </row>
    <row r="153" spans="2:11" ht="15" customHeight="1">
      <c r="B153" s="264"/>
      <c r="C153" s="289" t="s">
        <v>1647</v>
      </c>
      <c r="D153" s="241"/>
      <c r="E153" s="241"/>
      <c r="F153" s="290" t="s">
        <v>1699</v>
      </c>
      <c r="G153" s="241"/>
      <c r="H153" s="289" t="s">
        <v>1760</v>
      </c>
      <c r="I153" s="289" t="s">
        <v>1701</v>
      </c>
      <c r="J153" s="289" t="s">
        <v>1750</v>
      </c>
      <c r="K153" s="285"/>
    </row>
    <row r="154" spans="2:11" ht="15" customHeight="1">
      <c r="B154" s="264"/>
      <c r="C154" s="289" t="s">
        <v>1704</v>
      </c>
      <c r="D154" s="241"/>
      <c r="E154" s="241"/>
      <c r="F154" s="290" t="s">
        <v>1705</v>
      </c>
      <c r="G154" s="241"/>
      <c r="H154" s="289" t="s">
        <v>1739</v>
      </c>
      <c r="I154" s="289" t="s">
        <v>1701</v>
      </c>
      <c r="J154" s="289">
        <v>50</v>
      </c>
      <c r="K154" s="285"/>
    </row>
    <row r="155" spans="2:11" ht="15" customHeight="1">
      <c r="B155" s="264"/>
      <c r="C155" s="289" t="s">
        <v>1707</v>
      </c>
      <c r="D155" s="241"/>
      <c r="E155" s="241"/>
      <c r="F155" s="290" t="s">
        <v>1699</v>
      </c>
      <c r="G155" s="241"/>
      <c r="H155" s="289" t="s">
        <v>1739</v>
      </c>
      <c r="I155" s="289" t="s">
        <v>1709</v>
      </c>
      <c r="J155" s="289"/>
      <c r="K155" s="285"/>
    </row>
    <row r="156" spans="2:11" ht="15" customHeight="1">
      <c r="B156" s="264"/>
      <c r="C156" s="289" t="s">
        <v>1718</v>
      </c>
      <c r="D156" s="241"/>
      <c r="E156" s="241"/>
      <c r="F156" s="290" t="s">
        <v>1705</v>
      </c>
      <c r="G156" s="241"/>
      <c r="H156" s="289" t="s">
        <v>1739</v>
      </c>
      <c r="I156" s="289" t="s">
        <v>1701</v>
      </c>
      <c r="J156" s="289">
        <v>50</v>
      </c>
      <c r="K156" s="285"/>
    </row>
    <row r="157" spans="2:11" ht="15" customHeight="1">
      <c r="B157" s="264"/>
      <c r="C157" s="289" t="s">
        <v>1726</v>
      </c>
      <c r="D157" s="241"/>
      <c r="E157" s="241"/>
      <c r="F157" s="290" t="s">
        <v>1705</v>
      </c>
      <c r="G157" s="241"/>
      <c r="H157" s="289" t="s">
        <v>1739</v>
      </c>
      <c r="I157" s="289" t="s">
        <v>1701</v>
      </c>
      <c r="J157" s="289">
        <v>50</v>
      </c>
      <c r="K157" s="285"/>
    </row>
    <row r="158" spans="2:11" ht="15" customHeight="1">
      <c r="B158" s="264"/>
      <c r="C158" s="289" t="s">
        <v>1724</v>
      </c>
      <c r="D158" s="241"/>
      <c r="E158" s="241"/>
      <c r="F158" s="290" t="s">
        <v>1705</v>
      </c>
      <c r="G158" s="241"/>
      <c r="H158" s="289" t="s">
        <v>1739</v>
      </c>
      <c r="I158" s="289" t="s">
        <v>1701</v>
      </c>
      <c r="J158" s="289">
        <v>50</v>
      </c>
      <c r="K158" s="285"/>
    </row>
    <row r="159" spans="2:11" ht="15" customHeight="1">
      <c r="B159" s="264"/>
      <c r="C159" s="289" t="s">
        <v>90</v>
      </c>
      <c r="D159" s="241"/>
      <c r="E159" s="241"/>
      <c r="F159" s="290" t="s">
        <v>1699</v>
      </c>
      <c r="G159" s="241"/>
      <c r="H159" s="289" t="s">
        <v>1761</v>
      </c>
      <c r="I159" s="289" t="s">
        <v>1701</v>
      </c>
      <c r="J159" s="289" t="s">
        <v>1762</v>
      </c>
      <c r="K159" s="285"/>
    </row>
    <row r="160" spans="2:11" ht="15" customHeight="1">
      <c r="B160" s="264"/>
      <c r="C160" s="289" t="s">
        <v>1763</v>
      </c>
      <c r="D160" s="241"/>
      <c r="E160" s="241"/>
      <c r="F160" s="290" t="s">
        <v>1699</v>
      </c>
      <c r="G160" s="241"/>
      <c r="H160" s="289" t="s">
        <v>1764</v>
      </c>
      <c r="I160" s="289" t="s">
        <v>1734</v>
      </c>
      <c r="J160" s="289"/>
      <c r="K160" s="285"/>
    </row>
    <row r="161" spans="2:11" ht="15" customHeight="1">
      <c r="B161" s="291"/>
      <c r="C161" s="273"/>
      <c r="D161" s="273"/>
      <c r="E161" s="273"/>
      <c r="F161" s="273"/>
      <c r="G161" s="273"/>
      <c r="H161" s="273"/>
      <c r="I161" s="273"/>
      <c r="J161" s="273"/>
      <c r="K161" s="292"/>
    </row>
    <row r="162" spans="2:11" ht="18.75" customHeight="1">
      <c r="B162" s="238"/>
      <c r="C162" s="241"/>
      <c r="D162" s="241"/>
      <c r="E162" s="241"/>
      <c r="F162" s="263"/>
      <c r="G162" s="241"/>
      <c r="H162" s="241"/>
      <c r="I162" s="241"/>
      <c r="J162" s="241"/>
      <c r="K162" s="238"/>
    </row>
    <row r="163" spans="2:1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ht="7.5" customHeight="1">
      <c r="B164" s="228"/>
      <c r="C164" s="229"/>
      <c r="D164" s="229"/>
      <c r="E164" s="229"/>
      <c r="F164" s="229"/>
      <c r="G164" s="229"/>
      <c r="H164" s="229"/>
      <c r="I164" s="229"/>
      <c r="J164" s="229"/>
      <c r="K164" s="230"/>
    </row>
    <row r="165" spans="2:11" ht="45" customHeight="1">
      <c r="B165" s="231"/>
      <c r="C165" s="232" t="s">
        <v>1765</v>
      </c>
      <c r="D165" s="232"/>
      <c r="E165" s="232"/>
      <c r="F165" s="232"/>
      <c r="G165" s="232"/>
      <c r="H165" s="232"/>
      <c r="I165" s="232"/>
      <c r="J165" s="232"/>
      <c r="K165" s="233"/>
    </row>
    <row r="166" spans="2:11" ht="17.25" customHeight="1">
      <c r="B166" s="231"/>
      <c r="C166" s="256" t="s">
        <v>1693</v>
      </c>
      <c r="D166" s="256"/>
      <c r="E166" s="256"/>
      <c r="F166" s="256" t="s">
        <v>1694</v>
      </c>
      <c r="G166" s="293"/>
      <c r="H166" s="294" t="s">
        <v>54</v>
      </c>
      <c r="I166" s="294" t="s">
        <v>57</v>
      </c>
      <c r="J166" s="256" t="s">
        <v>1695</v>
      </c>
      <c r="K166" s="233"/>
    </row>
    <row r="167" spans="2:11" ht="17.25" customHeight="1">
      <c r="B167" s="234"/>
      <c r="C167" s="258" t="s">
        <v>1696</v>
      </c>
      <c r="D167" s="258"/>
      <c r="E167" s="258"/>
      <c r="F167" s="259" t="s">
        <v>1697</v>
      </c>
      <c r="G167" s="295"/>
      <c r="H167" s="296"/>
      <c r="I167" s="296"/>
      <c r="J167" s="258" t="s">
        <v>1698</v>
      </c>
      <c r="K167" s="236"/>
    </row>
    <row r="168" spans="2:11" ht="5.25" customHeight="1">
      <c r="B168" s="264"/>
      <c r="C168" s="261"/>
      <c r="D168" s="261"/>
      <c r="E168" s="261"/>
      <c r="F168" s="261"/>
      <c r="G168" s="262"/>
      <c r="H168" s="261"/>
      <c r="I168" s="261"/>
      <c r="J168" s="261"/>
      <c r="K168" s="285"/>
    </row>
    <row r="169" spans="2:11" ht="15" customHeight="1">
      <c r="B169" s="264"/>
      <c r="C169" s="241" t="s">
        <v>1702</v>
      </c>
      <c r="D169" s="241"/>
      <c r="E169" s="241"/>
      <c r="F169" s="263" t="s">
        <v>1699</v>
      </c>
      <c r="G169" s="241"/>
      <c r="H169" s="241" t="s">
        <v>1739</v>
      </c>
      <c r="I169" s="241" t="s">
        <v>1701</v>
      </c>
      <c r="J169" s="241">
        <v>120</v>
      </c>
      <c r="K169" s="285"/>
    </row>
    <row r="170" spans="2:11" ht="15" customHeight="1">
      <c r="B170" s="264"/>
      <c r="C170" s="241" t="s">
        <v>1748</v>
      </c>
      <c r="D170" s="241"/>
      <c r="E170" s="241"/>
      <c r="F170" s="263" t="s">
        <v>1699</v>
      </c>
      <c r="G170" s="241"/>
      <c r="H170" s="241" t="s">
        <v>1749</v>
      </c>
      <c r="I170" s="241" t="s">
        <v>1701</v>
      </c>
      <c r="J170" s="241" t="s">
        <v>1750</v>
      </c>
      <c r="K170" s="285"/>
    </row>
    <row r="171" spans="2:11" ht="15" customHeight="1">
      <c r="B171" s="264"/>
      <c r="C171" s="241" t="s">
        <v>1647</v>
      </c>
      <c r="D171" s="241"/>
      <c r="E171" s="241"/>
      <c r="F171" s="263" t="s">
        <v>1699</v>
      </c>
      <c r="G171" s="241"/>
      <c r="H171" s="241" t="s">
        <v>1766</v>
      </c>
      <c r="I171" s="241" t="s">
        <v>1701</v>
      </c>
      <c r="J171" s="241" t="s">
        <v>1750</v>
      </c>
      <c r="K171" s="285"/>
    </row>
    <row r="172" spans="2:11" ht="15" customHeight="1">
      <c r="B172" s="264"/>
      <c r="C172" s="241" t="s">
        <v>1704</v>
      </c>
      <c r="D172" s="241"/>
      <c r="E172" s="241"/>
      <c r="F172" s="263" t="s">
        <v>1705</v>
      </c>
      <c r="G172" s="241"/>
      <c r="H172" s="241" t="s">
        <v>1766</v>
      </c>
      <c r="I172" s="241" t="s">
        <v>1701</v>
      </c>
      <c r="J172" s="241">
        <v>50</v>
      </c>
      <c r="K172" s="285"/>
    </row>
    <row r="173" spans="2:11" ht="15" customHeight="1">
      <c r="B173" s="264"/>
      <c r="C173" s="241" t="s">
        <v>1707</v>
      </c>
      <c r="D173" s="241"/>
      <c r="E173" s="241"/>
      <c r="F173" s="263" t="s">
        <v>1699</v>
      </c>
      <c r="G173" s="241"/>
      <c r="H173" s="241" t="s">
        <v>1766</v>
      </c>
      <c r="I173" s="241" t="s">
        <v>1709</v>
      </c>
      <c r="J173" s="241"/>
      <c r="K173" s="285"/>
    </row>
    <row r="174" spans="2:11" ht="15" customHeight="1">
      <c r="B174" s="264"/>
      <c r="C174" s="241" t="s">
        <v>1718</v>
      </c>
      <c r="D174" s="241"/>
      <c r="E174" s="241"/>
      <c r="F174" s="263" t="s">
        <v>1705</v>
      </c>
      <c r="G174" s="241"/>
      <c r="H174" s="241" t="s">
        <v>1766</v>
      </c>
      <c r="I174" s="241" t="s">
        <v>1701</v>
      </c>
      <c r="J174" s="241">
        <v>50</v>
      </c>
      <c r="K174" s="285"/>
    </row>
    <row r="175" spans="2:11" ht="15" customHeight="1">
      <c r="B175" s="264"/>
      <c r="C175" s="241" t="s">
        <v>1726</v>
      </c>
      <c r="D175" s="241"/>
      <c r="E175" s="241"/>
      <c r="F175" s="263" t="s">
        <v>1705</v>
      </c>
      <c r="G175" s="241"/>
      <c r="H175" s="241" t="s">
        <v>1766</v>
      </c>
      <c r="I175" s="241" t="s">
        <v>1701</v>
      </c>
      <c r="J175" s="241">
        <v>50</v>
      </c>
      <c r="K175" s="285"/>
    </row>
    <row r="176" spans="2:11" ht="15" customHeight="1">
      <c r="B176" s="264"/>
      <c r="C176" s="241" t="s">
        <v>1724</v>
      </c>
      <c r="D176" s="241"/>
      <c r="E176" s="241"/>
      <c r="F176" s="263" t="s">
        <v>1705</v>
      </c>
      <c r="G176" s="241"/>
      <c r="H176" s="241" t="s">
        <v>1766</v>
      </c>
      <c r="I176" s="241" t="s">
        <v>1701</v>
      </c>
      <c r="J176" s="241">
        <v>50</v>
      </c>
      <c r="K176" s="285"/>
    </row>
    <row r="177" spans="2:11" ht="15" customHeight="1">
      <c r="B177" s="264"/>
      <c r="C177" s="241" t="s">
        <v>124</v>
      </c>
      <c r="D177" s="241"/>
      <c r="E177" s="241"/>
      <c r="F177" s="263" t="s">
        <v>1699</v>
      </c>
      <c r="G177" s="241"/>
      <c r="H177" s="241" t="s">
        <v>1767</v>
      </c>
      <c r="I177" s="241" t="s">
        <v>1768</v>
      </c>
      <c r="J177" s="241"/>
      <c r="K177" s="285"/>
    </row>
    <row r="178" spans="2:11" ht="15" customHeight="1">
      <c r="B178" s="264"/>
      <c r="C178" s="241" t="s">
        <v>57</v>
      </c>
      <c r="D178" s="241"/>
      <c r="E178" s="241"/>
      <c r="F178" s="263" t="s">
        <v>1699</v>
      </c>
      <c r="G178" s="241"/>
      <c r="H178" s="241" t="s">
        <v>1769</v>
      </c>
      <c r="I178" s="241" t="s">
        <v>1770</v>
      </c>
      <c r="J178" s="241">
        <v>1</v>
      </c>
      <c r="K178" s="285"/>
    </row>
    <row r="179" spans="2:11" ht="15" customHeight="1">
      <c r="B179" s="264"/>
      <c r="C179" s="241" t="s">
        <v>53</v>
      </c>
      <c r="D179" s="241"/>
      <c r="E179" s="241"/>
      <c r="F179" s="263" t="s">
        <v>1699</v>
      </c>
      <c r="G179" s="241"/>
      <c r="H179" s="241" t="s">
        <v>1771</v>
      </c>
      <c r="I179" s="241" t="s">
        <v>1701</v>
      </c>
      <c r="J179" s="241">
        <v>20</v>
      </c>
      <c r="K179" s="285"/>
    </row>
    <row r="180" spans="2:11" ht="15" customHeight="1">
      <c r="B180" s="264"/>
      <c r="C180" s="241" t="s">
        <v>54</v>
      </c>
      <c r="D180" s="241"/>
      <c r="E180" s="241"/>
      <c r="F180" s="263" t="s">
        <v>1699</v>
      </c>
      <c r="G180" s="241"/>
      <c r="H180" s="241" t="s">
        <v>1772</v>
      </c>
      <c r="I180" s="241" t="s">
        <v>1701</v>
      </c>
      <c r="J180" s="241">
        <v>255</v>
      </c>
      <c r="K180" s="285"/>
    </row>
    <row r="181" spans="2:11" ht="15" customHeight="1">
      <c r="B181" s="264"/>
      <c r="C181" s="241" t="s">
        <v>125</v>
      </c>
      <c r="D181" s="241"/>
      <c r="E181" s="241"/>
      <c r="F181" s="263" t="s">
        <v>1699</v>
      </c>
      <c r="G181" s="241"/>
      <c r="H181" s="241" t="s">
        <v>1663</v>
      </c>
      <c r="I181" s="241" t="s">
        <v>1701</v>
      </c>
      <c r="J181" s="241">
        <v>10</v>
      </c>
      <c r="K181" s="285"/>
    </row>
    <row r="182" spans="2:11" ht="15" customHeight="1">
      <c r="B182" s="264"/>
      <c r="C182" s="241" t="s">
        <v>126</v>
      </c>
      <c r="D182" s="241"/>
      <c r="E182" s="241"/>
      <c r="F182" s="263" t="s">
        <v>1699</v>
      </c>
      <c r="G182" s="241"/>
      <c r="H182" s="241" t="s">
        <v>1773</v>
      </c>
      <c r="I182" s="241" t="s">
        <v>1734</v>
      </c>
      <c r="J182" s="241"/>
      <c r="K182" s="285"/>
    </row>
    <row r="183" spans="2:11" ht="15" customHeight="1">
      <c r="B183" s="264"/>
      <c r="C183" s="241" t="s">
        <v>1774</v>
      </c>
      <c r="D183" s="241"/>
      <c r="E183" s="241"/>
      <c r="F183" s="263" t="s">
        <v>1699</v>
      </c>
      <c r="G183" s="241"/>
      <c r="H183" s="241" t="s">
        <v>1775</v>
      </c>
      <c r="I183" s="241" t="s">
        <v>1734</v>
      </c>
      <c r="J183" s="241"/>
      <c r="K183" s="285"/>
    </row>
    <row r="184" spans="2:11" ht="15" customHeight="1">
      <c r="B184" s="264"/>
      <c r="C184" s="241" t="s">
        <v>1763</v>
      </c>
      <c r="D184" s="241"/>
      <c r="E184" s="241"/>
      <c r="F184" s="263" t="s">
        <v>1699</v>
      </c>
      <c r="G184" s="241"/>
      <c r="H184" s="241" t="s">
        <v>1776</v>
      </c>
      <c r="I184" s="241" t="s">
        <v>1734</v>
      </c>
      <c r="J184" s="241"/>
      <c r="K184" s="285"/>
    </row>
    <row r="185" spans="2:11" ht="15" customHeight="1">
      <c r="B185" s="264"/>
      <c r="C185" s="241" t="s">
        <v>128</v>
      </c>
      <c r="D185" s="241"/>
      <c r="E185" s="241"/>
      <c r="F185" s="263" t="s">
        <v>1705</v>
      </c>
      <c r="G185" s="241"/>
      <c r="H185" s="241" t="s">
        <v>1777</v>
      </c>
      <c r="I185" s="241" t="s">
        <v>1701</v>
      </c>
      <c r="J185" s="241">
        <v>50</v>
      </c>
      <c r="K185" s="285"/>
    </row>
    <row r="186" spans="2:11" ht="15" customHeight="1">
      <c r="B186" s="264"/>
      <c r="C186" s="241" t="s">
        <v>1778</v>
      </c>
      <c r="D186" s="241"/>
      <c r="E186" s="241"/>
      <c r="F186" s="263" t="s">
        <v>1705</v>
      </c>
      <c r="G186" s="241"/>
      <c r="H186" s="241" t="s">
        <v>1779</v>
      </c>
      <c r="I186" s="241" t="s">
        <v>1780</v>
      </c>
      <c r="J186" s="241"/>
      <c r="K186" s="285"/>
    </row>
    <row r="187" spans="2:11" ht="15" customHeight="1">
      <c r="B187" s="264"/>
      <c r="C187" s="241" t="s">
        <v>1781</v>
      </c>
      <c r="D187" s="241"/>
      <c r="E187" s="241"/>
      <c r="F187" s="263" t="s">
        <v>1705</v>
      </c>
      <c r="G187" s="241"/>
      <c r="H187" s="241" t="s">
        <v>1782</v>
      </c>
      <c r="I187" s="241" t="s">
        <v>1780</v>
      </c>
      <c r="J187" s="241"/>
      <c r="K187" s="285"/>
    </row>
    <row r="188" spans="2:11" ht="15" customHeight="1">
      <c r="B188" s="264"/>
      <c r="C188" s="241" t="s">
        <v>1783</v>
      </c>
      <c r="D188" s="241"/>
      <c r="E188" s="241"/>
      <c r="F188" s="263" t="s">
        <v>1705</v>
      </c>
      <c r="G188" s="241"/>
      <c r="H188" s="241" t="s">
        <v>1784</v>
      </c>
      <c r="I188" s="241" t="s">
        <v>1780</v>
      </c>
      <c r="J188" s="241"/>
      <c r="K188" s="285"/>
    </row>
    <row r="189" spans="2:11" ht="15" customHeight="1">
      <c r="B189" s="264"/>
      <c r="C189" s="297" t="s">
        <v>1785</v>
      </c>
      <c r="D189" s="241"/>
      <c r="E189" s="241"/>
      <c r="F189" s="263" t="s">
        <v>1705</v>
      </c>
      <c r="G189" s="241"/>
      <c r="H189" s="241" t="s">
        <v>1786</v>
      </c>
      <c r="I189" s="241" t="s">
        <v>1787</v>
      </c>
      <c r="J189" s="298" t="s">
        <v>1788</v>
      </c>
      <c r="K189" s="285"/>
    </row>
    <row r="190" spans="2:11" ht="15" customHeight="1">
      <c r="B190" s="264"/>
      <c r="C190" s="248" t="s">
        <v>42</v>
      </c>
      <c r="D190" s="241"/>
      <c r="E190" s="241"/>
      <c r="F190" s="263" t="s">
        <v>1699</v>
      </c>
      <c r="G190" s="241"/>
      <c r="H190" s="238" t="s">
        <v>1789</v>
      </c>
      <c r="I190" s="241" t="s">
        <v>1790</v>
      </c>
      <c r="J190" s="241"/>
      <c r="K190" s="285"/>
    </row>
    <row r="191" spans="2:11" ht="15" customHeight="1">
      <c r="B191" s="264"/>
      <c r="C191" s="248" t="s">
        <v>1791</v>
      </c>
      <c r="D191" s="241"/>
      <c r="E191" s="241"/>
      <c r="F191" s="263" t="s">
        <v>1699</v>
      </c>
      <c r="G191" s="241"/>
      <c r="H191" s="241" t="s">
        <v>1792</v>
      </c>
      <c r="I191" s="241" t="s">
        <v>1734</v>
      </c>
      <c r="J191" s="241"/>
      <c r="K191" s="285"/>
    </row>
    <row r="192" spans="2:11" ht="15" customHeight="1">
      <c r="B192" s="264"/>
      <c r="C192" s="248" t="s">
        <v>1793</v>
      </c>
      <c r="D192" s="241"/>
      <c r="E192" s="241"/>
      <c r="F192" s="263" t="s">
        <v>1699</v>
      </c>
      <c r="G192" s="241"/>
      <c r="H192" s="241" t="s">
        <v>1794</v>
      </c>
      <c r="I192" s="241" t="s">
        <v>1734</v>
      </c>
      <c r="J192" s="241"/>
      <c r="K192" s="285"/>
    </row>
    <row r="193" spans="2:11" ht="15" customHeight="1">
      <c r="B193" s="264"/>
      <c r="C193" s="248" t="s">
        <v>1795</v>
      </c>
      <c r="D193" s="241"/>
      <c r="E193" s="241"/>
      <c r="F193" s="263" t="s">
        <v>1705</v>
      </c>
      <c r="G193" s="241"/>
      <c r="H193" s="241" t="s">
        <v>1796</v>
      </c>
      <c r="I193" s="241" t="s">
        <v>1734</v>
      </c>
      <c r="J193" s="241"/>
      <c r="K193" s="285"/>
    </row>
    <row r="194" spans="2:11" ht="15" customHeight="1">
      <c r="B194" s="291"/>
      <c r="C194" s="299"/>
      <c r="D194" s="273"/>
      <c r="E194" s="273"/>
      <c r="F194" s="273"/>
      <c r="G194" s="273"/>
      <c r="H194" s="273"/>
      <c r="I194" s="273"/>
      <c r="J194" s="273"/>
      <c r="K194" s="292"/>
    </row>
    <row r="195" spans="2:11" ht="18.75" customHeight="1">
      <c r="B195" s="238"/>
      <c r="C195" s="241"/>
      <c r="D195" s="241"/>
      <c r="E195" s="241"/>
      <c r="F195" s="263"/>
      <c r="G195" s="241"/>
      <c r="H195" s="241"/>
      <c r="I195" s="241"/>
      <c r="J195" s="241"/>
      <c r="K195" s="238"/>
    </row>
    <row r="196" spans="2:11" ht="18.75" customHeight="1">
      <c r="B196" s="238"/>
      <c r="C196" s="241"/>
      <c r="D196" s="241"/>
      <c r="E196" s="241"/>
      <c r="F196" s="263"/>
      <c r="G196" s="241"/>
      <c r="H196" s="241"/>
      <c r="I196" s="241"/>
      <c r="J196" s="241"/>
      <c r="K196" s="238"/>
    </row>
    <row r="197" spans="2:1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ht="13.5">
      <c r="B198" s="228"/>
      <c r="C198" s="229"/>
      <c r="D198" s="229"/>
      <c r="E198" s="229"/>
      <c r="F198" s="229"/>
      <c r="G198" s="229"/>
      <c r="H198" s="229"/>
      <c r="I198" s="229"/>
      <c r="J198" s="229"/>
      <c r="K198" s="230"/>
    </row>
    <row r="199" spans="2:11" ht="21">
      <c r="B199" s="231"/>
      <c r="C199" s="232" t="s">
        <v>1797</v>
      </c>
      <c r="D199" s="232"/>
      <c r="E199" s="232"/>
      <c r="F199" s="232"/>
      <c r="G199" s="232"/>
      <c r="H199" s="232"/>
      <c r="I199" s="232"/>
      <c r="J199" s="232"/>
      <c r="K199" s="233"/>
    </row>
    <row r="200" spans="2:11" ht="25.5" customHeight="1">
      <c r="B200" s="231"/>
      <c r="C200" s="300" t="s">
        <v>1798</v>
      </c>
      <c r="D200" s="300"/>
      <c r="E200" s="300"/>
      <c r="F200" s="300" t="s">
        <v>1799</v>
      </c>
      <c r="G200" s="301"/>
      <c r="H200" s="300" t="s">
        <v>1800</v>
      </c>
      <c r="I200" s="300"/>
      <c r="J200" s="300"/>
      <c r="K200" s="233"/>
    </row>
    <row r="201" spans="2:11" ht="5.25" customHeight="1">
      <c r="B201" s="264"/>
      <c r="C201" s="261"/>
      <c r="D201" s="261"/>
      <c r="E201" s="261"/>
      <c r="F201" s="261"/>
      <c r="G201" s="241"/>
      <c r="H201" s="261"/>
      <c r="I201" s="261"/>
      <c r="J201" s="261"/>
      <c r="K201" s="285"/>
    </row>
    <row r="202" spans="2:11" ht="15" customHeight="1">
      <c r="B202" s="264"/>
      <c r="C202" s="241" t="s">
        <v>1790</v>
      </c>
      <c r="D202" s="241"/>
      <c r="E202" s="241"/>
      <c r="F202" s="263" t="s">
        <v>43</v>
      </c>
      <c r="G202" s="241"/>
      <c r="H202" s="241" t="s">
        <v>1801</v>
      </c>
      <c r="I202" s="241"/>
      <c r="J202" s="241"/>
      <c r="K202" s="285"/>
    </row>
    <row r="203" spans="2:11" ht="15" customHeight="1">
      <c r="B203" s="264"/>
      <c r="C203" s="270"/>
      <c r="D203" s="241"/>
      <c r="E203" s="241"/>
      <c r="F203" s="263" t="s">
        <v>44</v>
      </c>
      <c r="G203" s="241"/>
      <c r="H203" s="241" t="s">
        <v>1802</v>
      </c>
      <c r="I203" s="241"/>
      <c r="J203" s="241"/>
      <c r="K203" s="285"/>
    </row>
    <row r="204" spans="2:11" ht="15" customHeight="1">
      <c r="B204" s="264"/>
      <c r="C204" s="270"/>
      <c r="D204" s="241"/>
      <c r="E204" s="241"/>
      <c r="F204" s="263" t="s">
        <v>47</v>
      </c>
      <c r="G204" s="241"/>
      <c r="H204" s="241" t="s">
        <v>1803</v>
      </c>
      <c r="I204" s="241"/>
      <c r="J204" s="241"/>
      <c r="K204" s="285"/>
    </row>
    <row r="205" spans="2:11" ht="15" customHeight="1">
      <c r="B205" s="264"/>
      <c r="C205" s="241"/>
      <c r="D205" s="241"/>
      <c r="E205" s="241"/>
      <c r="F205" s="263" t="s">
        <v>45</v>
      </c>
      <c r="G205" s="241"/>
      <c r="H205" s="241" t="s">
        <v>1804</v>
      </c>
      <c r="I205" s="241"/>
      <c r="J205" s="241"/>
      <c r="K205" s="285"/>
    </row>
    <row r="206" spans="2:11" ht="15" customHeight="1">
      <c r="B206" s="264"/>
      <c r="C206" s="241"/>
      <c r="D206" s="241"/>
      <c r="E206" s="241"/>
      <c r="F206" s="263" t="s">
        <v>46</v>
      </c>
      <c r="G206" s="241"/>
      <c r="H206" s="241" t="s">
        <v>1805</v>
      </c>
      <c r="I206" s="241"/>
      <c r="J206" s="241"/>
      <c r="K206" s="285"/>
    </row>
    <row r="207" spans="2:11" ht="15" customHeight="1">
      <c r="B207" s="264"/>
      <c r="C207" s="241"/>
      <c r="D207" s="241"/>
      <c r="E207" s="241"/>
      <c r="F207" s="263"/>
      <c r="G207" s="241"/>
      <c r="H207" s="241"/>
      <c r="I207" s="241"/>
      <c r="J207" s="241"/>
      <c r="K207" s="285"/>
    </row>
    <row r="208" spans="2:11" ht="15" customHeight="1">
      <c r="B208" s="264"/>
      <c r="C208" s="241" t="s">
        <v>1746</v>
      </c>
      <c r="D208" s="241"/>
      <c r="E208" s="241"/>
      <c r="F208" s="263" t="s">
        <v>79</v>
      </c>
      <c r="G208" s="241"/>
      <c r="H208" s="241" t="s">
        <v>1806</v>
      </c>
      <c r="I208" s="241"/>
      <c r="J208" s="241"/>
      <c r="K208" s="285"/>
    </row>
    <row r="209" spans="2:11" ht="15" customHeight="1">
      <c r="B209" s="264"/>
      <c r="C209" s="270"/>
      <c r="D209" s="241"/>
      <c r="E209" s="241"/>
      <c r="F209" s="263" t="s">
        <v>1641</v>
      </c>
      <c r="G209" s="241"/>
      <c r="H209" s="241" t="s">
        <v>1642</v>
      </c>
      <c r="I209" s="241"/>
      <c r="J209" s="241"/>
      <c r="K209" s="285"/>
    </row>
    <row r="210" spans="2:11" ht="15" customHeight="1">
      <c r="B210" s="264"/>
      <c r="C210" s="241"/>
      <c r="D210" s="241"/>
      <c r="E210" s="241"/>
      <c r="F210" s="263" t="s">
        <v>1639</v>
      </c>
      <c r="G210" s="241"/>
      <c r="H210" s="241" t="s">
        <v>1807</v>
      </c>
      <c r="I210" s="241"/>
      <c r="J210" s="241"/>
      <c r="K210" s="285"/>
    </row>
    <row r="211" spans="2:11" ht="15" customHeight="1">
      <c r="B211" s="302"/>
      <c r="C211" s="270"/>
      <c r="D211" s="270"/>
      <c r="E211" s="270"/>
      <c r="F211" s="263" t="s">
        <v>1643</v>
      </c>
      <c r="G211" s="248"/>
      <c r="H211" s="289" t="s">
        <v>1644</v>
      </c>
      <c r="I211" s="289"/>
      <c r="J211" s="289"/>
      <c r="K211" s="303"/>
    </row>
    <row r="212" spans="2:11" ht="15" customHeight="1">
      <c r="B212" s="302"/>
      <c r="C212" s="270"/>
      <c r="D212" s="270"/>
      <c r="E212" s="270"/>
      <c r="F212" s="263" t="s">
        <v>1645</v>
      </c>
      <c r="G212" s="248"/>
      <c r="H212" s="289" t="s">
        <v>1221</v>
      </c>
      <c r="I212" s="289"/>
      <c r="J212" s="289"/>
      <c r="K212" s="303"/>
    </row>
    <row r="213" spans="2:11" ht="15" customHeight="1">
      <c r="B213" s="302"/>
      <c r="C213" s="270"/>
      <c r="D213" s="270"/>
      <c r="E213" s="270"/>
      <c r="F213" s="304"/>
      <c r="G213" s="248"/>
      <c r="H213" s="305"/>
      <c r="I213" s="305"/>
      <c r="J213" s="305"/>
      <c r="K213" s="303"/>
    </row>
    <row r="214" spans="2:11" ht="15" customHeight="1">
      <c r="B214" s="302"/>
      <c r="C214" s="241" t="s">
        <v>1770</v>
      </c>
      <c r="D214" s="270"/>
      <c r="E214" s="270"/>
      <c r="F214" s="263">
        <v>1</v>
      </c>
      <c r="G214" s="248"/>
      <c r="H214" s="289" t="s">
        <v>1808</v>
      </c>
      <c r="I214" s="289"/>
      <c r="J214" s="289"/>
      <c r="K214" s="303"/>
    </row>
    <row r="215" spans="2:11" ht="15" customHeight="1">
      <c r="B215" s="302"/>
      <c r="C215" s="270"/>
      <c r="D215" s="270"/>
      <c r="E215" s="270"/>
      <c r="F215" s="263">
        <v>2</v>
      </c>
      <c r="G215" s="248"/>
      <c r="H215" s="289" t="s">
        <v>1809</v>
      </c>
      <c r="I215" s="289"/>
      <c r="J215" s="289"/>
      <c r="K215" s="303"/>
    </row>
    <row r="216" spans="2:11" ht="15" customHeight="1">
      <c r="B216" s="302"/>
      <c r="C216" s="270"/>
      <c r="D216" s="270"/>
      <c r="E216" s="270"/>
      <c r="F216" s="263">
        <v>3</v>
      </c>
      <c r="G216" s="248"/>
      <c r="H216" s="289" t="s">
        <v>1810</v>
      </c>
      <c r="I216" s="289"/>
      <c r="J216" s="289"/>
      <c r="K216" s="303"/>
    </row>
    <row r="217" spans="2:11" ht="15" customHeight="1">
      <c r="B217" s="302"/>
      <c r="C217" s="270"/>
      <c r="D217" s="270"/>
      <c r="E217" s="270"/>
      <c r="F217" s="263">
        <v>4</v>
      </c>
      <c r="G217" s="248"/>
      <c r="H217" s="289" t="s">
        <v>1811</v>
      </c>
      <c r="I217" s="289"/>
      <c r="J217" s="289"/>
      <c r="K217" s="303"/>
    </row>
    <row r="218" spans="2:11" ht="12.75" customHeight="1">
      <c r="B218" s="306"/>
      <c r="C218" s="307"/>
      <c r="D218" s="307"/>
      <c r="E218" s="307"/>
      <c r="F218" s="307"/>
      <c r="G218" s="307"/>
      <c r="H218" s="307"/>
      <c r="I218" s="307"/>
      <c r="J218" s="307"/>
      <c r="K218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Lukáš</dc:creator>
  <cp:keywords/>
  <dc:description/>
  <cp:lastModifiedBy>Malý Lukáš</cp:lastModifiedBy>
  <dcterms:created xsi:type="dcterms:W3CDTF">2019-06-10T06:28:54Z</dcterms:created>
  <dcterms:modified xsi:type="dcterms:W3CDTF">2019-06-10T06:28:58Z</dcterms:modified>
  <cp:category/>
  <cp:version/>
  <cp:contentType/>
  <cp:contentStatus/>
</cp:coreProperties>
</file>