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mc:AlternateContent xmlns:mc="http://schemas.openxmlformats.org/markup-compatibility/2006">
    <mc:Choice Requires="x15">
      <x15ac:absPath xmlns:x15ac="http://schemas.microsoft.com/office/spreadsheetml/2010/11/ac" url="C:\Users\lenka.nemcova\Desktop\"/>
    </mc:Choice>
  </mc:AlternateContent>
  <xr:revisionPtr revIDLastSave="0" documentId="13_ncr:1_{F88FE970-FCE5-4A61-9174-9707A04D7B28}" xr6:coauthVersionLast="43" xr6:coauthVersionMax="43" xr10:uidLastSave="{00000000-0000-0000-0000-000000000000}"/>
  <bookViews>
    <workbookView xWindow="29250" yWindow="150" windowWidth="26370" windowHeight="16800" xr2:uid="{00000000-000D-0000-FFFF-FFFF000000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SOPS!$B$1:$L$163</definedName>
    <definedName name="Print_Area" localSheetId="0">SOPS!$B$1:$L$213</definedName>
    <definedName name="Print_Titles" localSheetId="0">SOPS!$9:$12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58" i="1" l="1"/>
  <c r="J158" i="1"/>
  <c r="L154" i="1"/>
  <c r="J154" i="1"/>
  <c r="L150" i="1"/>
  <c r="J150" i="1"/>
  <c r="L146" i="1"/>
  <c r="J146" i="1"/>
  <c r="L142" i="1"/>
  <c r="J142" i="1"/>
  <c r="L138" i="1"/>
  <c r="L163" i="1" s="1"/>
  <c r="J138" i="1"/>
  <c r="L130" i="1"/>
  <c r="L135" i="1" s="1"/>
  <c r="J130" i="1"/>
  <c r="J135" i="1" s="1"/>
  <c r="L122" i="1"/>
  <c r="L127" i="1" s="1"/>
  <c r="J122" i="1"/>
  <c r="J127" i="1" s="1"/>
  <c r="L114" i="1"/>
  <c r="J114" i="1"/>
  <c r="L110" i="1"/>
  <c r="L119" i="1" s="1"/>
  <c r="J110" i="1"/>
  <c r="J119" i="1" s="1"/>
  <c r="L102" i="1"/>
  <c r="J102" i="1"/>
  <c r="L98" i="1"/>
  <c r="J98" i="1"/>
  <c r="L94" i="1"/>
  <c r="J94" i="1"/>
  <c r="L90" i="1"/>
  <c r="J90" i="1"/>
  <c r="L82" i="1"/>
  <c r="J82" i="1"/>
  <c r="J87" i="1" s="1"/>
  <c r="L78" i="1"/>
  <c r="J78" i="1"/>
  <c r="L70" i="1"/>
  <c r="J70" i="1"/>
  <c r="L66" i="1"/>
  <c r="L75" i="1" s="1"/>
  <c r="J66" i="1"/>
  <c r="J75" i="1" s="1"/>
  <c r="L62" i="1"/>
  <c r="J62" i="1"/>
  <c r="L54" i="1"/>
  <c r="J54" i="1"/>
  <c r="L50" i="1"/>
  <c r="J50" i="1"/>
  <c r="L46" i="1"/>
  <c r="J46" i="1"/>
  <c r="L42" i="1"/>
  <c r="J42" i="1"/>
  <c r="L38" i="1"/>
  <c r="J38" i="1"/>
  <c r="L34" i="1"/>
  <c r="J34" i="1"/>
  <c r="L30" i="1"/>
  <c r="J30" i="1"/>
  <c r="L26" i="1"/>
  <c r="L59" i="1" s="1"/>
  <c r="J26" i="1"/>
  <c r="J59" i="1" s="1"/>
  <c r="L18" i="1"/>
  <c r="J18" i="1"/>
  <c r="L14" i="1"/>
  <c r="L17" i="1" s="1"/>
  <c r="J14" i="1"/>
  <c r="J23" i="1" s="1"/>
  <c r="J107" i="1" l="1"/>
  <c r="J163" i="1"/>
  <c r="L107" i="1"/>
  <c r="L87" i="1"/>
  <c r="L23" i="1"/>
  <c r="L1" i="4"/>
  <c r="K2" i="1" l="1"/>
  <c r="L9" i="1"/>
  <c r="B9" i="1"/>
  <c r="L1" i="1" l="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<sst xmlns="http://schemas.openxmlformats.org/spreadsheetml/2006/main" count="468" uniqueCount="237">
  <si>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</si>
  <si>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</si>
  <si>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</si>
  <si>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</si>
  <si>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</si>
  <si>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</si>
  <si>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</si>
  <si>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</si>
  <si>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</si>
  <si>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</si>
  <si>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</si>
  <si>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</si>
  <si>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</si>
  <si>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</si>
  <si>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</si>
  <si>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</si>
  <si>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</si>
  <si>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</si>
  <si>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</si>
  <si>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</si>
  <si>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</si>
  <si>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</si>
  <si>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</si>
  <si>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</si>
  <si>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</si>
  <si>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</si>
  <si>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</si>
  <si>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</si>
  <si>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</si>
  <si>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</si>
  <si>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</si>
  <si>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</si>
  <si>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</si>
  <si>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</si>
  <si>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</si>
  <si>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</si>
  <si>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</si>
  <si>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</si>
  <si>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</si>
  <si>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</si>
  <si>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</si>
  <si>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</si>
  <si>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</si>
  <si>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</si>
  <si>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</si>
  <si>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</si>
  <si>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</si>
  <si>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</si>
  <si>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</si>
  <si>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</si>
  <si>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</si>
  <si>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</si>
  <si>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</si>
  <si>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</si>
  <si>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</si>
  <si>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</si>
  <si>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</si>
  <si>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</si>
  <si>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</si>
  <si>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</si>
  <si>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</si>
  <si>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</si>
  <si>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</si>
  <si>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</si>
  <si>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</si>
  <si>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</si>
  <si>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</si>
  <si>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</si>
  <si>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</si>
  <si>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</si>
  <si>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</si>
  <si>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</si>
  <si>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</si>
  <si>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</si>
  <si>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</si>
  <si>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</si>
  <si>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</si>
  <si>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</si>
  <si>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</si>
  <si>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</si>
  <si>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</si>
  <si>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</si>
  <si>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</si>
  <si>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</si>
  <si>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</si>
  <si>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</si>
  <si>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</si>
  <si>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</si>
  <si>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</si>
  <si>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</si>
  <si>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</si>
  <si>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</si>
  <si>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</si>
  <si>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</si>
  <si>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</si>
  <si>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</si>
  <si>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</si>
  <si>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</si>
  <si>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</si>
  <si>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</si>
  <si>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</si>
  <si>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</si>
  <si>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</si>
  <si>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</si>
  <si>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</si>
  <si>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</si>
  <si>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</si>
  <si>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</si>
  <si>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</si>
  <si>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</si>
  <si>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</si>
  <si>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10-14-01</t>
  </si>
  <si>
    <t xml:space="preserve">Zast. Praha - Rajská zahrada, nástupiště </t>
  </si>
  <si>
    <t>E.1.1</t>
  </si>
  <si>
    <t>Železniční svršek a spodek</t>
  </si>
  <si>
    <t>D</t>
  </si>
  <si>
    <t>Díl:</t>
  </si>
  <si>
    <t>015</t>
  </si>
  <si>
    <t>Poplatky za skládky</t>
  </si>
  <si>
    <t xml:space="preserve">P </t>
  </si>
  <si>
    <t>R015111a</t>
  </si>
  <si>
    <t>R 201</t>
  </si>
  <si>
    <t>POPLATKY ZA LIKVIDACŮ ODPADŮ NEKONTAMINOVANÝCH - 17 05 04  VYTĚŽENÉ ZEMINY A HORNINY -  I. TŘÍDA - TĚŽITELNOSTI, k rekultivaci</t>
  </si>
  <si>
    <t>T</t>
  </si>
  <si>
    <t>1: 589,83/2*1,808</t>
  </si>
  <si>
    <t>R015111b</t>
  </si>
  <si>
    <t>POPLATKY ZA LIKVIDACŮ ODPADŮ NEKONTAMINOVANÝCH - 17 05 04  VYTĚŽENÉ ZEMINY A HORNINY -  I. TŘÍDA - TĚŽITELNOSTI, znešištěné, na skládku odpadů</t>
  </si>
  <si>
    <t>10</t>
  </si>
  <si>
    <t>18242</t>
  </si>
  <si>
    <t>OTSKP-SPK+ŽS 2018</t>
  </si>
  <si>
    <t>ZALOŽENÍ TRÁVNÍKU HYDROOSEVEM NA ORNICI</t>
  </si>
  <si>
    <t>M2</t>
  </si>
  <si>
    <t>1: viz. příloha v.v.; 673</t>
  </si>
  <si>
    <t>Technická specifikace položky odpovídá příslušné cenové soustavě</t>
  </si>
  <si>
    <t>18221</t>
  </si>
  <si>
    <t>ROZPROSTŘENÍ ORNICE VE SVAHU V TL DO 0,10M</t>
  </si>
  <si>
    <t>123738</t>
  </si>
  <si>
    <t>ODKOP PRO SPOD STAVBU SILNIC A ŽELEZNIC TŘ. I, ODVOZ DO 20KM</t>
  </si>
  <si>
    <t>M3</t>
  </si>
  <si>
    <t>1: viz. příloha v.v.; 589,83</t>
  </si>
  <si>
    <t>171101</t>
  </si>
  <si>
    <t>ULOŽENÍ SYPANINY DO NÁSYPŮ SE ZHUTNĚNÍM DO 95% PS</t>
  </si>
  <si>
    <t>1: Násyp z hornin nesoudržných, hutněný Id  &lt; 0,8 nebo mimo aktivní zónu, materiál z výkopu, viz. pril.v.v; 2301,71</t>
  </si>
  <si>
    <t>17180</t>
  </si>
  <si>
    <t>ULOŽENÍ SYPANINY DO NÁSYPŮ Z NAKUPOVANÝCH MATERIÁLŮ</t>
  </si>
  <si>
    <t>1: Násyp z hornin nesoudržných, hutněný Id  &lt; 0,8 nebo mimo aktivní zónu,  viz. pril. v.v; 346,83</t>
  </si>
  <si>
    <t>125736</t>
  </si>
  <si>
    <t>VYKOPÁVKY ZE ZEMNÍKŮ A SKLÁDEK TŘ. I, ODVOZ DO 12KM</t>
  </si>
  <si>
    <t>1: ohumusování; 673*0,1_x000D_
2: násypy; 2301,7_x000D_
3: dosypávky; 594,12</t>
  </si>
  <si>
    <t>17120</t>
  </si>
  <si>
    <t>ULOŽENÍ SYPANINY DO NÁSYPŮ A NA SKLÁDKY BEZ ZHUTNĚNÍ</t>
  </si>
  <si>
    <t>17521</t>
  </si>
  <si>
    <t>OBSYP POTRUBÍ A OBJEKTŮ ZEMINOU BEZ ZHUT</t>
  </si>
  <si>
    <t>1: Dosypávky; 594,12</t>
  </si>
  <si>
    <t>20</t>
  </si>
  <si>
    <t>Základy</t>
  </si>
  <si>
    <t>272314</t>
  </si>
  <si>
    <t>ZÁKLADY Z PROSTÉHO BETONU DO C25/30</t>
  </si>
  <si>
    <t>1: Nástupištní konstrukce - podkladní beton C 25/30 pod úložné bloky; 87,12_x000D_
2: patky zábradlí; 1,58</t>
  </si>
  <si>
    <t>27152</t>
  </si>
  <si>
    <t>POLŠTÁŘE POD ZÁKLADY Z KAMENIVA DRCENÉHO</t>
  </si>
  <si>
    <t>1: tl. 0,3m; 104,16</t>
  </si>
  <si>
    <t>27157</t>
  </si>
  <si>
    <t>POLŠTÁŘE POD ZÁKLADY Z KAMENIVA TĚŽENÉHO</t>
  </si>
  <si>
    <t>30</t>
  </si>
  <si>
    <t>Svislé konstrukce</t>
  </si>
  <si>
    <t>327325</t>
  </si>
  <si>
    <t>ZDI OPĚRNÉ, ZÁRUBNÍ, NÁBŘEŽNÍ ZE ŽELEZOVÉHO BETONU DO C30/37</t>
  </si>
  <si>
    <t>1: viz. pril.v.v., zídky - beton C30/37 XC4, XF3; 21,89</t>
  </si>
  <si>
    <t>327366</t>
  </si>
  <si>
    <t>VÝZTUŽ ZDÍ OPĚRNÝCH, ZÁRUBNÍCH, NÁBŘEŽNÍCH Z KARI SÍTÍ</t>
  </si>
  <si>
    <t>1: viz. pril.v.v., zídky - výztuž KARI sítě 100x100x8 mm; 146,63*7,99/1000</t>
  </si>
  <si>
    <t>40</t>
  </si>
  <si>
    <t>Vodorovné konstrukce</t>
  </si>
  <si>
    <t>465512</t>
  </si>
  <si>
    <t>DLAŽBY Z LOMOVÉHO KAMENE NA MC</t>
  </si>
  <si>
    <t>1: vi. pril. v.v.; 63,44*0,2</t>
  </si>
  <si>
    <t>451314</t>
  </si>
  <si>
    <t>PODKLADNÍ A VÝPLŇOVÉ VRSTVY Z PROSTÉHO BETONU C25/30</t>
  </si>
  <si>
    <t>45160</t>
  </si>
  <si>
    <t>PODKL A VÝPLŇ VRSTVY Z MEZEROVITÉHO BETONU</t>
  </si>
  <si>
    <t>1: Tl. 0,6m; 148,8</t>
  </si>
  <si>
    <t>467384</t>
  </si>
  <si>
    <t>STUPNĚ A PRAHY VOD KORYT ZE ŽELBET DO C25/30 VČET VÝZT</t>
  </si>
  <si>
    <t>1: prahy ukončení dlažby; 9,15</t>
  </si>
  <si>
    <t>50</t>
  </si>
  <si>
    <t>Komunikace</t>
  </si>
  <si>
    <t>58251</t>
  </si>
  <si>
    <t>DLÁŽDĚNÉ KRYTY Z BETONOVÝCH DLAŽDIC DO LOŽE Z KAMENIVA</t>
  </si>
  <si>
    <t>56333</t>
  </si>
  <si>
    <t>VOZOVKOVÉ VRSTVY ZE ŠTĚRKODRTI TL. DO 150MM</t>
  </si>
  <si>
    <t>1: Štěrkodrť fr. 0/22 mm tl. 150 mm pod  dlažbou; 1996</t>
  </si>
  <si>
    <t>711</t>
  </si>
  <si>
    <t>Izolace proti vodě</t>
  </si>
  <si>
    <t>711111</t>
  </si>
  <si>
    <t>IZOLACE BĚŽNÝCH KONSTRUKCÍ PROTI ZEMNÍ VLHKOSTI ASFALTOVÝMI NÁTĚRY</t>
  </si>
  <si>
    <t xml:space="preserve">1: Zídky - nátěr 1xALP + 2xALN; 82,15*1,1_x000D_
</t>
  </si>
  <si>
    <t>783</t>
  </si>
  <si>
    <t>Nátěry</t>
  </si>
  <si>
    <t>78381</t>
  </si>
  <si>
    <t>NÁTĚRY BETON KONSTR TYP S1 (OS-A)</t>
  </si>
  <si>
    <t>1: hydrofobní nátěr zídek ;54,42</t>
  </si>
  <si>
    <t>90</t>
  </si>
  <si>
    <t>Ostatní konstrukce a práce</t>
  </si>
  <si>
    <t>924420</t>
  </si>
  <si>
    <t>NÁSTUPIŠTĚ L (H) BEZ KONZOLOVÝCH DESEK</t>
  </si>
  <si>
    <t>M</t>
  </si>
  <si>
    <t>1: Nástupištní zídka - prefabrikát H130  (2000x1300x1000), 301 ks;_x000D_
602_x000D_
2: Nástupištní zídka - prefabrikát L130  (2000x1300x1000), 62 ks;124_x000D_
3: Nástupištní zídka - prefabrikát L130  (1000x1300x1000), 1 ks;1</t>
  </si>
  <si>
    <t>924911</t>
  </si>
  <si>
    <t>NÁSTUPIŠTĚ - VODICÍ LINIE ŠÍŘKY 0,40 M Z DLAŽDIC S PODÉLNÝMI DRÁŽKAMI</t>
  </si>
  <si>
    <t>1: Dlažba - drážková - vodící proužek (šířka 400mm);241</t>
  </si>
  <si>
    <t>924914</t>
  </si>
  <si>
    <t>NÁSTUPIŠTĚ - SIGNÁLNÍ PÁS Z DLAŽDIC S RELIÉFNÍM POVRCHEM</t>
  </si>
  <si>
    <t>1: Dlažba - signální pás; 9,71</t>
  </si>
  <si>
    <t>917223</t>
  </si>
  <si>
    <t>SILNIČNÍ A CHODNÍKOVÉ OBRUBY Z BETONOVÝCH OBRUBNÍKŮ ŠÍŘ 100MM</t>
  </si>
  <si>
    <t xml:space="preserve">1: Chod. obrubník ABO 013-19 (100x10x25) stojatý vč. bet. Lože s boční opěrou; 60_x000D_
</t>
  </si>
  <si>
    <t>924913</t>
  </si>
  <si>
    <t>NÁSTUPIŠTĚ - OPTICKÉ ZNAČENÍ NÁTĚREM ŠÍŘKY 0,15 M, ODSTÍN ŽLUTÁ 6200</t>
  </si>
  <si>
    <t>1: viz. pril. v.v.; 600</t>
  </si>
  <si>
    <t>9112B1</t>
  </si>
  <si>
    <t>ZÁBRADLÍ MOSTNÍ SE SVISLOU VÝPLNÍ - DODÁVKA A MONTÁŽ</t>
  </si>
  <si>
    <t>1: celková hmotnost 3117,85kg; 141,85</t>
  </si>
  <si>
    <t>Celkem za 015</t>
  </si>
  <si>
    <t>Celkem za 10</t>
  </si>
  <si>
    <t>Celkem za 20</t>
  </si>
  <si>
    <t>Celkem za 30</t>
  </si>
  <si>
    <t>Celkem za 40</t>
  </si>
  <si>
    <t>Celkem za 50</t>
  </si>
  <si>
    <t>Celkem za 711</t>
  </si>
  <si>
    <t>Celkem za 783</t>
  </si>
  <si>
    <t>Celkem za 90</t>
  </si>
  <si>
    <t>Součet</t>
  </si>
  <si>
    <t>za  Díl</t>
  </si>
  <si>
    <t>SŽDC s.o.</t>
  </si>
  <si>
    <t>1: Dlažba 200 x 200  jedno barevná komunikací pro pěší tl. 80 mm skupiny A/B/C
 vč.lože fr.2/5mm t.30mm; 1755</t>
  </si>
  <si>
    <t>1:  C 20/25n; 7,72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</si>
</sst>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 fillId="10" borderId="0" xfId="0" applyFont="1" applyFill="1" applyBorder="1" applyProtection="1">
      <protection locked="0"/>
    </xf>
    <xf numFmtId="49" fontId="44" fillId="3" borderId="13"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6" fontId="42" fillId="11" borderId="1" xfId="0" applyNumberFormat="1" applyFont="1" applyFill="1" applyBorder="1" applyAlignment="1" applyProtection="1">
      <alignment horizontal="center" vertical="center" wrapText="1"/>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49" fontId="42" fillId="11" borderId="1" xfId="0" applyNumberFormat="1" applyFont="1" applyFill="1" applyBorder="1" applyAlignment="1" applyProtection="1">
      <alignment horizontal="center" vertical="center" wrapText="1"/>
      <protection locked="0"/>
    </xf>
  </cellXfs>
  <cellStyles count="3">
    <cellStyle name="Normální" xfId="0" builtinId="0"/>
    <cellStyle name="Normální 2" xfId="1" xr:uid="{00000000-0005-0000-0000-000001000000}"/>
    <cellStyle name="Normální 3" xfId="2" xr:uid="{00000000-0005-0000-0000-00000200000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1104"/>
  <sheetViews>
    <sheetView showGridLines="0" tabSelected="1" view="pageBreakPreview" zoomScaleNormal="85" zoomScaleSheetLayoutView="100" workbookViewId="0">
      <pane ySplit="12" topLeftCell="A43" activePane="bottomLeft" state="frozen"/>
      <selection activeCell="B1" sqref="B1"/>
      <selection pane="bottomLeft" activeCell="B94" sqref="B94:G94"/>
    </sheetView>
  </sheetViews>
  <sheetFormatPr defaultColWidth="9.140625" defaultRowHeight="11.25" x14ac:dyDescent="0.2"/>
  <cols>
    <col min="1" max="1" width="9.85546875" style="10" customWidth="1"/>
    <col min="2" max="2" width="8.5703125" style="145" customWidth="1"/>
    <col min="3" max="3" width="10.5703125" style="145" customWidth="1"/>
    <col min="4" max="4" width="14.42578125" style="145" customWidth="1"/>
    <col min="5" max="5" width="11.710937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8" t="s">
        <v>81</v>
      </c>
      <c r="C1" s="159"/>
      <c r="D1" s="159"/>
      <c r="E1" s="159"/>
      <c r="F1" s="159"/>
      <c r="G1" s="159"/>
      <c r="H1" s="159"/>
      <c r="I1" s="93"/>
      <c r="J1" s="94"/>
      <c r="K1" s="42"/>
      <c r="L1" s="43" t="str">
        <f>D3</f>
        <v>SO 10-14-01</v>
      </c>
    </row>
    <row r="2" spans="1:15" s="13" customFormat="1" ht="57" customHeight="1" thickTop="1" thickBot="1" x14ac:dyDescent="0.3">
      <c r="B2" s="160" t="s">
        <v>10</v>
      </c>
      <c r="C2" s="161"/>
      <c r="D2" s="95"/>
      <c r="E2" s="46"/>
      <c r="F2" s="28" t="s">
        <v>107</v>
      </c>
      <c r="G2" s="44"/>
      <c r="H2" s="45"/>
      <c r="I2" s="162" t="s">
        <v>25</v>
      </c>
      <c r="J2" s="163"/>
      <c r="K2" s="164">
        <f>ROUND(SUBTOTAL(9,L13:L163),2)</f>
        <v>0</v>
      </c>
      <c r="L2" s="165"/>
    </row>
    <row r="3" spans="1:15" s="13" customFormat="1" ht="42.75" customHeight="1" thickTop="1" thickBot="1" x14ac:dyDescent="0.3">
      <c r="B3" s="96" t="s">
        <v>30</v>
      </c>
      <c r="C3" s="97"/>
      <c r="D3" s="98" t="s">
        <v>111</v>
      </c>
      <c r="E3" s="30"/>
      <c r="F3" s="29" t="s">
        <v>112</v>
      </c>
      <c r="G3" s="99"/>
      <c r="H3" s="100"/>
      <c r="I3" s="101"/>
      <c r="J3" s="102"/>
      <c r="K3" s="182"/>
      <c r="L3" s="183"/>
    </row>
    <row r="4" spans="1:15" s="13" customFormat="1" ht="18" customHeight="1" thickTop="1" x14ac:dyDescent="0.25">
      <c r="B4" s="168" t="s">
        <v>19</v>
      </c>
      <c r="C4" s="169"/>
      <c r="D4" s="170"/>
      <c r="E4" s="4" t="s">
        <v>113</v>
      </c>
      <c r="F4" s="41" t="s">
        <v>114</v>
      </c>
      <c r="G4" s="39"/>
      <c r="H4" s="40"/>
      <c r="I4" s="180" t="s">
        <v>28</v>
      </c>
      <c r="J4" s="181"/>
      <c r="K4" s="2">
        <v>823</v>
      </c>
      <c r="L4" s="3">
        <v>51</v>
      </c>
    </row>
    <row r="5" spans="1:15" s="13" customFormat="1" ht="18" customHeight="1" x14ac:dyDescent="0.25">
      <c r="B5" s="103" t="s">
        <v>26</v>
      </c>
      <c r="C5" s="104"/>
      <c r="D5" s="104"/>
      <c r="E5" s="4" t="s">
        <v>27</v>
      </c>
      <c r="F5" s="172" t="str">
        <f>IF((E5="Stádium 2"),"  Dokumentace pro územní řízení - DUR",(IF((E5="Stádium 3"),"  Projektová dokumentace (DOS/DSP)","")))</f>
        <v xml:space="preserve">  Projektová dokumentace (DOS/DSP)</v>
      </c>
      <c r="G5" s="172"/>
      <c r="H5" s="173"/>
      <c r="I5" s="171" t="s">
        <v>20</v>
      </c>
      <c r="J5" s="170"/>
      <c r="K5" s="5" t="s">
        <v>108</v>
      </c>
      <c r="L5" s="49"/>
    </row>
    <row r="6" spans="1:15" s="13" customFormat="1" ht="18" customHeight="1" x14ac:dyDescent="0.2">
      <c r="B6" s="103" t="s">
        <v>18</v>
      </c>
      <c r="C6" s="104"/>
      <c r="D6" s="104"/>
      <c r="E6" s="153" t="s">
        <v>234</v>
      </c>
      <c r="F6" s="184"/>
      <c r="G6" s="184"/>
      <c r="H6" s="185"/>
      <c r="I6" s="171" t="s">
        <v>21</v>
      </c>
      <c r="J6" s="170"/>
      <c r="K6" s="5"/>
      <c r="L6" s="49"/>
      <c r="O6" s="53"/>
    </row>
    <row r="7" spans="1:15" s="13" customFormat="1" ht="18" customHeight="1" x14ac:dyDescent="0.2">
      <c r="B7" s="174" t="s">
        <v>22</v>
      </c>
      <c r="C7" s="157"/>
      <c r="D7" s="157"/>
      <c r="E7" s="105"/>
      <c r="F7" s="186" t="s">
        <v>17</v>
      </c>
      <c r="G7" s="187"/>
      <c r="H7" s="188"/>
      <c r="I7" s="179" t="s">
        <v>24</v>
      </c>
      <c r="J7" s="169"/>
      <c r="K7" s="47">
        <v>2018</v>
      </c>
      <c r="L7" s="50"/>
      <c r="O7" s="54"/>
    </row>
    <row r="8" spans="1:15" s="13" customFormat="1" ht="19.5" customHeight="1" thickBot="1" x14ac:dyDescent="0.3">
      <c r="B8" s="189" t="s">
        <v>23</v>
      </c>
      <c r="C8" s="190"/>
      <c r="D8" s="190"/>
      <c r="E8" s="106"/>
      <c r="F8" s="19" t="s">
        <v>97</v>
      </c>
      <c r="G8" s="191" t="s">
        <v>109</v>
      </c>
      <c r="H8" s="192"/>
      <c r="I8" s="156" t="s">
        <v>16</v>
      </c>
      <c r="J8" s="157"/>
      <c r="K8" s="48" t="s">
        <v>110</v>
      </c>
      <c r="L8" s="51"/>
    </row>
    <row r="9" spans="1:15" s="13" customFormat="1" ht="9.75" customHeight="1" x14ac:dyDescent="0.25">
      <c r="B9" s="177" t="str">
        <f>F2</f>
        <v>Mstětice (mimo) - Praha-Vysočany (včetně)-P-AD</v>
      </c>
      <c r="C9" s="178"/>
      <c r="D9" s="178"/>
      <c r="E9" s="178"/>
      <c r="F9" s="178"/>
      <c r="G9" s="178"/>
      <c r="H9" s="178"/>
      <c r="I9" s="178"/>
      <c r="J9" s="178"/>
      <c r="K9" s="20" t="str">
        <f>$I$5</f>
        <v>ISPROFIN:</v>
      </c>
      <c r="L9" s="52" t="str">
        <f>K5</f>
        <v>17-239.201</v>
      </c>
    </row>
    <row r="10" spans="1:15" s="13" customFormat="1" ht="15" customHeight="1" x14ac:dyDescent="0.25">
      <c r="B10" s="175" t="s">
        <v>11</v>
      </c>
      <c r="C10" s="154" t="s">
        <v>0</v>
      </c>
      <c r="D10" s="154" t="s">
        <v>1</v>
      </c>
      <c r="E10" s="154" t="s">
        <v>12</v>
      </c>
      <c r="F10" s="154" t="s">
        <v>29</v>
      </c>
      <c r="G10" s="154" t="s">
        <v>2</v>
      </c>
      <c r="H10" s="154" t="s">
        <v>3</v>
      </c>
      <c r="I10" s="154" t="s">
        <v>13</v>
      </c>
      <c r="J10" s="154" t="s">
        <v>14</v>
      </c>
      <c r="K10" s="166" t="s">
        <v>94</v>
      </c>
      <c r="L10" s="167"/>
    </row>
    <row r="11" spans="1:15" s="13" customFormat="1" ht="15" customHeight="1" x14ac:dyDescent="0.25">
      <c r="B11" s="175"/>
      <c r="C11" s="154"/>
      <c r="D11" s="154"/>
      <c r="E11" s="154"/>
      <c r="F11" s="154"/>
      <c r="G11" s="154"/>
      <c r="H11" s="154"/>
      <c r="I11" s="154"/>
      <c r="J11" s="154"/>
      <c r="K11" s="166"/>
      <c r="L11" s="167"/>
    </row>
    <row r="12" spans="1:15" s="13" customFormat="1" ht="12.75" customHeight="1" thickBot="1" x14ac:dyDescent="0.3">
      <c r="B12" s="176"/>
      <c r="C12" s="155"/>
      <c r="D12" s="155"/>
      <c r="E12" s="155"/>
      <c r="F12" s="155"/>
      <c r="G12" s="155"/>
      <c r="H12" s="155"/>
      <c r="I12" s="155"/>
      <c r="J12" s="155"/>
      <c r="K12" s="67" t="s">
        <v>15</v>
      </c>
      <c r="L12" s="68" t="s">
        <v>4</v>
      </c>
    </row>
    <row r="13" spans="1:15" s="69" customFormat="1" x14ac:dyDescent="0.2">
      <c r="A13" s="69" t="s">
        <v>115</v>
      </c>
      <c r="B13" s="107" t="s">
        <v>116</v>
      </c>
      <c r="C13" s="108" t="s">
        <v>117</v>
      </c>
      <c r="D13" s="108"/>
      <c r="E13" s="108"/>
      <c r="F13" s="108" t="s">
        <v>118</v>
      </c>
      <c r="G13" s="108"/>
      <c r="H13" s="109"/>
      <c r="I13" s="109"/>
      <c r="J13" s="109"/>
      <c r="K13" s="83"/>
      <c r="L13" s="84"/>
      <c r="M13" s="71"/>
    </row>
    <row r="14" spans="1:15" s="69" customFormat="1" ht="22.5" x14ac:dyDescent="0.2">
      <c r="A14" s="69" t="s">
        <v>119</v>
      </c>
      <c r="B14" s="110">
        <v>1</v>
      </c>
      <c r="C14" s="111" t="s">
        <v>120</v>
      </c>
      <c r="D14" s="111"/>
      <c r="E14" s="111" t="s">
        <v>121</v>
      </c>
      <c r="F14" s="81" t="s">
        <v>122</v>
      </c>
      <c r="G14" s="111" t="s">
        <v>123</v>
      </c>
      <c r="H14" s="112">
        <v>533.20600000000002</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x14ac:dyDescent="0.2">
      <c r="A16" s="69" t="s">
        <v>7</v>
      </c>
      <c r="B16" s="113"/>
      <c r="C16" s="114"/>
      <c r="D16" s="114"/>
      <c r="E16" s="114"/>
      <c r="F16" s="81" t="s">
        <v>124</v>
      </c>
      <c r="G16" s="114"/>
      <c r="H16" s="115"/>
      <c r="I16" s="115"/>
      <c r="J16" s="115"/>
      <c r="K16" s="86"/>
      <c r="L16" s="80"/>
      <c r="M16" s="71"/>
    </row>
    <row r="17" spans="1:13" s="69" customFormat="1" x14ac:dyDescent="0.2">
      <c r="A17" s="152" t="s">
        <v>101</v>
      </c>
      <c r="B17" s="119" t="s">
        <v>232</v>
      </c>
      <c r="C17" s="120" t="s">
        <v>233</v>
      </c>
      <c r="D17" s="120"/>
      <c r="E17" s="120"/>
      <c r="F17" s="120" t="s">
        <v>118</v>
      </c>
      <c r="G17" s="120"/>
      <c r="H17" s="121"/>
      <c r="I17" s="121"/>
      <c r="J17" s="121"/>
      <c r="K17" s="88"/>
      <c r="L17" s="89">
        <f>SUM(L14:L16)</f>
        <v>0</v>
      </c>
      <c r="M17" s="71"/>
    </row>
    <row r="18" spans="1:13" s="69" customFormat="1" ht="22.5" x14ac:dyDescent="0.2">
      <c r="A18" s="69" t="s">
        <v>119</v>
      </c>
      <c r="B18" s="110">
        <v>2</v>
      </c>
      <c r="C18" s="111" t="s">
        <v>125</v>
      </c>
      <c r="D18" s="111"/>
      <c r="E18" s="111" t="s">
        <v>121</v>
      </c>
      <c r="F18" s="81" t="s">
        <v>126</v>
      </c>
      <c r="G18" s="111" t="s">
        <v>123</v>
      </c>
      <c r="H18" s="112">
        <v>533.20600000000002</v>
      </c>
      <c r="I18" s="112"/>
      <c r="J18" s="112" t="str">
        <f>IF(ISNUMBER(I18),ROUND(H18*I18,3),"")</f>
        <v/>
      </c>
      <c r="K18" s="85"/>
      <c r="L18" s="79">
        <f>ROUND(H18*K18,2)</f>
        <v>0</v>
      </c>
      <c r="M18" s="71"/>
    </row>
    <row r="19" spans="1:13" s="69" customFormat="1" x14ac:dyDescent="0.2">
      <c r="A19" s="69" t="s">
        <v>5</v>
      </c>
      <c r="B19" s="113"/>
      <c r="C19" s="114"/>
      <c r="D19" s="114"/>
      <c r="E19" s="114"/>
      <c r="F19" s="81"/>
      <c r="G19" s="114"/>
      <c r="H19" s="115"/>
      <c r="I19" s="115"/>
      <c r="J19" s="115"/>
      <c r="K19" s="86"/>
      <c r="L19" s="80"/>
      <c r="M19" s="71"/>
    </row>
    <row r="20" spans="1:13" s="69" customFormat="1" x14ac:dyDescent="0.2">
      <c r="A20" s="69" t="s">
        <v>7</v>
      </c>
      <c r="B20" s="113"/>
      <c r="C20" s="114"/>
      <c r="D20" s="114"/>
      <c r="E20" s="114"/>
      <c r="F20" s="81" t="s">
        <v>124</v>
      </c>
      <c r="G20" s="114"/>
      <c r="H20" s="115"/>
      <c r="I20" s="115"/>
      <c r="J20" s="115"/>
      <c r="K20" s="86"/>
      <c r="L20" s="80"/>
      <c r="M20" s="71"/>
    </row>
    <row r="21" spans="1:13" s="69" customFormat="1" x14ac:dyDescent="0.2">
      <c r="A21" s="69" t="s">
        <v>8</v>
      </c>
      <c r="B21" s="113"/>
      <c r="C21" s="114"/>
      <c r="D21" s="114"/>
      <c r="E21" s="114"/>
      <c r="F21" s="81"/>
      <c r="G21" s="114"/>
      <c r="H21" s="115"/>
      <c r="I21" s="115"/>
      <c r="J21" s="115"/>
      <c r="K21" s="86"/>
      <c r="L21" s="80"/>
      <c r="M21" s="71"/>
    </row>
    <row r="22" spans="1:13" s="69" customFormat="1" x14ac:dyDescent="0.2">
      <c r="B22" s="116"/>
      <c r="C22" s="117"/>
      <c r="D22" s="117"/>
      <c r="E22" s="117"/>
      <c r="F22" s="117"/>
      <c r="G22" s="117"/>
      <c r="H22" s="118"/>
      <c r="I22" s="118"/>
      <c r="J22" s="118"/>
      <c r="K22" s="87"/>
      <c r="L22" s="82"/>
      <c r="M22" s="71"/>
    </row>
    <row r="23" spans="1:13" s="69" customFormat="1" ht="22.5" x14ac:dyDescent="0.2">
      <c r="A23" s="69" t="s">
        <v>101</v>
      </c>
      <c r="B23" s="119"/>
      <c r="C23" s="120" t="s">
        <v>223</v>
      </c>
      <c r="D23" s="120"/>
      <c r="E23" s="120"/>
      <c r="F23" s="120" t="s">
        <v>118</v>
      </c>
      <c r="G23" s="120"/>
      <c r="H23" s="121"/>
      <c r="I23" s="121"/>
      <c r="J23" s="121">
        <f>SUBTOTAL(9,J14:J22)</f>
        <v>0</v>
      </c>
      <c r="K23" s="88"/>
      <c r="L23" s="89">
        <f>SUBTOTAL(9,L14:L22)</f>
        <v>0</v>
      </c>
      <c r="M23" s="71"/>
    </row>
    <row r="24" spans="1:13" s="69" customFormat="1" ht="12" thickBot="1" x14ac:dyDescent="0.25">
      <c r="B24" s="122"/>
      <c r="C24" s="123"/>
      <c r="D24" s="123"/>
      <c r="E24" s="123"/>
      <c r="F24" s="123"/>
      <c r="G24" s="123"/>
      <c r="H24" s="124"/>
      <c r="I24" s="125"/>
      <c r="J24" s="126"/>
      <c r="K24" s="77"/>
      <c r="L24" s="78"/>
      <c r="M24" s="71"/>
    </row>
    <row r="25" spans="1:13" s="69" customFormat="1" x14ac:dyDescent="0.2">
      <c r="A25" s="69" t="s">
        <v>115</v>
      </c>
      <c r="B25" s="107" t="s">
        <v>116</v>
      </c>
      <c r="C25" s="108" t="s">
        <v>127</v>
      </c>
      <c r="D25" s="108"/>
      <c r="E25" s="108"/>
      <c r="F25" s="108" t="s">
        <v>9</v>
      </c>
      <c r="G25" s="108"/>
      <c r="H25" s="109"/>
      <c r="I25" s="109"/>
      <c r="J25" s="109"/>
      <c r="K25" s="83"/>
      <c r="L25" s="84"/>
      <c r="M25" s="71"/>
    </row>
    <row r="26" spans="1:13" s="69" customFormat="1" ht="22.5" x14ac:dyDescent="0.2">
      <c r="A26" s="69" t="s">
        <v>119</v>
      </c>
      <c r="B26" s="110">
        <v>3</v>
      </c>
      <c r="C26" s="111" t="s">
        <v>128</v>
      </c>
      <c r="D26" s="111"/>
      <c r="E26" s="111" t="s">
        <v>129</v>
      </c>
      <c r="F26" s="81" t="s">
        <v>130</v>
      </c>
      <c r="G26" s="111" t="s">
        <v>131</v>
      </c>
      <c r="H26" s="112">
        <v>673</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x14ac:dyDescent="0.2">
      <c r="A28" s="69" t="s">
        <v>7</v>
      </c>
      <c r="B28" s="113"/>
      <c r="C28" s="114"/>
      <c r="D28" s="114"/>
      <c r="E28" s="114"/>
      <c r="F28" s="81" t="s">
        <v>132</v>
      </c>
      <c r="G28" s="114"/>
      <c r="H28" s="115"/>
      <c r="I28" s="115"/>
      <c r="J28" s="115"/>
      <c r="K28" s="86"/>
      <c r="L28" s="80"/>
      <c r="M28" s="71"/>
    </row>
    <row r="29" spans="1:13" s="69" customFormat="1" x14ac:dyDescent="0.2">
      <c r="A29" s="69" t="s">
        <v>8</v>
      </c>
      <c r="B29" s="113"/>
      <c r="C29" s="114"/>
      <c r="D29" s="114"/>
      <c r="E29" s="114"/>
      <c r="F29" s="81" t="s">
        <v>133</v>
      </c>
      <c r="G29" s="114"/>
      <c r="H29" s="115"/>
      <c r="I29" s="115"/>
      <c r="J29" s="115"/>
      <c r="K29" s="86"/>
      <c r="L29" s="80"/>
      <c r="M29" s="71"/>
    </row>
    <row r="30" spans="1:13" s="69" customFormat="1" ht="22.5" x14ac:dyDescent="0.2">
      <c r="A30" s="69" t="s">
        <v>119</v>
      </c>
      <c r="B30" s="110">
        <v>4</v>
      </c>
      <c r="C30" s="111" t="s">
        <v>134</v>
      </c>
      <c r="D30" s="111"/>
      <c r="E30" s="111" t="s">
        <v>129</v>
      </c>
      <c r="F30" s="81" t="s">
        <v>135</v>
      </c>
      <c r="G30" s="111" t="s">
        <v>131</v>
      </c>
      <c r="H30" s="112">
        <v>673</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x14ac:dyDescent="0.2">
      <c r="A32" s="70" t="s">
        <v>7</v>
      </c>
      <c r="B32" s="113"/>
      <c r="C32" s="114"/>
      <c r="D32" s="114"/>
      <c r="E32" s="114"/>
      <c r="F32" s="81" t="s">
        <v>132</v>
      </c>
      <c r="G32" s="127"/>
      <c r="H32" s="115"/>
      <c r="I32" s="115"/>
      <c r="J32" s="115"/>
      <c r="K32" s="86"/>
      <c r="L32" s="80"/>
    </row>
    <row r="33" spans="1:12" s="69" customFormat="1" x14ac:dyDescent="0.2">
      <c r="A33" s="70" t="s">
        <v>8</v>
      </c>
      <c r="B33" s="113"/>
      <c r="C33" s="114"/>
      <c r="D33" s="114"/>
      <c r="E33" s="114"/>
      <c r="F33" s="81" t="s">
        <v>133</v>
      </c>
      <c r="G33" s="127"/>
      <c r="H33" s="115"/>
      <c r="I33" s="115"/>
      <c r="J33" s="115"/>
      <c r="K33" s="86"/>
      <c r="L33" s="80"/>
    </row>
    <row r="34" spans="1:12" s="69" customFormat="1" ht="22.5" x14ac:dyDescent="0.2">
      <c r="A34" s="70" t="s">
        <v>119</v>
      </c>
      <c r="B34" s="110">
        <v>5</v>
      </c>
      <c r="C34" s="111" t="s">
        <v>136</v>
      </c>
      <c r="D34" s="111"/>
      <c r="E34" s="111" t="s">
        <v>129</v>
      </c>
      <c r="F34" s="81" t="s">
        <v>137</v>
      </c>
      <c r="G34" s="128" t="s">
        <v>138</v>
      </c>
      <c r="H34" s="112">
        <v>589.83000000000004</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x14ac:dyDescent="0.2">
      <c r="A36" s="70" t="s">
        <v>7</v>
      </c>
      <c r="B36" s="113"/>
      <c r="C36" s="114"/>
      <c r="D36" s="114"/>
      <c r="E36" s="114"/>
      <c r="F36" s="81" t="s">
        <v>139</v>
      </c>
      <c r="G36" s="127"/>
      <c r="H36" s="115"/>
      <c r="I36" s="115"/>
      <c r="J36" s="115"/>
      <c r="K36" s="86"/>
      <c r="L36" s="80"/>
    </row>
    <row r="37" spans="1:12" s="69" customFormat="1" x14ac:dyDescent="0.2">
      <c r="A37" s="70" t="s">
        <v>8</v>
      </c>
      <c r="B37" s="113"/>
      <c r="C37" s="114"/>
      <c r="D37" s="114"/>
      <c r="E37" s="114"/>
      <c r="F37" s="81" t="s">
        <v>133</v>
      </c>
      <c r="G37" s="127"/>
      <c r="H37" s="115"/>
      <c r="I37" s="115"/>
      <c r="J37" s="115"/>
      <c r="K37" s="86"/>
      <c r="L37" s="80"/>
    </row>
    <row r="38" spans="1:12" s="69" customFormat="1" ht="22.5" x14ac:dyDescent="0.2">
      <c r="A38" s="70" t="s">
        <v>119</v>
      </c>
      <c r="B38" s="110">
        <v>6</v>
      </c>
      <c r="C38" s="111" t="s">
        <v>140</v>
      </c>
      <c r="D38" s="111"/>
      <c r="E38" s="111" t="s">
        <v>129</v>
      </c>
      <c r="F38" s="81" t="s">
        <v>141</v>
      </c>
      <c r="G38" s="128" t="s">
        <v>138</v>
      </c>
      <c r="H38" s="112">
        <v>2301.71</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22.5" x14ac:dyDescent="0.2">
      <c r="A40" s="70" t="s">
        <v>7</v>
      </c>
      <c r="B40" s="113"/>
      <c r="C40" s="114"/>
      <c r="D40" s="114"/>
      <c r="E40" s="114"/>
      <c r="F40" s="81" t="s">
        <v>142</v>
      </c>
      <c r="G40" s="127"/>
      <c r="H40" s="115"/>
      <c r="I40" s="115"/>
      <c r="J40" s="115"/>
      <c r="K40" s="86"/>
      <c r="L40" s="80"/>
    </row>
    <row r="41" spans="1:12" s="69" customFormat="1" x14ac:dyDescent="0.2">
      <c r="A41" s="70" t="s">
        <v>8</v>
      </c>
      <c r="B41" s="113"/>
      <c r="C41" s="114"/>
      <c r="D41" s="114"/>
      <c r="E41" s="114"/>
      <c r="F41" s="81" t="s">
        <v>133</v>
      </c>
      <c r="G41" s="127"/>
      <c r="H41" s="115"/>
      <c r="I41" s="115"/>
      <c r="J41" s="115"/>
      <c r="K41" s="86"/>
      <c r="L41" s="80"/>
    </row>
    <row r="42" spans="1:12" s="69" customFormat="1" ht="22.5" x14ac:dyDescent="0.2">
      <c r="A42" s="70" t="s">
        <v>119</v>
      </c>
      <c r="B42" s="110">
        <v>7</v>
      </c>
      <c r="C42" s="111" t="s">
        <v>143</v>
      </c>
      <c r="D42" s="111"/>
      <c r="E42" s="111" t="s">
        <v>129</v>
      </c>
      <c r="F42" s="81" t="s">
        <v>144</v>
      </c>
      <c r="G42" s="128" t="s">
        <v>138</v>
      </c>
      <c r="H42" s="112">
        <v>346.83</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x14ac:dyDescent="0.2">
      <c r="A44" s="70" t="s">
        <v>7</v>
      </c>
      <c r="B44" s="113"/>
      <c r="C44" s="114"/>
      <c r="D44" s="114"/>
      <c r="E44" s="114"/>
      <c r="F44" s="81" t="s">
        <v>145</v>
      </c>
      <c r="G44" s="127"/>
      <c r="H44" s="115"/>
      <c r="I44" s="115"/>
      <c r="J44" s="115"/>
      <c r="K44" s="86"/>
      <c r="L44" s="80"/>
    </row>
    <row r="45" spans="1:12" s="69" customFormat="1" x14ac:dyDescent="0.2">
      <c r="A45" s="70" t="s">
        <v>8</v>
      </c>
      <c r="B45" s="113"/>
      <c r="C45" s="114"/>
      <c r="D45" s="114"/>
      <c r="E45" s="114"/>
      <c r="F45" s="81" t="s">
        <v>133</v>
      </c>
      <c r="G45" s="127"/>
      <c r="H45" s="115"/>
      <c r="I45" s="115"/>
      <c r="J45" s="115"/>
      <c r="K45" s="86"/>
      <c r="L45" s="80"/>
    </row>
    <row r="46" spans="1:12" s="69" customFormat="1" ht="22.5" x14ac:dyDescent="0.2">
      <c r="A46" s="70" t="s">
        <v>119</v>
      </c>
      <c r="B46" s="110">
        <v>8</v>
      </c>
      <c r="C46" s="111" t="s">
        <v>146</v>
      </c>
      <c r="D46" s="111"/>
      <c r="E46" s="111" t="s">
        <v>129</v>
      </c>
      <c r="F46" s="81" t="s">
        <v>147</v>
      </c>
      <c r="G46" s="128" t="s">
        <v>138</v>
      </c>
      <c r="H46" s="112">
        <v>2963.12</v>
      </c>
      <c r="I46" s="112"/>
      <c r="J46" s="112" t="str">
        <f>IF(ISNUMBER(I46),ROUND(H46*I46,3),"")</f>
        <v/>
      </c>
      <c r="K46" s="85"/>
      <c r="L46" s="79">
        <f>ROUND(H46*K46,2)</f>
        <v>0</v>
      </c>
    </row>
    <row r="47" spans="1:12" s="69" customFormat="1" x14ac:dyDescent="0.2">
      <c r="A47" s="70" t="s">
        <v>5</v>
      </c>
      <c r="B47" s="113"/>
      <c r="C47" s="114"/>
      <c r="D47" s="114"/>
      <c r="E47" s="114"/>
      <c r="F47" s="81"/>
      <c r="G47" s="127"/>
      <c r="H47" s="115"/>
      <c r="I47" s="115"/>
      <c r="J47" s="115"/>
      <c r="K47" s="86"/>
      <c r="L47" s="80"/>
    </row>
    <row r="48" spans="1:12" s="69" customFormat="1" ht="33.75" x14ac:dyDescent="0.2">
      <c r="A48" s="70" t="s">
        <v>7</v>
      </c>
      <c r="B48" s="113"/>
      <c r="C48" s="114"/>
      <c r="D48" s="114"/>
      <c r="E48" s="114"/>
      <c r="F48" s="81" t="s">
        <v>148</v>
      </c>
      <c r="G48" s="127"/>
      <c r="H48" s="115"/>
      <c r="I48" s="115"/>
      <c r="J48" s="115"/>
      <c r="K48" s="86"/>
      <c r="L48" s="80"/>
    </row>
    <row r="49" spans="1:12" s="69" customFormat="1" x14ac:dyDescent="0.2">
      <c r="A49" s="70" t="s">
        <v>8</v>
      </c>
      <c r="B49" s="113"/>
      <c r="C49" s="114"/>
      <c r="D49" s="114"/>
      <c r="E49" s="114"/>
      <c r="F49" s="81" t="s">
        <v>133</v>
      </c>
      <c r="G49" s="127"/>
      <c r="H49" s="115"/>
      <c r="I49" s="115"/>
      <c r="J49" s="115"/>
      <c r="K49" s="86"/>
      <c r="L49" s="80"/>
    </row>
    <row r="50" spans="1:12" ht="22.5" x14ac:dyDescent="0.2">
      <c r="A50" s="70" t="s">
        <v>119</v>
      </c>
      <c r="B50" s="110">
        <v>9</v>
      </c>
      <c r="C50" s="111" t="s">
        <v>149</v>
      </c>
      <c r="D50" s="111"/>
      <c r="E50" s="111" t="s">
        <v>129</v>
      </c>
      <c r="F50" s="81" t="s">
        <v>150</v>
      </c>
      <c r="G50" s="128" t="s">
        <v>138</v>
      </c>
      <c r="H50" s="112">
        <v>589.92999999999995</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x14ac:dyDescent="0.2">
      <c r="A52" s="70" t="s">
        <v>7</v>
      </c>
      <c r="B52" s="113"/>
      <c r="C52" s="114"/>
      <c r="D52" s="114"/>
      <c r="E52" s="114"/>
      <c r="F52" s="81"/>
      <c r="G52" s="127"/>
      <c r="H52" s="115"/>
      <c r="I52" s="115"/>
      <c r="J52" s="115"/>
      <c r="K52" s="86"/>
      <c r="L52" s="80"/>
    </row>
    <row r="53" spans="1:12" x14ac:dyDescent="0.2">
      <c r="A53" s="70" t="s">
        <v>8</v>
      </c>
      <c r="B53" s="113"/>
      <c r="C53" s="114"/>
      <c r="D53" s="114"/>
      <c r="E53" s="114"/>
      <c r="F53" s="81" t="s">
        <v>133</v>
      </c>
      <c r="G53" s="127"/>
      <c r="H53" s="115"/>
      <c r="I53" s="115"/>
      <c r="J53" s="115"/>
      <c r="K53" s="86"/>
      <c r="L53" s="80"/>
    </row>
    <row r="54" spans="1:12" ht="22.5" x14ac:dyDescent="0.2">
      <c r="A54" s="70" t="s">
        <v>119</v>
      </c>
      <c r="B54" s="110">
        <v>10</v>
      </c>
      <c r="C54" s="111" t="s">
        <v>151</v>
      </c>
      <c r="D54" s="111"/>
      <c r="E54" s="111" t="s">
        <v>129</v>
      </c>
      <c r="F54" s="81" t="s">
        <v>152</v>
      </c>
      <c r="G54" s="128" t="s">
        <v>138</v>
      </c>
      <c r="H54" s="112">
        <v>594.12</v>
      </c>
      <c r="I54" s="112"/>
      <c r="J54" s="112" t="str">
        <f>IF(ISNUMBER(I54),ROUND(H54*I54,3),"")</f>
        <v/>
      </c>
      <c r="K54" s="85"/>
      <c r="L54" s="79">
        <f>ROUND(H54*K54,2)</f>
        <v>0</v>
      </c>
    </row>
    <row r="55" spans="1:12" s="69" customFormat="1" x14ac:dyDescent="0.2">
      <c r="A55" s="70" t="s">
        <v>5</v>
      </c>
      <c r="B55" s="113"/>
      <c r="C55" s="114"/>
      <c r="D55" s="114"/>
      <c r="E55" s="114"/>
      <c r="F55" s="81"/>
      <c r="G55" s="127"/>
      <c r="H55" s="115"/>
      <c r="I55" s="115"/>
      <c r="J55" s="115"/>
      <c r="K55" s="86"/>
      <c r="L55" s="80"/>
    </row>
    <row r="56" spans="1:12" s="69" customFormat="1" x14ac:dyDescent="0.2">
      <c r="A56" s="70" t="s">
        <v>7</v>
      </c>
      <c r="B56" s="113"/>
      <c r="C56" s="114"/>
      <c r="D56" s="114"/>
      <c r="E56" s="114"/>
      <c r="F56" s="81" t="s">
        <v>153</v>
      </c>
      <c r="G56" s="127"/>
      <c r="H56" s="115"/>
      <c r="I56" s="115"/>
      <c r="J56" s="115"/>
      <c r="K56" s="86"/>
      <c r="L56" s="80"/>
    </row>
    <row r="57" spans="1:12" s="69" customFormat="1" x14ac:dyDescent="0.2">
      <c r="A57" s="70" t="s">
        <v>8</v>
      </c>
      <c r="B57" s="113"/>
      <c r="C57" s="114"/>
      <c r="D57" s="114"/>
      <c r="E57" s="114"/>
      <c r="F57" s="81" t="s">
        <v>133</v>
      </c>
      <c r="G57" s="127"/>
      <c r="H57" s="115"/>
      <c r="I57" s="115"/>
      <c r="J57" s="115"/>
      <c r="K57" s="86"/>
      <c r="L57" s="80"/>
    </row>
    <row r="58" spans="1:12" s="69" customFormat="1" x14ac:dyDescent="0.2">
      <c r="A58" s="70"/>
      <c r="B58" s="116"/>
      <c r="C58" s="117"/>
      <c r="D58" s="117"/>
      <c r="E58" s="117"/>
      <c r="F58" s="117"/>
      <c r="G58" s="129"/>
      <c r="H58" s="118"/>
      <c r="I58" s="118"/>
      <c r="J58" s="118"/>
      <c r="K58" s="87"/>
      <c r="L58" s="82"/>
    </row>
    <row r="59" spans="1:12" s="69" customFormat="1" ht="22.5" x14ac:dyDescent="0.2">
      <c r="A59" s="70" t="s">
        <v>101</v>
      </c>
      <c r="B59" s="119"/>
      <c r="C59" s="120" t="s">
        <v>224</v>
      </c>
      <c r="D59" s="120"/>
      <c r="E59" s="120"/>
      <c r="F59" s="120" t="s">
        <v>9</v>
      </c>
      <c r="G59" s="130"/>
      <c r="H59" s="121"/>
      <c r="I59" s="121"/>
      <c r="J59" s="121">
        <f>SUBTOTAL(9,J26:J58)</f>
        <v>0</v>
      </c>
      <c r="K59" s="88"/>
      <c r="L59" s="89">
        <f>SUBTOTAL(9,L26:L58)</f>
        <v>0</v>
      </c>
    </row>
    <row r="60" spans="1:12" s="69" customFormat="1" ht="12" thickBot="1" x14ac:dyDescent="0.25">
      <c r="A60" s="70"/>
      <c r="B60" s="122"/>
      <c r="C60" s="123"/>
      <c r="D60" s="123"/>
      <c r="E60" s="123"/>
      <c r="F60" s="123"/>
      <c r="G60" s="124"/>
      <c r="H60" s="125"/>
      <c r="I60" s="126"/>
      <c r="J60" s="125"/>
      <c r="K60" s="78"/>
      <c r="L60" s="78"/>
    </row>
    <row r="61" spans="1:12" s="69" customFormat="1" x14ac:dyDescent="0.2">
      <c r="A61" s="70" t="s">
        <v>115</v>
      </c>
      <c r="B61" s="107" t="s">
        <v>116</v>
      </c>
      <c r="C61" s="108" t="s">
        <v>154</v>
      </c>
      <c r="D61" s="108"/>
      <c r="E61" s="108"/>
      <c r="F61" s="108" t="s">
        <v>155</v>
      </c>
      <c r="G61" s="131"/>
      <c r="H61" s="109"/>
      <c r="I61" s="109"/>
      <c r="J61" s="109"/>
      <c r="K61" s="83"/>
      <c r="L61" s="84"/>
    </row>
    <row r="62" spans="1:12" s="69" customFormat="1" ht="22.5" x14ac:dyDescent="0.2">
      <c r="A62" s="70" t="s">
        <v>119</v>
      </c>
      <c r="B62" s="110">
        <v>11</v>
      </c>
      <c r="C62" s="111" t="s">
        <v>156</v>
      </c>
      <c r="D62" s="111"/>
      <c r="E62" s="111" t="s">
        <v>129</v>
      </c>
      <c r="F62" s="81" t="s">
        <v>157</v>
      </c>
      <c r="G62" s="128" t="s">
        <v>138</v>
      </c>
      <c r="H62" s="112">
        <v>88.7</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22.5" x14ac:dyDescent="0.2">
      <c r="A64" s="70" t="s">
        <v>7</v>
      </c>
      <c r="B64" s="113"/>
      <c r="C64" s="114"/>
      <c r="D64" s="114"/>
      <c r="E64" s="114"/>
      <c r="F64" s="81" t="s">
        <v>158</v>
      </c>
      <c r="G64" s="127"/>
      <c r="H64" s="115"/>
      <c r="I64" s="115"/>
      <c r="J64" s="115"/>
      <c r="K64" s="86"/>
      <c r="L64" s="80"/>
    </row>
    <row r="65" spans="1:12" s="69" customFormat="1" x14ac:dyDescent="0.2">
      <c r="A65" s="70" t="s">
        <v>8</v>
      </c>
      <c r="B65" s="113"/>
      <c r="C65" s="114"/>
      <c r="D65" s="114"/>
      <c r="E65" s="114"/>
      <c r="F65" s="81" t="s">
        <v>133</v>
      </c>
      <c r="G65" s="127"/>
      <c r="H65" s="115"/>
      <c r="I65" s="115"/>
      <c r="J65" s="115"/>
      <c r="K65" s="86"/>
      <c r="L65" s="80"/>
    </row>
    <row r="66" spans="1:12" s="69" customFormat="1" ht="22.5" x14ac:dyDescent="0.2">
      <c r="A66" s="70" t="s">
        <v>119</v>
      </c>
      <c r="B66" s="110">
        <v>12</v>
      </c>
      <c r="C66" s="111" t="s">
        <v>159</v>
      </c>
      <c r="D66" s="111"/>
      <c r="E66" s="111" t="s">
        <v>129</v>
      </c>
      <c r="F66" s="81" t="s">
        <v>160</v>
      </c>
      <c r="G66" s="128" t="s">
        <v>138</v>
      </c>
      <c r="H66" s="112">
        <v>104.16</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x14ac:dyDescent="0.2">
      <c r="A68" s="70" t="s">
        <v>7</v>
      </c>
      <c r="B68" s="113"/>
      <c r="C68" s="114"/>
      <c r="D68" s="114"/>
      <c r="E68" s="114"/>
      <c r="F68" s="81" t="s">
        <v>161</v>
      </c>
      <c r="G68" s="127"/>
      <c r="H68" s="115"/>
      <c r="I68" s="115"/>
      <c r="J68" s="115"/>
      <c r="K68" s="86"/>
      <c r="L68" s="80"/>
    </row>
    <row r="69" spans="1:12" s="69" customFormat="1" x14ac:dyDescent="0.2">
      <c r="A69" s="70" t="s">
        <v>8</v>
      </c>
      <c r="B69" s="113"/>
      <c r="C69" s="114"/>
      <c r="D69" s="114"/>
      <c r="E69" s="114"/>
      <c r="F69" s="81" t="s">
        <v>133</v>
      </c>
      <c r="G69" s="127"/>
      <c r="H69" s="115"/>
      <c r="I69" s="115"/>
      <c r="J69" s="115"/>
      <c r="K69" s="86"/>
      <c r="L69" s="80"/>
    </row>
    <row r="70" spans="1:12" ht="22.5" x14ac:dyDescent="0.2">
      <c r="A70" s="1" t="s">
        <v>119</v>
      </c>
      <c r="B70" s="110">
        <v>13</v>
      </c>
      <c r="C70" s="111" t="s">
        <v>162</v>
      </c>
      <c r="D70" s="111"/>
      <c r="E70" s="111" t="s">
        <v>129</v>
      </c>
      <c r="F70" s="81" t="s">
        <v>163</v>
      </c>
      <c r="G70" s="128" t="s">
        <v>138</v>
      </c>
      <c r="H70" s="112">
        <v>2.59</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x14ac:dyDescent="0.2">
      <c r="A72" s="1" t="s">
        <v>7</v>
      </c>
      <c r="B72" s="113"/>
      <c r="C72" s="114"/>
      <c r="D72" s="114"/>
      <c r="E72" s="114"/>
      <c r="F72" s="81"/>
      <c r="G72" s="127"/>
      <c r="H72" s="115"/>
      <c r="I72" s="115"/>
      <c r="J72" s="115"/>
      <c r="K72" s="86"/>
      <c r="L72" s="80"/>
    </row>
    <row r="73" spans="1:12" x14ac:dyDescent="0.2">
      <c r="A73" s="1" t="s">
        <v>8</v>
      </c>
      <c r="B73" s="113"/>
      <c r="C73" s="114"/>
      <c r="D73" s="114"/>
      <c r="E73" s="114"/>
      <c r="F73" s="81" t="s">
        <v>133</v>
      </c>
      <c r="G73" s="127"/>
      <c r="H73" s="115"/>
      <c r="I73" s="115"/>
      <c r="J73" s="115"/>
      <c r="K73" s="86"/>
      <c r="L73" s="80"/>
    </row>
    <row r="74" spans="1:12" x14ac:dyDescent="0.2">
      <c r="A74" s="1"/>
      <c r="B74" s="116"/>
      <c r="C74" s="117"/>
      <c r="D74" s="117"/>
      <c r="E74" s="117"/>
      <c r="F74" s="117"/>
      <c r="G74" s="129"/>
      <c r="H74" s="118"/>
      <c r="I74" s="118"/>
      <c r="J74" s="118"/>
      <c r="K74" s="87"/>
      <c r="L74" s="82"/>
    </row>
    <row r="75" spans="1:12" ht="22.5" x14ac:dyDescent="0.2">
      <c r="A75" s="1" t="s">
        <v>101</v>
      </c>
      <c r="B75" s="119"/>
      <c r="C75" s="120" t="s">
        <v>225</v>
      </c>
      <c r="D75" s="120"/>
      <c r="E75" s="120"/>
      <c r="F75" s="120" t="s">
        <v>155</v>
      </c>
      <c r="G75" s="130"/>
      <c r="H75" s="121"/>
      <c r="I75" s="121"/>
      <c r="J75" s="121">
        <f>SUBTOTAL(9,J62:J74)</f>
        <v>0</v>
      </c>
      <c r="K75" s="88"/>
      <c r="L75" s="89">
        <f>SUBTOTAL(9,L62:L74)</f>
        <v>0</v>
      </c>
    </row>
    <row r="76" spans="1:12" ht="12" thickBot="1" x14ac:dyDescent="0.25">
      <c r="A76" s="1"/>
      <c r="B76" s="122"/>
      <c r="C76" s="123"/>
      <c r="D76" s="123"/>
      <c r="E76" s="123"/>
      <c r="F76" s="123"/>
      <c r="G76" s="124"/>
      <c r="H76" s="125"/>
      <c r="I76" s="126"/>
      <c r="J76" s="125"/>
      <c r="K76" s="78"/>
      <c r="L76" s="78"/>
    </row>
    <row r="77" spans="1:12" x14ac:dyDescent="0.2">
      <c r="A77" s="1" t="s">
        <v>115</v>
      </c>
      <c r="B77" s="107" t="s">
        <v>116</v>
      </c>
      <c r="C77" s="108" t="s">
        <v>164</v>
      </c>
      <c r="D77" s="108"/>
      <c r="E77" s="108"/>
      <c r="F77" s="108" t="s">
        <v>165</v>
      </c>
      <c r="G77" s="131"/>
      <c r="H77" s="109"/>
      <c r="I77" s="109"/>
      <c r="J77" s="109"/>
      <c r="K77" s="83"/>
      <c r="L77" s="84"/>
    </row>
    <row r="78" spans="1:12" ht="22.5" x14ac:dyDescent="0.2">
      <c r="A78" s="1" t="s">
        <v>119</v>
      </c>
      <c r="B78" s="110">
        <v>14</v>
      </c>
      <c r="C78" s="111" t="s">
        <v>166</v>
      </c>
      <c r="D78" s="111"/>
      <c r="E78" s="111" t="s">
        <v>129</v>
      </c>
      <c r="F78" s="81" t="s">
        <v>167</v>
      </c>
      <c r="G78" s="128" t="s">
        <v>138</v>
      </c>
      <c r="H78" s="112">
        <v>21.89</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x14ac:dyDescent="0.2">
      <c r="A80" s="1" t="s">
        <v>7</v>
      </c>
      <c r="B80" s="113"/>
      <c r="C80" s="114"/>
      <c r="D80" s="114"/>
      <c r="E80" s="114"/>
      <c r="F80" s="81" t="s">
        <v>168</v>
      </c>
      <c r="G80" s="127"/>
      <c r="H80" s="115"/>
      <c r="I80" s="115"/>
      <c r="J80" s="115"/>
      <c r="K80" s="86"/>
      <c r="L80" s="80"/>
    </row>
    <row r="81" spans="1:12" x14ac:dyDescent="0.2">
      <c r="A81" s="1" t="s">
        <v>8</v>
      </c>
      <c r="B81" s="113"/>
      <c r="C81" s="114"/>
      <c r="D81" s="114"/>
      <c r="E81" s="114"/>
      <c r="F81" s="81" t="s">
        <v>133</v>
      </c>
      <c r="G81" s="127"/>
      <c r="H81" s="115"/>
      <c r="I81" s="115"/>
      <c r="J81" s="115"/>
      <c r="K81" s="86"/>
      <c r="L81" s="80"/>
    </row>
    <row r="82" spans="1:12" ht="22.5" x14ac:dyDescent="0.2">
      <c r="A82" s="1" t="s">
        <v>119</v>
      </c>
      <c r="B82" s="110">
        <v>15</v>
      </c>
      <c r="C82" s="111" t="s">
        <v>169</v>
      </c>
      <c r="D82" s="111"/>
      <c r="E82" s="111" t="s">
        <v>129</v>
      </c>
      <c r="F82" s="81" t="s">
        <v>170</v>
      </c>
      <c r="G82" s="128" t="s">
        <v>123</v>
      </c>
      <c r="H82" s="112">
        <v>1.1719999999999999</v>
      </c>
      <c r="I82" s="112"/>
      <c r="J82" s="112" t="str">
        <f>IF(ISNUMBER(I82),ROUND(H82*I82,3),"")</f>
        <v/>
      </c>
      <c r="K82" s="85"/>
      <c r="L82" s="79">
        <f>ROUND(H82*K82,2)</f>
        <v>0</v>
      </c>
    </row>
    <row r="83" spans="1:12" x14ac:dyDescent="0.2">
      <c r="A83" s="1" t="s">
        <v>5</v>
      </c>
      <c r="B83" s="113"/>
      <c r="C83" s="114"/>
      <c r="D83" s="114"/>
      <c r="E83" s="114"/>
      <c r="F83" s="81"/>
      <c r="G83" s="127"/>
      <c r="H83" s="115"/>
      <c r="I83" s="115"/>
      <c r="J83" s="115"/>
      <c r="K83" s="86"/>
      <c r="L83" s="80"/>
    </row>
    <row r="84" spans="1:12" x14ac:dyDescent="0.2">
      <c r="A84" s="1" t="s">
        <v>7</v>
      </c>
      <c r="B84" s="113"/>
      <c r="C84" s="114"/>
      <c r="D84" s="114"/>
      <c r="E84" s="114"/>
      <c r="F84" s="81" t="s">
        <v>171</v>
      </c>
      <c r="G84" s="127"/>
      <c r="H84" s="115"/>
      <c r="I84" s="115"/>
      <c r="J84" s="115"/>
      <c r="K84" s="86"/>
      <c r="L84" s="80"/>
    </row>
    <row r="85" spans="1:12" x14ac:dyDescent="0.2">
      <c r="A85" s="1" t="s">
        <v>8</v>
      </c>
      <c r="B85" s="113"/>
      <c r="C85" s="114"/>
      <c r="D85" s="114"/>
      <c r="E85" s="114"/>
      <c r="F85" s="81" t="s">
        <v>133</v>
      </c>
      <c r="G85" s="127"/>
      <c r="H85" s="115"/>
      <c r="I85" s="115"/>
      <c r="J85" s="115"/>
      <c r="K85" s="86"/>
      <c r="L85" s="80"/>
    </row>
    <row r="86" spans="1:12" x14ac:dyDescent="0.2">
      <c r="A86" s="1"/>
      <c r="B86" s="116"/>
      <c r="C86" s="117"/>
      <c r="D86" s="117"/>
      <c r="E86" s="117"/>
      <c r="F86" s="117"/>
      <c r="G86" s="129"/>
      <c r="H86" s="118"/>
      <c r="I86" s="118"/>
      <c r="J86" s="118"/>
      <c r="K86" s="87"/>
      <c r="L86" s="82"/>
    </row>
    <row r="87" spans="1:12" ht="22.5" x14ac:dyDescent="0.2">
      <c r="A87" s="1" t="s">
        <v>101</v>
      </c>
      <c r="B87" s="119"/>
      <c r="C87" s="120" t="s">
        <v>226</v>
      </c>
      <c r="D87" s="120"/>
      <c r="E87" s="120"/>
      <c r="F87" s="120" t="s">
        <v>165</v>
      </c>
      <c r="G87" s="130"/>
      <c r="H87" s="121"/>
      <c r="I87" s="121"/>
      <c r="J87" s="121">
        <f>SUBTOTAL(9,J78:J86)</f>
        <v>0</v>
      </c>
      <c r="K87" s="88"/>
      <c r="L87" s="89">
        <f>SUBTOTAL(9,L78:L86)</f>
        <v>0</v>
      </c>
    </row>
    <row r="88" spans="1:12" ht="12" thickBot="1" x14ac:dyDescent="0.25">
      <c r="A88" s="1"/>
      <c r="B88" s="122"/>
      <c r="C88" s="123"/>
      <c r="D88" s="123"/>
      <c r="E88" s="123"/>
      <c r="F88" s="123"/>
      <c r="G88" s="124"/>
      <c r="H88" s="125"/>
      <c r="I88" s="126"/>
      <c r="J88" s="125"/>
      <c r="K88" s="78"/>
      <c r="L88" s="78"/>
    </row>
    <row r="89" spans="1:12" x14ac:dyDescent="0.2">
      <c r="A89" s="1" t="s">
        <v>115</v>
      </c>
      <c r="B89" s="107" t="s">
        <v>116</v>
      </c>
      <c r="C89" s="108" t="s">
        <v>172</v>
      </c>
      <c r="D89" s="108"/>
      <c r="E89" s="108"/>
      <c r="F89" s="108" t="s">
        <v>173</v>
      </c>
      <c r="G89" s="131"/>
      <c r="H89" s="109"/>
      <c r="I89" s="109"/>
      <c r="J89" s="109"/>
      <c r="K89" s="83"/>
      <c r="L89" s="84"/>
    </row>
    <row r="90" spans="1:12" ht="22.5" x14ac:dyDescent="0.2">
      <c r="A90" s="1" t="s">
        <v>119</v>
      </c>
      <c r="B90" s="110">
        <v>16</v>
      </c>
      <c r="C90" s="111" t="s">
        <v>174</v>
      </c>
      <c r="D90" s="111"/>
      <c r="E90" s="111" t="s">
        <v>129</v>
      </c>
      <c r="F90" s="81" t="s">
        <v>175</v>
      </c>
      <c r="G90" s="128" t="s">
        <v>138</v>
      </c>
      <c r="H90" s="112">
        <v>12.688000000000001</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x14ac:dyDescent="0.2">
      <c r="A92" s="1" t="s">
        <v>7</v>
      </c>
      <c r="B92" s="113"/>
      <c r="C92" s="114"/>
      <c r="D92" s="114"/>
      <c r="E92" s="114"/>
      <c r="F92" s="81" t="s">
        <v>176</v>
      </c>
      <c r="G92" s="127"/>
      <c r="H92" s="115"/>
      <c r="I92" s="115"/>
      <c r="J92" s="115"/>
      <c r="K92" s="86"/>
      <c r="L92" s="80"/>
    </row>
    <row r="93" spans="1:12" x14ac:dyDescent="0.2">
      <c r="A93" s="1" t="s">
        <v>8</v>
      </c>
      <c r="B93" s="113"/>
      <c r="C93" s="114"/>
      <c r="D93" s="114"/>
      <c r="E93" s="114"/>
      <c r="F93" s="81" t="s">
        <v>133</v>
      </c>
      <c r="G93" s="127"/>
      <c r="H93" s="115"/>
      <c r="I93" s="115"/>
      <c r="J93" s="115"/>
      <c r="K93" s="86"/>
      <c r="L93" s="80"/>
    </row>
    <row r="94" spans="1:12" ht="22.5" x14ac:dyDescent="0.2">
      <c r="A94" s="1" t="s">
        <v>119</v>
      </c>
      <c r="B94" s="194">
        <v>17</v>
      </c>
      <c r="C94" s="195" t="s">
        <v>177</v>
      </c>
      <c r="D94" s="195"/>
      <c r="E94" s="195" t="s">
        <v>129</v>
      </c>
      <c r="F94" s="196" t="s">
        <v>178</v>
      </c>
      <c r="G94" s="197" t="s">
        <v>138</v>
      </c>
      <c r="H94" s="193">
        <v>7.72</v>
      </c>
      <c r="I94" s="112"/>
      <c r="J94" s="112" t="str">
        <f>IF(ISNUMBER(I94),ROUND(H94*I94,3),"")</f>
        <v/>
      </c>
      <c r="K94" s="85"/>
      <c r="L94" s="79">
        <f>ROUND(H94*K94,2)</f>
        <v>0</v>
      </c>
    </row>
    <row r="95" spans="1:12" x14ac:dyDescent="0.2">
      <c r="A95" s="1" t="s">
        <v>5</v>
      </c>
      <c r="B95" s="113"/>
      <c r="C95" s="114"/>
      <c r="D95" s="114"/>
      <c r="E95" s="114"/>
      <c r="F95" s="81"/>
      <c r="G95" s="127"/>
      <c r="H95" s="115"/>
      <c r="I95" s="115"/>
      <c r="J95" s="115"/>
      <c r="K95" s="86"/>
      <c r="L95" s="80"/>
    </row>
    <row r="96" spans="1:12" x14ac:dyDescent="0.2">
      <c r="A96" s="1" t="s">
        <v>7</v>
      </c>
      <c r="B96" s="113"/>
      <c r="C96" s="114"/>
      <c r="D96" s="114"/>
      <c r="E96" s="114"/>
      <c r="F96" s="81" t="s">
        <v>236</v>
      </c>
      <c r="G96" s="127"/>
      <c r="H96" s="115"/>
      <c r="I96" s="115"/>
      <c r="J96" s="115"/>
      <c r="K96" s="86"/>
      <c r="L96" s="80"/>
    </row>
    <row r="97" spans="1:12" x14ac:dyDescent="0.2">
      <c r="A97" s="1" t="s">
        <v>8</v>
      </c>
      <c r="B97" s="113"/>
      <c r="C97" s="114"/>
      <c r="D97" s="114"/>
      <c r="E97" s="114"/>
      <c r="F97" s="81" t="s">
        <v>133</v>
      </c>
      <c r="G97" s="127"/>
      <c r="H97" s="115"/>
      <c r="I97" s="115"/>
      <c r="J97" s="115"/>
      <c r="K97" s="86"/>
      <c r="L97" s="80"/>
    </row>
    <row r="98" spans="1:12" ht="22.5" x14ac:dyDescent="0.2">
      <c r="A98" s="1" t="s">
        <v>119</v>
      </c>
      <c r="B98" s="110">
        <v>18</v>
      </c>
      <c r="C98" s="111" t="s">
        <v>179</v>
      </c>
      <c r="D98" s="111"/>
      <c r="E98" s="111" t="s">
        <v>129</v>
      </c>
      <c r="F98" s="81" t="s">
        <v>180</v>
      </c>
      <c r="G98" s="128" t="s">
        <v>138</v>
      </c>
      <c r="H98" s="112">
        <v>148.80000000000001</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x14ac:dyDescent="0.2">
      <c r="A100" s="1" t="s">
        <v>7</v>
      </c>
      <c r="B100" s="113"/>
      <c r="C100" s="114"/>
      <c r="D100" s="114"/>
      <c r="E100" s="114"/>
      <c r="F100" s="81" t="s">
        <v>181</v>
      </c>
      <c r="G100" s="127"/>
      <c r="H100" s="115"/>
      <c r="I100" s="115"/>
      <c r="J100" s="115"/>
      <c r="K100" s="86"/>
      <c r="L100" s="80"/>
    </row>
    <row r="101" spans="1:12" x14ac:dyDescent="0.2">
      <c r="A101" s="1" t="s">
        <v>8</v>
      </c>
      <c r="B101" s="113"/>
      <c r="C101" s="114"/>
      <c r="D101" s="114"/>
      <c r="E101" s="114"/>
      <c r="F101" s="81" t="s">
        <v>133</v>
      </c>
      <c r="G101" s="127"/>
      <c r="H101" s="115"/>
      <c r="I101" s="115"/>
      <c r="J101" s="115"/>
      <c r="K101" s="86"/>
      <c r="L101" s="80"/>
    </row>
    <row r="102" spans="1:12" ht="22.5" x14ac:dyDescent="0.2">
      <c r="A102" s="1" t="s">
        <v>119</v>
      </c>
      <c r="B102" s="110">
        <v>19</v>
      </c>
      <c r="C102" s="111" t="s">
        <v>182</v>
      </c>
      <c r="D102" s="111"/>
      <c r="E102" s="111" t="s">
        <v>129</v>
      </c>
      <c r="F102" s="81" t="s">
        <v>183</v>
      </c>
      <c r="G102" s="128" t="s">
        <v>138</v>
      </c>
      <c r="H102" s="112">
        <v>9.15</v>
      </c>
      <c r="I102" s="112"/>
      <c r="J102" s="112" t="str">
        <f>IF(ISNUMBER(I102),ROUND(H102*I102,3),"")</f>
        <v/>
      </c>
      <c r="K102" s="85"/>
      <c r="L102" s="79">
        <f>ROUND(H102*K102,2)</f>
        <v>0</v>
      </c>
    </row>
    <row r="103" spans="1:12" x14ac:dyDescent="0.2">
      <c r="A103" s="1" t="s">
        <v>5</v>
      </c>
      <c r="B103" s="113"/>
      <c r="C103" s="114"/>
      <c r="D103" s="114"/>
      <c r="E103" s="114"/>
      <c r="F103" s="81"/>
      <c r="G103" s="127"/>
      <c r="H103" s="115"/>
      <c r="I103" s="115"/>
      <c r="J103" s="115"/>
      <c r="K103" s="86"/>
      <c r="L103" s="80"/>
    </row>
    <row r="104" spans="1:12" x14ac:dyDescent="0.2">
      <c r="A104" s="1" t="s">
        <v>7</v>
      </c>
      <c r="B104" s="113"/>
      <c r="C104" s="114"/>
      <c r="D104" s="114"/>
      <c r="E104" s="114"/>
      <c r="F104" s="81" t="s">
        <v>184</v>
      </c>
      <c r="G104" s="127"/>
      <c r="H104" s="115"/>
      <c r="I104" s="115"/>
      <c r="J104" s="115"/>
      <c r="K104" s="86"/>
      <c r="L104" s="80"/>
    </row>
    <row r="105" spans="1:12" x14ac:dyDescent="0.2">
      <c r="A105" s="1" t="s">
        <v>8</v>
      </c>
      <c r="B105" s="113"/>
      <c r="C105" s="114"/>
      <c r="D105" s="114"/>
      <c r="E105" s="114"/>
      <c r="F105" s="81" t="s">
        <v>133</v>
      </c>
      <c r="G105" s="127"/>
      <c r="H105" s="115"/>
      <c r="I105" s="115"/>
      <c r="J105" s="115"/>
      <c r="K105" s="86"/>
      <c r="L105" s="80"/>
    </row>
    <row r="106" spans="1:12" x14ac:dyDescent="0.2">
      <c r="A106" s="1"/>
      <c r="B106" s="116"/>
      <c r="C106" s="117"/>
      <c r="D106" s="117"/>
      <c r="E106" s="117"/>
      <c r="F106" s="117"/>
      <c r="G106" s="129"/>
      <c r="H106" s="118"/>
      <c r="I106" s="118"/>
      <c r="J106" s="118"/>
      <c r="K106" s="87"/>
      <c r="L106" s="82"/>
    </row>
    <row r="107" spans="1:12" ht="22.5" x14ac:dyDescent="0.2">
      <c r="A107" s="1" t="s">
        <v>101</v>
      </c>
      <c r="B107" s="119"/>
      <c r="C107" s="120" t="s">
        <v>227</v>
      </c>
      <c r="D107" s="120"/>
      <c r="E107" s="120"/>
      <c r="F107" s="120" t="s">
        <v>173</v>
      </c>
      <c r="G107" s="130"/>
      <c r="H107" s="121"/>
      <c r="I107" s="121"/>
      <c r="J107" s="121">
        <f>SUBTOTAL(9,J90:J106)</f>
        <v>0</v>
      </c>
      <c r="K107" s="88"/>
      <c r="L107" s="89">
        <f>SUBTOTAL(9,L90:L106)</f>
        <v>0</v>
      </c>
    </row>
    <row r="108" spans="1:12" ht="12" thickBot="1" x14ac:dyDescent="0.25">
      <c r="A108" s="1"/>
      <c r="B108" s="122"/>
      <c r="C108" s="123"/>
      <c r="D108" s="123"/>
      <c r="E108" s="123"/>
      <c r="F108" s="123"/>
      <c r="G108" s="124"/>
      <c r="H108" s="125"/>
      <c r="I108" s="126"/>
      <c r="J108" s="125"/>
      <c r="K108" s="78"/>
      <c r="L108" s="78"/>
    </row>
    <row r="109" spans="1:12" x14ac:dyDescent="0.2">
      <c r="A109" s="1" t="s">
        <v>115</v>
      </c>
      <c r="B109" s="107" t="s">
        <v>116</v>
      </c>
      <c r="C109" s="108" t="s">
        <v>185</v>
      </c>
      <c r="D109" s="108"/>
      <c r="E109" s="108"/>
      <c r="F109" s="108" t="s">
        <v>186</v>
      </c>
      <c r="G109" s="131"/>
      <c r="H109" s="109"/>
      <c r="I109" s="109"/>
      <c r="J109" s="109"/>
      <c r="K109" s="83"/>
      <c r="L109" s="84"/>
    </row>
    <row r="110" spans="1:12" ht="22.5" x14ac:dyDescent="0.2">
      <c r="A110" s="1" t="s">
        <v>119</v>
      </c>
      <c r="B110" s="110">
        <v>20</v>
      </c>
      <c r="C110" s="111" t="s">
        <v>187</v>
      </c>
      <c r="D110" s="111"/>
      <c r="E110" s="111" t="s">
        <v>129</v>
      </c>
      <c r="F110" s="81" t="s">
        <v>188</v>
      </c>
      <c r="G110" s="128" t="s">
        <v>131</v>
      </c>
      <c r="H110" s="112">
        <v>1755</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22.5" x14ac:dyDescent="0.2">
      <c r="A112" s="1" t="s">
        <v>7</v>
      </c>
      <c r="B112" s="113"/>
      <c r="C112" s="114"/>
      <c r="D112" s="114"/>
      <c r="E112" s="114"/>
      <c r="F112" s="81" t="s">
        <v>235</v>
      </c>
      <c r="G112" s="127"/>
      <c r="H112" s="115"/>
      <c r="I112" s="115"/>
      <c r="J112" s="115"/>
      <c r="K112" s="86"/>
      <c r="L112" s="80"/>
    </row>
    <row r="113" spans="1:12" x14ac:dyDescent="0.2">
      <c r="A113" s="1" t="s">
        <v>8</v>
      </c>
      <c r="B113" s="113"/>
      <c r="C113" s="114"/>
      <c r="D113" s="114"/>
      <c r="E113" s="114"/>
      <c r="F113" s="81" t="s">
        <v>133</v>
      </c>
      <c r="G113" s="127"/>
      <c r="H113" s="115"/>
      <c r="I113" s="115"/>
      <c r="J113" s="115"/>
      <c r="K113" s="86"/>
      <c r="L113" s="80"/>
    </row>
    <row r="114" spans="1:12" ht="22.5" x14ac:dyDescent="0.2">
      <c r="A114" s="1" t="s">
        <v>119</v>
      </c>
      <c r="B114" s="110">
        <v>21</v>
      </c>
      <c r="C114" s="111" t="s">
        <v>189</v>
      </c>
      <c r="D114" s="111"/>
      <c r="E114" s="111" t="s">
        <v>129</v>
      </c>
      <c r="F114" s="81" t="s">
        <v>190</v>
      </c>
      <c r="G114" s="128" t="s">
        <v>131</v>
      </c>
      <c r="H114" s="112">
        <v>1996</v>
      </c>
      <c r="I114" s="112"/>
      <c r="J114" s="112" t="str">
        <f>IF(ISNUMBER(I114),ROUND(H114*I114,3),"")</f>
        <v/>
      </c>
      <c r="K114" s="85"/>
      <c r="L114" s="79">
        <f>ROUND(H114*K114,2)</f>
        <v>0</v>
      </c>
    </row>
    <row r="115" spans="1:12" x14ac:dyDescent="0.2">
      <c r="A115" s="1" t="s">
        <v>5</v>
      </c>
      <c r="B115" s="113"/>
      <c r="C115" s="114"/>
      <c r="D115" s="114"/>
      <c r="E115" s="114"/>
      <c r="F115" s="81"/>
      <c r="G115" s="127"/>
      <c r="H115" s="115"/>
      <c r="I115" s="115"/>
      <c r="J115" s="115"/>
      <c r="K115" s="86"/>
      <c r="L115" s="80"/>
    </row>
    <row r="116" spans="1:12" x14ac:dyDescent="0.2">
      <c r="A116" s="1" t="s">
        <v>7</v>
      </c>
      <c r="B116" s="113"/>
      <c r="C116" s="114"/>
      <c r="D116" s="114"/>
      <c r="E116" s="114"/>
      <c r="F116" s="81" t="s">
        <v>191</v>
      </c>
      <c r="G116" s="127"/>
      <c r="H116" s="115"/>
      <c r="I116" s="115"/>
      <c r="J116" s="115"/>
      <c r="K116" s="86"/>
      <c r="L116" s="80"/>
    </row>
    <row r="117" spans="1:12" x14ac:dyDescent="0.2">
      <c r="A117" s="1" t="s">
        <v>8</v>
      </c>
      <c r="B117" s="113"/>
      <c r="C117" s="114"/>
      <c r="D117" s="114"/>
      <c r="E117" s="114"/>
      <c r="F117" s="81" t="s">
        <v>133</v>
      </c>
      <c r="G117" s="127"/>
      <c r="H117" s="115"/>
      <c r="I117" s="115"/>
      <c r="J117" s="115"/>
      <c r="K117" s="86"/>
      <c r="L117" s="80"/>
    </row>
    <row r="118" spans="1:12" x14ac:dyDescent="0.2">
      <c r="A118" s="1"/>
      <c r="B118" s="116"/>
      <c r="C118" s="117"/>
      <c r="D118" s="117"/>
      <c r="E118" s="117"/>
      <c r="F118" s="117"/>
      <c r="G118" s="129"/>
      <c r="H118" s="118"/>
      <c r="I118" s="118"/>
      <c r="J118" s="118"/>
      <c r="K118" s="87"/>
      <c r="L118" s="82"/>
    </row>
    <row r="119" spans="1:12" ht="22.5" x14ac:dyDescent="0.2">
      <c r="A119" s="1" t="s">
        <v>101</v>
      </c>
      <c r="B119" s="119"/>
      <c r="C119" s="120" t="s">
        <v>228</v>
      </c>
      <c r="D119" s="120"/>
      <c r="E119" s="120"/>
      <c r="F119" s="120" t="s">
        <v>186</v>
      </c>
      <c r="G119" s="130"/>
      <c r="H119" s="121"/>
      <c r="I119" s="121"/>
      <c r="J119" s="121">
        <f>SUBTOTAL(9,J110:J118)</f>
        <v>0</v>
      </c>
      <c r="K119" s="88"/>
      <c r="L119" s="89">
        <f>SUBTOTAL(9,L110:L118)</f>
        <v>0</v>
      </c>
    </row>
    <row r="120" spans="1:12" ht="12" thickBot="1" x14ac:dyDescent="0.25">
      <c r="A120" s="1"/>
      <c r="B120" s="122"/>
      <c r="C120" s="123"/>
      <c r="D120" s="123"/>
      <c r="E120" s="123"/>
      <c r="F120" s="123"/>
      <c r="G120" s="124"/>
      <c r="H120" s="125"/>
      <c r="I120" s="126"/>
      <c r="J120" s="125"/>
      <c r="K120" s="78"/>
      <c r="L120" s="78"/>
    </row>
    <row r="121" spans="1:12" x14ac:dyDescent="0.2">
      <c r="A121" s="1" t="s">
        <v>115</v>
      </c>
      <c r="B121" s="107" t="s">
        <v>116</v>
      </c>
      <c r="C121" s="108" t="s">
        <v>192</v>
      </c>
      <c r="D121" s="108"/>
      <c r="E121" s="108"/>
      <c r="F121" s="108" t="s">
        <v>193</v>
      </c>
      <c r="G121" s="131"/>
      <c r="H121" s="109"/>
      <c r="I121" s="109"/>
      <c r="J121" s="109"/>
      <c r="K121" s="83"/>
      <c r="L121" s="84"/>
    </row>
    <row r="122" spans="1:12" ht="22.5" x14ac:dyDescent="0.2">
      <c r="A122" s="1" t="s">
        <v>119</v>
      </c>
      <c r="B122" s="110">
        <v>22</v>
      </c>
      <c r="C122" s="111" t="s">
        <v>194</v>
      </c>
      <c r="D122" s="111"/>
      <c r="E122" s="111" t="s">
        <v>129</v>
      </c>
      <c r="F122" s="81" t="s">
        <v>195</v>
      </c>
      <c r="G122" s="128" t="s">
        <v>131</v>
      </c>
      <c r="H122" s="112">
        <v>90.364999999999995</v>
      </c>
      <c r="I122" s="112"/>
      <c r="J122" s="112" t="str">
        <f>IF(ISNUMBER(I122),ROUND(H122*I122,3),"")</f>
        <v/>
      </c>
      <c r="K122" s="85"/>
      <c r="L122" s="79">
        <f>ROUND(H122*K122,2)</f>
        <v>0</v>
      </c>
    </row>
    <row r="123" spans="1:12" x14ac:dyDescent="0.2">
      <c r="A123" s="1" t="s">
        <v>5</v>
      </c>
      <c r="B123" s="113"/>
      <c r="C123" s="114"/>
      <c r="D123" s="114"/>
      <c r="E123" s="114"/>
      <c r="F123" s="81"/>
      <c r="G123" s="127"/>
      <c r="H123" s="115"/>
      <c r="I123" s="115"/>
      <c r="J123" s="115"/>
      <c r="K123" s="86"/>
      <c r="L123" s="80"/>
    </row>
    <row r="124" spans="1:12" ht="22.5" x14ac:dyDescent="0.2">
      <c r="A124" s="1" t="s">
        <v>7</v>
      </c>
      <c r="B124" s="113"/>
      <c r="C124" s="114"/>
      <c r="D124" s="114"/>
      <c r="E124" s="114"/>
      <c r="F124" s="81" t="s">
        <v>196</v>
      </c>
      <c r="G124" s="127"/>
      <c r="H124" s="115"/>
      <c r="I124" s="115"/>
      <c r="J124" s="115"/>
      <c r="K124" s="86"/>
      <c r="L124" s="80"/>
    </row>
    <row r="125" spans="1:12" x14ac:dyDescent="0.2">
      <c r="A125" s="1" t="s">
        <v>8</v>
      </c>
      <c r="B125" s="113"/>
      <c r="C125" s="114"/>
      <c r="D125" s="114"/>
      <c r="E125" s="114"/>
      <c r="F125" s="81" t="s">
        <v>133</v>
      </c>
      <c r="G125" s="127"/>
      <c r="H125" s="115"/>
      <c r="I125" s="115"/>
      <c r="J125" s="115"/>
      <c r="K125" s="86"/>
      <c r="L125" s="80"/>
    </row>
    <row r="126" spans="1:12" x14ac:dyDescent="0.2">
      <c r="A126" s="1"/>
      <c r="B126" s="116"/>
      <c r="C126" s="117"/>
      <c r="D126" s="117"/>
      <c r="E126" s="117"/>
      <c r="F126" s="117"/>
      <c r="G126" s="129"/>
      <c r="H126" s="118"/>
      <c r="I126" s="118"/>
      <c r="J126" s="118"/>
      <c r="K126" s="87"/>
      <c r="L126" s="82"/>
    </row>
    <row r="127" spans="1:12" ht="22.5" x14ac:dyDescent="0.2">
      <c r="A127" s="1" t="s">
        <v>101</v>
      </c>
      <c r="B127" s="119"/>
      <c r="C127" s="120" t="s">
        <v>229</v>
      </c>
      <c r="D127" s="120"/>
      <c r="E127" s="120"/>
      <c r="F127" s="120" t="s">
        <v>193</v>
      </c>
      <c r="G127" s="130"/>
      <c r="H127" s="121"/>
      <c r="I127" s="121"/>
      <c r="J127" s="121">
        <f>SUBTOTAL(9,J122:J126)</f>
        <v>0</v>
      </c>
      <c r="K127" s="88"/>
      <c r="L127" s="89">
        <f>SUBTOTAL(9,L122:L126)</f>
        <v>0</v>
      </c>
    </row>
    <row r="128" spans="1:12" ht="12" thickBot="1" x14ac:dyDescent="0.25">
      <c r="A128" s="1"/>
      <c r="B128" s="122"/>
      <c r="C128" s="123"/>
      <c r="D128" s="123"/>
      <c r="E128" s="123"/>
      <c r="F128" s="123"/>
      <c r="G128" s="124"/>
      <c r="H128" s="125"/>
      <c r="I128" s="126"/>
      <c r="J128" s="125"/>
      <c r="K128" s="78"/>
      <c r="L128" s="78"/>
    </row>
    <row r="129" spans="1:12" x14ac:dyDescent="0.2">
      <c r="A129" s="1" t="s">
        <v>115</v>
      </c>
      <c r="B129" s="107" t="s">
        <v>116</v>
      </c>
      <c r="C129" s="108" t="s">
        <v>197</v>
      </c>
      <c r="D129" s="108"/>
      <c r="E129" s="108"/>
      <c r="F129" s="108" t="s">
        <v>198</v>
      </c>
      <c r="G129" s="131"/>
      <c r="H129" s="109"/>
      <c r="I129" s="109"/>
      <c r="J129" s="109"/>
      <c r="K129" s="83"/>
      <c r="L129" s="84"/>
    </row>
    <row r="130" spans="1:12" ht="22.5" x14ac:dyDescent="0.2">
      <c r="A130" s="1" t="s">
        <v>119</v>
      </c>
      <c r="B130" s="110">
        <v>23</v>
      </c>
      <c r="C130" s="111" t="s">
        <v>199</v>
      </c>
      <c r="D130" s="111"/>
      <c r="E130" s="111" t="s">
        <v>129</v>
      </c>
      <c r="F130" s="81" t="s">
        <v>200</v>
      </c>
      <c r="G130" s="128" t="s">
        <v>131</v>
      </c>
      <c r="H130" s="112">
        <v>54.42</v>
      </c>
      <c r="I130" s="112"/>
      <c r="J130" s="112" t="str">
        <f>IF(ISNUMBER(I130),ROUND(H130*I130,3),"")</f>
        <v/>
      </c>
      <c r="K130" s="85"/>
      <c r="L130" s="79">
        <f>ROUND(H130*K130,2)</f>
        <v>0</v>
      </c>
    </row>
    <row r="131" spans="1:12" x14ac:dyDescent="0.2">
      <c r="A131" s="1" t="s">
        <v>5</v>
      </c>
      <c r="B131" s="113"/>
      <c r="C131" s="114"/>
      <c r="D131" s="114"/>
      <c r="E131" s="114"/>
      <c r="F131" s="81"/>
      <c r="G131" s="127"/>
      <c r="H131" s="115"/>
      <c r="I131" s="115"/>
      <c r="J131" s="115"/>
      <c r="K131" s="86"/>
      <c r="L131" s="80"/>
    </row>
    <row r="132" spans="1:12" x14ac:dyDescent="0.2">
      <c r="A132" s="1" t="s">
        <v>7</v>
      </c>
      <c r="B132" s="113"/>
      <c r="C132" s="114"/>
      <c r="D132" s="114"/>
      <c r="E132" s="114"/>
      <c r="F132" s="81" t="s">
        <v>201</v>
      </c>
      <c r="G132" s="127"/>
      <c r="H132" s="115"/>
      <c r="I132" s="115"/>
      <c r="J132" s="115"/>
      <c r="K132" s="86"/>
      <c r="L132" s="80"/>
    </row>
    <row r="133" spans="1:12" x14ac:dyDescent="0.2">
      <c r="A133" s="1" t="s">
        <v>8</v>
      </c>
      <c r="B133" s="113"/>
      <c r="C133" s="114"/>
      <c r="D133" s="114"/>
      <c r="E133" s="114"/>
      <c r="F133" s="81" t="s">
        <v>133</v>
      </c>
      <c r="G133" s="127"/>
      <c r="H133" s="115"/>
      <c r="I133" s="115"/>
      <c r="J133" s="115"/>
      <c r="K133" s="86"/>
      <c r="L133" s="80"/>
    </row>
    <row r="134" spans="1:12" x14ac:dyDescent="0.2">
      <c r="A134" s="1"/>
      <c r="B134" s="116"/>
      <c r="C134" s="117"/>
      <c r="D134" s="117"/>
      <c r="E134" s="117"/>
      <c r="F134" s="117"/>
      <c r="G134" s="129"/>
      <c r="H134" s="118"/>
      <c r="I134" s="118"/>
      <c r="J134" s="118"/>
      <c r="K134" s="87"/>
      <c r="L134" s="82"/>
    </row>
    <row r="135" spans="1:12" ht="22.5" x14ac:dyDescent="0.2">
      <c r="A135" s="1" t="s">
        <v>101</v>
      </c>
      <c r="B135" s="119"/>
      <c r="C135" s="120" t="s">
        <v>230</v>
      </c>
      <c r="D135" s="120"/>
      <c r="E135" s="120"/>
      <c r="F135" s="120" t="s">
        <v>198</v>
      </c>
      <c r="G135" s="130"/>
      <c r="H135" s="121"/>
      <c r="I135" s="121"/>
      <c r="J135" s="121">
        <f>SUBTOTAL(9,J130:J134)</f>
        <v>0</v>
      </c>
      <c r="K135" s="88"/>
      <c r="L135" s="89">
        <f>SUBTOTAL(9,L130:L134)</f>
        <v>0</v>
      </c>
    </row>
    <row r="136" spans="1:12" ht="12" thickBot="1" x14ac:dyDescent="0.25">
      <c r="A136" s="1"/>
      <c r="B136" s="122"/>
      <c r="C136" s="123"/>
      <c r="D136" s="123"/>
      <c r="E136" s="123"/>
      <c r="F136" s="123"/>
      <c r="G136" s="124"/>
      <c r="H136" s="125"/>
      <c r="I136" s="126"/>
      <c r="J136" s="125"/>
      <c r="K136" s="78"/>
      <c r="L136" s="78"/>
    </row>
    <row r="137" spans="1:12" x14ac:dyDescent="0.2">
      <c r="A137" s="1" t="s">
        <v>115</v>
      </c>
      <c r="B137" s="107" t="s">
        <v>116</v>
      </c>
      <c r="C137" s="108" t="s">
        <v>202</v>
      </c>
      <c r="D137" s="108"/>
      <c r="E137" s="108"/>
      <c r="F137" s="108" t="s">
        <v>203</v>
      </c>
      <c r="G137" s="131"/>
      <c r="H137" s="109"/>
      <c r="I137" s="109"/>
      <c r="J137" s="109"/>
      <c r="K137" s="83"/>
      <c r="L137" s="84"/>
    </row>
    <row r="138" spans="1:12" ht="22.5" x14ac:dyDescent="0.2">
      <c r="A138" s="1" t="s">
        <v>119</v>
      </c>
      <c r="B138" s="110">
        <v>24</v>
      </c>
      <c r="C138" s="111" t="s">
        <v>204</v>
      </c>
      <c r="D138" s="111"/>
      <c r="E138" s="111" t="s">
        <v>129</v>
      </c>
      <c r="F138" s="81" t="s">
        <v>205</v>
      </c>
      <c r="G138" s="128" t="s">
        <v>206</v>
      </c>
      <c r="H138" s="112">
        <v>727</v>
      </c>
      <c r="I138" s="112"/>
      <c r="J138" s="112" t="str">
        <f>IF(ISNUMBER(I138),ROUND(H138*I138,3),"")</f>
        <v/>
      </c>
      <c r="K138" s="85"/>
      <c r="L138" s="79">
        <f>ROUND(H138*K138,2)</f>
        <v>0</v>
      </c>
    </row>
    <row r="139" spans="1:12" x14ac:dyDescent="0.2">
      <c r="A139" s="1" t="s">
        <v>5</v>
      </c>
      <c r="B139" s="113"/>
      <c r="C139" s="114"/>
      <c r="D139" s="114"/>
      <c r="E139" s="114"/>
      <c r="F139" s="81"/>
      <c r="G139" s="127"/>
      <c r="H139" s="115"/>
      <c r="I139" s="115"/>
      <c r="J139" s="115"/>
      <c r="K139" s="86"/>
      <c r="L139" s="80"/>
    </row>
    <row r="140" spans="1:12" ht="45" x14ac:dyDescent="0.2">
      <c r="A140" s="1" t="s">
        <v>7</v>
      </c>
      <c r="B140" s="113"/>
      <c r="C140" s="114"/>
      <c r="D140" s="114"/>
      <c r="E140" s="114"/>
      <c r="F140" s="81" t="s">
        <v>207</v>
      </c>
      <c r="G140" s="127"/>
      <c r="H140" s="115"/>
      <c r="I140" s="115"/>
      <c r="J140" s="115"/>
      <c r="K140" s="86"/>
      <c r="L140" s="80"/>
    </row>
    <row r="141" spans="1:12" x14ac:dyDescent="0.2">
      <c r="A141" s="1" t="s">
        <v>8</v>
      </c>
      <c r="B141" s="113"/>
      <c r="C141" s="114"/>
      <c r="D141" s="114"/>
      <c r="E141" s="114"/>
      <c r="F141" s="81" t="s">
        <v>133</v>
      </c>
      <c r="G141" s="127"/>
      <c r="H141" s="115"/>
      <c r="I141" s="115"/>
      <c r="J141" s="115"/>
      <c r="K141" s="86"/>
      <c r="L141" s="80"/>
    </row>
    <row r="142" spans="1:12" ht="22.5" x14ac:dyDescent="0.2">
      <c r="A142" s="1" t="s">
        <v>119</v>
      </c>
      <c r="B142" s="110">
        <v>25</v>
      </c>
      <c r="C142" s="111" t="s">
        <v>208</v>
      </c>
      <c r="D142" s="111"/>
      <c r="E142" s="111" t="s">
        <v>129</v>
      </c>
      <c r="F142" s="81" t="s">
        <v>209</v>
      </c>
      <c r="G142" s="128" t="s">
        <v>206</v>
      </c>
      <c r="H142" s="112">
        <v>602.5</v>
      </c>
      <c r="I142" s="112"/>
      <c r="J142" s="112" t="str">
        <f>IF(ISNUMBER(I142),ROUND(H142*I142,3),"")</f>
        <v/>
      </c>
      <c r="K142" s="85"/>
      <c r="L142" s="79">
        <f>ROUND(H142*K142,2)</f>
        <v>0</v>
      </c>
    </row>
    <row r="143" spans="1:12" x14ac:dyDescent="0.2">
      <c r="A143" s="1" t="s">
        <v>5</v>
      </c>
      <c r="B143" s="113"/>
      <c r="C143" s="114"/>
      <c r="D143" s="114"/>
      <c r="E143" s="114"/>
      <c r="F143" s="81"/>
      <c r="G143" s="127"/>
      <c r="H143" s="115"/>
      <c r="I143" s="115"/>
      <c r="J143" s="115"/>
      <c r="K143" s="86"/>
      <c r="L143" s="80"/>
    </row>
    <row r="144" spans="1:12" x14ac:dyDescent="0.2">
      <c r="A144" s="1" t="s">
        <v>7</v>
      </c>
      <c r="B144" s="113"/>
      <c r="C144" s="114"/>
      <c r="D144" s="114"/>
      <c r="E144" s="114"/>
      <c r="F144" s="81" t="s">
        <v>210</v>
      </c>
      <c r="G144" s="127"/>
      <c r="H144" s="115"/>
      <c r="I144" s="115"/>
      <c r="J144" s="115"/>
      <c r="K144" s="86"/>
      <c r="L144" s="80"/>
    </row>
    <row r="145" spans="1:12" x14ac:dyDescent="0.2">
      <c r="A145" s="1" t="s">
        <v>8</v>
      </c>
      <c r="B145" s="113"/>
      <c r="C145" s="114"/>
      <c r="D145" s="114"/>
      <c r="E145" s="114"/>
      <c r="F145" s="81" t="s">
        <v>133</v>
      </c>
      <c r="G145" s="127"/>
      <c r="H145" s="115"/>
      <c r="I145" s="115"/>
      <c r="J145" s="115"/>
      <c r="K145" s="86"/>
      <c r="L145" s="80"/>
    </row>
    <row r="146" spans="1:12" ht="22.5" x14ac:dyDescent="0.2">
      <c r="A146" s="1" t="s">
        <v>119</v>
      </c>
      <c r="B146" s="110">
        <v>26</v>
      </c>
      <c r="C146" s="111" t="s">
        <v>211</v>
      </c>
      <c r="D146" s="111"/>
      <c r="E146" s="111" t="s">
        <v>129</v>
      </c>
      <c r="F146" s="81" t="s">
        <v>212</v>
      </c>
      <c r="G146" s="128" t="s">
        <v>131</v>
      </c>
      <c r="H146" s="112">
        <v>9.7100000000000009</v>
      </c>
      <c r="I146" s="112"/>
      <c r="J146" s="112" t="str">
        <f>IF(ISNUMBER(I146),ROUND(H146*I146,3),"")</f>
        <v/>
      </c>
      <c r="K146" s="85"/>
      <c r="L146" s="79">
        <f>ROUND(H146*K146,2)</f>
        <v>0</v>
      </c>
    </row>
    <row r="147" spans="1:12" x14ac:dyDescent="0.2">
      <c r="A147" s="1" t="s">
        <v>5</v>
      </c>
      <c r="B147" s="113"/>
      <c r="C147" s="114"/>
      <c r="D147" s="114"/>
      <c r="E147" s="114"/>
      <c r="F147" s="81"/>
      <c r="G147" s="127"/>
      <c r="H147" s="115"/>
      <c r="I147" s="115"/>
      <c r="J147" s="115"/>
      <c r="K147" s="86"/>
      <c r="L147" s="80"/>
    </row>
    <row r="148" spans="1:12" x14ac:dyDescent="0.2">
      <c r="A148" s="1" t="s">
        <v>7</v>
      </c>
      <c r="B148" s="113"/>
      <c r="C148" s="114"/>
      <c r="D148" s="114"/>
      <c r="E148" s="114"/>
      <c r="F148" s="81" t="s">
        <v>213</v>
      </c>
      <c r="G148" s="127"/>
      <c r="H148" s="115"/>
      <c r="I148" s="115"/>
      <c r="J148" s="115"/>
      <c r="K148" s="86"/>
      <c r="L148" s="80"/>
    </row>
    <row r="149" spans="1:12" x14ac:dyDescent="0.2">
      <c r="A149" s="1" t="s">
        <v>8</v>
      </c>
      <c r="B149" s="113"/>
      <c r="C149" s="114"/>
      <c r="D149" s="114"/>
      <c r="E149" s="114"/>
      <c r="F149" s="81" t="s">
        <v>133</v>
      </c>
      <c r="G149" s="127"/>
      <c r="H149" s="115"/>
      <c r="I149" s="115"/>
      <c r="J149" s="115"/>
      <c r="K149" s="86"/>
      <c r="L149" s="80"/>
    </row>
    <row r="150" spans="1:12" ht="22.5" x14ac:dyDescent="0.2">
      <c r="A150" s="1" t="s">
        <v>119</v>
      </c>
      <c r="B150" s="110">
        <v>27</v>
      </c>
      <c r="C150" s="111" t="s">
        <v>214</v>
      </c>
      <c r="D150" s="111"/>
      <c r="E150" s="111" t="s">
        <v>129</v>
      </c>
      <c r="F150" s="81" t="s">
        <v>215</v>
      </c>
      <c r="G150" s="128" t="s">
        <v>206</v>
      </c>
      <c r="H150" s="112">
        <v>60</v>
      </c>
      <c r="I150" s="112"/>
      <c r="J150" s="112" t="str">
        <f>IF(ISNUMBER(I150),ROUND(H150*I150,3),"")</f>
        <v/>
      </c>
      <c r="K150" s="85"/>
      <c r="L150" s="79">
        <f>ROUND(H150*K150,2)</f>
        <v>0</v>
      </c>
    </row>
    <row r="151" spans="1:12" x14ac:dyDescent="0.2">
      <c r="A151" s="1" t="s">
        <v>5</v>
      </c>
      <c r="B151" s="113"/>
      <c r="C151" s="114"/>
      <c r="D151" s="114"/>
      <c r="E151" s="114"/>
      <c r="F151" s="81"/>
      <c r="G151" s="127"/>
      <c r="H151" s="115"/>
      <c r="I151" s="115"/>
      <c r="J151" s="115"/>
      <c r="K151" s="86"/>
      <c r="L151" s="80"/>
    </row>
    <row r="152" spans="1:12" ht="22.5" x14ac:dyDescent="0.2">
      <c r="A152" s="1" t="s">
        <v>7</v>
      </c>
      <c r="B152" s="113"/>
      <c r="C152" s="114"/>
      <c r="D152" s="114"/>
      <c r="E152" s="114"/>
      <c r="F152" s="81" t="s">
        <v>216</v>
      </c>
      <c r="G152" s="127"/>
      <c r="H152" s="115"/>
      <c r="I152" s="115"/>
      <c r="J152" s="115"/>
      <c r="K152" s="86"/>
      <c r="L152" s="80"/>
    </row>
    <row r="153" spans="1:12" x14ac:dyDescent="0.2">
      <c r="A153" s="1" t="s">
        <v>8</v>
      </c>
      <c r="B153" s="113"/>
      <c r="C153" s="114"/>
      <c r="D153" s="114"/>
      <c r="E153" s="114"/>
      <c r="F153" s="81" t="s">
        <v>133</v>
      </c>
      <c r="G153" s="127"/>
      <c r="H153" s="115"/>
      <c r="I153" s="115"/>
      <c r="J153" s="115"/>
      <c r="K153" s="86"/>
      <c r="L153" s="80"/>
    </row>
    <row r="154" spans="1:12" ht="22.5" x14ac:dyDescent="0.2">
      <c r="A154" s="1" t="s">
        <v>119</v>
      </c>
      <c r="B154" s="110">
        <v>28</v>
      </c>
      <c r="C154" s="111" t="s">
        <v>217</v>
      </c>
      <c r="D154" s="111"/>
      <c r="E154" s="111" t="s">
        <v>129</v>
      </c>
      <c r="F154" s="81" t="s">
        <v>218</v>
      </c>
      <c r="G154" s="128" t="s">
        <v>206</v>
      </c>
      <c r="H154" s="112">
        <v>600</v>
      </c>
      <c r="I154" s="112"/>
      <c r="J154" s="112" t="str">
        <f>IF(ISNUMBER(I154),ROUND(H154*I154,3),"")</f>
        <v/>
      </c>
      <c r="K154" s="85"/>
      <c r="L154" s="79">
        <f>ROUND(H154*K154,2)</f>
        <v>0</v>
      </c>
    </row>
    <row r="155" spans="1:12" x14ac:dyDescent="0.2">
      <c r="A155" s="1" t="s">
        <v>5</v>
      </c>
      <c r="B155" s="113"/>
      <c r="C155" s="114"/>
      <c r="D155" s="114"/>
      <c r="E155" s="114"/>
      <c r="F155" s="81"/>
      <c r="G155" s="127"/>
      <c r="H155" s="115"/>
      <c r="I155" s="115"/>
      <c r="J155" s="115"/>
      <c r="K155" s="86"/>
      <c r="L155" s="80"/>
    </row>
    <row r="156" spans="1:12" x14ac:dyDescent="0.2">
      <c r="A156" s="1" t="s">
        <v>7</v>
      </c>
      <c r="B156" s="113"/>
      <c r="C156" s="114"/>
      <c r="D156" s="114"/>
      <c r="E156" s="114"/>
      <c r="F156" s="81" t="s">
        <v>219</v>
      </c>
      <c r="G156" s="127"/>
      <c r="H156" s="115"/>
      <c r="I156" s="115"/>
      <c r="J156" s="115"/>
      <c r="K156" s="86"/>
      <c r="L156" s="80"/>
    </row>
    <row r="157" spans="1:12" x14ac:dyDescent="0.2">
      <c r="A157" s="1" t="s">
        <v>8</v>
      </c>
      <c r="B157" s="113"/>
      <c r="C157" s="114"/>
      <c r="D157" s="114"/>
      <c r="E157" s="114"/>
      <c r="F157" s="81" t="s">
        <v>133</v>
      </c>
      <c r="G157" s="127"/>
      <c r="H157" s="115"/>
      <c r="I157" s="115"/>
      <c r="J157" s="115"/>
      <c r="K157" s="86"/>
      <c r="L157" s="80"/>
    </row>
    <row r="158" spans="1:12" ht="22.5" x14ac:dyDescent="0.2">
      <c r="A158" s="1" t="s">
        <v>119</v>
      </c>
      <c r="B158" s="110">
        <v>29</v>
      </c>
      <c r="C158" s="111" t="s">
        <v>220</v>
      </c>
      <c r="D158" s="111"/>
      <c r="E158" s="111" t="s">
        <v>129</v>
      </c>
      <c r="F158" s="81" t="s">
        <v>221</v>
      </c>
      <c r="G158" s="128" t="s">
        <v>206</v>
      </c>
      <c r="H158" s="112">
        <v>141.85</v>
      </c>
      <c r="I158" s="112"/>
      <c r="J158" s="112" t="str">
        <f>IF(ISNUMBER(I158),ROUND(H158*I158,3),"")</f>
        <v/>
      </c>
      <c r="K158" s="85"/>
      <c r="L158" s="79">
        <f>ROUND(H158*K158,2)</f>
        <v>0</v>
      </c>
    </row>
    <row r="159" spans="1:12" x14ac:dyDescent="0.2">
      <c r="A159" s="1" t="s">
        <v>5</v>
      </c>
      <c r="B159" s="113"/>
      <c r="C159" s="114"/>
      <c r="D159" s="114"/>
      <c r="E159" s="114"/>
      <c r="F159" s="81"/>
      <c r="G159" s="127"/>
      <c r="H159" s="115"/>
      <c r="I159" s="115"/>
      <c r="J159" s="115"/>
      <c r="K159" s="86"/>
      <c r="L159" s="80"/>
    </row>
    <row r="160" spans="1:12" x14ac:dyDescent="0.2">
      <c r="A160" s="1" t="s">
        <v>7</v>
      </c>
      <c r="B160" s="113"/>
      <c r="C160" s="114"/>
      <c r="D160" s="114"/>
      <c r="E160" s="114"/>
      <c r="F160" s="81" t="s">
        <v>222</v>
      </c>
      <c r="G160" s="127"/>
      <c r="H160" s="115"/>
      <c r="I160" s="115"/>
      <c r="J160" s="115"/>
      <c r="K160" s="86"/>
      <c r="L160" s="80"/>
    </row>
    <row r="161" spans="1:12" x14ac:dyDescent="0.2">
      <c r="A161" s="1" t="s">
        <v>8</v>
      </c>
      <c r="B161" s="113"/>
      <c r="C161" s="114"/>
      <c r="D161" s="114"/>
      <c r="E161" s="114"/>
      <c r="F161" s="81" t="s">
        <v>133</v>
      </c>
      <c r="G161" s="127"/>
      <c r="H161" s="115"/>
      <c r="I161" s="115"/>
      <c r="J161" s="115"/>
      <c r="K161" s="86"/>
      <c r="L161" s="80"/>
    </row>
    <row r="162" spans="1:12" x14ac:dyDescent="0.2">
      <c r="A162" s="1"/>
      <c r="B162" s="132"/>
      <c r="C162" s="133"/>
      <c r="D162" s="133"/>
      <c r="E162" s="133"/>
      <c r="F162" s="133"/>
      <c r="G162" s="134"/>
      <c r="H162" s="135"/>
      <c r="I162" s="135"/>
      <c r="J162" s="135"/>
      <c r="K162" s="91"/>
      <c r="L162" s="92"/>
    </row>
    <row r="163" spans="1:12" ht="22.5" x14ac:dyDescent="0.2">
      <c r="A163" s="1" t="s">
        <v>101</v>
      </c>
      <c r="B163" s="119"/>
      <c r="C163" s="120" t="s">
        <v>231</v>
      </c>
      <c r="D163" s="120"/>
      <c r="E163" s="120"/>
      <c r="F163" s="120" t="s">
        <v>203</v>
      </c>
      <c r="G163" s="130"/>
      <c r="H163" s="121"/>
      <c r="I163" s="121"/>
      <c r="J163" s="121">
        <f>SUBTOTAL(9,J138:J162)</f>
        <v>0</v>
      </c>
      <c r="K163" s="88"/>
      <c r="L163" s="89">
        <f>SUBTOTAL(9,L138:L162)</f>
        <v>0</v>
      </c>
    </row>
    <row r="164" spans="1:12" x14ac:dyDescent="0.2">
      <c r="A164" s="1"/>
      <c r="B164" s="136"/>
      <c r="C164" s="137"/>
      <c r="D164" s="137"/>
      <c r="E164" s="137"/>
      <c r="F164" s="137"/>
      <c r="G164" s="138"/>
      <c r="H164" s="139"/>
      <c r="I164" s="140"/>
      <c r="J164" s="139"/>
      <c r="K164" s="90"/>
      <c r="L164" s="90"/>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50"/>
      <c r="E1103" s="146"/>
      <c r="F1103" s="146"/>
      <c r="G1103" s="147"/>
      <c r="H1103" s="148"/>
      <c r="I1103" s="149"/>
      <c r="J1103" s="148"/>
      <c r="K1103" s="74"/>
      <c r="L1103" s="75"/>
    </row>
    <row r="1104" spans="1:12" x14ac:dyDescent="0.2">
      <c r="K1104"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promptTitle="Výběr stádia dle seznamu:" prompt="Stádium 3_x000a_Stádium 2" sqref="E5" xr:uid="{00000000-0002-0000-0000-000002000000}">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prompt="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93" min="1" max="11" man="1"/>
    <brk id="14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r:uid="{00000000-0002-0000-0000-000009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Nemcova Lenka Ing.</cp:lastModifiedBy>
  <cp:lastPrinted>2019-03-22T15:59:04Z</cp:lastPrinted>
  <dcterms:created xsi:type="dcterms:W3CDTF">2015-03-16T09:47:49Z</dcterms:created>
  <dcterms:modified xsi:type="dcterms:W3CDTF">2019-06-05T08:20:38Z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