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zakázky" sheetId="1" r:id="rId1"/>
    <sheet name="001 - km 215,615 - most" sheetId="2" r:id="rId2"/>
    <sheet name="002 - km 215,615 - svršek" sheetId="3" r:id="rId3"/>
    <sheet name="VRN - Oprava mostu v km 2..." sheetId="4" r:id="rId4"/>
  </sheets>
  <definedNames>
    <definedName name="_xlnm.Print_Area" localSheetId="0">'Rekapitulace zakázky'!$D$4:$AO$36,'Rekapitulace zakázky'!$C$42:$AQ$59</definedName>
    <definedName name="_xlnm.Print_Titles" localSheetId="0">'Rekapitulace zakázky'!$52:$52</definedName>
    <definedName name="_xlnm._FilterDatabase" localSheetId="1" hidden="1">'001 - km 215,615 - most'!$C$95:$K$688</definedName>
    <definedName name="_xlnm.Print_Area" localSheetId="1">'001 - km 215,615 - most'!$C$4:$J$41,'001 - km 215,615 - most'!$C$47:$J$75,'001 - km 215,615 - most'!$C$81:$K$688</definedName>
    <definedName name="_xlnm.Print_Titles" localSheetId="1">'001 - km 215,615 - most'!$95:$95</definedName>
    <definedName name="_xlnm._FilterDatabase" localSheetId="2" hidden="1">'002 - km 215,615 - svršek'!$C$87:$K$256</definedName>
    <definedName name="_xlnm.Print_Area" localSheetId="2">'002 - km 215,615 - svršek'!$C$4:$J$41,'002 - km 215,615 - svršek'!$C$47:$J$67,'002 - km 215,615 - svršek'!$C$73:$K$256</definedName>
    <definedName name="_xlnm.Print_Titles" localSheetId="2">'002 - km 215,615 - svršek'!$87:$87</definedName>
    <definedName name="_xlnm._FilterDatabase" localSheetId="3" hidden="1">'VRN - Oprava mostu v km 2...'!$C$82:$K$99</definedName>
    <definedName name="_xlnm.Print_Area" localSheetId="3">'VRN - Oprava mostu v km 2...'!$C$4:$J$39,'VRN - Oprava mostu v km 2...'!$C$45:$J$64,'VRN - Oprava mostu v km 2...'!$C$70:$K$99</definedName>
    <definedName name="_xlnm.Print_Titles" localSheetId="3">'VRN - Oprava mostu v km 2...'!$82:$82</definedName>
  </definedNames>
  <calcPr/>
</workbook>
</file>

<file path=xl/calcChain.xml><?xml version="1.0" encoding="utf-8"?>
<calcChain xmlns="http://schemas.openxmlformats.org/spreadsheetml/2006/main">
  <c i="4" r="J37"/>
  <c r="J36"/>
  <c i="1" r="AY58"/>
  <c i="4" r="J35"/>
  <c i="1" r="AX58"/>
  <c i="4" r="BI97"/>
  <c r="BH97"/>
  <c r="BG97"/>
  <c r="BF97"/>
  <c r="T97"/>
  <c r="T96"/>
  <c r="R97"/>
  <c r="R96"/>
  <c r="P97"/>
  <c r="P96"/>
  <c r="BK97"/>
  <c r="BK96"/>
  <c r="J96"/>
  <c r="J97"/>
  <c r="BE97"/>
  <c r="J63"/>
  <c r="BI93"/>
  <c r="BH93"/>
  <c r="BG93"/>
  <c r="BF93"/>
  <c r="T93"/>
  <c r="T92"/>
  <c r="R93"/>
  <c r="R92"/>
  <c r="P93"/>
  <c r="P92"/>
  <c r="BK93"/>
  <c r="BK92"/>
  <c r="J92"/>
  <c r="J93"/>
  <c r="BE93"/>
  <c r="J62"/>
  <c r="BI89"/>
  <c r="BH89"/>
  <c r="BG89"/>
  <c r="BF89"/>
  <c r="T89"/>
  <c r="R89"/>
  <c r="P89"/>
  <c r="BK89"/>
  <c r="J89"/>
  <c r="BE89"/>
  <c r="BI86"/>
  <c r="F37"/>
  <c i="1" r="BD58"/>
  <c i="4" r="BH86"/>
  <c r="F36"/>
  <c i="1" r="BC58"/>
  <c i="4" r="BG86"/>
  <c r="F35"/>
  <c i="1" r="BB58"/>
  <c i="4" r="BF86"/>
  <c r="J34"/>
  <c i="1" r="AW58"/>
  <c i="4" r="F34"/>
  <c i="1" r="BA58"/>
  <c i="4" r="T86"/>
  <c r="T85"/>
  <c r="T84"/>
  <c r="T83"/>
  <c r="R86"/>
  <c r="R85"/>
  <c r="R84"/>
  <c r="R83"/>
  <c r="P86"/>
  <c r="P85"/>
  <c r="P84"/>
  <c r="P83"/>
  <c i="1" r="AU58"/>
  <c i="4" r="BK86"/>
  <c r="BK85"/>
  <c r="J85"/>
  <c r="BK84"/>
  <c r="J84"/>
  <c r="BK83"/>
  <c r="J83"/>
  <c r="J59"/>
  <c r="J30"/>
  <c i="1" r="AG58"/>
  <c i="4" r="J86"/>
  <c r="BE86"/>
  <c r="J33"/>
  <c i="1" r="AV58"/>
  <c i="4" r="F33"/>
  <c i="1" r="AZ58"/>
  <c i="4" r="J61"/>
  <c r="J60"/>
  <c r="F77"/>
  <c r="E75"/>
  <c r="F52"/>
  <c r="E50"/>
  <c r="J39"/>
  <c r="J24"/>
  <c r="E24"/>
  <c r="J80"/>
  <c r="J55"/>
  <c r="J23"/>
  <c r="J21"/>
  <c r="E21"/>
  <c r="J79"/>
  <c r="J54"/>
  <c r="J20"/>
  <c r="J18"/>
  <c r="E18"/>
  <c r="F80"/>
  <c r="F55"/>
  <c r="J17"/>
  <c r="J15"/>
  <c r="E15"/>
  <c r="F79"/>
  <c r="F54"/>
  <c r="J14"/>
  <c r="J12"/>
  <c r="J77"/>
  <c r="J52"/>
  <c r="E7"/>
  <c r="E73"/>
  <c r="E48"/>
  <c i="3" r="J39"/>
  <c r="J38"/>
  <c i="1" r="AY57"/>
  <c i="3" r="J37"/>
  <c i="1" r="AX57"/>
  <c i="3" r="BI254"/>
  <c r="BH254"/>
  <c r="BG254"/>
  <c r="BF254"/>
  <c r="T254"/>
  <c r="R254"/>
  <c r="P254"/>
  <c r="BK254"/>
  <c r="J254"/>
  <c r="BE254"/>
  <c r="BI251"/>
  <c r="BH251"/>
  <c r="BG251"/>
  <c r="BF251"/>
  <c r="T251"/>
  <c r="R251"/>
  <c r="P251"/>
  <c r="BK251"/>
  <c r="J251"/>
  <c r="BE251"/>
  <c r="BI248"/>
  <c r="BH248"/>
  <c r="BG248"/>
  <c r="BF248"/>
  <c r="T248"/>
  <c r="R248"/>
  <c r="P248"/>
  <c r="BK248"/>
  <c r="J248"/>
  <c r="BE248"/>
  <c r="BI245"/>
  <c r="BH245"/>
  <c r="BG245"/>
  <c r="BF245"/>
  <c r="T245"/>
  <c r="R245"/>
  <c r="P245"/>
  <c r="BK245"/>
  <c r="J245"/>
  <c r="BE245"/>
  <c r="BI242"/>
  <c r="BH242"/>
  <c r="BG242"/>
  <c r="BF242"/>
  <c r="T242"/>
  <c r="R242"/>
  <c r="P242"/>
  <c r="BK242"/>
  <c r="J242"/>
  <c r="BE242"/>
  <c r="BI234"/>
  <c r="BH234"/>
  <c r="BG234"/>
  <c r="BF234"/>
  <c r="T234"/>
  <c r="R234"/>
  <c r="P234"/>
  <c r="BK234"/>
  <c r="J234"/>
  <c r="BE234"/>
  <c r="BI231"/>
  <c r="BH231"/>
  <c r="BG231"/>
  <c r="BF231"/>
  <c r="T231"/>
  <c r="R231"/>
  <c r="P231"/>
  <c r="BK231"/>
  <c r="J231"/>
  <c r="BE231"/>
  <c r="BI228"/>
  <c r="BH228"/>
  <c r="BG228"/>
  <c r="BF228"/>
  <c r="T228"/>
  <c r="R228"/>
  <c r="P228"/>
  <c r="BK228"/>
  <c r="J228"/>
  <c r="BE228"/>
  <c r="BI225"/>
  <c r="BH225"/>
  <c r="BG225"/>
  <c r="BF225"/>
  <c r="T225"/>
  <c r="R225"/>
  <c r="P225"/>
  <c r="BK225"/>
  <c r="J225"/>
  <c r="BE225"/>
  <c r="BI220"/>
  <c r="BH220"/>
  <c r="BG220"/>
  <c r="BF220"/>
  <c r="T220"/>
  <c r="R220"/>
  <c r="P220"/>
  <c r="BK220"/>
  <c r="J220"/>
  <c r="BE220"/>
  <c r="BI214"/>
  <c r="BH214"/>
  <c r="BG214"/>
  <c r="BF214"/>
  <c r="T214"/>
  <c r="R214"/>
  <c r="P214"/>
  <c r="BK214"/>
  <c r="J214"/>
  <c r="BE214"/>
  <c r="BI208"/>
  <c r="BH208"/>
  <c r="BG208"/>
  <c r="BF208"/>
  <c r="T208"/>
  <c r="T207"/>
  <c r="R208"/>
  <c r="R207"/>
  <c r="P208"/>
  <c r="P207"/>
  <c r="BK208"/>
  <c r="BK207"/>
  <c r="J207"/>
  <c r="J208"/>
  <c r="BE208"/>
  <c r="J66"/>
  <c r="BI196"/>
  <c r="BH196"/>
  <c r="BG196"/>
  <c r="BF196"/>
  <c r="T196"/>
  <c r="R196"/>
  <c r="P196"/>
  <c r="BK196"/>
  <c r="J196"/>
  <c r="BE196"/>
  <c r="BI185"/>
  <c r="BH185"/>
  <c r="BG185"/>
  <c r="BF185"/>
  <c r="T185"/>
  <c r="R185"/>
  <c r="P185"/>
  <c r="BK185"/>
  <c r="J185"/>
  <c r="BE185"/>
  <c r="BI182"/>
  <c r="BH182"/>
  <c r="BG182"/>
  <c r="BF182"/>
  <c r="T182"/>
  <c r="R182"/>
  <c r="P182"/>
  <c r="BK182"/>
  <c r="J182"/>
  <c r="BE182"/>
  <c r="BI176"/>
  <c r="BH176"/>
  <c r="BG176"/>
  <c r="BF176"/>
  <c r="T176"/>
  <c r="R176"/>
  <c r="P176"/>
  <c r="BK176"/>
  <c r="J176"/>
  <c r="BE176"/>
  <c r="BI168"/>
  <c r="BH168"/>
  <c r="BG168"/>
  <c r="BF168"/>
  <c r="T168"/>
  <c r="R168"/>
  <c r="P168"/>
  <c r="BK168"/>
  <c r="J168"/>
  <c r="BE168"/>
  <c r="BI161"/>
  <c r="BH161"/>
  <c r="BG161"/>
  <c r="BF161"/>
  <c r="T161"/>
  <c r="R161"/>
  <c r="P161"/>
  <c r="BK161"/>
  <c r="J161"/>
  <c r="BE161"/>
  <c r="BI155"/>
  <c r="BH155"/>
  <c r="BG155"/>
  <c r="BF155"/>
  <c r="T155"/>
  <c r="R155"/>
  <c r="P155"/>
  <c r="BK155"/>
  <c r="J155"/>
  <c r="BE155"/>
  <c r="BI148"/>
  <c r="BH148"/>
  <c r="BG148"/>
  <c r="BF148"/>
  <c r="T148"/>
  <c r="R148"/>
  <c r="P148"/>
  <c r="BK148"/>
  <c r="J148"/>
  <c r="BE148"/>
  <c r="BI141"/>
  <c r="BH141"/>
  <c r="BG141"/>
  <c r="BF141"/>
  <c r="T141"/>
  <c r="R141"/>
  <c r="P141"/>
  <c r="BK141"/>
  <c r="J141"/>
  <c r="BE141"/>
  <c r="BI133"/>
  <c r="BH133"/>
  <c r="BG133"/>
  <c r="BF133"/>
  <c r="T133"/>
  <c r="R133"/>
  <c r="P133"/>
  <c r="BK133"/>
  <c r="J133"/>
  <c r="BE133"/>
  <c r="BI126"/>
  <c r="BH126"/>
  <c r="BG126"/>
  <c r="BF126"/>
  <c r="T126"/>
  <c r="R126"/>
  <c r="P126"/>
  <c r="BK126"/>
  <c r="J126"/>
  <c r="BE126"/>
  <c r="BI118"/>
  <c r="BH118"/>
  <c r="BG118"/>
  <c r="BF118"/>
  <c r="T118"/>
  <c r="R118"/>
  <c r="P118"/>
  <c r="BK118"/>
  <c r="J118"/>
  <c r="BE118"/>
  <c r="BI111"/>
  <c r="BH111"/>
  <c r="BG111"/>
  <c r="BF111"/>
  <c r="T111"/>
  <c r="R111"/>
  <c r="P111"/>
  <c r="BK111"/>
  <c r="J111"/>
  <c r="BE111"/>
  <c r="BI105"/>
  <c r="BH105"/>
  <c r="BG105"/>
  <c r="BF105"/>
  <c r="T105"/>
  <c r="R105"/>
  <c r="P105"/>
  <c r="BK105"/>
  <c r="J105"/>
  <c r="BE105"/>
  <c r="BI98"/>
  <c r="BH98"/>
  <c r="BG98"/>
  <c r="BF98"/>
  <c r="T98"/>
  <c r="R98"/>
  <c r="P98"/>
  <c r="BK98"/>
  <c r="J98"/>
  <c r="BE98"/>
  <c r="BI91"/>
  <c r="F39"/>
  <c i="1" r="BD57"/>
  <c i="3" r="BH91"/>
  <c r="F38"/>
  <c i="1" r="BC57"/>
  <c i="3" r="BG91"/>
  <c r="F37"/>
  <c i="1" r="BB57"/>
  <c i="3" r="BF91"/>
  <c r="J36"/>
  <c i="1" r="AW57"/>
  <c i="3" r="F36"/>
  <c i="1" r="BA57"/>
  <c i="3" r="T91"/>
  <c r="T90"/>
  <c r="T89"/>
  <c r="T88"/>
  <c r="R91"/>
  <c r="R90"/>
  <c r="R89"/>
  <c r="R88"/>
  <c r="P91"/>
  <c r="P90"/>
  <c r="P89"/>
  <c r="P88"/>
  <c i="1" r="AU57"/>
  <c i="3" r="BK91"/>
  <c r="BK90"/>
  <c r="J90"/>
  <c r="BK89"/>
  <c r="J89"/>
  <c r="BK88"/>
  <c r="J88"/>
  <c r="J63"/>
  <c r="J32"/>
  <c i="1" r="AG57"/>
  <c i="3" r="J91"/>
  <c r="BE91"/>
  <c r="J35"/>
  <c i="1" r="AV57"/>
  <c i="3" r="F35"/>
  <c i="1" r="AZ57"/>
  <c i="3" r="J65"/>
  <c r="J64"/>
  <c r="F82"/>
  <c r="E80"/>
  <c r="F56"/>
  <c r="E54"/>
  <c r="J41"/>
  <c r="J26"/>
  <c r="E26"/>
  <c r="J85"/>
  <c r="J59"/>
  <c r="J25"/>
  <c r="J23"/>
  <c r="E23"/>
  <c r="J84"/>
  <c r="J58"/>
  <c r="J22"/>
  <c r="J20"/>
  <c r="E20"/>
  <c r="F85"/>
  <c r="F59"/>
  <c r="J19"/>
  <c r="J17"/>
  <c r="E17"/>
  <c r="F84"/>
  <c r="F58"/>
  <c r="J16"/>
  <c r="J14"/>
  <c r="J82"/>
  <c r="J56"/>
  <c r="E7"/>
  <c r="E76"/>
  <c r="E50"/>
  <c i="2" r="J39"/>
  <c r="J38"/>
  <c i="1" r="AY56"/>
  <c i="2" r="J37"/>
  <c i="1" r="AX56"/>
  <c i="2" r="BI673"/>
  <c r="BH673"/>
  <c r="BG673"/>
  <c r="BF673"/>
  <c r="T673"/>
  <c r="R673"/>
  <c r="P673"/>
  <c r="BK673"/>
  <c r="J673"/>
  <c r="BE673"/>
  <c r="BI665"/>
  <c r="BH665"/>
  <c r="BG665"/>
  <c r="BF665"/>
  <c r="T665"/>
  <c r="T664"/>
  <c r="T663"/>
  <c r="R665"/>
  <c r="R664"/>
  <c r="R663"/>
  <c r="P665"/>
  <c r="P664"/>
  <c r="P663"/>
  <c r="BK665"/>
  <c r="BK664"/>
  <c r="J664"/>
  <c r="BK663"/>
  <c r="J663"/>
  <c r="J665"/>
  <c r="BE665"/>
  <c r="J74"/>
  <c r="J73"/>
  <c r="BI659"/>
  <c r="BH659"/>
  <c r="BG659"/>
  <c r="BF659"/>
  <c r="T659"/>
  <c r="R659"/>
  <c r="P659"/>
  <c r="BK659"/>
  <c r="J659"/>
  <c r="BE659"/>
  <c r="BI655"/>
  <c r="BH655"/>
  <c r="BG655"/>
  <c r="BF655"/>
  <c r="T655"/>
  <c r="R655"/>
  <c r="P655"/>
  <c r="BK655"/>
  <c r="J655"/>
  <c r="BE655"/>
  <c r="BI650"/>
  <c r="BH650"/>
  <c r="BG650"/>
  <c r="BF650"/>
  <c r="T650"/>
  <c r="T649"/>
  <c r="R650"/>
  <c r="R649"/>
  <c r="P650"/>
  <c r="P649"/>
  <c r="BK650"/>
  <c r="BK649"/>
  <c r="J649"/>
  <c r="J650"/>
  <c r="BE650"/>
  <c r="J72"/>
  <c r="BI645"/>
  <c r="BH645"/>
  <c r="BG645"/>
  <c r="BF645"/>
  <c r="T645"/>
  <c r="R645"/>
  <c r="P645"/>
  <c r="BK645"/>
  <c r="J645"/>
  <c r="BE645"/>
  <c r="BI642"/>
  <c r="BH642"/>
  <c r="BG642"/>
  <c r="BF642"/>
  <c r="T642"/>
  <c r="T641"/>
  <c r="R642"/>
  <c r="R641"/>
  <c r="P642"/>
  <c r="P641"/>
  <c r="BK642"/>
  <c r="BK641"/>
  <c r="J641"/>
  <c r="J642"/>
  <c r="BE642"/>
  <c r="J71"/>
  <c r="BI637"/>
  <c r="BH637"/>
  <c r="BG637"/>
  <c r="BF637"/>
  <c r="T637"/>
  <c r="R637"/>
  <c r="P637"/>
  <c r="BK637"/>
  <c r="J637"/>
  <c r="BE637"/>
  <c r="BI629"/>
  <c r="BH629"/>
  <c r="BG629"/>
  <c r="BF629"/>
  <c r="T629"/>
  <c r="R629"/>
  <c r="P629"/>
  <c r="BK629"/>
  <c r="J629"/>
  <c r="BE629"/>
  <c r="BI626"/>
  <c r="BH626"/>
  <c r="BG626"/>
  <c r="BF626"/>
  <c r="T626"/>
  <c r="R626"/>
  <c r="P626"/>
  <c r="BK626"/>
  <c r="J626"/>
  <c r="BE626"/>
  <c r="BI615"/>
  <c r="BH615"/>
  <c r="BG615"/>
  <c r="BF615"/>
  <c r="T615"/>
  <c r="R615"/>
  <c r="P615"/>
  <c r="BK615"/>
  <c r="J615"/>
  <c r="BE615"/>
  <c r="BI608"/>
  <c r="BH608"/>
  <c r="BG608"/>
  <c r="BF608"/>
  <c r="T608"/>
  <c r="R608"/>
  <c r="P608"/>
  <c r="BK608"/>
  <c r="J608"/>
  <c r="BE608"/>
  <c r="BI603"/>
  <c r="BH603"/>
  <c r="BG603"/>
  <c r="BF603"/>
  <c r="T603"/>
  <c r="T602"/>
  <c r="R603"/>
  <c r="R602"/>
  <c r="P603"/>
  <c r="P602"/>
  <c r="BK603"/>
  <c r="BK602"/>
  <c r="J602"/>
  <c r="J603"/>
  <c r="BE603"/>
  <c r="J70"/>
  <c r="BI586"/>
  <c r="BH586"/>
  <c r="BG586"/>
  <c r="BF586"/>
  <c r="T586"/>
  <c r="R586"/>
  <c r="P586"/>
  <c r="BK586"/>
  <c r="J586"/>
  <c r="BE586"/>
  <c r="BI582"/>
  <c r="BH582"/>
  <c r="BG582"/>
  <c r="BF582"/>
  <c r="T582"/>
  <c r="R582"/>
  <c r="P582"/>
  <c r="BK582"/>
  <c r="J582"/>
  <c r="BE582"/>
  <c r="BI577"/>
  <c r="BH577"/>
  <c r="BG577"/>
  <c r="BF577"/>
  <c r="T577"/>
  <c r="R577"/>
  <c r="P577"/>
  <c r="BK577"/>
  <c r="J577"/>
  <c r="BE577"/>
  <c r="BI566"/>
  <c r="BH566"/>
  <c r="BG566"/>
  <c r="BF566"/>
  <c r="T566"/>
  <c r="R566"/>
  <c r="P566"/>
  <c r="BK566"/>
  <c r="J566"/>
  <c r="BE566"/>
  <c r="BI561"/>
  <c r="BH561"/>
  <c r="BG561"/>
  <c r="BF561"/>
  <c r="T561"/>
  <c r="R561"/>
  <c r="P561"/>
  <c r="BK561"/>
  <c r="J561"/>
  <c r="BE561"/>
  <c r="BI549"/>
  <c r="BH549"/>
  <c r="BG549"/>
  <c r="BF549"/>
  <c r="T549"/>
  <c r="R549"/>
  <c r="P549"/>
  <c r="BK549"/>
  <c r="J549"/>
  <c r="BE549"/>
  <c r="BI538"/>
  <c r="BH538"/>
  <c r="BG538"/>
  <c r="BF538"/>
  <c r="T538"/>
  <c r="R538"/>
  <c r="P538"/>
  <c r="BK538"/>
  <c r="J538"/>
  <c r="BE538"/>
  <c r="BI533"/>
  <c r="BH533"/>
  <c r="BG533"/>
  <c r="BF533"/>
  <c r="T533"/>
  <c r="R533"/>
  <c r="P533"/>
  <c r="BK533"/>
  <c r="J533"/>
  <c r="BE533"/>
  <c r="BI521"/>
  <c r="BH521"/>
  <c r="BG521"/>
  <c r="BF521"/>
  <c r="T521"/>
  <c r="R521"/>
  <c r="P521"/>
  <c r="BK521"/>
  <c r="J521"/>
  <c r="BE521"/>
  <c r="BI510"/>
  <c r="BH510"/>
  <c r="BG510"/>
  <c r="BF510"/>
  <c r="T510"/>
  <c r="R510"/>
  <c r="P510"/>
  <c r="BK510"/>
  <c r="J510"/>
  <c r="BE510"/>
  <c r="BI505"/>
  <c r="BH505"/>
  <c r="BG505"/>
  <c r="BF505"/>
  <c r="T505"/>
  <c r="R505"/>
  <c r="P505"/>
  <c r="BK505"/>
  <c r="J505"/>
  <c r="BE505"/>
  <c r="BI493"/>
  <c r="BH493"/>
  <c r="BG493"/>
  <c r="BF493"/>
  <c r="T493"/>
  <c r="R493"/>
  <c r="P493"/>
  <c r="BK493"/>
  <c r="J493"/>
  <c r="BE493"/>
  <c r="BI483"/>
  <c r="BH483"/>
  <c r="BG483"/>
  <c r="BF483"/>
  <c r="T483"/>
  <c r="R483"/>
  <c r="P483"/>
  <c r="BK483"/>
  <c r="J483"/>
  <c r="BE483"/>
  <c r="BI469"/>
  <c r="BH469"/>
  <c r="BG469"/>
  <c r="BF469"/>
  <c r="T469"/>
  <c r="R469"/>
  <c r="P469"/>
  <c r="BK469"/>
  <c r="J469"/>
  <c r="BE469"/>
  <c r="BI465"/>
  <c r="BH465"/>
  <c r="BG465"/>
  <c r="BF465"/>
  <c r="T465"/>
  <c r="R465"/>
  <c r="P465"/>
  <c r="BK465"/>
  <c r="J465"/>
  <c r="BE465"/>
  <c r="BI459"/>
  <c r="BH459"/>
  <c r="BG459"/>
  <c r="BF459"/>
  <c r="T459"/>
  <c r="R459"/>
  <c r="P459"/>
  <c r="BK459"/>
  <c r="J459"/>
  <c r="BE459"/>
  <c r="BI456"/>
  <c r="BH456"/>
  <c r="BG456"/>
  <c r="BF456"/>
  <c r="T456"/>
  <c r="R456"/>
  <c r="P456"/>
  <c r="BK456"/>
  <c r="J456"/>
  <c r="BE456"/>
  <c r="BI451"/>
  <c r="BH451"/>
  <c r="BG451"/>
  <c r="BF451"/>
  <c r="T451"/>
  <c r="R451"/>
  <c r="P451"/>
  <c r="BK451"/>
  <c r="J451"/>
  <c r="BE451"/>
  <c r="BI446"/>
  <c r="BH446"/>
  <c r="BG446"/>
  <c r="BF446"/>
  <c r="T446"/>
  <c r="R446"/>
  <c r="P446"/>
  <c r="BK446"/>
  <c r="J446"/>
  <c r="BE446"/>
  <c r="BI443"/>
  <c r="BH443"/>
  <c r="BG443"/>
  <c r="BF443"/>
  <c r="T443"/>
  <c r="R443"/>
  <c r="P443"/>
  <c r="BK443"/>
  <c r="J443"/>
  <c r="BE443"/>
  <c r="BI438"/>
  <c r="BH438"/>
  <c r="BG438"/>
  <c r="BF438"/>
  <c r="T438"/>
  <c r="R438"/>
  <c r="P438"/>
  <c r="BK438"/>
  <c r="J438"/>
  <c r="BE438"/>
  <c r="BI433"/>
  <c r="BH433"/>
  <c r="BG433"/>
  <c r="BF433"/>
  <c r="T433"/>
  <c r="R433"/>
  <c r="P433"/>
  <c r="BK433"/>
  <c r="J433"/>
  <c r="BE433"/>
  <c r="BI428"/>
  <c r="BH428"/>
  <c r="BG428"/>
  <c r="BF428"/>
  <c r="T428"/>
  <c r="R428"/>
  <c r="P428"/>
  <c r="BK428"/>
  <c r="J428"/>
  <c r="BE428"/>
  <c r="BI423"/>
  <c r="BH423"/>
  <c r="BG423"/>
  <c r="BF423"/>
  <c r="T423"/>
  <c r="R423"/>
  <c r="P423"/>
  <c r="BK423"/>
  <c r="J423"/>
  <c r="BE423"/>
  <c r="BI419"/>
  <c r="BH419"/>
  <c r="BG419"/>
  <c r="BF419"/>
  <c r="T419"/>
  <c r="R419"/>
  <c r="P419"/>
  <c r="BK419"/>
  <c r="J419"/>
  <c r="BE419"/>
  <c r="BI405"/>
  <c r="BH405"/>
  <c r="BG405"/>
  <c r="BF405"/>
  <c r="T405"/>
  <c r="R405"/>
  <c r="P405"/>
  <c r="BK405"/>
  <c r="J405"/>
  <c r="BE405"/>
  <c r="BI400"/>
  <c r="BH400"/>
  <c r="BG400"/>
  <c r="BF400"/>
  <c r="T400"/>
  <c r="R400"/>
  <c r="P400"/>
  <c r="BK400"/>
  <c r="J400"/>
  <c r="BE400"/>
  <c r="BI394"/>
  <c r="BH394"/>
  <c r="BG394"/>
  <c r="BF394"/>
  <c r="T394"/>
  <c r="R394"/>
  <c r="P394"/>
  <c r="BK394"/>
  <c r="J394"/>
  <c r="BE394"/>
  <c r="BI389"/>
  <c r="BH389"/>
  <c r="BG389"/>
  <c r="BF389"/>
  <c r="T389"/>
  <c r="R389"/>
  <c r="P389"/>
  <c r="BK389"/>
  <c r="J389"/>
  <c r="BE389"/>
  <c r="BI384"/>
  <c r="BH384"/>
  <c r="BG384"/>
  <c r="BF384"/>
  <c r="T384"/>
  <c r="R384"/>
  <c r="P384"/>
  <c r="BK384"/>
  <c r="J384"/>
  <c r="BE384"/>
  <c r="BI376"/>
  <c r="BH376"/>
  <c r="BG376"/>
  <c r="BF376"/>
  <c r="T376"/>
  <c r="R376"/>
  <c r="P376"/>
  <c r="BK376"/>
  <c r="J376"/>
  <c r="BE376"/>
  <c r="BI371"/>
  <c r="BH371"/>
  <c r="BG371"/>
  <c r="BF371"/>
  <c r="T371"/>
  <c r="R371"/>
  <c r="P371"/>
  <c r="BK371"/>
  <c r="J371"/>
  <c r="BE371"/>
  <c r="BI357"/>
  <c r="BH357"/>
  <c r="BG357"/>
  <c r="BF357"/>
  <c r="T357"/>
  <c r="R357"/>
  <c r="P357"/>
  <c r="BK357"/>
  <c r="J357"/>
  <c r="BE357"/>
  <c r="BI343"/>
  <c r="BH343"/>
  <c r="BG343"/>
  <c r="BF343"/>
  <c r="T343"/>
  <c r="R343"/>
  <c r="P343"/>
  <c r="BK343"/>
  <c r="J343"/>
  <c r="BE343"/>
  <c r="BI335"/>
  <c r="BH335"/>
  <c r="BG335"/>
  <c r="BF335"/>
  <c r="T335"/>
  <c r="T334"/>
  <c r="R335"/>
  <c r="R334"/>
  <c r="P335"/>
  <c r="P334"/>
  <c r="BK335"/>
  <c r="BK334"/>
  <c r="J334"/>
  <c r="J335"/>
  <c r="BE335"/>
  <c r="J69"/>
  <c r="BI327"/>
  <c r="BH327"/>
  <c r="BG327"/>
  <c r="BF327"/>
  <c r="T327"/>
  <c r="R327"/>
  <c r="P327"/>
  <c r="BK327"/>
  <c r="J327"/>
  <c r="BE327"/>
  <c r="BI323"/>
  <c r="BH323"/>
  <c r="BG323"/>
  <c r="BF323"/>
  <c r="T323"/>
  <c r="R323"/>
  <c r="P323"/>
  <c r="BK323"/>
  <c r="J323"/>
  <c r="BE323"/>
  <c r="BI319"/>
  <c r="BH319"/>
  <c r="BG319"/>
  <c r="BF319"/>
  <c r="T319"/>
  <c r="R319"/>
  <c r="P319"/>
  <c r="BK319"/>
  <c r="J319"/>
  <c r="BE319"/>
  <c r="BI308"/>
  <c r="BH308"/>
  <c r="BG308"/>
  <c r="BF308"/>
  <c r="T308"/>
  <c r="R308"/>
  <c r="P308"/>
  <c r="BK308"/>
  <c r="J308"/>
  <c r="BE308"/>
  <c r="BI278"/>
  <c r="BH278"/>
  <c r="BG278"/>
  <c r="BF278"/>
  <c r="T278"/>
  <c r="R278"/>
  <c r="P278"/>
  <c r="BK278"/>
  <c r="J278"/>
  <c r="BE278"/>
  <c r="BI260"/>
  <c r="BH260"/>
  <c r="BG260"/>
  <c r="BF260"/>
  <c r="T260"/>
  <c r="T259"/>
  <c r="R260"/>
  <c r="R259"/>
  <c r="P260"/>
  <c r="P259"/>
  <c r="BK260"/>
  <c r="BK259"/>
  <c r="J259"/>
  <c r="J260"/>
  <c r="BE260"/>
  <c r="J68"/>
  <c r="BI254"/>
  <c r="BH254"/>
  <c r="BG254"/>
  <c r="BF254"/>
  <c r="T254"/>
  <c r="R254"/>
  <c r="P254"/>
  <c r="BK254"/>
  <c r="J254"/>
  <c r="BE254"/>
  <c r="BI248"/>
  <c r="BH248"/>
  <c r="BG248"/>
  <c r="BF248"/>
  <c r="T248"/>
  <c r="R248"/>
  <c r="P248"/>
  <c r="BK248"/>
  <c r="J248"/>
  <c r="BE248"/>
  <c r="BI242"/>
  <c r="BH242"/>
  <c r="BG242"/>
  <c r="BF242"/>
  <c r="T242"/>
  <c r="R242"/>
  <c r="P242"/>
  <c r="BK242"/>
  <c r="J242"/>
  <c r="BE242"/>
  <c r="BI236"/>
  <c r="BH236"/>
  <c r="BG236"/>
  <c r="BF236"/>
  <c r="T236"/>
  <c r="R236"/>
  <c r="P236"/>
  <c r="BK236"/>
  <c r="J236"/>
  <c r="BE236"/>
  <c r="BI231"/>
  <c r="BH231"/>
  <c r="BG231"/>
  <c r="BF231"/>
  <c r="T231"/>
  <c r="R231"/>
  <c r="P231"/>
  <c r="BK231"/>
  <c r="J231"/>
  <c r="BE231"/>
  <c r="BI226"/>
  <c r="BH226"/>
  <c r="BG226"/>
  <c r="BF226"/>
  <c r="T226"/>
  <c r="T225"/>
  <c r="R226"/>
  <c r="R225"/>
  <c r="P226"/>
  <c r="P225"/>
  <c r="BK226"/>
  <c r="BK225"/>
  <c r="J225"/>
  <c r="J226"/>
  <c r="BE226"/>
  <c r="J67"/>
  <c r="BI217"/>
  <c r="BH217"/>
  <c r="BG217"/>
  <c r="BF217"/>
  <c r="T217"/>
  <c r="R217"/>
  <c r="P217"/>
  <c r="BK217"/>
  <c r="J217"/>
  <c r="BE217"/>
  <c r="BI212"/>
  <c r="BH212"/>
  <c r="BG212"/>
  <c r="BF212"/>
  <c r="T212"/>
  <c r="R212"/>
  <c r="P212"/>
  <c r="BK212"/>
  <c r="J212"/>
  <c r="BE212"/>
  <c r="BI207"/>
  <c r="BH207"/>
  <c r="BG207"/>
  <c r="BF207"/>
  <c r="T207"/>
  <c r="R207"/>
  <c r="P207"/>
  <c r="BK207"/>
  <c r="J207"/>
  <c r="BE207"/>
  <c r="BI190"/>
  <c r="BH190"/>
  <c r="BG190"/>
  <c r="BF190"/>
  <c r="T190"/>
  <c r="R190"/>
  <c r="P190"/>
  <c r="BK190"/>
  <c r="J190"/>
  <c r="BE190"/>
  <c r="BI182"/>
  <c r="BH182"/>
  <c r="BG182"/>
  <c r="BF182"/>
  <c r="T182"/>
  <c r="R182"/>
  <c r="P182"/>
  <c r="BK182"/>
  <c r="J182"/>
  <c r="BE182"/>
  <c r="BI176"/>
  <c r="BH176"/>
  <c r="BG176"/>
  <c r="BF176"/>
  <c r="T176"/>
  <c r="R176"/>
  <c r="P176"/>
  <c r="BK176"/>
  <c r="J176"/>
  <c r="BE176"/>
  <c r="BI168"/>
  <c r="BH168"/>
  <c r="BG168"/>
  <c r="BF168"/>
  <c r="T168"/>
  <c r="R168"/>
  <c r="P168"/>
  <c r="BK168"/>
  <c r="J168"/>
  <c r="BE168"/>
  <c r="BI150"/>
  <c r="BH150"/>
  <c r="BG150"/>
  <c r="BF150"/>
  <c r="T150"/>
  <c r="R150"/>
  <c r="P150"/>
  <c r="BK150"/>
  <c r="J150"/>
  <c r="BE150"/>
  <c r="BI131"/>
  <c r="BH131"/>
  <c r="BG131"/>
  <c r="BF131"/>
  <c r="T131"/>
  <c r="R131"/>
  <c r="P131"/>
  <c r="BK131"/>
  <c r="J131"/>
  <c r="BE131"/>
  <c r="BI126"/>
  <c r="BH126"/>
  <c r="BG126"/>
  <c r="BF126"/>
  <c r="T126"/>
  <c r="R126"/>
  <c r="P126"/>
  <c r="BK126"/>
  <c r="J126"/>
  <c r="BE126"/>
  <c r="BI121"/>
  <c r="BH121"/>
  <c r="BG121"/>
  <c r="BF121"/>
  <c r="T121"/>
  <c r="T120"/>
  <c r="R121"/>
  <c r="R120"/>
  <c r="P121"/>
  <c r="P120"/>
  <c r="BK121"/>
  <c r="BK120"/>
  <c r="J120"/>
  <c r="J121"/>
  <c r="BE121"/>
  <c r="J66"/>
  <c r="BI116"/>
  <c r="BH116"/>
  <c r="BG116"/>
  <c r="BF116"/>
  <c r="T116"/>
  <c r="R116"/>
  <c r="P116"/>
  <c r="BK116"/>
  <c r="J116"/>
  <c r="BE116"/>
  <c r="BI112"/>
  <c r="BH112"/>
  <c r="BG112"/>
  <c r="BF112"/>
  <c r="T112"/>
  <c r="R112"/>
  <c r="P112"/>
  <c r="BK112"/>
  <c r="J112"/>
  <c r="BE112"/>
  <c r="BI99"/>
  <c r="F39"/>
  <c i="1" r="BD56"/>
  <c i="2" r="BH99"/>
  <c r="F38"/>
  <c i="1" r="BC56"/>
  <c i="2" r="BG99"/>
  <c r="F37"/>
  <c i="1" r="BB56"/>
  <c i="2" r="BF99"/>
  <c r="J36"/>
  <c i="1" r="AW56"/>
  <c i="2" r="F36"/>
  <c i="1" r="BA56"/>
  <c i="2" r="T99"/>
  <c r="T98"/>
  <c r="T97"/>
  <c r="T96"/>
  <c r="R99"/>
  <c r="R98"/>
  <c r="R97"/>
  <c r="R96"/>
  <c r="P99"/>
  <c r="P98"/>
  <c r="P97"/>
  <c r="P96"/>
  <c i="1" r="AU56"/>
  <c i="2" r="BK99"/>
  <c r="BK98"/>
  <c r="J98"/>
  <c r="BK97"/>
  <c r="J97"/>
  <c r="BK96"/>
  <c r="J96"/>
  <c r="J63"/>
  <c r="J32"/>
  <c i="1" r="AG56"/>
  <c i="2" r="J99"/>
  <c r="BE99"/>
  <c r="J35"/>
  <c i="1" r="AV56"/>
  <c i="2" r="F35"/>
  <c i="1" r="AZ56"/>
  <c i="2" r="J65"/>
  <c r="J64"/>
  <c r="F90"/>
  <c r="E88"/>
  <c r="F56"/>
  <c r="E54"/>
  <c r="J41"/>
  <c r="J26"/>
  <c r="E26"/>
  <c r="J93"/>
  <c r="J59"/>
  <c r="J25"/>
  <c r="J23"/>
  <c r="E23"/>
  <c r="J92"/>
  <c r="J58"/>
  <c r="J22"/>
  <c r="J20"/>
  <c r="E20"/>
  <c r="F93"/>
  <c r="F59"/>
  <c r="J19"/>
  <c r="J17"/>
  <c r="E17"/>
  <c r="F92"/>
  <c r="F58"/>
  <c r="J16"/>
  <c r="J14"/>
  <c r="J90"/>
  <c r="J56"/>
  <c r="E7"/>
  <c r="E84"/>
  <c r="E50"/>
  <c i="1" r="BD55"/>
  <c r="BC55"/>
  <c r="BB55"/>
  <c r="BA55"/>
  <c r="AZ55"/>
  <c r="AY55"/>
  <c r="AX55"/>
  <c r="AW55"/>
  <c r="AV55"/>
  <c r="AU55"/>
  <c r="AT55"/>
  <c r="AS55"/>
  <c r="AG55"/>
  <c r="BD54"/>
  <c r="W33"/>
  <c r="BC54"/>
  <c r="W32"/>
  <c r="BB54"/>
  <c r="W31"/>
  <c r="BA54"/>
  <c r="W30"/>
  <c r="AZ54"/>
  <c r="W29"/>
  <c r="AY54"/>
  <c r="AX54"/>
  <c r="AW54"/>
  <c r="AK30"/>
  <c r="AV54"/>
  <c r="AK29"/>
  <c r="AU54"/>
  <c r="AT54"/>
  <c r="AS54"/>
  <c r="AG54"/>
  <c r="AK26"/>
  <c r="AT58"/>
  <c r="AN58"/>
  <c r="AT57"/>
  <c r="AN57"/>
  <c r="AT56"/>
  <c r="AN56"/>
  <c r="AN55"/>
  <c r="AN54"/>
  <c r="L50"/>
  <c r="AM50"/>
  <c r="AM49"/>
  <c r="L49"/>
  <c r="AM47"/>
  <c r="L47"/>
  <c r="L45"/>
  <c r="L44"/>
  <c r="AK35"/>
</calcChain>
</file>

<file path=xl/sharedStrings.xml><?xml version="1.0" encoding="utf-8"?>
<sst xmlns="http://schemas.openxmlformats.org/spreadsheetml/2006/main">
  <si>
    <t>Export Komplet</t>
  </si>
  <si>
    <t/>
  </si>
  <si>
    <t>2.0</t>
  </si>
  <si>
    <t>ZAMOK</t>
  </si>
  <si>
    <t>False</t>
  </si>
  <si>
    <t>{96af9e66-e514-4dc2-a68c-9fa5f5f0b712}</t>
  </si>
  <si>
    <t>0,01</t>
  </si>
  <si>
    <t>21</t>
  </si>
  <si>
    <t>15</t>
  </si>
  <si>
    <t>REKAPITULACE ZAKÁZKY</t>
  </si>
  <si>
    <t xml:space="preserve">v ---  níže se nacházejí doplnkové a pomocné údaje k sestavám  --- v</t>
  </si>
  <si>
    <t>Návod na vyplnění</t>
  </si>
  <si>
    <t>0,001</t>
  </si>
  <si>
    <t>Kód:</t>
  </si>
  <si>
    <t>0581UZ</t>
  </si>
  <si>
    <t xml:space="preserve">Měnit lze pouze buňky se žlutým podbarvením!_x000d_
_x000d_
1) na prvním listu Rekapitulace stavby vyplňte v sestavě_x000d_
_x000d_
    a) Souhrnný list_x000d_
       - údaje o Zhotoviteli_x000d_
         (přenesou se do ostatních sestav i v jiných listech)_x000d_
_x000d_
    b) Rekapitulace objektů_x000d_
       - potřebné Ostatní náklady_x000d_
_x000d_
2) na vybraných listech vyplňte v sestavě_x000d_
_x000d_
    a) Krycí list_x000d_
       - údaje o Zhotoviteli, pokud se liší od údajů o Zhotoviteli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</si>
  <si>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Zakázka:</t>
  </si>
  <si>
    <t>Oprava mostu v km 215,615 v úseku Postoloprty - Odb. Vrbka</t>
  </si>
  <si>
    <t>0,1</t>
  </si>
  <si>
    <t>KSO:</t>
  </si>
  <si>
    <t>CC-CZ:</t>
  </si>
  <si>
    <t>1</t>
  </si>
  <si>
    <t>Místo:</t>
  </si>
  <si>
    <t xml:space="preserve"> </t>
  </si>
  <si>
    <t>Datum:</t>
  </si>
  <si>
    <t>30. 5. 2019</t>
  </si>
  <si>
    <t>10</t>
  </si>
  <si>
    <t>100</t>
  </si>
  <si>
    <t>Zadavatel:</t>
  </si>
  <si>
    <t>IČ:</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</si>
  <si>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</si>
  <si>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</si>
  <si>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</si>
  <si>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</si>
  <si>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</si>
  <si>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</si>
  <si>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</si>
  <si>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</si>
  <si>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</si>
  <si>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</si>
  <si>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</si>
  <si>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</si>
  <si>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</si>
  <si>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</si>
  <si>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</si>
  <si>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</si>
  <si>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</si>
  <si>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</si>
  <si>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</si>
  <si>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</si>
  <si>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</si>
  <si>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</si>
  <si>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</si>
  <si>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</si>
  <si>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</si>
  <si>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</si>
  <si>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</si>
  <si>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</si>
  <si>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</si>
  <si>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</si>
  <si>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</si>
  <si>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</si>
  <si>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</si>
  <si>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</si>
  <si>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</si>
  <si>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</si>
  <si>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</si>
  <si>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</si>
  <si>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</si>
  <si>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</si>
  <si>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</si>
  <si>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</si>
  <si>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</si>
  <si>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</si>
  <si>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</si>
  <si>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ZRN</t>
  </si>
  <si>
    <t>Oprava mostu v km 215,615</t>
  </si>
  <si>
    <t>STA</t>
  </si>
  <si>
    <t>{dc65e497-bbf1-4f41-8c38-4d1ff493d810}</t>
  </si>
  <si>
    <t>2</t>
  </si>
  <si>
    <t>/</t>
  </si>
  <si>
    <t>001</t>
  </si>
  <si>
    <t>km 215,615 - most</t>
  </si>
  <si>
    <t>Soupis</t>
  </si>
  <si>
    <t>{c761e6aa-f5d8-4cb8-92ca-debbd265b1e8}</t>
  </si>
  <si>
    <t>002</t>
  </si>
  <si>
    <t>km 215,615 - svršek</t>
  </si>
  <si>
    <t>{297790ca-8387-434c-80b2-620f4162fce0}</t>
  </si>
  <si>
    <t>VRN</t>
  </si>
  <si>
    <t>{cf988e11-98aa-4f55-8508-8e03597fcbb6}</t>
  </si>
  <si>
    <t>KRYCÍ LIST SOUPISU PRACÍ</t>
  </si>
  <si>
    <t>Objekt:</t>
  </si>
  <si>
    <t>ZRN - Oprava mostu v km 215,615</t>
  </si>
  <si>
    <t>Soupis:</t>
  </si>
  <si>
    <t>001 - km 215,615 - most</t>
  </si>
  <si>
    <t>REKAPITULACE ČLENĚNÍ SOUPISU PRACÍ</t>
  </si>
  <si>
    <t>Kód dílu - Popis</t>
  </si>
  <si>
    <t>Cena celkem [CZK]</t>
  </si>
  <si>
    <t>Náklady ze soupisu prací</t>
  </si>
  <si>
    <t>-1</t>
  </si>
  <si>
    <t>HSV - Práce a dodávky HSV</t>
  </si>
  <si>
    <t xml:space="preserve">    1 - Zemní práce</t>
  </si>
  <si>
    <t xml:space="preserve">    4 - Vodorovné konstrukce</t>
  </si>
  <si>
    <t xml:space="preserve">      5 - Komunikace</t>
  </si>
  <si>
    <t xml:space="preserve">    6 - Úpravy povrchů, podlahy a osazování výplní</t>
  </si>
  <si>
    <t xml:space="preserve">    9 - Ostatní konstrukce a práce-bourání</t>
  </si>
  <si>
    <t xml:space="preserve">    997 - Přesun sutě</t>
  </si>
  <si>
    <t xml:space="preserve">    998 - Přesun hmot</t>
  </si>
  <si>
    <t>789 - Povrchové úpravy ocelových konstrukcí a technologických zařízení</t>
  </si>
  <si>
    <t>PSV - Práce a dodávky PSV</t>
  </si>
  <si>
    <t xml:space="preserve">    783 - Dokončovací práce - nátěry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</si>
  <si>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</si>
  <si>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</si>
  <si>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</si>
  <si>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</si>
  <si>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</si>
  <si>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</si>
  <si>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</si>
  <si>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</si>
  <si>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</si>
  <si>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</si>
  <si>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</si>
  <si>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</si>
  <si>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</si>
  <si>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</si>
  <si>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</si>
  <si>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</si>
  <si>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</si>
  <si>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</si>
  <si>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111201101</t>
  </si>
  <si>
    <t>Odstranění křovin a stromů průměru kmene do 100 mm i s kořeny z celkové plochy do 1000 m2</t>
  </si>
  <si>
    <t>m2</t>
  </si>
  <si>
    <t>CS ÚRS 2019 01</t>
  </si>
  <si>
    <t>4</t>
  </si>
  <si>
    <t>-611700225</t>
  </si>
  <si>
    <t>PP</t>
  </si>
  <si>
    <t xml:space="preserve">Odstranění křovin a stromů s odstraněním kořenů  průměru kmene do 100 mm do sklonu terénu 1 : 5, při celkové ploše do 1 000 m2</t>
  </si>
  <si>
    <t>PSC</t>
  </si>
  <si>
    <t xml:space="preserve">Poznámka k souboru cen:_x000d_
1. Cenu -1104 lze použít jestliže se odstranění stromů a křovin neprovádí na holo. 2. Cena -1101 je určena i pro: a) odstraňování křovin a stromů o průměru kmene do 100 mm z ploch, jejichž celková výměra je větší než 1 000 m2 při sklonu terénu strmějším než 1 : 5; b) LTM při jakékoliv celkové ploše jednotlivě přes 30 m2. 3. V ceně jsou započteny i náklady na případné nutné odklizení křovin a stromů na hromady na vzdálenost do 50 m nebo naložení na dopravní prostředek. 4. Průměr kmenů stromů (křovin) se měří 0,15 m nad přilehlým terénem. 5.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 </t>
  </si>
  <si>
    <t>P</t>
  </si>
  <si>
    <t>Poznámka k položce:_x000d_
není již ve výškách</t>
  </si>
  <si>
    <t>VV</t>
  </si>
  <si>
    <t>dále podél říms křídel:</t>
  </si>
  <si>
    <t>2*(30+27,4)*4</t>
  </si>
  <si>
    <t>dole u opěry č.1 a u křídel opěry č.1:</t>
  </si>
  <si>
    <t>(7,35+2*(26+2))*2</t>
  </si>
  <si>
    <t>dole u pilíře:</t>
  </si>
  <si>
    <t>(2*7,75+2*(4,5+2))*2</t>
  </si>
  <si>
    <t>dole u opěry č.2 a u křídel opěry č.2:</t>
  </si>
  <si>
    <t>(7,35+(24+2)+(26+2))*2</t>
  </si>
  <si>
    <t>Součet</t>
  </si>
  <si>
    <t>111251111</t>
  </si>
  <si>
    <t>Drcení ořezaných větví D do 100 mm s odvozem do 20 km</t>
  </si>
  <si>
    <t>m3</t>
  </si>
  <si>
    <t>2102939280</t>
  </si>
  <si>
    <t>Drcení ořezaných větví strojně - (štěpkování) o průměru větví do 100 mm</t>
  </si>
  <si>
    <t xml:space="preserve">Poznámka k souboru cen:_x000d_
1. V cenách jsou započteny i náklady na naložení na dopravní prostředek, odvoz dřevní drtě do 20 km a se složením. 2. V cenách nejsou započteny náklady na uložení drti na skládku. 3. Měří se objem nadrcené hmoty. </t>
  </si>
  <si>
    <t>0,02*(465,6+114,8)</t>
  </si>
  <si>
    <t>3</t>
  </si>
  <si>
    <t>162432511</t>
  </si>
  <si>
    <t>Vodorovné přemístění výkopku do 2000 m pracovním vlakem</t>
  </si>
  <si>
    <t>t</t>
  </si>
  <si>
    <t>-997462902</t>
  </si>
  <si>
    <t xml:space="preserve">Vodorovné přemístění výkopku pracovním vlakem  bez naložení výkopku, avšak s jeho vyložením, pro jakoukoliv třídu horniny, na vzdálenost do 2 000 m</t>
  </si>
  <si>
    <t>suť, z důvodu špatného přístupu k objektu:</t>
  </si>
  <si>
    <t>114,188</t>
  </si>
  <si>
    <t>Vodorovné konstrukce</t>
  </si>
  <si>
    <t>421941221</t>
  </si>
  <si>
    <t>Výroba podlahy z plechů bez výztuh opravě mostu</t>
  </si>
  <si>
    <t>-246561741</t>
  </si>
  <si>
    <t>Oprava podlah z plechů výroba bez výztuh</t>
  </si>
  <si>
    <t xml:space="preserve">Poznámka k souboru cen:_x000d_
1. V cenách výroby 421 94-12 jsou započteny i náklady na spojovací materiál. 2. V cenách výroby 421 94-12 nejsou započteny náklady na dodávku materiálu pro výrobu podlahových plechů; které se oceňují jako specifikace u cen montáže. 3. V cenách montáže 421 94-13 jsou započteny i náklady na zvedací mechanizmy a kotevní materiál. 4. V cenách montáže 421 94-13 nejsou započteny náklady na dodávku materiálů, které se oceňují ve specifikaci: a) u vyráběných podlah jako dodávka plechů; ztratné lze dohodnout ve výši 2 %, b) u nakupovaných podlah jako dodávka hotového nakupovaného výrobku. 5. Demontáž podlah se oceňuje cenami souboru cen 421 94-15 části B01 tohoto katalogu. </t>
  </si>
  <si>
    <t>chybějící část na konci revizní lávky uvnitř konstrukcí:</t>
  </si>
  <si>
    <t>0,6*6</t>
  </si>
  <si>
    <t>5</t>
  </si>
  <si>
    <t>M</t>
  </si>
  <si>
    <t>13611309</t>
  </si>
  <si>
    <t>plech ocelový černý žebrovaný S235 JR slza tl 6mm tabule</t>
  </si>
  <si>
    <t>8</t>
  </si>
  <si>
    <t>-1946236045</t>
  </si>
  <si>
    <t>Poznámka k položce:_x000d_
plech tl. 6 mm s oválnými výstupky pro výrobu ocelových podlah na mostech - 49,1 kg/m2</t>
  </si>
  <si>
    <t>pro výrobu chybějící části na konci revizní lávky uvnitř konstrukcí:</t>
  </si>
  <si>
    <t>0,6*6*1,05*49,1/1000</t>
  </si>
  <si>
    <t>6</t>
  </si>
  <si>
    <t>421941321</t>
  </si>
  <si>
    <t>Montáž podlahy z plechů bez výztuh při opravě mostu</t>
  </si>
  <si>
    <t>-55772970</t>
  </si>
  <si>
    <t>Oprava podlah z plechů montáž bez výztuh</t>
  </si>
  <si>
    <t xml:space="preserve">Poznámka k položce:_x000d_
Montáž stávajících ocelových podlah včetně podporujících úhelníků a dodání spojovacího materiálu a vč. přibodování přípojů pro zamezení krádeží plechů._x000d_
</t>
  </si>
  <si>
    <t>levá podlaha na hlavách mostnic:</t>
  </si>
  <si>
    <t>(0,32*(42,8+0,25+0,2))-(72*0,125*0,26)</t>
  </si>
  <si>
    <t>pravá podlaha na hlavách mostnic:</t>
  </si>
  <si>
    <t>(0,33*(42,8+0,3+0,2))-(72*0,125*0,26)</t>
  </si>
  <si>
    <t>středová podlaha:</t>
  </si>
  <si>
    <t>0,8*(42,8+0,27+0,3)</t>
  </si>
  <si>
    <t>chodníková podlaha vlevo:</t>
  </si>
  <si>
    <t>1,0*(42,8-0,05-0,08)</t>
  </si>
  <si>
    <t>chodníková podlaha vpravo:</t>
  </si>
  <si>
    <t>1,0*(42,8-0,04-0,08)</t>
  </si>
  <si>
    <t>revizní lávky vně konstrukcí:</t>
  </si>
  <si>
    <t>2*0,57*20,52*2-0,57*0,77</t>
  </si>
  <si>
    <t>revizní lávka uvnitř konstrukcí:</t>
  </si>
  <si>
    <t>2*0,6*20,52</t>
  </si>
  <si>
    <t>7</t>
  </si>
  <si>
    <t>421941521</t>
  </si>
  <si>
    <t>Demontáž podlahových plechů bez výztuh na mostech</t>
  </si>
  <si>
    <t>588273109</t>
  </si>
  <si>
    <t>Demontáž podlahových plechů bez výztuh</t>
  </si>
  <si>
    <t>Poznámka k položce:_x000d_
Demontáž ocelových podlah, včetně podporujících úhelníků a včetně případého odřezání přivařených přípojů (svary byly pro zamezení krádeží plechů), plechy pak budou zpětně namontovány.</t>
  </si>
  <si>
    <t>revizní lávka uvnitř konstrukcí (chybí 6 m na konci):</t>
  </si>
  <si>
    <t>2*0,6*20,52-0,6*6</t>
  </si>
  <si>
    <t>130104120</t>
  </si>
  <si>
    <t>úhelník ocelový rovnostranný jakost 11 375 40x40x3mm</t>
  </si>
  <si>
    <t>1739392691</t>
  </si>
  <si>
    <t>Poznámka k položce:_x000d_
Hmotnost: 1,84 kg/m. Dodání úhelníku pro výrobu chybějících podporujících úhelníků ocelových hlavových a středových podlah.</t>
  </si>
  <si>
    <t>"pro hlavové podlahy (30%)</t>
  </si>
  <si>
    <t>(52*2*0,2*0,3*1,84)/1000</t>
  </si>
  <si>
    <t>"pro středovou podlahu (30%)</t>
  </si>
  <si>
    <t>9</t>
  </si>
  <si>
    <t>130104R04</t>
  </si>
  <si>
    <t>úhelník ocelový rovnostranný, v jakosti 11 375, 45 x 45 x 4 mm</t>
  </si>
  <si>
    <t>1073355780</t>
  </si>
  <si>
    <t>Poznámka k položce:_x000d_
Hmotnost: 2,74 kg/m. Dodání úhelníku pro výrobu chybějících podporujících úhelníků ocelových středových podlah.</t>
  </si>
  <si>
    <t>(72*0,2*0,3*2,74)/1000</t>
  </si>
  <si>
    <t>154315R01</t>
  </si>
  <si>
    <t>Otevřené ocelové profily korýtkové - pravoúhlé symetrické</t>
  </si>
  <si>
    <t>-522155926</t>
  </si>
  <si>
    <t>Poznámka k položce:_x000d_
Otevřené ocelové profily korýtkové - pravoúhlé symetrické, výška 40 mm, šířka 84 mm, hmotnost 3,45 kg/m. Pro výrobu chybějících podporujících úhelníků dl. 200 mm ve spojích plechů ocelových hlavových a středových podlah.</t>
  </si>
  <si>
    <t>(20*2*0,2*0,3*3,45)/1000</t>
  </si>
  <si>
    <t>11</t>
  </si>
  <si>
    <t>429172111</t>
  </si>
  <si>
    <t>Výroba ocelových prvků pro opravu mostů šroubovaných nebo svařovaných do 100 kg</t>
  </si>
  <si>
    <t>kg</t>
  </si>
  <si>
    <t>-2136655083</t>
  </si>
  <si>
    <t>Oprava ocelových prvků mostních konstrukcí ztužidel, sedel pro centrické uložení mostnic, stoliček, diagonál, svislic, styčníkových plechů, chodníkových konzol, podlahových nosníků, kabelových žlabů a ostatních drobných prvků výroba šroubovaných nebo svařovaných, hmotnosti do 100 kg</t>
  </si>
  <si>
    <t xml:space="preserve">Poznámka k souboru cen:_x000d_
1. V cenách výroby prvků 429 17-21 jsou započteny i náklady na rozměření, nařezání, příp. spojení dílů a vyvrtání otvorů. 2. V cenách výroby prvků 429 17-21 nejsou započteny náklady na dodávku materiálu prvků a spojovacího materiálu; tyto náklady se oceňují jako specifikace u cen montáže. 3. V cenách montáže prvků 429 17-22 jsou započteny i náklady na zdvihací zařízení při osazení prvku do mostní konstrukce. 4. V cenách montáže prvků 429 17-22 nejsou započteny náklady na: a) dodávku kotevního materiálu; tyto náklady se oceňují ve specifikaci, b) u vyráběných prvků na dodávku materiálu prvků a spojovacího materiálu; tyto náklady se oceňují ve specifikaci, c) u nakupovaných prvků na dodávku hotových nakupovaných výrobků; tyto náklady se oceňují ve specifikaci. 5. Demontáž prvků se oceňuje cenami souboru cen 963 07-11 části B01 tohoto katalogu. </t>
  </si>
  <si>
    <t>Poznámka k položce:_x000d_
včetně potřebného navrtání</t>
  </si>
  <si>
    <t>L 40*40*3 mm pro hlavové podlahy (30%) vč. potřebného navrtání:</t>
  </si>
  <si>
    <t>(52*2*0,2*0,3*1,84)</t>
  </si>
  <si>
    <t>L 40*40*3 mm pro středovou podlahu (30%) vč. potřebného navrtání:</t>
  </si>
  <si>
    <t>L 45*45*4 mm pro středovou podlahu (30%) vč. potřebného navrtání:</t>
  </si>
  <si>
    <t>(72*0,2*0,3*2,74)</t>
  </si>
  <si>
    <t>profil korýtkový (omega) pro hlavové podlahy (30%) vč. potřebného navrtání:</t>
  </si>
  <si>
    <t>(20*2*0,2*0,3*3,45)</t>
  </si>
  <si>
    <t>profil korýtkový (omega) pro středovou podlahu (30%) vč. potřebného navrtání:</t>
  </si>
  <si>
    <t>výroba podložek pro vypodložení mostnic (odhad 18ks) dle zaměření a návrhu nivelety koleje:</t>
  </si>
  <si>
    <t>31+79</t>
  </si>
  <si>
    <t>12</t>
  </si>
  <si>
    <t>13611218</t>
  </si>
  <si>
    <t>plech ocelový hladký jakost S 235 JR tl 5mm tabule</t>
  </si>
  <si>
    <t>-1147204203</t>
  </si>
  <si>
    <t>Poznámka k položce:_x000d_
hmotnost 39,25 kg/m2</t>
  </si>
  <si>
    <t>pro výrobu podložek pro vypodložení mostnic (odhad 8 ks) dle zaměření a návrhu nivelety koleje:</t>
  </si>
  <si>
    <t>8*2*0,25*0,2*39,25/1000</t>
  </si>
  <si>
    <t>13</t>
  </si>
  <si>
    <t>13611228</t>
  </si>
  <si>
    <t>plech ocelový hladký jakost S 235 JR tl 10mm tabule</t>
  </si>
  <si>
    <t>-1036444328</t>
  </si>
  <si>
    <t>Poznámka k položce:_x000d_
hmotnost 78,5 kg/m2</t>
  </si>
  <si>
    <t>pro výrobu podložek pro vypodložení mostnic (odhad 10 ks) dle zaměření a návrhu nivelety koleje:</t>
  </si>
  <si>
    <t>10*2*0,25*0,2*78,5/1000</t>
  </si>
  <si>
    <t>14</t>
  </si>
  <si>
    <t>429173112</t>
  </si>
  <si>
    <t>Přizvednutí a spuštění kcí hmotnosti přes 10 do 50 t</t>
  </si>
  <si>
    <t>-2045717178</t>
  </si>
  <si>
    <t>Přizvednutí a spuštění konstrukcí hmotnosti přes 10 do 50 t</t>
  </si>
  <si>
    <t xml:space="preserve">Poznámka k souboru cen:_x000d_
1. V cenách nejsou započteny náklady na pomocné a podpěrné konstrukce, které se oceňují cenami části A01 tohoto katalogu. </t>
  </si>
  <si>
    <t>přizvednutí ocel. konstrukce K-01 v místě pilíře pro opravu pohyblivých ložisek:</t>
  </si>
  <si>
    <t>42/2</t>
  </si>
  <si>
    <t>přizvednutí ocel. konstrukce K-02 v místě opěry č.2 pro opravu pohyblivých ložisek:</t>
  </si>
  <si>
    <t>Komunikace</t>
  </si>
  <si>
    <t>521271921</t>
  </si>
  <si>
    <t>Dotažení mostnicového šroubu po dosednutí vlivem provozu</t>
  </si>
  <si>
    <t>kus</t>
  </si>
  <si>
    <t>-751246617</t>
  </si>
  <si>
    <t>Údržba mostnicových šroubů dotažení po dosednutí vlivem provozu</t>
  </si>
  <si>
    <t xml:space="preserve">Poznámka k souboru cen:_x000d_
1. V ceně -1911 odizolování šroubu jsou započteny i náklady vyjmutí šroubu, prodlábnutí otvoru, opětovnou montáž šroubu, zalití hlavy asfaltem a překrytí PVC. 2. V ceně -1931 jsou započteny i náklady na vyjmutí šroubu, prodlábnutí otvoru, opětovnou montáž šroubu včetně jeho dodání a zalití hlavy asfaltem. </t>
  </si>
  <si>
    <t>Poznámka k položce:_x000d_
vodorovné mostnicové šrouby</t>
  </si>
  <si>
    <t>(35+35)*2</t>
  </si>
  <si>
    <t>16</t>
  </si>
  <si>
    <t>521272215</t>
  </si>
  <si>
    <t>Demontáž mostnic s odsunem hmot mimo objekt mostu</t>
  </si>
  <si>
    <t>-1045992338</t>
  </si>
  <si>
    <t xml:space="preserve">Demontáž mostnic  s odsunem hmot mimo objekt mostu se zřízením pomocné montážní lávky</t>
  </si>
  <si>
    <t>Poznámka k položce:_x000d_
plošné uložení mostnic s vodorovným mostnicovým šroubem</t>
  </si>
  <si>
    <t>demontáž mostnic vč. dřev. podložek (18 ks) na konstrukcích K-01 a K-02, budou po obnově PKO osazeny zpět:</t>
  </si>
  <si>
    <t>35+35</t>
  </si>
  <si>
    <t>17</t>
  </si>
  <si>
    <t>521273211</t>
  </si>
  <si>
    <t>Montáž dřevěných mostnic železničního mostu v přímé, v oblouku nebo přechodnici bez převýšení</t>
  </si>
  <si>
    <t>-138697389</t>
  </si>
  <si>
    <t>Mostnice na železničních mostech z tvrdého dřeva s plošným uložením montáž bez převýšení v přímé, v oblouku nebo přechodnici</t>
  </si>
  <si>
    <t xml:space="preserve">Poznámka k souboru cen:_x000d_
1. Cena -3211 lze použít i pro centrické uložení mostnic. 2. V cenách výroby 521 27-31 jsou započteny i náklady na opracování dřeva, opáskování, protištěpné spony, impregnaci opracovaných ploch a spojovací prostředky. 3. V cenách výroby 521 27-31 nejsou započteny náklady na dodávku dřeva mostnic, které se oceňují jako specifikace u cen montáže. 4. V cenách montáže 521 27-32 jsou započteny i náklady vrtání otvorů pro šrouby, osazení a izolování šroubů, tmelení a krytkování otvorů pro šrouby, provedení dlabů pro nýtové hlavy a výškové vyrovnání pro kolej. 5. V cenách montáže 521 27-32 nejsou započteny náklady na dodávku materiálu, které se oceňují ve specifikaci: a) u vyráběných mostnic jako dodávka dřeva; ztratné lze dohodnou ve výši 2 %, b) u nakupovaných mostnic jako dodávka hotového nakupovaného výrobku. </t>
  </si>
  <si>
    <t>Poznámka k položce:_x000d_
Plošné uložení mostnic s vodorovným mostnicovým šroubem, včetně dodání mostnicového šroubu a spojovacího materiálu, včetně nátěru opracovaných míst impregnačním přípravkem</t>
  </si>
  <si>
    <t>zpětná montáž mostnic na konstrukcích K-01 a K-02:</t>
  </si>
  <si>
    <t>(35+35)-18</t>
  </si>
  <si>
    <t>18</t>
  </si>
  <si>
    <t>521273223</t>
  </si>
  <si>
    <t>Montáž dřevěných mostnic železničního mostu s převýšení přes 75 mm s 2 klíny</t>
  </si>
  <si>
    <t>1847915527</t>
  </si>
  <si>
    <t>Mostnice na železničních mostech z tvrdého dřeva s plošným uložením montáž s převýšením přes 75 mm se 2 klíny</t>
  </si>
  <si>
    <t>odhad cca 1/2 mostnic na K-02 s podložkami - stávající drěvené, popř. navíc s ocel. podložkami dle zaměření a návrhu nivelety koleje:</t>
  </si>
  <si>
    <t>19</t>
  </si>
  <si>
    <t>521281211</t>
  </si>
  <si>
    <t>Montáž pozednic železničního mostu z tvrdého dřeva</t>
  </si>
  <si>
    <t>232941058</t>
  </si>
  <si>
    <t>Pozednice na železničních mostech z tvrdého dřeva s plošným uložením montáž</t>
  </si>
  <si>
    <t xml:space="preserve">Poznámka k souboru cen:_x000d_
1. V ceně výroby -1111 jsou započteny i náklady na spojovací materiál. 2. V ceně výroby -1111 nejsou započteny náklady na dodání dřeva pozednic, které se oceňují jako specifikace u cen montáže. 3. V ceně montáže -1211 jsou započteny i náklady na kotvicí materiál. 4. V ceně montáže -1211 nejsou započteny náklady na dodávku materiálu, které se oceňují ve specifikaci: a) u vyráběných pozednic jako dodávka dřeva; ztratné lze dohodnout ve výši 2 %, b) u nakupovaných mostnic jako dodávka hotového nakupovaného výrobku. </t>
  </si>
  <si>
    <t>Poznámka k položce:_x000d_
včetně nátěru opracovaných míst impregnačním přípravkem, včetně ruční úpravy štěrkového kolejového lože u pozednice</t>
  </si>
  <si>
    <t>demontáž pozednic, budou po opravě závěrných zdí osazeny zpět:</t>
  </si>
  <si>
    <t>1+1</t>
  </si>
  <si>
    <t>20</t>
  </si>
  <si>
    <t>521283221</t>
  </si>
  <si>
    <t>Demontáž pozednic včetně odstranění štěrkového podsypu</t>
  </si>
  <si>
    <t>-1036278532</t>
  </si>
  <si>
    <t>Demontáž pozednic s odstraněním štěrku</t>
  </si>
  <si>
    <t xml:space="preserve">Poznámka k položce:_x000d_
_x000d_
</t>
  </si>
  <si>
    <t>budou po opravě úložných ploch závěrných zdí osazeny zpět:</t>
  </si>
  <si>
    <t>Úpravy povrchů, podlahy a osazování výplní</t>
  </si>
  <si>
    <t>628613221</t>
  </si>
  <si>
    <t>Protikorozní ochrana OK mostu I. tř.- základní a podkladní epoxidový, vrchní PU nátěr bez metalizace</t>
  </si>
  <si>
    <t>-1183182370</t>
  </si>
  <si>
    <t>Protikorozní ochrana ocelových mostních konstrukcí včetně otryskání povrchu základní a podkladní epoxidový a vrchní polyuretanový nátěr bez metalizace I. třídy</t>
  </si>
  <si>
    <t xml:space="preserve">Poznámka k souboru cen:_x000d_
1. V cenách jsou započteny i náklady na dodávku písku při tryskání. 2. V cenách -3231 až - 3234 nejsou započteny náklady na dodávku zinku pro žárové stříkání; tyto náklady se oceňují ve specifikaci. Orientační spotřeba zinku: a) tř. I - 2,200 kg/m2, b) tř. II - 1,872 kg/m2, c) tř. III - 1,517 kg/m2, d) tř. IV - 1,284 kg/m2. 3. Rozdělení ocelových konstrukcí do tříd je uvedeno v příloze č. 3 Všeobecných podmínek katalogu 800-789 Povrchové úpravy ocelových konstrukcí a technologických zařízení. </t>
  </si>
  <si>
    <t xml:space="preserve">Poznámka k položce:_x000d_
podporující úhelníky podlah na mostnicích a pozednicích, podložky pod mostnice - PKO schváleného typu, včetně otryskání a dodání písku_x000d_
</t>
  </si>
  <si>
    <t>L 40*40*3 mm pro hlavové podlahy:</t>
  </si>
  <si>
    <t>52*2*0,2*4*0,04</t>
  </si>
  <si>
    <t>L 40*40*3 mm pro středovou podlahu:</t>
  </si>
  <si>
    <t>L 45*45*4 mm pro středovou podlahu:</t>
  </si>
  <si>
    <t>72*0,2*4*0,045</t>
  </si>
  <si>
    <t>profil korýtkový (omega) pro hlavové podlahy:</t>
  </si>
  <si>
    <t>20*2*0,2*(2*0,084+4*0,04)</t>
  </si>
  <si>
    <t>profil korýtkový (omega) pro středovou podlahu:</t>
  </si>
  <si>
    <t>podložky pod mostnice:</t>
  </si>
  <si>
    <t>8*(2*0,25*0,2+2*0,25*0,01+2*0,2*0,01)</t>
  </si>
  <si>
    <t>10*(2*0,25*0,2+2*0,25*0,005+2*0,2*0,005)</t>
  </si>
  <si>
    <t>22</t>
  </si>
  <si>
    <t>628613223</t>
  </si>
  <si>
    <t>Protikorozní ochrana OK mostu III.tř.-základní a podkladní epoxidový, vrchní PU nátěr bez metalizace</t>
  </si>
  <si>
    <t>-1180816673</t>
  </si>
  <si>
    <t>Protikorozní ochrana ocelových mostních konstrukcí včetně otryskání povrchu základní a podkladní epoxidový a vrchní polyuretanový nátěr bez metalizace III. třídy</t>
  </si>
  <si>
    <t>Poznámka k položce:_x000d_
zábradlí na ocelových konstrukcích a zábradlí na opěrách - PKO schváleného typu, včetně otryskání a dodání písku</t>
  </si>
  <si>
    <t>zábradlí na ocelových konstrukcích včetně navýšení a víček navýšení:</t>
  </si>
  <si>
    <t>2*10*2*1,15*0,28</t>
  </si>
  <si>
    <t>2*42,62*2*0,28</t>
  </si>
  <si>
    <t>2*42,62*(0,28+0,1+0,1)</t>
  </si>
  <si>
    <t>2*2*0,1*0,05</t>
  </si>
  <si>
    <t>zábradlí na opěře č.1 vlevo včetně doplněné příčle, navýšení a víček navýšení:</t>
  </si>
  <si>
    <t>(3*1+(1,1+0,96)*2)*0,28</t>
  </si>
  <si>
    <t>(1,1+0,96)*(0,28+0,1+0,1)</t>
  </si>
  <si>
    <t>2*0,1*0,05</t>
  </si>
  <si>
    <t>Mezisoučet</t>
  </si>
  <si>
    <t>zábradlí na opěře č.1 vpravo včetně doplněné příčle, navýšení a víček navýšení:</t>
  </si>
  <si>
    <t>(3*1+(1,1+1,04)*2)*0,28</t>
  </si>
  <si>
    <t>(1,1+1,04)*(0,28+0,1+0,1)</t>
  </si>
  <si>
    <t>zábradlí na opěře č.2 vlevo včetně doplněné příčle, navýšení a víček navýšení:</t>
  </si>
  <si>
    <t>(3*1+(1,1+0,99)*2)*0,28</t>
  </si>
  <si>
    <t>(1,1+0,99)*(0,28+0,1+0,1)</t>
  </si>
  <si>
    <t>zábradlí na opěře č.2 vpravo včetně doplněné příčle, navýšení a víček:</t>
  </si>
  <si>
    <t>(3*1+(1,1+1,05)*2)*0,28</t>
  </si>
  <si>
    <t>(1,1+1,05)*(0,28+0,1+0,1)</t>
  </si>
  <si>
    <t>23</t>
  </si>
  <si>
    <t>628613224</t>
  </si>
  <si>
    <t>Protikorozní ochrana OK mostu IV.tř.- základní a podkladní epoxidový, vrchní PU nátěr bez metalizace</t>
  </si>
  <si>
    <t>1862113075</t>
  </si>
  <si>
    <t>Protikorozní ochrana ocelových mostních konstrukcí včetně otryskání povrchu základní a podkladní epoxidový a vrchní polyuretanový nátěr bez metalizace IV. třídy</t>
  </si>
  <si>
    <t xml:space="preserve">Poznámka k položce:_x000d_
PKO schváleného typu, včetně otryskání a dodání písku_x000d_
</t>
  </si>
  <si>
    <t>ocelové konstrukce K-01 a K-02 včetně ložisek, konzol a zábradlí na revizních lávkách:</t>
  </si>
  <si>
    <t>586+586</t>
  </si>
  <si>
    <t>boční zajištění mostnic (z L 160*100*14 mm):</t>
  </si>
  <si>
    <t>2*70*(0,16*2*0,22+2*(0,16+0,1)*0,014)</t>
  </si>
  <si>
    <t>ocelové podlahové plechy:</t>
  </si>
  <si>
    <t>2*214,466</t>
  </si>
  <si>
    <t>24</t>
  </si>
  <si>
    <t>628613911</t>
  </si>
  <si>
    <t>Mechanické vyčištění hloubkové koroze mezi jednotlivými prvky OK mostů</t>
  </si>
  <si>
    <t>m</t>
  </si>
  <si>
    <t>263455638</t>
  </si>
  <si>
    <t>Mechanické vyčištění hloubkové koroze mezi jednotlivými prvky ocelových mostních konstrukcí</t>
  </si>
  <si>
    <t>odhad, bude upřesněno po prohlídce očištěných konstrukcí mostu z lešení:</t>
  </si>
  <si>
    <t>50</t>
  </si>
  <si>
    <t>25</t>
  </si>
  <si>
    <t>629991111</t>
  </si>
  <si>
    <t>Zatmelení spar mezi jednotlivými ocelovými prvky mostních konstrukcí bez výplně</t>
  </si>
  <si>
    <t>-1213530980</t>
  </si>
  <si>
    <t>Zatmelení spar mezi jednotlivými ocelovými prvky mostních konstrukcí polyuretanovým tmelem šířky spar do 10 mm bez výplně</t>
  </si>
  <si>
    <t>26</t>
  </si>
  <si>
    <t>629992113</t>
  </si>
  <si>
    <t>Zatmelení spar mezi mostními prefabrikáty š do 30 mm PUR tmelem včetně výplně PUR pěnou</t>
  </si>
  <si>
    <t>-1415905205</t>
  </si>
  <si>
    <t>Zatmelení styčných spar mezi mostními prefabrikáty a konstrukcemi trvale pružným polyuretanovým tmelem včetně vyčištění spar, provedení penetračního nátěru a vyplnění spar pěnou pro spáry šířky přes 20 do 30 mm</t>
  </si>
  <si>
    <t>mezi opěrou č.1 a křídlem č.1 vlevo (u zavěšeného lešení):</t>
  </si>
  <si>
    <t>u říms křídel:</t>
  </si>
  <si>
    <t>4*1*4</t>
  </si>
  <si>
    <t>Ostatní konstrukce a práce-bourání</t>
  </si>
  <si>
    <t>27</t>
  </si>
  <si>
    <t>0308R0001</t>
  </si>
  <si>
    <t xml:space="preserve">Ekologická ochrana při provádění zámečnických prací - montáž + demontáž </t>
  </si>
  <si>
    <t>-287841306</t>
  </si>
  <si>
    <t xml:space="preserve">Ekologická ochrana při provádění oprav (zaplachtování apod) montáž + demontáž </t>
  </si>
  <si>
    <t>Poznámka k položce:_x000d_
Okolo natírané ocelové konstrukce (využít k upevnění lešení), včetně zajištění potřebného materiálu a úklidu</t>
  </si>
  <si>
    <t>okolo natírané ocelové konstrukce:</t>
  </si>
  <si>
    <t>(8+8+4,5+4,5)*(42,8+1,5+1,5)</t>
  </si>
  <si>
    <t>čela chráněného prostoru:</t>
  </si>
  <si>
    <t>8*4,5*2</t>
  </si>
  <si>
    <t>28</t>
  </si>
  <si>
    <t>911122111</t>
  </si>
  <si>
    <t>Výroba dílů ocelového zábradlí do 50 kg při opravách mostů</t>
  </si>
  <si>
    <t>1110129139</t>
  </si>
  <si>
    <t>Oprava částí ocelového zábradlí mostů svařovaného nebo šroubovaného výroba dílů hmotnosti do 50 kg</t>
  </si>
  <si>
    <t xml:space="preserve">Poznámka k souboru cen:_x000d_
1. V cenách výroby 911 12-21 nejsou započteny náklady na dodávku materiálu pro výrobu dílů zábradlí; tyto náklady se oceňují jako specifikace u cen montáže. 2. V cenách montáže 911 12-22 jsou započteny i náklady na spojení dílů, jejich vyrovnání a upevnění k nosné konstrukci včetně spojovacího a kotevního materiálu. 3. V cenách montáže 911 12-22 nejsou započteny náklady na dodávku materiálu, které se oceňují ve specifikaci: a) u vyráběných dílu jako dodávka materiálu pro výrobu dílů, b) u nakupovaných dílů jako dodávka hotového nakupovaného výrobku. 4. Demontáž částí ocelového zábradlí se oceňuje cenami souboru cen 966 07-52 části B01 tohoto katalogu. </t>
  </si>
  <si>
    <t>pro doplnění dolní příčle zábradlí na opěrách:</t>
  </si>
  <si>
    <t>(1,1+0,96+1,1+1,04+0,99+1,1+1,05+1,1)*6,40</t>
  </si>
  <si>
    <t>pro doplnění příčlí zábradlí na revizní lávce vlevo:</t>
  </si>
  <si>
    <t>(20,92+0,93+20,92)*2,61</t>
  </si>
  <si>
    <t>pro navýšení zábradlí na ocel. konstrukcích:</t>
  </si>
  <si>
    <t>2*42,62*6,405</t>
  </si>
  <si>
    <t>pro navýšení zábradlí na opěrách:</t>
  </si>
  <si>
    <t>(1,1+0,96+1,1+1,04+0,99+1,1+1,05+1,1)*6,405</t>
  </si>
  <si>
    <t>pro zavíčkování obdélníkového navýšení zábradlí:</t>
  </si>
  <si>
    <t>2*6*0,1*0,05*31,4</t>
  </si>
  <si>
    <t>29</t>
  </si>
  <si>
    <t>911122211</t>
  </si>
  <si>
    <t>Montáž dílů ocelového zábradlí do 50 kg při opravách mostů</t>
  </si>
  <si>
    <t>140188084</t>
  </si>
  <si>
    <t>Oprava částí ocelového zábradlí mostů svařovaného nebo šroubovaného montáž dílů hmotnosti do 50 kg</t>
  </si>
  <si>
    <t>doplnění dolní příčle zábradlí na opěrách přivařením:</t>
  </si>
  <si>
    <t>doplnění příčlí zábradlí na revizní lávce vlevo přivařením:</t>
  </si>
  <si>
    <t>navýšení zábradlí na ocel. konstrukcích souvislým přivařením na madla stávajícího zábradlí:</t>
  </si>
  <si>
    <t>navýšení zábradlí na opěrách souvislým přivařením na madla stávajícího zábradlí:</t>
  </si>
  <si>
    <t>zavíčkování obdélníkového navýšení zábradlí (přivaření víček):</t>
  </si>
  <si>
    <t>30</t>
  </si>
  <si>
    <t>13010428</t>
  </si>
  <si>
    <t>úhelník ocelový rovnostranný jakost 11 375 70x70x6mm</t>
  </si>
  <si>
    <t>1287322946</t>
  </si>
  <si>
    <t>Poznámka k položce:_x000d_
Hmotnost: 6,40 kg/m</t>
  </si>
  <si>
    <t>(1,1+0,96+1,1+1,04+0,99+1,1+1,05+1,1)*6,40/1000</t>
  </si>
  <si>
    <t>31</t>
  </si>
  <si>
    <t>14550190</t>
  </si>
  <si>
    <t>profil ocelový obdélníkový svařovaný 100x50x3mm</t>
  </si>
  <si>
    <t>1387130252</t>
  </si>
  <si>
    <t>Poznámka k položce:_x000d_
Hmotnost: 6,405 kg/m</t>
  </si>
  <si>
    <t>2*42,62*6,405/1000</t>
  </si>
  <si>
    <t>(1,1+0,96+1,1+1,04+0,99+1,1+1,05+1,1)*6,405/1000</t>
  </si>
  <si>
    <t>32</t>
  </si>
  <si>
    <t>13611214</t>
  </si>
  <si>
    <t>plech ocelový hladký jakost S 235 JR tl 4mm tabule</t>
  </si>
  <si>
    <t>537747280</t>
  </si>
  <si>
    <t>Poznámka k položce:_x000d_
Hmotnost: 31,4 kg/m2</t>
  </si>
  <si>
    <t>2*6*0,1*0,05*31,4/1000</t>
  </si>
  <si>
    <t>33</t>
  </si>
  <si>
    <t>13010414</t>
  </si>
  <si>
    <t>úhelník ocelový rovnostranný jakost 11 375 40x40x4mm</t>
  </si>
  <si>
    <t>-1505957316</t>
  </si>
  <si>
    <t>Poznámka k položce:_x000d_
Hmotnost: 2,61 kg/m</t>
  </si>
  <si>
    <t>(20,92+0,93+20,92)*2,61/1000</t>
  </si>
  <si>
    <t>34</t>
  </si>
  <si>
    <t>936171211</t>
  </si>
  <si>
    <t>Výroba pojistných úhelníků L 160x100x14 pro kolej S 49 na mostě</t>
  </si>
  <si>
    <t>580656882</t>
  </si>
  <si>
    <t>Oprava úhelníků na železničních mostech v přímé trati nebo oblouku výroba úhelníků pojistných v koleji tvaru S 49 - L 160x100x14</t>
  </si>
  <si>
    <t xml:space="preserve">Poznámka k souboru cen:_x000d_
1. Ceny lze použít pro úhelníky na mostě i ve výbězích. 2. Množství měrných jednotek se určuje v metrech délky opravované mostní konstrukce. 3. V cenách výroby 936 17-12 jsou započteny i náklady spojovací prostředky a na zřízení a dodání koncových klínů. 4. V cenách výroby 936 17-12 nejsou započteny náklady na dodávku pojistných úhelníků; které se oceňují jako specifikace k cenám montáže. 5. V cenách montáže 936 17-13 jsou započteny i náklady na kotvicí materiál včetně ocelových podložek. 6. V cenách montáže 936 17-13 nejsou započteny náklady na dodávku materiálu, které se oceňují ve specifikaci: a) u vyráběných úhelníků jako dodávka materiálu pro výrobu úhelníků; ztratné lze stanovit ve výši 1 %, b) u nakupovaných úhelníků jako dodávka hotového nakupovaného výrobku. 7. Demontáž pojistných úhelníků se oceňuje cenami souboru cen 936 17-115 části B01 tohoto katalogu. </t>
  </si>
  <si>
    <t>Poznámka k položce:_x000d_
přivařit k demontovaným pasům PÚ</t>
  </si>
  <si>
    <t xml:space="preserve">prodloužení obou pasů ve výběhu č.1 (montáž PÚ je v části rozpočtu "002  km 215,615 - svršek"):</t>
  </si>
  <si>
    <t>0,62+0,62</t>
  </si>
  <si>
    <t>35</t>
  </si>
  <si>
    <t>130104R01</t>
  </si>
  <si>
    <t>úhelník ocelový rovnostranný, v jakosti 11 375, L 160 x 100 x 14 mm</t>
  </si>
  <si>
    <t>170634045</t>
  </si>
  <si>
    <t>Poznámka k položce:_x000d_
Hmotnost: 27,29 kg/m</t>
  </si>
  <si>
    <t>pro prodloužení obou pasů ve výběhu č.1:</t>
  </si>
  <si>
    <t>(0,62+0,62)*27,29/1000</t>
  </si>
  <si>
    <t>36</t>
  </si>
  <si>
    <t>938111111</t>
  </si>
  <si>
    <t>Čištění zdiva opěr, pilířů, křídel od mechu a jiné vegetace</t>
  </si>
  <si>
    <t>1223212736</t>
  </si>
  <si>
    <t xml:space="preserve">Čištění zdiva opěr, pilířů, křídel  od mechu a jiné vegetace</t>
  </si>
  <si>
    <t xml:space="preserve">Poznámka k souboru cen:_x000d_
1. Cena je určena pro čištění jakéhokoliv zdiva. 2. Počet měrných jednotek se měří v m2 čištěné plochy zdiva. </t>
  </si>
  <si>
    <t>úložné prahy:</t>
  </si>
  <si>
    <t>7,35*2-(2*0,7*0,6)</t>
  </si>
  <si>
    <t>6,6*3,2-(4*0,7*0,6)</t>
  </si>
  <si>
    <t>horní části spodní stavby u úložných prahů (ze zavěšeného lešení):</t>
  </si>
  <si>
    <t>(7,35+2+2)*0,7</t>
  </si>
  <si>
    <t>(2*6,6+2*3,2)*0,7</t>
  </si>
  <si>
    <t>části říms křídel (50% plochy):</t>
  </si>
  <si>
    <t>2*(30+27,4)*0,7</t>
  </si>
  <si>
    <t>37</t>
  </si>
  <si>
    <t>938121111</t>
  </si>
  <si>
    <t>Odstranění náletových křovin, dřevin a travnatého porostu ve výškách v okolí říms a křídel</t>
  </si>
  <si>
    <t>915494894</t>
  </si>
  <si>
    <t>Odstraňování náletových křovin, dřevin a travnatého porostu ve výškách v okolí mostních říms a křídel</t>
  </si>
  <si>
    <t>Poznámka k položce:_x000d_
hned podél říms křídel, likvidace v pol. č.2</t>
  </si>
  <si>
    <t>2*(30+27,4)*1</t>
  </si>
  <si>
    <t>38</t>
  </si>
  <si>
    <t>938905311</t>
  </si>
  <si>
    <t>Údržba OK mostů - očistění, nátěr, namazání ložisek</t>
  </si>
  <si>
    <t>671859193</t>
  </si>
  <si>
    <t>Údržba ocelových konstrukcí údržba ložisek očistění, nátěr, namazání</t>
  </si>
  <si>
    <t xml:space="preserve">Poznámka k souboru cen:_x000d_
1. V cenách 938 90-51 výměna nýtu jsou započteny i náklady na dodávku nýtu nebo trhacího šroubu. 2. V cenách 938 90-52 úpravy ukončení pojistných úhelníků jsou započteny i náklady na povolení a demontáž úhelníků, natvarování, seříznutí, vyvrtání nových a zavaření původních otvorů, nátěr a montáž nového provedení úhelníku. </t>
  </si>
  <si>
    <t>Poznámka k položce:_x000d_
včetně dodání potřebného materiálu, včetně drobného opravení ložisek (oprava polohy válců a valnice).</t>
  </si>
  <si>
    <t>4+4</t>
  </si>
  <si>
    <t>39</t>
  </si>
  <si>
    <t>938905312</t>
  </si>
  <si>
    <t>Údržba OK mostů - vysekání obetonávky ložisek a zalití ložiskových desek</t>
  </si>
  <si>
    <t>1871893693</t>
  </si>
  <si>
    <t>Údržba ocelových konstrukcí údržba ložisek vysekání obetonávky a zalití ložiskových desek</t>
  </si>
  <si>
    <t xml:space="preserve">Poznámka k položce:_x000d_
zalití ložiska včetně vyspádování mimo úložný práh_x000d_
</t>
  </si>
  <si>
    <t>40</t>
  </si>
  <si>
    <t>941111111</t>
  </si>
  <si>
    <t>Montáž lešení řadového trubkového lehkého s podlahami zatížení do 200 kg/m2 š do 0,9 m v do 10 m</t>
  </si>
  <si>
    <t>-319998987</t>
  </si>
  <si>
    <t xml:space="preserve">Montáž lešení řadového trubkového lehkého pracovního s podlahami  s provozním zatížením tř. 3 do 200 kg/m2 šířky tř. W06 od 0,6 do 0,9 m, výšky do 10 m</t>
  </si>
  <si>
    <t xml:space="preserve">Poznámka k souboru cen:_x000d_
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 </t>
  </si>
  <si>
    <t>u vnějších bočních stran ocelové konstrukce (na zavěšeném lešení), postačí na výšku 1 podlaha:</t>
  </si>
  <si>
    <t>42,8*0,9*2</t>
  </si>
  <si>
    <t>41</t>
  </si>
  <si>
    <t>941111211</t>
  </si>
  <si>
    <t>Příplatek k lešení řadovému trubkovému lehkému s podlahami š 0,9 m v 10 m za první a ZKD den použití</t>
  </si>
  <si>
    <t>2097212906</t>
  </si>
  <si>
    <t xml:space="preserve">Montáž lešení řadového trubkového lehkého pracovního s podlahami  s provozním zatížením tř. 3 do 200 kg/m2 Příplatek za první a každý další den použití lešení k ceně -1111</t>
  </si>
  <si>
    <t>Poznámka k položce:_x000d_
30 dní</t>
  </si>
  <si>
    <t>77,040*30</t>
  </si>
  <si>
    <t>42</t>
  </si>
  <si>
    <t>941111811</t>
  </si>
  <si>
    <t>Demontáž lešení řadového trubkového lehkého s podlahami zatížení do 200 kg/m2 š do 0,9 m v do 10 m</t>
  </si>
  <si>
    <t>2108435125</t>
  </si>
  <si>
    <t xml:space="preserve">Demontáž lešení řadového trubkového lehkého pracovního s podlahami  s provozním zatížením tř. 3 do 200 kg/m2 šířky tř. W06 od 0,6 do 0,9 m, výšky do 10 m</t>
  </si>
  <si>
    <t xml:space="preserve">Poznámka k souboru cen:_x000d_
1. Demontáž lešení řadového trubkového lehkého výšky přes 25 m se oceňuje individuálně. </t>
  </si>
  <si>
    <t>43</t>
  </si>
  <si>
    <t>946211132</t>
  </si>
  <si>
    <t>Montáž lešení zavěšeného trubkového na potrubních mostech zatížení tř. 3 do 200 kg/m2 v do 20 m</t>
  </si>
  <si>
    <t>-884521582</t>
  </si>
  <si>
    <t xml:space="preserve">Montáž zavěšeného trubkového lešení na potrubních mostech nebo na mostní konstrukci  s podlahami s provozním zatížením tř. 3 přes 150 do 200 kg/m2, umístěného ve výšce přes 10 do 20 m</t>
  </si>
  <si>
    <t xml:space="preserve">Poznámka k souboru cen:_x000d_
1. Ceny lze použít pro zavěšení na mostní konstrukci betonovou i ocelovou. 2. V ceně příplatku jsou započteny i náklady na závěsný systém. 3. Množství měrných jednotek se určuje v m2 zavěšené podlahy. 4. Montáž zavěšených trubkových lešení vyšších než 30 m se oceňuje individuálně, stejně tak jako konstrukce s vyšším zatížením než 200 kg/m2. </t>
  </si>
  <si>
    <t>pod ocelovými konstrukcemi mostu:</t>
  </si>
  <si>
    <t>8*42,8-(2*7,35*2)-(3,2*6,6)</t>
  </si>
  <si>
    <t>44</t>
  </si>
  <si>
    <t>946211232</t>
  </si>
  <si>
    <t>Příplatek k lešení zavěšenému trubkovému na mostech 200 kg/m2 v 20 m za první a ZKD den použití</t>
  </si>
  <si>
    <t>1402898054</t>
  </si>
  <si>
    <t xml:space="preserve">Montáž zavěšeného trubkového lešení na potrubních mostech nebo na mostní konstrukci  Příplatek za první a každý další den použití lešení k ceně -1132</t>
  </si>
  <si>
    <t>30*291,880</t>
  </si>
  <si>
    <t>45</t>
  </si>
  <si>
    <t>946211832</t>
  </si>
  <si>
    <t>Demontáž lešení zavěšeného trubkového na potrubních mostech zatížení tř. 3 do 200 kg/m2 v do 20 m</t>
  </si>
  <si>
    <t>1515836390</t>
  </si>
  <si>
    <t xml:space="preserve">Demontáž zavěšeného trubkového lešení na potrubních mostech nebo na mostní konstrukci  s podlahami s provozním zatížením tř. 3 přes 150 do 200 kg/m2, umístěného ve výšce přes 10 do 20 m</t>
  </si>
  <si>
    <t xml:space="preserve">Poznámka k souboru cen:_x000d_
1. Ceny lze použít pro zavěšení na mostní konstrukci betonovou i ocelovou. 2. Demontáž zavěšených trubkových lešení vyšších než 30 m se oceňuje individuálně, stejně tak jako konstrukce s vyšším zatížením než 200 kg/m2. </t>
  </si>
  <si>
    <t>46</t>
  </si>
  <si>
    <t>949101111</t>
  </si>
  <si>
    <t>Lešení pomocné pro objekty pozemních staveb s lešeňovou podlahou v do 1,9 m zatížení do 150 kg/m2</t>
  </si>
  <si>
    <t>504269470</t>
  </si>
  <si>
    <t xml:space="preserve">Lešení pomocné pracovní pro objekty pozemních staveb  pro zatížení do 150 kg/m2, o výšce lešeňové podlahy do 1,9 m</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</si>
  <si>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</si>
  <si>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Poznámka k položce:_x000d_
na zavěšeném lešení</t>
  </si>
  <si>
    <t>v ocelové konstrukci mostu (délkově mezi závěrnými zdmi, šířkově mezi hlavními nosníky):</t>
  </si>
  <si>
    <t>42,8*2,4</t>
  </si>
  <si>
    <t>47</t>
  </si>
  <si>
    <t>966075211</t>
  </si>
  <si>
    <t>Demontáž částí ocelového zábradlí mostů do 50 kg</t>
  </si>
  <si>
    <t>-1281341461</t>
  </si>
  <si>
    <t>Demontáž částí ocelového zábradlí mostů svařovaného nebo šroubovaného, hmotnosti do 50 kg</t>
  </si>
  <si>
    <t>odřezání zbytků příčlí zábradlí na revizní lávce vlevo (u sloupků v dl. cca 100 mm):</t>
  </si>
  <si>
    <t>2*(10+10)*2*0,1*2,61</t>
  </si>
  <si>
    <t>48</t>
  </si>
  <si>
    <t>985131211</t>
  </si>
  <si>
    <t>Očištění ploch stěn, rubu kleneb a podlah sušeným křemičitým pískem</t>
  </si>
  <si>
    <t>2085500972</t>
  </si>
  <si>
    <t>Očištění ploch stěn, rubu kleneb a podlah tryskání pískem sušeným</t>
  </si>
  <si>
    <t xml:space="preserve">Poznámka k souboru cen:_x000d_
1. V cenách jsou započteny i náklady na dodání všech hmot. 2. V cenách očištění ploch pískem jsou započteny i náklady smetení písku dohromady nebo naložení na dopravní prostředek. 3. V cenách očištění ploch pískem nejsou započteny náklady na odvoz písku, které se oceňují cenami odvozu suti příslušného katalogu pro objekt, na kterém se práce provádí. </t>
  </si>
  <si>
    <t>závěrné zdi:</t>
  </si>
  <si>
    <t>7,35*2,05+7,35+2,23</t>
  </si>
  <si>
    <t>49</t>
  </si>
  <si>
    <t>985139111</t>
  </si>
  <si>
    <t>Příplatek k očištění ploch za práci ve stísněném prostoru</t>
  </si>
  <si>
    <t>-415916765</t>
  </si>
  <si>
    <t>Očištění ploch Příplatek k cenám za práci ve stísněném prostoru</t>
  </si>
  <si>
    <t>Poznámka k položce:_x000d_
stísněný prostor ÚP a závěrných zdí u ocelové konstrukce mostu</t>
  </si>
  <si>
    <t>úložné prahy obou opěr:</t>
  </si>
  <si>
    <t>(1,15+1,30)*5,80-4*0,75*0,75</t>
  </si>
  <si>
    <t>Úložný práh na pilíři včetně podložiskového bloku:</t>
  </si>
  <si>
    <t>2,9*4,53+3,14*1,4*1,4/4+0,22*(4,53*2+1,3*2)-2*0,85*0,85</t>
  </si>
  <si>
    <t>závěrné zdi obou opěr:</t>
  </si>
  <si>
    <t>2*4,7*(5,8+5,4)*0,5</t>
  </si>
  <si>
    <t>985142211</t>
  </si>
  <si>
    <t>Vysekání spojovací hmoty ze spár zdiva hl přes 40 mm dl do 6 m/m2</t>
  </si>
  <si>
    <t>866893900</t>
  </si>
  <si>
    <t>Vysekání spojovací hmoty ze spár zdiva včetně vyčištění hloubky spáry přes 40 mm délky spáry na 1 m2 upravované plochy do 6 m</t>
  </si>
  <si>
    <t xml:space="preserve">Poznámka k souboru cen:_x000d_
1. Ceny lze použít pro vysekání spojovací hmoty ze spár cihelného nebo kamenného zdiva. 2. Ceny se nepoužijí v případě, jestliže se provádí otlučení omítek oceňované cenami souboru cen 985 11-1 Otlučení a odsekání vrstev. 3. Délce spáry na 1 m2 upravované plochy odpovídají tyto počty kamenů: a) do 6 m - do 10 kusů na 1 m2, b) přes 6 do 12 m - přes 10 do 35 kusů na 1 m2, c) přes 12 m - přes 35 kusů na 1 m2. </t>
  </si>
  <si>
    <t>horní části spodní stavby u úložných prahů, 50% plochy (ze zavěšeného lešení):</t>
  </si>
  <si>
    <t>(7,35+2+2)*0,7*0,5</t>
  </si>
  <si>
    <t>(2*6,6+2*3,2)*0,7*0,5</t>
  </si>
  <si>
    <t>51</t>
  </si>
  <si>
    <t>985142212</t>
  </si>
  <si>
    <t>Vysekání spojovací hmoty ze spár zdiva hl přes 40 mm dl do 12 m/m2</t>
  </si>
  <si>
    <t>138636799</t>
  </si>
  <si>
    <t>Vysekání spojovací hmoty ze spár zdiva včetně vyčištění hloubky spáry přes 40 mm délky spáry na 1 m2 upravované plochy přes 6 do 12 m</t>
  </si>
  <si>
    <t>závěrné zdi (50% plochy):</t>
  </si>
  <si>
    <t>(7,35*2,05+7,35+2,23)*0,5</t>
  </si>
  <si>
    <t>52</t>
  </si>
  <si>
    <t>985142911</t>
  </si>
  <si>
    <t>Příplatek k cenám vysekání spojovací hmoty ze spár za práce ve stísněném prostoru</t>
  </si>
  <si>
    <t>719073614</t>
  </si>
  <si>
    <t>Vysekání spojovací hmoty ze spár zdiva včetně vyčištění Příplatek k cenám za práce ve stísněném prostoru</t>
  </si>
  <si>
    <t xml:space="preserve">Poznámka k položce:_x000d_
stísněný prostor u ocelových konstrukcí_x000d_
</t>
  </si>
  <si>
    <t>53</t>
  </si>
  <si>
    <t>985232111</t>
  </si>
  <si>
    <t>Hloubkové spárování zdiva aktivovanou maltou spára hl do 80 mm dl do 6 m/m2</t>
  </si>
  <si>
    <t>1226852078</t>
  </si>
  <si>
    <t>Hloubkové spárování zdiva hloubky přes 40 do 80 mm aktivovanou maltou délky spáry na 1 m2 upravované plochy do 6 m</t>
  </si>
  <si>
    <t xml:space="preserve">Poznámka k souboru cen:_x000d_
1. Ceny jsou určeny pro spárování cihelného nebo kamenného zdiva. 2. V cenách jsou započteny i náklady na: a) dodání potřebných hmot, b) vypáchnutí spár vodou před spárováním a očištění okolního zdiva po spárování. 3. V cenách nejsou započteny náklady na: a) vysekání a vyčištění spár; tyto práce se oceňují cenami souboru cen 985 14-2 Vysekání spojovací hmoty ze spár zdiva, b) úpravu spár po provedeném spárování; tyto práce se oceňují cenami souboru cen 985 23-3. 4. Délce spáry na 1 m2 upravované plochy odpovídají tyto počty kamenů: a) do 6 m - do 10 kusů na 1 m2, b) přes 6 do 12 m - přes 10 do 35 kusů na 1 m2, c) přes 12 m - přes 35 kusů na 1 m2. </t>
  </si>
  <si>
    <t>54</t>
  </si>
  <si>
    <t>985232112</t>
  </si>
  <si>
    <t>Hloubkové spárování zdiva aktivovanou maltou spára hl do 80 mm dl do 12 m/m2</t>
  </si>
  <si>
    <t>-1968547595</t>
  </si>
  <si>
    <t>Hloubkové spárování zdiva hloubky přes 40 do 80 mm aktivovanou maltou délky spáry na 1 m2 upravované plochy přes 6 do 12 m</t>
  </si>
  <si>
    <t>55</t>
  </si>
  <si>
    <t>985232191</t>
  </si>
  <si>
    <t>Příplatek k hloubkovému spárování za práci ve stísněném prostoru</t>
  </si>
  <si>
    <t>315393225</t>
  </si>
  <si>
    <t>Hloubkové spárování zdiva hloubky přes 40 do 80 mm aktivovanou maltou Příplatek k cenám za práci ve stísněném prostoru</t>
  </si>
  <si>
    <t>Poznámka k položce:_x000d_
stísněný prostor u ocelových konstrukcí</t>
  </si>
  <si>
    <t>56</t>
  </si>
  <si>
    <t>985233111</t>
  </si>
  <si>
    <t>Úprava spár po spárování zdiva uhlazením spára dl do 6 m/m2</t>
  </si>
  <si>
    <t>110625614</t>
  </si>
  <si>
    <t>Úprava spár po spárování zdiva kamenného nebo cihelného délky spáry na 1 m2 upravované plochy do 6 m uhlazením</t>
  </si>
  <si>
    <t xml:space="preserve">Poznámka k souboru cen:_x000d_
1. Délce spáry na 1 m2 upravované plochy odpovídají tyto počty kamenů: a) do 6 m - do10 kusů na 1 m2, b) přes 6 do 12 m - přes 10 do 35 kusů na 1 m2, c) přes 12 m - přes 35 kusů na 1 m2. </t>
  </si>
  <si>
    <t>57</t>
  </si>
  <si>
    <t>985233121</t>
  </si>
  <si>
    <t>Úprava spár po spárování zdiva uhlazením spára dl do 12 m/m2</t>
  </si>
  <si>
    <t>2128814217</t>
  </si>
  <si>
    <t>Úprava spár po spárování zdiva kamenného nebo cihelného délky spáry na 1 m2 upravované plochy přes 6 do 12 m uhlazením</t>
  </si>
  <si>
    <t>58</t>
  </si>
  <si>
    <t>985233911</t>
  </si>
  <si>
    <t>Příplatek k úpravě spár za práci ve stísněném prostoru</t>
  </si>
  <si>
    <t>-1457320407</t>
  </si>
  <si>
    <t>Úprava spár po spárování zdiva kamenného nebo cihelného Příplatek k cenám za práci ve stísněném prostoru</t>
  </si>
  <si>
    <t>59</t>
  </si>
  <si>
    <t>985311315</t>
  </si>
  <si>
    <t>Reprofilace rubu kleneb a podlah cementovými sanačními maltami tl 50 mm</t>
  </si>
  <si>
    <t>1166618373</t>
  </si>
  <si>
    <t>Reprofilace betonu sanačními maltami na cementové bázi ručně rubu kleneb a podlah, tloušťky přes 40 do 50 mm</t>
  </si>
  <si>
    <t xml:space="preserve">Poznámka k souboru cen:_x000d_
1. Ceny pro danou tloušťku jsou určeny pro nanášení sanačních malt v jakémkoliv počtu vrstev. 2. V cenách nejsou započteny náklady na: a) odstranění degradovaného betonu, které se oceňují cenami souborů cen 985 11-21 Odsekání degradovaného betonu a 985 12-1 Tryskání degradovaného betonu, b) očištění povrchu betonu, které se oceňují cenami souboru cen 985 13 Očištění ploch, c) ochranný nátěr povrchu reprofilovaného betonu, které se oceňují cenami souboru cen 985 32-4 Ochranný nátěr betonu, d) uzavírací stěrku; tyto náklady se oceňují cenami souboru cen 985 31-21 Stěrka k vyrovnání ploch reprofilovaného betonu, e) případné vyztužení reprofilovaných vrstev svařovanými sítěmi, které se oceňují cenami souboru cen 985 56-2 Výztuž stříkaného betonu ze svařovaných sítí. </t>
  </si>
  <si>
    <t>pod pozednice:</t>
  </si>
  <si>
    <t>2*2,55*0,3</t>
  </si>
  <si>
    <t>60</t>
  </si>
  <si>
    <t>985323111</t>
  </si>
  <si>
    <t>Spojovací můstek reprofilovaného betonu na cementové bázi tl 1 mm</t>
  </si>
  <si>
    <t>-918246923</t>
  </si>
  <si>
    <t>Spojovací můstek reprofilovaného betonu na cementové bázi, tloušťky 1 mm</t>
  </si>
  <si>
    <t>pro reprofilaci podkladu pod pozednice:</t>
  </si>
  <si>
    <t>61</t>
  </si>
  <si>
    <t>985422123</t>
  </si>
  <si>
    <t>Injektáž trhlin š do 1 mm v ŽB kcích tl do 300 mm epoxidem včetně vrtů</t>
  </si>
  <si>
    <t>426483765</t>
  </si>
  <si>
    <t>Injektáž trhlin v betonových nebo železobetonových konstrukcích nízkotlaká do 0,6 MP s injektážními jehlami vloženými do vrtů včetně jejich vyvrtání epoxidovou injektážní hmotou šířka trhlin přes 0,5 do 1 mm tloušťka konstrukce přes 200 do 300 mm</t>
  </si>
  <si>
    <t xml:space="preserve">Poznámka k souboru cen:_x000d_
1. Šířka trhlin je určena šířkou trhliny na povrchu konstrukce. 2. Množství měrných jednotek se určuje v m délky trhliny. 3. Cenami lze oceňovat injektáž suchých trhlin. Injektáž mokrých trhlin a trhlin s tlakovou vodou se oceňuje individuálně. 4. V cenách jsou započteny i náklady na: a) vyčištění trhlin, b) úpravu trhlin před injektáží epoxidem (temování). 5. V cenách -2111 až -2323 jsou započteny i náklady na: a) vyvrtání otvorů pro injektážní jehly včetně vyčištění vrtu - je uvažováno 6 vrtů na 1 m trhliny, b) hrubé zapravení otvorů po injektážních jehlách. 6. V cenách nejsou započteny náklady na zednické zapravení trhlin a opravu omítek, které se oceňují cenami katalogu 801-4 Budovy a haly - oprava a údržba. </t>
  </si>
  <si>
    <t>římsy křídel opěry č.1:</t>
  </si>
  <si>
    <t>(3+4)*1</t>
  </si>
  <si>
    <t>římsy křídel opěry č.2:</t>
  </si>
  <si>
    <t>u závěrné zdi na opěře č.2 vlevo:</t>
  </si>
  <si>
    <t>u úložného prahu opěry č.1:</t>
  </si>
  <si>
    <t>0,8</t>
  </si>
  <si>
    <t>u úložného prahu pilíře:</t>
  </si>
  <si>
    <t>0,3</t>
  </si>
  <si>
    <t>u úložného prahu opěry č.2:</t>
  </si>
  <si>
    <t>997</t>
  </si>
  <si>
    <t>Přesun sutě</t>
  </si>
  <si>
    <t>62</t>
  </si>
  <si>
    <t>997013801</t>
  </si>
  <si>
    <t>Poplatek za uložení na skládce (skládkovné) stavebního odpadu betonového kód odpadu 170 101</t>
  </si>
  <si>
    <t>2003058234</t>
  </si>
  <si>
    <t>Poplatek za uložení stavebního odpadu na skládce (skládkovné) z prostého betonu zatříděného do Katalogu odpadů pod kódem 170 101</t>
  </si>
  <si>
    <t xml:space="preserve">Poznámka k souboru cen:_x000d_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</si>
  <si>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z čištění spar kamenného zdiva:</t>
  </si>
  <si>
    <t>2,448+0,96</t>
  </si>
  <si>
    <t>63</t>
  </si>
  <si>
    <t>997013841</t>
  </si>
  <si>
    <t>Poplatek za uložení na skládce (skládkovné) odpadu po otryskávání kód odpadu 120 117</t>
  </si>
  <si>
    <t>2115208217</t>
  </si>
  <si>
    <t>Poplatek za uložení stavebního odpadu na skládce (skládkovné) odpadního materiálu po otryskávání bez obsahu nebezpečných látek zatříděného do Katalogu odpadů pod kódem 120 117</t>
  </si>
  <si>
    <t>z otryskání ocelových konstrukcí a zdiva:</t>
  </si>
  <si>
    <t>2,265+8,529+95,097</t>
  </si>
  <si>
    <t>4,868</t>
  </si>
  <si>
    <t>64</t>
  </si>
  <si>
    <t>997211111</t>
  </si>
  <si>
    <t>Svislá doprava suti na v 3,5 m</t>
  </si>
  <si>
    <t>-1898906804</t>
  </si>
  <si>
    <t xml:space="preserve">Svislá doprava suti nebo vybouraných hmot  s naložením do dopravního zařízení a s vyprázdněním dopravního zařízení na hromadu nebo do dopravního prostředku suti na výšku do 3,5 m</t>
  </si>
  <si>
    <t xml:space="preserve">Poznámka k souboru cen:_x000d_
1. Shazuje-li se suť z jakékoliv výšky na místo, kde zůstane ležet, aniž se s ní dále manipuluje, oceňuje se její svislá doprava pouze cenou 1111. 2. Výška svislé dopravy je svislá vzdálenost mezi místem nakládání do zařízení pro svislou dopravu a místem, kde se toto zařízení vyprazdňuje. </t>
  </si>
  <si>
    <t>Poznámka k položce:_x000d_
předpoklad nahoru ke koleji</t>
  </si>
  <si>
    <t>betonový odpad:</t>
  </si>
  <si>
    <t>3,408</t>
  </si>
  <si>
    <t>110,759</t>
  </si>
  <si>
    <t>ocelový odpad:</t>
  </si>
  <si>
    <t>0,021</t>
  </si>
  <si>
    <t>65</t>
  </si>
  <si>
    <t>997211511</t>
  </si>
  <si>
    <t>Vodorovná doprava suti po suchu na vzdálenost do 1 km</t>
  </si>
  <si>
    <t>1508901284</t>
  </si>
  <si>
    <t xml:space="preserve">Vodorovná doprava suti nebo vybouraných hmot  suti se složením a hrubým urovnáním, na vzdálenost do 1 km</t>
  </si>
  <si>
    <t xml:space="preserve">Poznámka k souboru cen:_x000d_
1. Ceny nelze použít pro vodorovnou dopravu po železnici, po vodě nebo neobvyklými dopravními prostředky. 2. Je-li na dopravní dráze pro vodorovnou dopravu překážka, pro kterou je nutné překládat suť nebo vybourané hmoty z jednoho obvyklého dopravního prostředku na jiný, oceňuje se tato lomená doprava v každém úseku samostatně. </t>
  </si>
  <si>
    <t>66</t>
  </si>
  <si>
    <t>997211519</t>
  </si>
  <si>
    <t>Příplatek ZKD 1 km u vodorovné dopravy suti</t>
  </si>
  <si>
    <t>53391851</t>
  </si>
  <si>
    <t xml:space="preserve">Vodorovná doprava suti nebo vybouraných hmot  suti se složením a hrubým urovnáním, na vzdálenost Příplatek k ceně za každý další i započatý 1 km přes 1 km</t>
  </si>
  <si>
    <t>např. skládka Selibice u Žatce (8 km):</t>
  </si>
  <si>
    <t>(114,188-0,021)*7</t>
  </si>
  <si>
    <t>ocelový odpad, výzisk SMT (KOVOŠROT GROUP, Žatec - 13km):</t>
  </si>
  <si>
    <t>0,021*12</t>
  </si>
  <si>
    <t>67</t>
  </si>
  <si>
    <t>997211611</t>
  </si>
  <si>
    <t>Nakládání suti na dopravní prostředky pro vodorovnou dopravu</t>
  </si>
  <si>
    <t>-956345651</t>
  </si>
  <si>
    <t xml:space="preserve">Nakládání suti nebo vybouraných hmot  na dopravní prostředky pro vodorovnou dopravu suti</t>
  </si>
  <si>
    <t>naložení také na mezideponii z důvodu špatného přístupu k objektu:</t>
  </si>
  <si>
    <t>114,188*2</t>
  </si>
  <si>
    <t>998</t>
  </si>
  <si>
    <t>Přesun hmot</t>
  </si>
  <si>
    <t>68</t>
  </si>
  <si>
    <t>998212111</t>
  </si>
  <si>
    <t>Přesun hmot pro mosty zděné, monolitické betonové nebo ocelové v do 20 m</t>
  </si>
  <si>
    <t>-297388398</t>
  </si>
  <si>
    <t xml:space="preserve">Přesun hmot pro mosty zděné, betonové monolitické, spřažené ocelobetonové nebo kovové  vodorovná dopravní vzdálenost do 100 m výška mostu do 20 m</t>
  </si>
  <si>
    <t xml:space="preserve">Poznámka k souboru cen:_x000d_
1. Ceny nelze použít pro oceňování přesunu hmot ocelových mostních konstrukcí oceňovaných cenami katalogů montážních prací; tento přesun se oceňuje individuálně. 2. Přesun betonu do mostní konstrukce je zahrnut v cenách betonáže, které obsahují i ukládku betonu do konstrukce (čerpadlem betonu nebo jeřábem s kontejnerem). U betonů je proto uvedena nulová hmotnost, tzn. že hmotnost betonů nevstupuje do výpočtu přesunu hmot. </t>
  </si>
  <si>
    <t>69</t>
  </si>
  <si>
    <t>998212191</t>
  </si>
  <si>
    <t>Příplatek k přesunu hmot pro mosty zděné nebo monolitické za zvětšený přesun do 1000 m</t>
  </si>
  <si>
    <t>-782999005</t>
  </si>
  <si>
    <t xml:space="preserve">Přesun hmot pro mosty zděné, betonové monolitické, spřažené ocelobetonové nebo kovové  Příplatek k cenám za zvětšený přesun přes přes vymezenou největší dopravní vzdálenost do 1000 m</t>
  </si>
  <si>
    <t xml:space="preserve">Poznámka k položce:_x000d_
horší přístup k horní části mostu - lze z žel. přejezdu P1929 v km  215,14 (375 m) či přímo z žst. Postloprty, dobrý přístup ke spodní stavbě po lesní cestě z Postoloprt </t>
  </si>
  <si>
    <t>789</t>
  </si>
  <si>
    <t>Povrchové úpravy ocelových konstrukcí a technologických zařízení</t>
  </si>
  <si>
    <t>70</t>
  </si>
  <si>
    <t>789391101</t>
  </si>
  <si>
    <t>Zhotovení bezpečnostního šrafování nátěrem</t>
  </si>
  <si>
    <t>CS ÚRS 2016 02</t>
  </si>
  <si>
    <t>884007874</t>
  </si>
  <si>
    <t>Zhotovení nátěrů ostatních bezpečnostního šrafování</t>
  </si>
  <si>
    <t>Poznámka k položce:_x000d_
bezpečnostní značení na krajní sloupky zábradlí (doplnění tabulek "POZOR ÚZKÝ PRŮJEZD")</t>
  </si>
  <si>
    <t>části krajních sloupků zábradlí vlevo i vpravo (na začátku a na konci mostu, z důvodu nedodržení VSMP):</t>
  </si>
  <si>
    <t>4*1,0*0,07</t>
  </si>
  <si>
    <t>71</t>
  </si>
  <si>
    <t>246216860</t>
  </si>
  <si>
    <t>email syntetický univerzální INDUSTRIT 6700 žlutý S 2013 bal.9 kg</t>
  </si>
  <si>
    <t>CS ÚRS 2017 02</t>
  </si>
  <si>
    <t>1981861618</t>
  </si>
  <si>
    <t>email syntetický univerzální žlutý S 2013 (á 9 kg)</t>
  </si>
  <si>
    <t>Poznámka k položce:_x000d_
Spotřeba: 0,08-0,11 kg/m2, vrchní nátěry na kov a dřevo, pro vnitřní i vnější použití</t>
  </si>
  <si>
    <t>0,280*0,15</t>
  </si>
  <si>
    <t>72</t>
  </si>
  <si>
    <t>246216750</t>
  </si>
  <si>
    <t>email syntetický univerzální INDUSTRIT 1999 černý S 2013 bal.9 kg</t>
  </si>
  <si>
    <t>1773909849</t>
  </si>
  <si>
    <t>email syntetický univerzální černý S 2013 (á 9 kg)</t>
  </si>
  <si>
    <t>PSV</t>
  </si>
  <si>
    <t>Práce a dodávky PSV</t>
  </si>
  <si>
    <t>783</t>
  </si>
  <si>
    <t>Dokončovací práce - nátěry</t>
  </si>
  <si>
    <t>73</t>
  </si>
  <si>
    <t>783314101</t>
  </si>
  <si>
    <t>Základní jednonásobný syntetický nátěr zámečnických konstrukcí</t>
  </si>
  <si>
    <t>-1687856856</t>
  </si>
  <si>
    <t>Základní nátěr zámečnických konstrukcí jednonásobný syntetický</t>
  </si>
  <si>
    <t>Poznámka k položce:_x000d_
styčné plochy u navýšení ocelového zábradlí (před přivařením obdélníkového profilu 100x50x6 mm ke stávajícímu madlu zábradlí)</t>
  </si>
  <si>
    <t>2*42,62*0,05*2</t>
  </si>
  <si>
    <t>(1,1+0,96+1,1+1,04+0,99+1,1+1,05+1,1)*0,05*2</t>
  </si>
  <si>
    <t>74</t>
  </si>
  <si>
    <t>783826655</t>
  </si>
  <si>
    <t>Hydrofobizační transparentní silikonový nátěr lícového zdiva</t>
  </si>
  <si>
    <t>137788937</t>
  </si>
  <si>
    <t>Hydrofobizační nátěr omítek silikonový, transparentní, povrchů hladkých lícového zdiva</t>
  </si>
  <si>
    <t>ve 2 vrstvách:</t>
  </si>
  <si>
    <t>101,418</t>
  </si>
  <si>
    <t>002 - km 215,615 - svršek</t>
  </si>
  <si>
    <t xml:space="preserve">    5 - Komunikace</t>
  </si>
  <si>
    <t>OST - Ostatní</t>
  </si>
  <si>
    <t>5906005125</t>
  </si>
  <si>
    <t>Ruční výměna pražce v KL otevřeném pražec betonový příčný vystrojený</t>
  </si>
  <si>
    <t>Sborník UOŽI 01 2019</t>
  </si>
  <si>
    <t>1570430515</t>
  </si>
  <si>
    <t>Ruční výměna pražce v KL otevřeném pražec betonový příčný 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</si>
  <si>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Poznámka k souboru cen:_x000d_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</si>
  <si>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 xml:space="preserve">Poznámka k položce:_x000d_
Pražec=kus_x000d_
1.pražec za stávajícími pojistými úhelníky _x000d_
pro prodloužení pojistných úhelníků ve směru Postoloprty_x000d_
vystrojený pražec z místa stavby odveze TO Obrnice_x000d_
</t>
  </si>
  <si>
    <t>pro prodloužení pojistných úhelníků ve směru Postoloprty</t>
  </si>
  <si>
    <t xml:space="preserve">"1.pražec za stávajícími pojistými úhelníky" 1 </t>
  </si>
  <si>
    <t>5906050010</t>
  </si>
  <si>
    <t>Příplatek za obtížnost ruční výměny pražce dřevěný za betonový</t>
  </si>
  <si>
    <t>564558293</t>
  </si>
  <si>
    <t>Příplatek za obtížnost ruční výměny pražce dřevěný za betonový. Poznámka: 1. V cenách jsou započteny náklady na manipulaci s pražci.</t>
  </si>
  <si>
    <t>Poznámka k souboru cen:_x000d_
1. V cenách jsou započteny náklady na manipulaci s pražci.</t>
  </si>
  <si>
    <t>Poznámka k položce:_x000d_
1.pražec za stávajícími pojistými úhelníky _x000d_
pro prodloužení pojistných úhelníků ve směru Postoloprty</t>
  </si>
  <si>
    <t>"1.pražec za stávajícími pojistými úhelníky" 1</t>
  </si>
  <si>
    <t>5906060010</t>
  </si>
  <si>
    <t>Vrtání pražce dřevěného do 8 otvorů</t>
  </si>
  <si>
    <t>-227723346</t>
  </si>
  <si>
    <t>Vrtání pražce dřevěného do 8 otvorů. Poznámka: 1. V cenách jsou započteny náklady na potřebnou manipulaci, označení, vyvrtání otvorů a jejich ošetření impregnací.</t>
  </si>
  <si>
    <t>Poznámka k souboru cen:_x000d_
1. V cenách jsou započteny náklady na potřebnou manipulaci, označení, vyvrtání otvorů a jejich ošetření impregnací.</t>
  </si>
  <si>
    <t xml:space="preserve">Poznámka k položce:_x000d_
Pražec=kus_x000d_
nově vkládaný dřevěný pražec_x000d_
</t>
  </si>
  <si>
    <t>"nově vkládaný dřevěný pražec" 1</t>
  </si>
  <si>
    <t>5906080015</t>
  </si>
  <si>
    <t>Vystrojení pražce dřevěného s podkladnicovým upevněním čtyři vrtule</t>
  </si>
  <si>
    <t>úl.pl.</t>
  </si>
  <si>
    <t>286819137</t>
  </si>
  <si>
    <t>Vystrojení pražce dřevěného s podkladnicovým upevněním čtyři vrtule. Poznámka: 1. V cenách jsou započteny náklady na montáž výstroje, potřebnou manipulaci a ošetření součástí mazivem. 2. V cenách nejsou obsaženy náklady na vrtání dřevěných pražců a dodávku materiálu.</t>
  </si>
  <si>
    <t>Poznámka k souboru cen:_x000d_
1. V cenách jsou započteny náklady na montáž výstroje, potřebnou manipulaci a ošetření součástí mazivem. 2. V cenách nejsou obsaženy náklady na vrtání dřevěných pražců a dodávku materiálu.</t>
  </si>
  <si>
    <t xml:space="preserve">"1.pražec za stávajícími pojistými úhelníky" 1*2 </t>
  </si>
  <si>
    <t>5907015040</t>
  </si>
  <si>
    <t>Ojedinělá výměna kolejnic stávající upevnění tv. S49 rozdělení "d"</t>
  </si>
  <si>
    <t>969797794</t>
  </si>
  <si>
    <t>Ojedinělá výměna kolejnic stávající upevnění tv. S49 rozdělení "d".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</si>
  <si>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Poznámka k souboru cen:_x000d_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</si>
  <si>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 xml:space="preserve">Poznámka k položce:_x000d_
Metr kolejnice=m_x000d_
km 215,582 - 215,648 Lp+Pp_x000d_
( od km 215,582 do km 215,637 kolejnice zůstanou vcelku a budou vloženy zpět )_x000d_
( od km 215,637 do km 215,648 budou vloženy kolejnicové vložky - tyto vložky dodá zadavatel )_x000d_
</t>
  </si>
  <si>
    <t>"km 215,582 - 215,648 Lp+Pp" 66*2</t>
  </si>
  <si>
    <t>( od km 215,582 do km 215,637 kolejnice zůstanou vcelku a budou vloženy zpět )</t>
  </si>
  <si>
    <t>( od km 215,637 do km 215,648 budou vloženy kolejnicové vložky - tyto vložky dodá zadavatel )</t>
  </si>
  <si>
    <t>5907050120</t>
  </si>
  <si>
    <t>Dělení kolejnic kyslíkem tv. S49</t>
  </si>
  <si>
    <t>1724936824</t>
  </si>
  <si>
    <t>Dělení kolejnic kyslíkem tv. S49. Poznámka: 1. V cenách jsou započteny náklady na manipulaci podložení, označení a provedení řezu kolejnice.</t>
  </si>
  <si>
    <t>Poznámka k souboru cen:_x000d_
1. V cenách jsou započteny náklady na manipulaci podložení, označení a provedení řezu kolejnice.</t>
  </si>
  <si>
    <t>Poznámka k položce:_x000d_
Řez=kus_x000d_
stávající kolejnice 6 ks_x000d_
úprava délky nově vkládaných kolejnicových vložek 4 ks</t>
  </si>
  <si>
    <t>"stávající kolejnice před vyjmutím 6 ks" 6</t>
  </si>
  <si>
    <t>"úprava délky nově vkládaných kolejnicových vložek 4 ks" 4</t>
  </si>
  <si>
    <t>5908050010</t>
  </si>
  <si>
    <t>Výměna upevnění podkladnicového komplety a pryžová podložka</t>
  </si>
  <si>
    <t>1135193884</t>
  </si>
  <si>
    <t>Výměna upevnění podkladnicového komplety a pryžová podložka. Poznámka: 1. V cenách jsou započteny náklady na demontáž, výměnu a montáž, ošetření součástí mazivem a naložení výzisku na dopravní prostředek. 2. V cenách nejsou obsaženy náklady na vrtání pražce a dodávku materiálu.</t>
  </si>
  <si>
    <t>Poznámka k souboru cen:_x000d_
1. V cenách jsou započteny náklady na demontáž, výměnu a montáž, ošetření součástí mazivem a naložení výzisku na dopravní prostředek. 2. V cenách nejsou obsaženy náklady na vrtání pražce a dodávku materiálu.</t>
  </si>
  <si>
    <t xml:space="preserve">Poznámka k položce:_x000d_
km 215,532 - 215,582 Lp+Pp 85 ks pražců_x000d_
pražce SB5 - výměna vložky M, šroubu T5 včetně matice a dvojitého pružného kroužku_x000d_
svěrky T5 a T6 zůstávají stávající_x000d_
pražec SB6 - nově budou dodány komplety ŽS4 </t>
  </si>
  <si>
    <t>"km 215,532 - 215,582 Lp+Pp 86 ks pražců" 86*2</t>
  </si>
  <si>
    <t>pražce SB5 - výměna vložky M, šroubu T5 včetně matice a dvojitého pružného kroužku, pražec SB6 - výměna stávajících kompletů ŽS3 - vložení ŽS4</t>
  </si>
  <si>
    <t>svěrky T5 a T6 zůstávají stávající</t>
  </si>
  <si>
    <t>5908085020</t>
  </si>
  <si>
    <t>Ojedinělá montáž drobného kolejiva (svěrky, spony, šrouby, kroužky, vložky, podložky)</t>
  </si>
  <si>
    <t>1106439178</t>
  </si>
  <si>
    <t>Ojedinělá montáž drobného kolejiva (svěrky, spony, šrouby, kroužky, vložky, podložky). Poznámka: 1. V cenách jsou započteny náklady na montáž a ošetření součástí mazivem.</t>
  </si>
  <si>
    <t>Poznámka k souboru cen:_x000d_
1. V cenách jsou započteny náklady na montáž a ošetření součástí mazivem.</t>
  </si>
  <si>
    <t xml:space="preserve">Poznámka k položce:_x000d_
rozpočtová rezerva _x000d_
montáž součástí v rámci výměny kolejnic v km 215,582 - 215,648_x000d_
</t>
  </si>
  <si>
    <t xml:space="preserve">rozpočtová rezerva </t>
  </si>
  <si>
    <t>"montáž součástí v rámci výměny kolejnic v km 215,582 - 215,648" 30</t>
  </si>
  <si>
    <t>5908087020</t>
  </si>
  <si>
    <t>Ojedinělá demontáž drobného kolejiva (svěrky, spony, šrouby, kroužky, vložky, podložky)</t>
  </si>
  <si>
    <t>544873083</t>
  </si>
  <si>
    <t>Ojedinělá demontáž drobného kolejiva (svěrky, spony, šrouby, kroužky, vložky, podložky). Poznámka: 1. V cenách jsou započteny náklady na demontáž a naložení na dopravní prostředek.</t>
  </si>
  <si>
    <t>Poznámka k souboru cen:_x000d_
1. V cenách jsou započteny náklady na demontáž a naložení na dopravní prostředek.</t>
  </si>
  <si>
    <t xml:space="preserve">Poznámka k položce:_x000d_
rozpočtová rezerva _x000d_
demontáž součástí v rámci výměny kolejnic v km 215,582 - 215,648_x000d_
</t>
  </si>
  <si>
    <t>"demontáž součástí v rámci výměny kolejnic v km 215,582 - 215,648" 30</t>
  </si>
  <si>
    <t>5910020030</t>
  </si>
  <si>
    <t>Svařování kolejnic termitem plný předehřev standardní spára svar sériový tv. S49</t>
  </si>
  <si>
    <t>svar</t>
  </si>
  <si>
    <t>-637121483</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</si>
  <si>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</si>
  <si>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Poznámka k souboru cen:_x000d_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</si>
  <si>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Poznámka k položce:_x000d_
montážní svary v km 215,637 a 215,648 Lp+Pp</t>
  </si>
  <si>
    <t>"montážní svary v km 215,637 a 215,648 Lp+Pp" 2+2</t>
  </si>
  <si>
    <t>5910020130</t>
  </si>
  <si>
    <t>Svařování kolejnic termitem plný předehřev standardní spára svar jednotlivý tv. S49</t>
  </si>
  <si>
    <t>-1855799898</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</si>
  <si>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</si>
  <si>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Poznámka k položce:_x000d_
závěrné svary v km 215,582 Lp+Pp_x000d_
UT BK +23 st.C</t>
  </si>
  <si>
    <t>"závěrné svary v km 215,582 Lp+Pp" 2</t>
  </si>
  <si>
    <t>UT BK +23 st.C</t>
  </si>
  <si>
    <t>5910035030</t>
  </si>
  <si>
    <t>Dosažení dovolené upínací teploty v BK prodloužením kolejnicového pásu v koleji tv. S49</t>
  </si>
  <si>
    <t>-2069715424</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</si>
  <si>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</si>
  <si>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Poznámka k souboru cen:_x000d_
1. V cenách jsou započteny náklady na montáž a demontáž napínacího zařízení nebo ohřevu kolejnic a udržování potřebného prodloužení kolejnicového pásu. 2. V cenách nejsou obsaženy náklady na demontáž upevňovadel a kolejnicových spojek.</t>
  </si>
  <si>
    <t xml:space="preserve">Poznámka k položce:_x000d_
závěrné svary v km 215,582 Lp+Pp_x000d_
UT BK +23 st.C_x000d_
UT BK bude upravena od km 215,532 do km 215,648 ( naváže na stávající BK ) </t>
  </si>
  <si>
    <t>UT BK bude upravena od km 215,532 do km 215,648 ( naváže na stávající BK )</t>
  </si>
  <si>
    <t>5910040220</t>
  </si>
  <si>
    <t>Umožnění volné dilatace kolejnice bez demontáže nebo montáže upevňovadel s osazením a odstraněním kluzných podložek rozdělení pražců "d"</t>
  </si>
  <si>
    <t>2015508898</t>
  </si>
  <si>
    <t>Umožnění volné dilatace kolejnice bez demontáže nebo montáže upevňovadel s osazením a odstraněním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</si>
  <si>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Poznámka k souboru cen:_x000d_
1. V cenách jsou započteny náklady na uvolnění, demontáž a rovnoměrné prodloužení nebo zkrácení kolejnice, vyznačení značek a vedení dokumentace. 2. V cenách nejsou obsaženy náklady na demontáž kolejnicových spojek.</t>
  </si>
  <si>
    <t>Poznámka k položce:_x000d_
Metr kolejnice=m_x000d_
km 215,532 - 215,648 Lp+Pp</t>
  </si>
  <si>
    <t>"km 215,532 - 215,648 Lp+Pp" 116*2</t>
  </si>
  <si>
    <t>7590190040</t>
  </si>
  <si>
    <t xml:space="preserve">Ostatní Uzávěr šroubový  (CV721039001)</t>
  </si>
  <si>
    <t>-1095527854</t>
  </si>
  <si>
    <t>Poznámka k položce:_x000d_
Vhodný zámek na poklop k reviznímu vstupu v chodníkové podlaze vpravo na začátku mostu.</t>
  </si>
  <si>
    <t>5911707030</t>
  </si>
  <si>
    <t>Demontáž pojistných úhelníků na mostech tv. S49</t>
  </si>
  <si>
    <t>-903234851</t>
  </si>
  <si>
    <t>Demontáž pojistných úhelníků na mostech tv. S49. Poznámka: 1. V cenách jsou započteny náklady na demontáž, manipulaci a naložení na dopravní prostředek nebo uložení mimo most.</t>
  </si>
  <si>
    <t>Poznámka k souboru cen:_x000d_
1. V cenách jsou započteny náklady na demontáž, manipulaci a naložení na dopravní prostředek nebo uložení mimo most.</t>
  </si>
  <si>
    <t>Poznámka k položce:_x000d_
rozměr pojistných uhelníku je L 160x100x14 mm</t>
  </si>
  <si>
    <t>ve výběhu č.1:</t>
  </si>
  <si>
    <t>9,66+10,34</t>
  </si>
  <si>
    <t>mezi závěrnými zdmi:</t>
  </si>
  <si>
    <t>2*42,8</t>
  </si>
  <si>
    <t>ve výběhu č.2:</t>
  </si>
  <si>
    <t>10,45+10,9</t>
  </si>
  <si>
    <t>5911709030</t>
  </si>
  <si>
    <t>Montáž pojistných úhelníků na mostech tv. S49</t>
  </si>
  <si>
    <t>735336758</t>
  </si>
  <si>
    <t>Montáž pojistných úhelníků na mostech tv. S49. Poznámka: 1. V cenách jsou započteny náklady na montáž, vrtání otvorů pro vrtule. 2. V cenách nejsou obsaženy náklady na dodávku materiálu.</t>
  </si>
  <si>
    <t>Poznámka k souboru cen:_x000d_
1. V cenách jsou započteny náklady na montáž, vrtání otvorů pro vrtule. 2. V cenách nejsou obsaženy náklady na dodávku materiálu.</t>
  </si>
  <si>
    <t xml:space="preserve">Poznámka k položce:_x000d_
rozměr pojistných uhelníku je L 160x100x14 mm_x000d_
</t>
  </si>
  <si>
    <t>ve výběhu č.1 (včetně prodloužení obou pasů o vzdálenost 1 pražce, výroba vč. materiálu v části mostařkého rozpočtu):</t>
  </si>
  <si>
    <t>9,66+0,62+10,34+0,62</t>
  </si>
  <si>
    <t>OST</t>
  </si>
  <si>
    <t>Ostatní</t>
  </si>
  <si>
    <t>7497351560</t>
  </si>
  <si>
    <t>Montáž přímého ukolejnění na elektrizovaných tratích nebo v kolejových obvodech</t>
  </si>
  <si>
    <t>512</t>
  </si>
  <si>
    <t>-847660593</t>
  </si>
  <si>
    <t xml:space="preserve">"TS č.2 a TS č.3  vždy 1 ks" 1+1</t>
  </si>
  <si>
    <t>u zábradlí ve výběhu č.2:</t>
  </si>
  <si>
    <t>7497371630</t>
  </si>
  <si>
    <t>Demontáže zařízení trakčního vedení svodu propojení nebo ukolejnění na elektrizovaných tratích nebo v kolejových obvodech</t>
  </si>
  <si>
    <t>1636837902</t>
  </si>
  <si>
    <t>Demontáže zařízení trakčního vedení svodu propojení nebo ukolejnění na elektrizovaných tratích nebo v kolejových obvodech - demontáž stávajícího zařízení se všemi pomocnými doplňujícími úpravami</t>
  </si>
  <si>
    <t>5956101000</t>
  </si>
  <si>
    <t>Pražec dřevěný příčný nevystrojený dub 2600x260x160 mm</t>
  </si>
  <si>
    <t>128</t>
  </si>
  <si>
    <t>1761229805</t>
  </si>
  <si>
    <t>Poznámka k položce:_x000d_
pražec vkládaný za stávající pojistné úhelníky</t>
  </si>
  <si>
    <t>"pražec vkládaný za stávající pojistné úhelníky" 1</t>
  </si>
  <si>
    <t>5958134041</t>
  </si>
  <si>
    <t>Součásti upevňovací šroub svěrkový T5</t>
  </si>
  <si>
    <t>-1266283266</t>
  </si>
  <si>
    <t>Poznámka k položce:_x000d_
85 ks pražců SB5 - 340 ks šroubů</t>
  </si>
  <si>
    <t>5958134040</t>
  </si>
  <si>
    <t>Součásti upevňovací kroužek pružný dvojitý Fe 6</t>
  </si>
  <si>
    <t>-43541425</t>
  </si>
  <si>
    <t>Poznámka k položce:_x000d_
85 ks pražců SB5 - 340 ks_x000d_
pod vrtule pro vkládaný dřevěný pražec - 8 ks</t>
  </si>
  <si>
    <t>5958134115</t>
  </si>
  <si>
    <t>Součásti upevňovací matice M24</t>
  </si>
  <si>
    <t>-1889710225</t>
  </si>
  <si>
    <t>Poznámka k položce:_x000d_
85 ks pražců SB5 - 340 ks</t>
  </si>
  <si>
    <t>5958134075</t>
  </si>
  <si>
    <t>Součásti upevňovací vrtule R1(145)</t>
  </si>
  <si>
    <t>-379600944</t>
  </si>
  <si>
    <t>Poznámka k položce:_x000d_
vkládaný dřevěný pražec</t>
  </si>
  <si>
    <t>pro upevnění podkladnic:</t>
  </si>
  <si>
    <t>2*4</t>
  </si>
  <si>
    <t>pro upevnění PÚ:</t>
  </si>
  <si>
    <t>5958128010</t>
  </si>
  <si>
    <t>Komplety ŽS 4 (šroub RS 1, matice M 24, podložka Fe6, svěrka ŽS4)</t>
  </si>
  <si>
    <t>-522505765</t>
  </si>
  <si>
    <t xml:space="preserve">Poznámka k položce:_x000d_
vkládaný dřevěný pražec - 4 ks_x000d_
stávající SB6 - 4 ks_x000d_
rozpočtová rezerva pro případ nutné výměny - 30 ks </t>
  </si>
  <si>
    <t>5958134140</t>
  </si>
  <si>
    <t>Součásti upevňovací vložka M</t>
  </si>
  <si>
    <t>1904691343</t>
  </si>
  <si>
    <t>5958140000</t>
  </si>
  <si>
    <t>Podkladnice žebrová tv. S4</t>
  </si>
  <si>
    <t>485312510</t>
  </si>
  <si>
    <t>Poznámka k položce:_x000d_
pro vkládaný dřevěný pražec</t>
  </si>
  <si>
    <t>5958158005</t>
  </si>
  <si>
    <t xml:space="preserve">Podložka pryžová pod patu kolejnice S49  183/126/6</t>
  </si>
  <si>
    <t>1716105968</t>
  </si>
  <si>
    <t>Poznámka k položce:_x000d_
85 ks pražců SB5 - 170 ks_x000d_
stávající SB6 - 2 ks_x000d_
vkládaný dřevěný pražec - 2 ks</t>
  </si>
  <si>
    <t>5958158070</t>
  </si>
  <si>
    <t>Podložka polyetylenová pod podkladnici 380/160/2 (S4, R4)</t>
  </si>
  <si>
    <t>286699831</t>
  </si>
  <si>
    <t>Poznámka k položce:_x000d_
vkládaný dřevěný pražec - 2 ks</t>
  </si>
  <si>
    <t>VRN - Oprava mostu v km 215,615</t>
  </si>
  <si>
    <t>VRN - Vedlejší rozpočtové náklady</t>
  </si>
  <si>
    <t xml:space="preserve">    VRN1 - Průzkumné, geodetické a projektové práce</t>
  </si>
  <si>
    <t xml:space="preserve">    VRN3 - Zařízení staveniště</t>
  </si>
  <si>
    <t xml:space="preserve">    VRN6 - Územní vlivy</t>
  </si>
  <si>
    <t>Vedlejší rozpočtové náklady</t>
  </si>
  <si>
    <t>VRN1</t>
  </si>
  <si>
    <t>Průzkumné, geodetické a projektové práce</t>
  </si>
  <si>
    <t>012002000</t>
  </si>
  <si>
    <t>Geodetické práce</t>
  </si>
  <si>
    <t>kpl</t>
  </si>
  <si>
    <t>1024</t>
  </si>
  <si>
    <t>-1792785847</t>
  </si>
  <si>
    <t>Poznámka k položce:_x000d_
zaměření koleje pro následný návrh vypodložení mostnic a pozednic</t>
  </si>
  <si>
    <t>013002000</t>
  </si>
  <si>
    <t>Projektové práce</t>
  </si>
  <si>
    <t>-1543876817</t>
  </si>
  <si>
    <t>Poznámka k položce:_x000d_
Zpracování dokumentace zhotovitele (návrh nové nivelety koleje dle zaměření koleje, návrh vypodložení mostnic a pozednic). _x000d_
Bez dotčených inženýrských sítí.</t>
  </si>
  <si>
    <t>VRN3</t>
  </si>
  <si>
    <t>Zařízení staveniště</t>
  </si>
  <si>
    <t>030001000</t>
  </si>
  <si>
    <t>-175344531</t>
  </si>
  <si>
    <t xml:space="preserve">Poznámka k položce:_x000d_
Dodávky vody a energie, příjezdové komunikace včetně příp. omezení provozu a dopravního značení, příp. pronájmy pozemků, střežení pracoviště vč. příp. osvětlení a bezpečnostních hlídek, uvedení pozemků do původního stavu, včetně přípravy a likvidace staveniště._x000d__x000d_
</t>
  </si>
  <si>
    <t>VRN6</t>
  </si>
  <si>
    <t>Územní vlivy</t>
  </si>
  <si>
    <t>060001000</t>
  </si>
  <si>
    <t>-706045445</t>
  </si>
  <si>
    <t xml:space="preserve">Poznámka k položce:_x000d_
Horší přístup k horní části mostu - lze z žel. přejezdu P1929 v km  215,14 (375 m) či přímo z žst. Postloprty, dobrý přístup ke spodní stavbě po lesní cestě z Postoloprt._x000d_
</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</si>
</sst>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8">
    <font>
      <sz val="8"/>
      <name val="Arial CE"/>
      <family val="2"/>
    </font>
    <font>
      <sz val="8"/>
      <color rgb="FF969696"/>
      <name val="Arial CE"/>
    </font>
    <font>
      <b/>
      <sz val="11"/>
      <name val="Arial CE"/>
    </font>
    <font>
      <b/>
      <sz val="12"/>
      <name val="Arial CE"/>
    </font>
    <font>
      <sz val="11"/>
      <name val="Arial CE"/>
    </font>
    <font>
      <sz val="10"/>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8"/>
      <name val="Arial CE"/>
    </font>
    <font>
      <sz val="12"/>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969696"/>
      <name val="Arial CE"/>
    </font>
    <font>
      <b/>
      <sz val="12"/>
      <color rgb="FF800000"/>
      <name val="Arial CE"/>
    </font>
    <font>
      <sz val="8"/>
      <color rgb="FF960000"/>
      <name val="Arial CE"/>
    </font>
    <font>
      <sz val="7"/>
      <color rgb="FF969696"/>
      <name val="Arial CE"/>
    </font>
    <font>
      <sz val="7"/>
      <name val="Arial CE"/>
    </font>
    <font>
      <i/>
      <sz val="7"/>
      <color rgb="FF969696"/>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7" fillId="0" borderId="0" applyNumberFormat="0" applyFill="0" applyBorder="0" applyAlignment="0" applyProtection="0"/>
  </cellStyleXfs>
  <cellXfs count="291">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0" fillId="0" borderId="0" xfId="0" applyFont="1" applyAlignment="1" applyProtection="1">
      <alignment horizontal="left" vertical="center"/>
    </xf>
    <xf numFmtId="0" fontId="17" fillId="0" borderId="0" xfId="0" applyFont="1" applyAlignment="1">
      <alignment horizontal="left" vertical="top" wrapText="1"/>
    </xf>
    <xf numFmtId="0" fontId="2" fillId="0" borderId="0" xfId="0" applyFont="1" applyAlignment="1" applyProtection="1">
      <alignment horizontal="left" vertical="top"/>
    </xf>
    <xf numFmtId="0" fontId="2"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0" fillId="2" borderId="0" xfId="0" applyFont="1" applyFill="1" applyAlignment="1" applyProtection="1">
      <alignment horizontal="left" vertical="center"/>
      <protection locked="0"/>
    </xf>
    <xf numFmtId="49" fontId="0" fillId="2" borderId="0" xfId="0" applyNumberFormat="1" applyFont="1" applyFill="1" applyAlignment="1" applyProtection="1">
      <alignment horizontal="left" vertical="center"/>
      <protection locked="0"/>
    </xf>
    <xf numFmtId="49" fontId="0" fillId="0" borderId="0" xfId="0" applyNumberFormat="1" applyFont="1" applyAlignment="1" applyProtection="1">
      <alignment horizontal="left" vertical="center"/>
    </xf>
    <xf numFmtId="0" fontId="0" fillId="0" borderId="0" xfId="0" applyFont="1" applyAlignment="1" applyProtection="1">
      <alignment horizontal="left" vertical="center" wrapText="1"/>
    </xf>
    <xf numFmtId="0" fontId="0" fillId="0" borderId="4" xfId="0" applyBorder="1" applyProtection="1"/>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right" vertical="center"/>
    </xf>
    <xf numFmtId="4" fontId="17" fillId="0" borderId="0" xfId="0" applyNumberFormat="1"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3"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3" fillId="3" borderId="7" xfId="0" applyFont="1" applyFill="1" applyBorder="1" applyAlignment="1" applyProtection="1">
      <alignment horizontal="center" vertical="center"/>
    </xf>
    <xf numFmtId="0" fontId="3" fillId="3" borderId="7" xfId="0" applyFont="1" applyFill="1" applyBorder="1" applyAlignment="1" applyProtection="1">
      <alignment horizontal="left" vertical="center"/>
    </xf>
    <xf numFmtId="4" fontId="3"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0" xfId="0" applyFont="1" applyAlignment="1" applyProtection="1">
      <alignment horizontal="left" vertical="center" wrapText="1"/>
    </xf>
    <xf numFmtId="0" fontId="2" fillId="0" borderId="3" xfId="0" applyFont="1" applyBorder="1" applyAlignment="1">
      <alignment vertical="center"/>
    </xf>
    <xf numFmtId="0" fontId="19"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Font="1" applyBorder="1" applyAlignment="1">
      <alignment vertical="center"/>
    </xf>
    <xf numFmtId="0" fontId="0" fillId="0" borderId="13" xfId="0" applyFont="1" applyBorder="1" applyAlignment="1">
      <alignment vertical="center"/>
    </xf>
    <xf numFmtId="0" fontId="1" fillId="0" borderId="14"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 fillId="0" borderId="14" xfId="0" applyFont="1" applyBorder="1" applyAlignment="1" applyProtection="1">
      <alignment horizontal="left" vertical="center"/>
    </xf>
    <xf numFmtId="0" fontId="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lef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3"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3" fillId="0" borderId="0" xfId="0" applyFont="1" applyAlignment="1" applyProtection="1">
      <alignment horizontal="center" vertical="center"/>
    </xf>
    <xf numFmtId="0" fontId="3"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3" fillId="0" borderId="0" xfId="0" applyFont="1" applyAlignment="1">
      <alignment horizontal="left" vertical="center"/>
    </xf>
    <xf numFmtId="0" fontId="24" fillId="0" borderId="0" xfId="0" applyFont="1" applyAlignment="1">
      <alignment horizontal="left" vertical="center"/>
    </xf>
    <xf numFmtId="0" fontId="4" fillId="0" borderId="3" xfId="0" applyFont="1" applyBorder="1" applyAlignment="1" applyProtection="1">
      <alignment vertical="center"/>
    </xf>
    <xf numFmtId="0" fontId="25" fillId="0" borderId="0" xfId="0" applyFont="1" applyAlignment="1" applyProtection="1">
      <alignment vertical="center"/>
    </xf>
    <xf numFmtId="0" fontId="25" fillId="0" borderId="0" xfId="0" applyFont="1" applyAlignment="1" applyProtection="1">
      <alignment horizontal="left" vertical="center" wrapText="1"/>
    </xf>
    <xf numFmtId="0" fontId="26" fillId="0" borderId="0" xfId="0" applyFont="1" applyAlignment="1" applyProtection="1">
      <alignment vertical="center"/>
    </xf>
    <xf numFmtId="4" fontId="26" fillId="0" borderId="0" xfId="0" applyNumberFormat="1" applyFont="1" applyAlignment="1" applyProtection="1">
      <alignment horizontal="right" vertical="center"/>
    </xf>
    <xf numFmtId="4" fontId="26" fillId="0" borderId="0" xfId="0" applyNumberFormat="1" applyFont="1" applyAlignment="1" applyProtection="1">
      <alignment vertical="center"/>
    </xf>
    <xf numFmtId="0" fontId="2" fillId="0" borderId="0" xfId="0" applyFont="1" applyAlignment="1" applyProtection="1">
      <alignment horizontal="center" vertical="center"/>
    </xf>
    <xf numFmtId="0" fontId="4" fillId="0" borderId="3" xfId="0" applyFont="1" applyBorder="1" applyAlignment="1">
      <alignment vertical="center"/>
    </xf>
    <xf numFmtId="4" fontId="27" fillId="0" borderId="14"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5" xfId="0" applyNumberFormat="1" applyFont="1" applyBorder="1" applyAlignment="1" applyProtection="1">
      <alignment vertical="center"/>
    </xf>
    <xf numFmtId="0" fontId="4" fillId="0" borderId="0" xfId="0" applyFont="1" applyAlignment="1">
      <alignment horizontal="left" vertical="center"/>
    </xf>
    <xf numFmtId="0" fontId="28" fillId="0" borderId="0" xfId="1" applyFont="1" applyAlignment="1">
      <alignment horizontal="center" vertical="center"/>
    </xf>
    <xf numFmtId="0" fontId="5" fillId="0" borderId="3" xfId="0" applyFont="1" applyBorder="1" applyAlignment="1" applyProtection="1">
      <alignment vertical="center"/>
    </xf>
    <xf numFmtId="0" fontId="7" fillId="0" borderId="0" xfId="0" applyFont="1" applyAlignment="1" applyProtection="1">
      <alignment vertical="center"/>
    </xf>
    <xf numFmtId="0" fontId="29" fillId="0" borderId="0" xfId="0" applyFont="1" applyAlignment="1" applyProtection="1">
      <alignment horizontal="left" vertical="center" wrapText="1"/>
    </xf>
    <xf numFmtId="4" fontId="7" fillId="0" borderId="0" xfId="0" applyNumberFormat="1" applyFont="1" applyAlignment="1" applyProtection="1">
      <alignment vertical="center"/>
    </xf>
    <xf numFmtId="0" fontId="5" fillId="0" borderId="0" xfId="0" applyFont="1" applyAlignment="1" applyProtection="1">
      <alignment horizontal="center" vertical="center"/>
    </xf>
    <xf numFmtId="0" fontId="5" fillId="0" borderId="3" xfId="0" applyFont="1" applyBorder="1" applyAlignment="1">
      <alignment vertical="center"/>
    </xf>
    <xf numFmtId="4" fontId="30" fillId="0" borderId="14"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5" xfId="0" applyNumberFormat="1" applyFont="1" applyBorder="1" applyAlignment="1" applyProtection="1">
      <alignment vertical="center"/>
    </xf>
    <xf numFmtId="0" fontId="5" fillId="0" borderId="0" xfId="0" applyFont="1" applyAlignment="1">
      <alignment horizontal="left" vertical="center"/>
    </xf>
    <xf numFmtId="4" fontId="27" fillId="0" borderId="19" xfId="0" applyNumberFormat="1" applyFont="1" applyBorder="1" applyAlignment="1" applyProtection="1">
      <alignment vertical="center"/>
    </xf>
    <xf numFmtId="4" fontId="27" fillId="0" borderId="20" xfId="0" applyNumberFormat="1" applyFont="1" applyBorder="1" applyAlignment="1" applyProtection="1">
      <alignment vertical="center"/>
    </xf>
    <xf numFmtId="166" fontId="27" fillId="0" borderId="20" xfId="0" applyNumberFormat="1" applyFont="1" applyBorder="1" applyAlignment="1" applyProtection="1">
      <alignment vertical="center"/>
    </xf>
    <xf numFmtId="4" fontId="27"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4"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2" fillId="0" borderId="0" xfId="0" applyFont="1" applyAlignment="1">
      <alignment horizontal="left" vertical="center" wrapText="1"/>
    </xf>
    <xf numFmtId="0" fontId="1" fillId="0" borderId="0" xfId="0" applyFont="1" applyAlignment="1" applyProtection="1">
      <alignment horizontal="left" vertical="center"/>
      <protection locked="0"/>
    </xf>
    <xf numFmtId="165" fontId="0" fillId="0" borderId="0" xfId="0" applyNumberFormat="1" applyFont="1" applyAlignment="1">
      <alignment horizontal="left" vertical="center"/>
    </xf>
    <xf numFmtId="0" fontId="0" fillId="0" borderId="3" xfId="0" applyFont="1" applyBorder="1" applyAlignment="1">
      <alignment vertical="center" wrapText="1"/>
    </xf>
    <xf numFmtId="0" fontId="0"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12" xfId="0" applyFont="1" applyBorder="1" applyAlignment="1" applyProtection="1">
      <alignment vertical="center"/>
      <protection locked="0"/>
    </xf>
    <xf numFmtId="0" fontId="18"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3" fillId="4" borderId="6" xfId="0" applyFont="1" applyFill="1" applyBorder="1" applyAlignment="1">
      <alignment horizontal="left" vertical="center"/>
    </xf>
    <xf numFmtId="0" fontId="0" fillId="4" borderId="7" xfId="0" applyFont="1" applyFill="1" applyBorder="1" applyAlignment="1">
      <alignment vertical="center"/>
    </xf>
    <xf numFmtId="0" fontId="3" fillId="4" borderId="7" xfId="0" applyFont="1" applyFill="1" applyBorder="1" applyAlignment="1">
      <alignment horizontal="right" vertical="center"/>
    </xf>
    <xf numFmtId="0" fontId="3"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3"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protection locked="0"/>
    </xf>
    <xf numFmtId="0" fontId="21" fillId="4" borderId="18" xfId="0" applyFont="1" applyFill="1" applyBorder="1" applyAlignment="1" applyProtection="1">
      <alignment horizontal="center" vertical="center" wrapText="1"/>
    </xf>
    <xf numFmtId="0" fontId="0" fillId="0" borderId="3" xfId="0" applyFont="1" applyBorder="1" applyAlignment="1">
      <alignment horizontal="center" vertical="center" wrapText="1"/>
    </xf>
    <xf numFmtId="4" fontId="23" fillId="0" borderId="0" xfId="0" applyNumberFormat="1" applyFont="1" applyAlignment="1" applyProtection="1"/>
    <xf numFmtId="166" fontId="32" fillId="0" borderId="12" xfId="0" applyNumberFormat="1" applyFont="1" applyBorder="1" applyAlignment="1" applyProtection="1"/>
    <xf numFmtId="166" fontId="32" fillId="0" borderId="13" xfId="0" applyNumberFormat="1" applyFont="1" applyBorder="1" applyAlignment="1" applyProtection="1"/>
    <xf numFmtId="4" fontId="19"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0" fillId="0" borderId="22" xfId="0" applyFont="1" applyBorder="1" applyAlignment="1" applyProtection="1">
      <alignment horizontal="center" vertical="center"/>
    </xf>
    <xf numFmtId="49" fontId="0" fillId="0" borderId="22" xfId="0" applyNumberFormat="1" applyFont="1" applyBorder="1" applyAlignment="1" applyProtection="1">
      <alignment horizontal="left" vertical="center" wrapText="1"/>
    </xf>
    <xf numFmtId="0" fontId="0" fillId="0" borderId="22" xfId="0" applyFont="1" applyBorder="1" applyAlignment="1" applyProtection="1">
      <alignment horizontal="left" vertical="center" wrapText="1"/>
    </xf>
    <xf numFmtId="0" fontId="0" fillId="0" borderId="22" xfId="0" applyFont="1" applyBorder="1" applyAlignment="1" applyProtection="1">
      <alignment horizontal="center" vertical="center" wrapText="1"/>
    </xf>
    <xf numFmtId="167" fontId="0" fillId="0" borderId="22" xfId="0" applyNumberFormat="1" applyFont="1" applyBorder="1" applyAlignment="1" applyProtection="1">
      <alignment vertical="center"/>
    </xf>
    <xf numFmtId="4" fontId="0" fillId="2" borderId="22" xfId="0" applyNumberFormat="1" applyFont="1" applyFill="1" applyBorder="1" applyAlignment="1" applyProtection="1">
      <alignment vertical="center"/>
      <protection locked="0"/>
    </xf>
    <xf numFmtId="4" fontId="0" fillId="0" borderId="22" xfId="0" applyNumberFormat="1" applyFont="1" applyBorder="1" applyAlignment="1" applyProtection="1">
      <alignment vertical="center"/>
    </xf>
    <xf numFmtId="0" fontId="1" fillId="2" borderId="14"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5" xfId="0" applyNumberFormat="1" applyFont="1" applyBorder="1" applyAlignment="1" applyProtection="1">
      <alignmen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horizontal="left" vertical="center" wrapText="1"/>
    </xf>
    <xf numFmtId="0" fontId="0" fillId="0" borderId="14" xfId="0" applyFont="1" applyBorder="1" applyAlignment="1" applyProtection="1">
      <alignment vertical="center"/>
    </xf>
    <xf numFmtId="0" fontId="35"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6"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11" fillId="0" borderId="19" xfId="0" applyFont="1" applyBorder="1" applyAlignment="1" applyProtection="1">
      <alignmen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hidden="1"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5" hidden="1" customWidth="1"/>
    <col min="51" max="51" width="25" hidden="1" customWidth="1"/>
    <col min="52" max="52" width="21.67" hidden="1" customWidth="1"/>
    <col min="53" max="53" width="19.17" hidden="1" customWidth="1"/>
    <col min="54" max="54" width="25" hidden="1" customWidth="1"/>
    <col min="55" max="55" width="21.6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c r="A1" s="16" t="s">
        <v>0</v>
      </c>
      <c r="AZ1" s="16" t="s">
        <v>1</v>
      </c>
      <c r="BA1" s="16" t="s">
        <v>2</v>
      </c>
      <c r="BB1" s="16" t="s">
        <v>3</v>
      </c>
      <c r="BT1" s="16" t="s">
        <v>4</v>
      </c>
      <c r="BU1" s="16" t="s">
        <v>4</v>
      </c>
      <c r="BV1" s="16" t="s">
        <v>5</v>
      </c>
    </row>
    <row r="2" ht="36.96" customHeight="1">
      <c r="AR2"/>
      <c r="BS2" s="17" t="s">
        <v>6</v>
      </c>
      <c r="BT2" s="17" t="s">
        <v>7</v>
      </c>
    </row>
    <row r="3"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18</v>
      </c>
    </row>
    <row r="7" ht="12" customHeight="1">
      <c r="B7" s="21"/>
      <c r="C7" s="22"/>
      <c r="D7" s="32" t="s">
        <v>19</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1</v>
      </c>
      <c r="AO7" s="22"/>
      <c r="AP7" s="22"/>
      <c r="AQ7" s="22"/>
      <c r="AR7" s="20"/>
      <c r="BE7" s="31"/>
      <c r="BS7" s="17" t="s">
        <v>21</v>
      </c>
    </row>
    <row r="8" ht="12" customHeight="1">
      <c r="B8" s="21"/>
      <c r="C8" s="22"/>
      <c r="D8" s="32" t="s">
        <v>22</v>
      </c>
      <c r="E8" s="22"/>
      <c r="F8" s="22"/>
      <c r="G8" s="22"/>
      <c r="H8" s="22"/>
      <c r="I8" s="22"/>
      <c r="J8" s="22"/>
      <c r="K8" s="27" t="s">
        <v>23</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24</v>
      </c>
      <c r="AL8" s="22"/>
      <c r="AM8" s="22"/>
      <c r="AN8" s="33" t="s">
        <v>25</v>
      </c>
      <c r="AO8" s="22"/>
      <c r="AP8" s="22"/>
      <c r="AQ8" s="22"/>
      <c r="AR8" s="20"/>
      <c r="BE8" s="31"/>
      <c r="BS8" s="17" t="s">
        <v>26</v>
      </c>
    </row>
    <row r="9"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27</v>
      </c>
    </row>
    <row r="10" ht="12" customHeight="1">
      <c r="B10" s="21"/>
      <c r="C10" s="22"/>
      <c r="D10" s="32" t="s">
        <v>28</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29</v>
      </c>
      <c r="AL10" s="22"/>
      <c r="AM10" s="22"/>
      <c r="AN10" s="27" t="s">
        <v>1</v>
      </c>
      <c r="AO10" s="22"/>
      <c r="AP10" s="22"/>
      <c r="AQ10" s="22"/>
      <c r="AR10" s="20"/>
      <c r="BE10" s="31"/>
      <c r="BS10" s="17" t="s">
        <v>18</v>
      </c>
    </row>
    <row r="11" ht="18.48" customHeight="1">
      <c r="B11" s="21"/>
      <c r="C11" s="22"/>
      <c r="D11" s="22"/>
      <c r="E11" s="27" t="s">
        <v>23</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30</v>
      </c>
      <c r="AL11" s="22"/>
      <c r="AM11" s="22"/>
      <c r="AN11" s="27" t="s">
        <v>1</v>
      </c>
      <c r="AO11" s="22"/>
      <c r="AP11" s="22"/>
      <c r="AQ11" s="22"/>
      <c r="AR11" s="20"/>
      <c r="BE11" s="31"/>
      <c r="BS11" s="17" t="s">
        <v>18</v>
      </c>
    </row>
    <row r="12"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18</v>
      </c>
    </row>
    <row r="13" ht="12" customHeight="1">
      <c r="B13" s="21"/>
      <c r="C13" s="22"/>
      <c r="D13" s="32" t="s">
        <v>31</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29</v>
      </c>
      <c r="AL13" s="22"/>
      <c r="AM13" s="22"/>
      <c r="AN13" s="34" t="s">
        <v>32</v>
      </c>
      <c r="AO13" s="22"/>
      <c r="AP13" s="22"/>
      <c r="AQ13" s="22"/>
      <c r="AR13" s="20"/>
      <c r="BE13" s="31"/>
      <c r="BS13" s="17" t="s">
        <v>18</v>
      </c>
    </row>
    <row r="14">
      <c r="B14" s="21"/>
      <c r="C14" s="22"/>
      <c r="D14" s="22"/>
      <c r="E14" s="34" t="s">
        <v>32</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30</v>
      </c>
      <c r="AL14" s="22"/>
      <c r="AM14" s="22"/>
      <c r="AN14" s="34" t="s">
        <v>32</v>
      </c>
      <c r="AO14" s="22"/>
      <c r="AP14" s="22"/>
      <c r="AQ14" s="22"/>
      <c r="AR14" s="20"/>
      <c r="BE14" s="31"/>
      <c r="BS14" s="17" t="s">
        <v>18</v>
      </c>
    </row>
    <row r="15"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ht="12" customHeight="1">
      <c r="B16" s="21"/>
      <c r="C16" s="22"/>
      <c r="D16" s="32" t="s">
        <v>33</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29</v>
      </c>
      <c r="AL16" s="22"/>
      <c r="AM16" s="22"/>
      <c r="AN16" s="27" t="s">
        <v>1</v>
      </c>
      <c r="AO16" s="22"/>
      <c r="AP16" s="22"/>
      <c r="AQ16" s="22"/>
      <c r="AR16" s="20"/>
      <c r="BE16" s="31"/>
      <c r="BS16" s="17" t="s">
        <v>4</v>
      </c>
    </row>
    <row r="17" ht="18.48" customHeight="1">
      <c r="B17" s="21"/>
      <c r="C17" s="22"/>
      <c r="D17" s="22"/>
      <c r="E17" s="27" t="s">
        <v>23</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30</v>
      </c>
      <c r="AL17" s="22"/>
      <c r="AM17" s="22"/>
      <c r="AN17" s="27" t="s">
        <v>1</v>
      </c>
      <c r="AO17" s="22"/>
      <c r="AP17" s="22"/>
      <c r="AQ17" s="22"/>
      <c r="AR17" s="20"/>
      <c r="BE17" s="31"/>
      <c r="BS17" s="17" t="s">
        <v>34</v>
      </c>
    </row>
    <row r="18"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ht="12" customHeight="1">
      <c r="B19" s="21"/>
      <c r="C19" s="22"/>
      <c r="D19" s="32" t="s">
        <v>35</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29</v>
      </c>
      <c r="AL19" s="22"/>
      <c r="AM19" s="22"/>
      <c r="AN19" s="27" t="s">
        <v>1</v>
      </c>
      <c r="AO19" s="22"/>
      <c r="AP19" s="22"/>
      <c r="AQ19" s="22"/>
      <c r="AR19" s="20"/>
      <c r="BE19" s="31"/>
      <c r="BS19" s="17" t="s">
        <v>6</v>
      </c>
    </row>
    <row r="20" ht="18.48" customHeight="1">
      <c r="B20" s="21"/>
      <c r="C20" s="22"/>
      <c r="D20" s="22"/>
      <c r="E20" s="27" t="s">
        <v>23</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30</v>
      </c>
      <c r="AL20" s="22"/>
      <c r="AM20" s="22"/>
      <c r="AN20" s="27" t="s">
        <v>1</v>
      </c>
      <c r="AO20" s="22"/>
      <c r="AP20" s="22"/>
      <c r="AQ20" s="22"/>
      <c r="AR20" s="20"/>
      <c r="BE20" s="31"/>
      <c r="BS20" s="17" t="s">
        <v>34</v>
      </c>
    </row>
    <row r="2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ht="12" customHeight="1">
      <c r="B22" s="21"/>
      <c r="C22" s="22"/>
      <c r="D22" s="32" t="s">
        <v>36</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ht="16.5" customHeight="1">
      <c r="B23" s="21"/>
      <c r="C23" s="22"/>
      <c r="D23" s="22"/>
      <c r="E23" s="36" t="s">
        <v>1</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1" customFormat="1" ht="25.92" customHeight="1">
      <c r="B26" s="38"/>
      <c r="C26" s="39"/>
      <c r="D26" s="40" t="s">
        <v>37</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ROUND(AG54,2)</f>
        <v>0</v>
      </c>
      <c r="AL26" s="41"/>
      <c r="AM26" s="41"/>
      <c r="AN26" s="41"/>
      <c r="AO26" s="41"/>
      <c r="AP26" s="39"/>
      <c r="AQ26" s="39"/>
      <c r="AR26" s="43"/>
      <c r="BE26" s="31"/>
    </row>
    <row r="27" s="1" customFormat="1" ht="6.96" customHeight="1">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E27" s="31"/>
    </row>
    <row r="28" s="1" customFormat="1">
      <c r="B28" s="38"/>
      <c r="C28" s="39"/>
      <c r="D28" s="39"/>
      <c r="E28" s="39"/>
      <c r="F28" s="39"/>
      <c r="G28" s="39"/>
      <c r="H28" s="39"/>
      <c r="I28" s="39"/>
      <c r="J28" s="39"/>
      <c r="K28" s="39"/>
      <c r="L28" s="44" t="s">
        <v>38</v>
      </c>
      <c r="M28" s="44"/>
      <c r="N28" s="44"/>
      <c r="O28" s="44"/>
      <c r="P28" s="44"/>
      <c r="Q28" s="39"/>
      <c r="R28" s="39"/>
      <c r="S28" s="39"/>
      <c r="T28" s="39"/>
      <c r="U28" s="39"/>
      <c r="V28" s="39"/>
      <c r="W28" s="44" t="s">
        <v>39</v>
      </c>
      <c r="X28" s="44"/>
      <c r="Y28" s="44"/>
      <c r="Z28" s="44"/>
      <c r="AA28" s="44"/>
      <c r="AB28" s="44"/>
      <c r="AC28" s="44"/>
      <c r="AD28" s="44"/>
      <c r="AE28" s="44"/>
      <c r="AF28" s="39"/>
      <c r="AG28" s="39"/>
      <c r="AH28" s="39"/>
      <c r="AI28" s="39"/>
      <c r="AJ28" s="39"/>
      <c r="AK28" s="44" t="s">
        <v>40</v>
      </c>
      <c r="AL28" s="44"/>
      <c r="AM28" s="44"/>
      <c r="AN28" s="44"/>
      <c r="AO28" s="44"/>
      <c r="AP28" s="39"/>
      <c r="AQ28" s="39"/>
      <c r="AR28" s="43"/>
      <c r="BE28" s="31"/>
    </row>
    <row r="29" s="2" customFormat="1" ht="14.4" customHeight="1">
      <c r="B29" s="45"/>
      <c r="C29" s="46"/>
      <c r="D29" s="32" t="s">
        <v>41</v>
      </c>
      <c r="E29" s="46"/>
      <c r="F29" s="32" t="s">
        <v>42</v>
      </c>
      <c r="G29" s="46"/>
      <c r="H29" s="46"/>
      <c r="I29" s="46"/>
      <c r="J29" s="46"/>
      <c r="K29" s="46"/>
      <c r="L29" s="47">
        <v>0.20999999999999999</v>
      </c>
      <c r="M29" s="46"/>
      <c r="N29" s="46"/>
      <c r="O29" s="46"/>
      <c r="P29" s="46"/>
      <c r="Q29" s="46"/>
      <c r="R29" s="46"/>
      <c r="S29" s="46"/>
      <c r="T29" s="46"/>
      <c r="U29" s="46"/>
      <c r="V29" s="46"/>
      <c r="W29" s="48">
        <f>ROUND(AZ54, 2)</f>
        <v>0</v>
      </c>
      <c r="X29" s="46"/>
      <c r="Y29" s="46"/>
      <c r="Z29" s="46"/>
      <c r="AA29" s="46"/>
      <c r="AB29" s="46"/>
      <c r="AC29" s="46"/>
      <c r="AD29" s="46"/>
      <c r="AE29" s="46"/>
      <c r="AF29" s="46"/>
      <c r="AG29" s="46"/>
      <c r="AH29" s="46"/>
      <c r="AI29" s="46"/>
      <c r="AJ29" s="46"/>
      <c r="AK29" s="48">
        <f>ROUND(AV54, 2)</f>
        <v>0</v>
      </c>
      <c r="AL29" s="46"/>
      <c r="AM29" s="46"/>
      <c r="AN29" s="46"/>
      <c r="AO29" s="46"/>
      <c r="AP29" s="46"/>
      <c r="AQ29" s="46"/>
      <c r="AR29" s="49"/>
      <c r="BE29" s="31"/>
    </row>
    <row r="30" s="2" customFormat="1" ht="14.4" customHeight="1">
      <c r="B30" s="45"/>
      <c r="C30" s="46"/>
      <c r="D30" s="46"/>
      <c r="E30" s="46"/>
      <c r="F30" s="32" t="s">
        <v>43</v>
      </c>
      <c r="G30" s="46"/>
      <c r="H30" s="46"/>
      <c r="I30" s="46"/>
      <c r="J30" s="46"/>
      <c r="K30" s="46"/>
      <c r="L30" s="47">
        <v>0.14999999999999999</v>
      </c>
      <c r="M30" s="46"/>
      <c r="N30" s="46"/>
      <c r="O30" s="46"/>
      <c r="P30" s="46"/>
      <c r="Q30" s="46"/>
      <c r="R30" s="46"/>
      <c r="S30" s="46"/>
      <c r="T30" s="46"/>
      <c r="U30" s="46"/>
      <c r="V30" s="46"/>
      <c r="W30" s="48">
        <f>ROUND(BA54, 2)</f>
        <v>0</v>
      </c>
      <c r="X30" s="46"/>
      <c r="Y30" s="46"/>
      <c r="Z30" s="46"/>
      <c r="AA30" s="46"/>
      <c r="AB30" s="46"/>
      <c r="AC30" s="46"/>
      <c r="AD30" s="46"/>
      <c r="AE30" s="46"/>
      <c r="AF30" s="46"/>
      <c r="AG30" s="46"/>
      <c r="AH30" s="46"/>
      <c r="AI30" s="46"/>
      <c r="AJ30" s="46"/>
      <c r="AK30" s="48">
        <f>ROUND(AW54, 2)</f>
        <v>0</v>
      </c>
      <c r="AL30" s="46"/>
      <c r="AM30" s="46"/>
      <c r="AN30" s="46"/>
      <c r="AO30" s="46"/>
      <c r="AP30" s="46"/>
      <c r="AQ30" s="46"/>
      <c r="AR30" s="49"/>
      <c r="BE30" s="31"/>
    </row>
    <row r="31" hidden="1" s="2" customFormat="1" ht="14.4" customHeight="1">
      <c r="B31" s="45"/>
      <c r="C31" s="46"/>
      <c r="D31" s="46"/>
      <c r="E31" s="46"/>
      <c r="F31" s="32" t="s">
        <v>44</v>
      </c>
      <c r="G31" s="46"/>
      <c r="H31" s="46"/>
      <c r="I31" s="46"/>
      <c r="J31" s="46"/>
      <c r="K31" s="46"/>
      <c r="L31" s="47">
        <v>0.20999999999999999</v>
      </c>
      <c r="M31" s="46"/>
      <c r="N31" s="46"/>
      <c r="O31" s="46"/>
      <c r="P31" s="46"/>
      <c r="Q31" s="46"/>
      <c r="R31" s="46"/>
      <c r="S31" s="46"/>
      <c r="T31" s="46"/>
      <c r="U31" s="46"/>
      <c r="V31" s="46"/>
      <c r="W31" s="48">
        <f>ROUND(BB54, 2)</f>
        <v>0</v>
      </c>
      <c r="X31" s="46"/>
      <c r="Y31" s="46"/>
      <c r="Z31" s="46"/>
      <c r="AA31" s="46"/>
      <c r="AB31" s="46"/>
      <c r="AC31" s="46"/>
      <c r="AD31" s="46"/>
      <c r="AE31" s="46"/>
      <c r="AF31" s="46"/>
      <c r="AG31" s="46"/>
      <c r="AH31" s="46"/>
      <c r="AI31" s="46"/>
      <c r="AJ31" s="46"/>
      <c r="AK31" s="48">
        <v>0</v>
      </c>
      <c r="AL31" s="46"/>
      <c r="AM31" s="46"/>
      <c r="AN31" s="46"/>
      <c r="AO31" s="46"/>
      <c r="AP31" s="46"/>
      <c r="AQ31" s="46"/>
      <c r="AR31" s="49"/>
      <c r="BE31" s="31"/>
    </row>
    <row r="32" hidden="1" s="2" customFormat="1" ht="14.4" customHeight="1">
      <c r="B32" s="45"/>
      <c r="C32" s="46"/>
      <c r="D32" s="46"/>
      <c r="E32" s="46"/>
      <c r="F32" s="32" t="s">
        <v>45</v>
      </c>
      <c r="G32" s="46"/>
      <c r="H32" s="46"/>
      <c r="I32" s="46"/>
      <c r="J32" s="46"/>
      <c r="K32" s="46"/>
      <c r="L32" s="47">
        <v>0.14999999999999999</v>
      </c>
      <c r="M32" s="46"/>
      <c r="N32" s="46"/>
      <c r="O32" s="46"/>
      <c r="P32" s="46"/>
      <c r="Q32" s="46"/>
      <c r="R32" s="46"/>
      <c r="S32" s="46"/>
      <c r="T32" s="46"/>
      <c r="U32" s="46"/>
      <c r="V32" s="46"/>
      <c r="W32" s="48">
        <f>ROUND(BC54, 2)</f>
        <v>0</v>
      </c>
      <c r="X32" s="46"/>
      <c r="Y32" s="46"/>
      <c r="Z32" s="46"/>
      <c r="AA32" s="46"/>
      <c r="AB32" s="46"/>
      <c r="AC32" s="46"/>
      <c r="AD32" s="46"/>
      <c r="AE32" s="46"/>
      <c r="AF32" s="46"/>
      <c r="AG32" s="46"/>
      <c r="AH32" s="46"/>
      <c r="AI32" s="46"/>
      <c r="AJ32" s="46"/>
      <c r="AK32" s="48">
        <v>0</v>
      </c>
      <c r="AL32" s="46"/>
      <c r="AM32" s="46"/>
      <c r="AN32" s="46"/>
      <c r="AO32" s="46"/>
      <c r="AP32" s="46"/>
      <c r="AQ32" s="46"/>
      <c r="AR32" s="49"/>
      <c r="BE32" s="31"/>
    </row>
    <row r="33" hidden="1" s="2" customFormat="1" ht="14.4" customHeight="1">
      <c r="B33" s="45"/>
      <c r="C33" s="46"/>
      <c r="D33" s="46"/>
      <c r="E33" s="46"/>
      <c r="F33" s="32" t="s">
        <v>46</v>
      </c>
      <c r="G33" s="46"/>
      <c r="H33" s="46"/>
      <c r="I33" s="46"/>
      <c r="J33" s="46"/>
      <c r="K33" s="46"/>
      <c r="L33" s="47">
        <v>0</v>
      </c>
      <c r="M33" s="46"/>
      <c r="N33" s="46"/>
      <c r="O33" s="46"/>
      <c r="P33" s="46"/>
      <c r="Q33" s="46"/>
      <c r="R33" s="46"/>
      <c r="S33" s="46"/>
      <c r="T33" s="46"/>
      <c r="U33" s="46"/>
      <c r="V33" s="46"/>
      <c r="W33" s="48">
        <f>ROUND(BD54, 2)</f>
        <v>0</v>
      </c>
      <c r="X33" s="46"/>
      <c r="Y33" s="46"/>
      <c r="Z33" s="46"/>
      <c r="AA33" s="46"/>
      <c r="AB33" s="46"/>
      <c r="AC33" s="46"/>
      <c r="AD33" s="46"/>
      <c r="AE33" s="46"/>
      <c r="AF33" s="46"/>
      <c r="AG33" s="46"/>
      <c r="AH33" s="46"/>
      <c r="AI33" s="46"/>
      <c r="AJ33" s="46"/>
      <c r="AK33" s="48">
        <v>0</v>
      </c>
      <c r="AL33" s="46"/>
      <c r="AM33" s="46"/>
      <c r="AN33" s="46"/>
      <c r="AO33" s="46"/>
      <c r="AP33" s="46"/>
      <c r="AQ33" s="46"/>
      <c r="AR33" s="49"/>
      <c r="BE33" s="31"/>
    </row>
    <row r="34" s="1" customFormat="1" ht="6.96" customHeight="1">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c r="BE34" s="31"/>
    </row>
    <row r="35" s="1" customFormat="1" ht="25.92" customHeight="1">
      <c r="B35" s="38"/>
      <c r="C35" s="50"/>
      <c r="D35" s="51" t="s">
        <v>47</v>
      </c>
      <c r="E35" s="52"/>
      <c r="F35" s="52"/>
      <c r="G35" s="52"/>
      <c r="H35" s="52"/>
      <c r="I35" s="52"/>
      <c r="J35" s="52"/>
      <c r="K35" s="52"/>
      <c r="L35" s="52"/>
      <c r="M35" s="52"/>
      <c r="N35" s="52"/>
      <c r="O35" s="52"/>
      <c r="P35" s="52"/>
      <c r="Q35" s="52"/>
      <c r="R35" s="52"/>
      <c r="S35" s="52"/>
      <c r="T35" s="53" t="s">
        <v>48</v>
      </c>
      <c r="U35" s="52"/>
      <c r="V35" s="52"/>
      <c r="W35" s="52"/>
      <c r="X35" s="54" t="s">
        <v>49</v>
      </c>
      <c r="Y35" s="52"/>
      <c r="Z35" s="52"/>
      <c r="AA35" s="52"/>
      <c r="AB35" s="52"/>
      <c r="AC35" s="52"/>
      <c r="AD35" s="52"/>
      <c r="AE35" s="52"/>
      <c r="AF35" s="52"/>
      <c r="AG35" s="52"/>
      <c r="AH35" s="52"/>
      <c r="AI35" s="52"/>
      <c r="AJ35" s="52"/>
      <c r="AK35" s="55">
        <f>SUM(AK26:AK33)</f>
        <v>0</v>
      </c>
      <c r="AL35" s="52"/>
      <c r="AM35" s="52"/>
      <c r="AN35" s="52"/>
      <c r="AO35" s="56"/>
      <c r="AP35" s="50"/>
      <c r="AQ35" s="50"/>
      <c r="AR35" s="43"/>
    </row>
    <row r="36" s="1" customFormat="1" ht="6.96" customHeight="1">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row>
    <row r="37" s="1" customFormat="1" ht="6.96" customHeight="1">
      <c r="B37" s="57"/>
      <c r="C37" s="58"/>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8"/>
      <c r="AP37" s="58"/>
      <c r="AQ37" s="58"/>
      <c r="AR37" s="43"/>
    </row>
    <row r="41" s="1" customFormat="1" ht="6.96" customHeight="1">
      <c r="B41" s="59"/>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c r="AC41" s="60"/>
      <c r="AD41" s="60"/>
      <c r="AE41" s="60"/>
      <c r="AF41" s="60"/>
      <c r="AG41" s="60"/>
      <c r="AH41" s="60"/>
      <c r="AI41" s="60"/>
      <c r="AJ41" s="60"/>
      <c r="AK41" s="60"/>
      <c r="AL41" s="60"/>
      <c r="AM41" s="60"/>
      <c r="AN41" s="60"/>
      <c r="AO41" s="60"/>
      <c r="AP41" s="60"/>
      <c r="AQ41" s="60"/>
      <c r="AR41" s="43"/>
    </row>
    <row r="42" s="1" customFormat="1" ht="24.96" customHeight="1">
      <c r="B42" s="38"/>
      <c r="C42" s="23" t="s">
        <v>50</v>
      </c>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43"/>
    </row>
    <row r="43" s="1" customFormat="1" ht="6.96" customHeight="1">
      <c r="B43" s="38"/>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43"/>
    </row>
    <row r="44" s="1" customFormat="1" ht="12" customHeight="1">
      <c r="B44" s="38"/>
      <c r="C44" s="32" t="s">
        <v>13</v>
      </c>
      <c r="D44" s="39"/>
      <c r="E44" s="39"/>
      <c r="F44" s="39"/>
      <c r="G44" s="39"/>
      <c r="H44" s="39"/>
      <c r="I44" s="39"/>
      <c r="J44" s="39"/>
      <c r="K44" s="39"/>
      <c r="L44" s="39" t="str">
        <f>K5</f>
        <v>0581UZ</v>
      </c>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43"/>
    </row>
    <row r="45" s="3" customFormat="1" ht="36.96" customHeight="1">
      <c r="B45" s="61"/>
      <c r="C45" s="62" t="s">
        <v>16</v>
      </c>
      <c r="D45" s="63"/>
      <c r="E45" s="63"/>
      <c r="F45" s="63"/>
      <c r="G45" s="63"/>
      <c r="H45" s="63"/>
      <c r="I45" s="63"/>
      <c r="J45" s="63"/>
      <c r="K45" s="63"/>
      <c r="L45" s="64" t="str">
        <f>K6</f>
        <v>Oprava mostu v km 215,615 v úseku Postoloprty - Odb. Vrbka</v>
      </c>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5"/>
    </row>
    <row r="46" s="1" customFormat="1" ht="6.96" customHeight="1">
      <c r="B46" s="38"/>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43"/>
    </row>
    <row r="47" s="1" customFormat="1" ht="12" customHeight="1">
      <c r="B47" s="38"/>
      <c r="C47" s="32" t="s">
        <v>22</v>
      </c>
      <c r="D47" s="39"/>
      <c r="E47" s="39"/>
      <c r="F47" s="39"/>
      <c r="G47" s="39"/>
      <c r="H47" s="39"/>
      <c r="I47" s="39"/>
      <c r="J47" s="39"/>
      <c r="K47" s="39"/>
      <c r="L47" s="66" t="str">
        <f>IF(K8="","",K8)</f>
        <v xml:space="preserve"> </v>
      </c>
      <c r="M47" s="39"/>
      <c r="N47" s="39"/>
      <c r="O47" s="39"/>
      <c r="P47" s="39"/>
      <c r="Q47" s="39"/>
      <c r="R47" s="39"/>
      <c r="S47" s="39"/>
      <c r="T47" s="39"/>
      <c r="U47" s="39"/>
      <c r="V47" s="39"/>
      <c r="W47" s="39"/>
      <c r="X47" s="39"/>
      <c r="Y47" s="39"/>
      <c r="Z47" s="39"/>
      <c r="AA47" s="39"/>
      <c r="AB47" s="39"/>
      <c r="AC47" s="39"/>
      <c r="AD47" s="39"/>
      <c r="AE47" s="39"/>
      <c r="AF47" s="39"/>
      <c r="AG47" s="39"/>
      <c r="AH47" s="39"/>
      <c r="AI47" s="32" t="s">
        <v>24</v>
      </c>
      <c r="AJ47" s="39"/>
      <c r="AK47" s="39"/>
      <c r="AL47" s="39"/>
      <c r="AM47" s="67" t="str">
        <f>IF(AN8= "","",AN8)</f>
        <v>30. 5. 2019</v>
      </c>
      <c r="AN47" s="67"/>
      <c r="AO47" s="39"/>
      <c r="AP47" s="39"/>
      <c r="AQ47" s="39"/>
      <c r="AR47" s="43"/>
    </row>
    <row r="48" s="1" customFormat="1" ht="6.96" customHeight="1">
      <c r="B48" s="38"/>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43"/>
    </row>
    <row r="49" s="1" customFormat="1" ht="13.65" customHeight="1">
      <c r="B49" s="38"/>
      <c r="C49" s="32" t="s">
        <v>28</v>
      </c>
      <c r="D49" s="39"/>
      <c r="E49" s="39"/>
      <c r="F49" s="39"/>
      <c r="G49" s="39"/>
      <c r="H49" s="39"/>
      <c r="I49" s="39"/>
      <c r="J49" s="39"/>
      <c r="K49" s="39"/>
      <c r="L49" s="39" t="str">
        <f>IF(E11= "","",E11)</f>
        <v xml:space="preserve"> </v>
      </c>
      <c r="M49" s="39"/>
      <c r="N49" s="39"/>
      <c r="O49" s="39"/>
      <c r="P49" s="39"/>
      <c r="Q49" s="39"/>
      <c r="R49" s="39"/>
      <c r="S49" s="39"/>
      <c r="T49" s="39"/>
      <c r="U49" s="39"/>
      <c r="V49" s="39"/>
      <c r="W49" s="39"/>
      <c r="X49" s="39"/>
      <c r="Y49" s="39"/>
      <c r="Z49" s="39"/>
      <c r="AA49" s="39"/>
      <c r="AB49" s="39"/>
      <c r="AC49" s="39"/>
      <c r="AD49" s="39"/>
      <c r="AE49" s="39"/>
      <c r="AF49" s="39"/>
      <c r="AG49" s="39"/>
      <c r="AH49" s="39"/>
      <c r="AI49" s="32" t="s">
        <v>33</v>
      </c>
      <c r="AJ49" s="39"/>
      <c r="AK49" s="39"/>
      <c r="AL49" s="39"/>
      <c r="AM49" s="68" t="str">
        <f>IF(E17="","",E17)</f>
        <v xml:space="preserve"> </v>
      </c>
      <c r="AN49" s="39"/>
      <c r="AO49" s="39"/>
      <c r="AP49" s="39"/>
      <c r="AQ49" s="39"/>
      <c r="AR49" s="43"/>
      <c r="AS49" s="69" t="s">
        <v>51</v>
      </c>
      <c r="AT49" s="70"/>
      <c r="AU49" s="71"/>
      <c r="AV49" s="71"/>
      <c r="AW49" s="71"/>
      <c r="AX49" s="71"/>
      <c r="AY49" s="71"/>
      <c r="AZ49" s="71"/>
      <c r="BA49" s="71"/>
      <c r="BB49" s="71"/>
      <c r="BC49" s="71"/>
      <c r="BD49" s="72"/>
    </row>
    <row r="50" s="1" customFormat="1" ht="13.65" customHeight="1">
      <c r="B50" s="38"/>
      <c r="C50" s="32" t="s">
        <v>31</v>
      </c>
      <c r="D50" s="39"/>
      <c r="E50" s="39"/>
      <c r="F50" s="39"/>
      <c r="G50" s="39"/>
      <c r="H50" s="39"/>
      <c r="I50" s="39"/>
      <c r="J50" s="39"/>
      <c r="K50" s="39"/>
      <c r="L50" s="39" t="str">
        <f>IF(E14= "Vyplň údaj","",E14)</f>
        <v/>
      </c>
      <c r="M50" s="39"/>
      <c r="N50" s="39"/>
      <c r="O50" s="39"/>
      <c r="P50" s="39"/>
      <c r="Q50" s="39"/>
      <c r="R50" s="39"/>
      <c r="S50" s="39"/>
      <c r="T50" s="39"/>
      <c r="U50" s="39"/>
      <c r="V50" s="39"/>
      <c r="W50" s="39"/>
      <c r="X50" s="39"/>
      <c r="Y50" s="39"/>
      <c r="Z50" s="39"/>
      <c r="AA50" s="39"/>
      <c r="AB50" s="39"/>
      <c r="AC50" s="39"/>
      <c r="AD50" s="39"/>
      <c r="AE50" s="39"/>
      <c r="AF50" s="39"/>
      <c r="AG50" s="39"/>
      <c r="AH50" s="39"/>
      <c r="AI50" s="32" t="s">
        <v>35</v>
      </c>
      <c r="AJ50" s="39"/>
      <c r="AK50" s="39"/>
      <c r="AL50" s="39"/>
      <c r="AM50" s="68" t="str">
        <f>IF(E20="","",E20)</f>
        <v xml:space="preserve"> </v>
      </c>
      <c r="AN50" s="39"/>
      <c r="AO50" s="39"/>
      <c r="AP50" s="39"/>
      <c r="AQ50" s="39"/>
      <c r="AR50" s="43"/>
      <c r="AS50" s="73"/>
      <c r="AT50" s="74"/>
      <c r="AU50" s="75"/>
      <c r="AV50" s="75"/>
      <c r="AW50" s="75"/>
      <c r="AX50" s="75"/>
      <c r="AY50" s="75"/>
      <c r="AZ50" s="75"/>
      <c r="BA50" s="75"/>
      <c r="BB50" s="75"/>
      <c r="BC50" s="75"/>
      <c r="BD50" s="76"/>
    </row>
    <row r="51" s="1" customFormat="1" ht="10.8" customHeight="1">
      <c r="B51" s="38"/>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43"/>
      <c r="AS51" s="77"/>
      <c r="AT51" s="78"/>
      <c r="AU51" s="79"/>
      <c r="AV51" s="79"/>
      <c r="AW51" s="79"/>
      <c r="AX51" s="79"/>
      <c r="AY51" s="79"/>
      <c r="AZ51" s="79"/>
      <c r="BA51" s="79"/>
      <c r="BB51" s="79"/>
      <c r="BC51" s="79"/>
      <c r="BD51" s="80"/>
    </row>
    <row r="52" s="1" customFormat="1" ht="29.28" customHeight="1">
      <c r="B52" s="38"/>
      <c r="C52" s="81" t="s">
        <v>52</v>
      </c>
      <c r="D52" s="82"/>
      <c r="E52" s="82"/>
      <c r="F52" s="82"/>
      <c r="G52" s="82"/>
      <c r="H52" s="83"/>
      <c r="I52" s="84" t="s">
        <v>53</v>
      </c>
      <c r="J52" s="82"/>
      <c r="K52" s="82"/>
      <c r="L52" s="82"/>
      <c r="M52" s="82"/>
      <c r="N52" s="82"/>
      <c r="O52" s="82"/>
      <c r="P52" s="82"/>
      <c r="Q52" s="82"/>
      <c r="R52" s="82"/>
      <c r="S52" s="82"/>
      <c r="T52" s="82"/>
      <c r="U52" s="82"/>
      <c r="V52" s="82"/>
      <c r="W52" s="82"/>
      <c r="X52" s="82"/>
      <c r="Y52" s="82"/>
      <c r="Z52" s="82"/>
      <c r="AA52" s="82"/>
      <c r="AB52" s="82"/>
      <c r="AC52" s="82"/>
      <c r="AD52" s="82"/>
      <c r="AE52" s="82"/>
      <c r="AF52" s="82"/>
      <c r="AG52" s="85" t="s">
        <v>54</v>
      </c>
      <c r="AH52" s="82"/>
      <c r="AI52" s="82"/>
      <c r="AJ52" s="82"/>
      <c r="AK52" s="82"/>
      <c r="AL52" s="82"/>
      <c r="AM52" s="82"/>
      <c r="AN52" s="84" t="s">
        <v>55</v>
      </c>
      <c r="AO52" s="82"/>
      <c r="AP52" s="86"/>
      <c r="AQ52" s="87" t="s">
        <v>56</v>
      </c>
      <c r="AR52" s="43"/>
      <c r="AS52" s="88" t="s">
        <v>57</v>
      </c>
      <c r="AT52" s="89" t="s">
        <v>58</v>
      </c>
      <c r="AU52" s="89" t="s">
        <v>59</v>
      </c>
      <c r="AV52" s="89" t="s">
        <v>60</v>
      </c>
      <c r="AW52" s="89" t="s">
        <v>61</v>
      </c>
      <c r="AX52" s="89" t="s">
        <v>62</v>
      </c>
      <c r="AY52" s="89" t="s">
        <v>63</v>
      </c>
      <c r="AZ52" s="89" t="s">
        <v>64</v>
      </c>
      <c r="BA52" s="89" t="s">
        <v>65</v>
      </c>
      <c r="BB52" s="89" t="s">
        <v>66</v>
      </c>
      <c r="BC52" s="89" t="s">
        <v>67</v>
      </c>
      <c r="BD52" s="90" t="s">
        <v>68</v>
      </c>
    </row>
    <row r="53" s="1" customFormat="1" ht="10.8" customHeight="1">
      <c r="B53" s="38"/>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43"/>
      <c r="AS53" s="91"/>
      <c r="AT53" s="92"/>
      <c r="AU53" s="92"/>
      <c r="AV53" s="92"/>
      <c r="AW53" s="92"/>
      <c r="AX53" s="92"/>
      <c r="AY53" s="92"/>
      <c r="AZ53" s="92"/>
      <c r="BA53" s="92"/>
      <c r="BB53" s="92"/>
      <c r="BC53" s="92"/>
      <c r="BD53" s="93"/>
    </row>
    <row r="54" s="4" customFormat="1" ht="32.4" customHeight="1">
      <c r="B54" s="94"/>
      <c r="C54" s="95" t="s">
        <v>69</v>
      </c>
      <c r="D54" s="96"/>
      <c r="E54" s="96"/>
      <c r="F54" s="96"/>
      <c r="G54" s="96"/>
      <c r="H54" s="96"/>
      <c r="I54" s="96"/>
      <c r="J54" s="96"/>
      <c r="K54" s="96"/>
      <c r="L54" s="96"/>
      <c r="M54" s="96"/>
      <c r="N54" s="96"/>
      <c r="O54" s="96"/>
      <c r="P54" s="96"/>
      <c r="Q54" s="96"/>
      <c r="R54" s="96"/>
      <c r="S54" s="96"/>
      <c r="T54" s="96"/>
      <c r="U54" s="96"/>
      <c r="V54" s="96"/>
      <c r="W54" s="96"/>
      <c r="X54" s="96"/>
      <c r="Y54" s="96"/>
      <c r="Z54" s="96"/>
      <c r="AA54" s="96"/>
      <c r="AB54" s="96"/>
      <c r="AC54" s="96"/>
      <c r="AD54" s="96"/>
      <c r="AE54" s="96"/>
      <c r="AF54" s="96"/>
      <c r="AG54" s="97">
        <f>ROUND(AG55+AG58,2)</f>
        <v>0</v>
      </c>
      <c r="AH54" s="97"/>
      <c r="AI54" s="97"/>
      <c r="AJ54" s="97"/>
      <c r="AK54" s="97"/>
      <c r="AL54" s="97"/>
      <c r="AM54" s="97"/>
      <c r="AN54" s="98">
        <f>SUM(AG54,AT54)</f>
        <v>0</v>
      </c>
      <c r="AO54" s="98"/>
      <c r="AP54" s="98"/>
      <c r="AQ54" s="99" t="s">
        <v>1</v>
      </c>
      <c r="AR54" s="100"/>
      <c r="AS54" s="101">
        <f>ROUND(AS55+AS58,2)</f>
        <v>0</v>
      </c>
      <c r="AT54" s="102">
        <f>ROUND(SUM(AV54:AW54),2)</f>
        <v>0</v>
      </c>
      <c r="AU54" s="103">
        <f>ROUND(AU55+AU58,5)</f>
        <v>0</v>
      </c>
      <c r="AV54" s="102">
        <f>ROUND(AZ54*L29,2)</f>
        <v>0</v>
      </c>
      <c r="AW54" s="102">
        <f>ROUND(BA54*L30,2)</f>
        <v>0</v>
      </c>
      <c r="AX54" s="102">
        <f>ROUND(BB54*L29,2)</f>
        <v>0</v>
      </c>
      <c r="AY54" s="102">
        <f>ROUND(BC54*L30,2)</f>
        <v>0</v>
      </c>
      <c r="AZ54" s="102">
        <f>ROUND(AZ55+AZ58,2)</f>
        <v>0</v>
      </c>
      <c r="BA54" s="102">
        <f>ROUND(BA55+BA58,2)</f>
        <v>0</v>
      </c>
      <c r="BB54" s="102">
        <f>ROUND(BB55+BB58,2)</f>
        <v>0</v>
      </c>
      <c r="BC54" s="102">
        <f>ROUND(BC55+BC58,2)</f>
        <v>0</v>
      </c>
      <c r="BD54" s="104">
        <f>ROUND(BD55+BD58,2)</f>
        <v>0</v>
      </c>
      <c r="BS54" s="105" t="s">
        <v>70</v>
      </c>
      <c r="BT54" s="105" t="s">
        <v>71</v>
      </c>
      <c r="BU54" s="106" t="s">
        <v>72</v>
      </c>
      <c r="BV54" s="105" t="s">
        <v>73</v>
      </c>
      <c r="BW54" s="105" t="s">
        <v>5</v>
      </c>
      <c r="BX54" s="105" t="s">
        <v>74</v>
      </c>
      <c r="CL54" s="105" t="s">
        <v>1</v>
      </c>
    </row>
    <row r="55" s="5" customFormat="1" ht="16.5" customHeight="1">
      <c r="B55" s="107"/>
      <c r="C55" s="108"/>
      <c r="D55" s="109" t="s">
        <v>75</v>
      </c>
      <c r="E55" s="109"/>
      <c r="F55" s="109"/>
      <c r="G55" s="109"/>
      <c r="H55" s="109"/>
      <c r="I55" s="110"/>
      <c r="J55" s="109" t="s">
        <v>76</v>
      </c>
      <c r="K55" s="109"/>
      <c r="L55" s="109"/>
      <c r="M55" s="109"/>
      <c r="N55" s="109"/>
      <c r="O55" s="109"/>
      <c r="P55" s="109"/>
      <c r="Q55" s="109"/>
      <c r="R55" s="109"/>
      <c r="S55" s="109"/>
      <c r="T55" s="109"/>
      <c r="U55" s="109"/>
      <c r="V55" s="109"/>
      <c r="W55" s="109"/>
      <c r="X55" s="109"/>
      <c r="Y55" s="109"/>
      <c r="Z55" s="109"/>
      <c r="AA55" s="109"/>
      <c r="AB55" s="109"/>
      <c r="AC55" s="109"/>
      <c r="AD55" s="109"/>
      <c r="AE55" s="109"/>
      <c r="AF55" s="109"/>
      <c r="AG55" s="111">
        <f>ROUND(SUM(AG56:AG57),2)</f>
        <v>0</v>
      </c>
      <c r="AH55" s="110"/>
      <c r="AI55" s="110"/>
      <c r="AJ55" s="110"/>
      <c r="AK55" s="110"/>
      <c r="AL55" s="110"/>
      <c r="AM55" s="110"/>
      <c r="AN55" s="112">
        <f>SUM(AG55,AT55)</f>
        <v>0</v>
      </c>
      <c r="AO55" s="110"/>
      <c r="AP55" s="110"/>
      <c r="AQ55" s="113" t="s">
        <v>77</v>
      </c>
      <c r="AR55" s="114"/>
      <c r="AS55" s="115">
        <f>ROUND(SUM(AS56:AS57),2)</f>
        <v>0</v>
      </c>
      <c r="AT55" s="116">
        <f>ROUND(SUM(AV55:AW55),2)</f>
        <v>0</v>
      </c>
      <c r="AU55" s="117">
        <f>ROUND(SUM(AU56:AU57),5)</f>
        <v>0</v>
      </c>
      <c r="AV55" s="116">
        <f>ROUND(AZ55*L29,2)</f>
        <v>0</v>
      </c>
      <c r="AW55" s="116">
        <f>ROUND(BA55*L30,2)</f>
        <v>0</v>
      </c>
      <c r="AX55" s="116">
        <f>ROUND(BB55*L29,2)</f>
        <v>0</v>
      </c>
      <c r="AY55" s="116">
        <f>ROUND(BC55*L30,2)</f>
        <v>0</v>
      </c>
      <c r="AZ55" s="116">
        <f>ROUND(SUM(AZ56:AZ57),2)</f>
        <v>0</v>
      </c>
      <c r="BA55" s="116">
        <f>ROUND(SUM(BA56:BA57),2)</f>
        <v>0</v>
      </c>
      <c r="BB55" s="116">
        <f>ROUND(SUM(BB56:BB57),2)</f>
        <v>0</v>
      </c>
      <c r="BC55" s="116">
        <f>ROUND(SUM(BC56:BC57),2)</f>
        <v>0</v>
      </c>
      <c r="BD55" s="118">
        <f>ROUND(SUM(BD56:BD57),2)</f>
        <v>0</v>
      </c>
      <c r="BS55" s="119" t="s">
        <v>70</v>
      </c>
      <c r="BT55" s="119" t="s">
        <v>21</v>
      </c>
      <c r="BU55" s="119" t="s">
        <v>72</v>
      </c>
      <c r="BV55" s="119" t="s">
        <v>73</v>
      </c>
      <c r="BW55" s="119" t="s">
        <v>78</v>
      </c>
      <c r="BX55" s="119" t="s">
        <v>5</v>
      </c>
      <c r="CL55" s="119" t="s">
        <v>1</v>
      </c>
      <c r="CM55" s="119" t="s">
        <v>79</v>
      </c>
    </row>
    <row r="56" s="6" customFormat="1" ht="16.5" customHeight="1">
      <c r="A56" s="120" t="s">
        <v>80</v>
      </c>
      <c r="B56" s="121"/>
      <c r="C56" s="122"/>
      <c r="D56" s="122"/>
      <c r="E56" s="123" t="s">
        <v>81</v>
      </c>
      <c r="F56" s="123"/>
      <c r="G56" s="123"/>
      <c r="H56" s="123"/>
      <c r="I56" s="123"/>
      <c r="J56" s="122"/>
      <c r="K56" s="123" t="s">
        <v>82</v>
      </c>
      <c r="L56" s="123"/>
      <c r="M56" s="123"/>
      <c r="N56" s="123"/>
      <c r="O56" s="123"/>
      <c r="P56" s="123"/>
      <c r="Q56" s="123"/>
      <c r="R56" s="123"/>
      <c r="S56" s="123"/>
      <c r="T56" s="123"/>
      <c r="U56" s="123"/>
      <c r="V56" s="123"/>
      <c r="W56" s="123"/>
      <c r="X56" s="123"/>
      <c r="Y56" s="123"/>
      <c r="Z56" s="123"/>
      <c r="AA56" s="123"/>
      <c r="AB56" s="123"/>
      <c r="AC56" s="123"/>
      <c r="AD56" s="123"/>
      <c r="AE56" s="123"/>
      <c r="AF56" s="123"/>
      <c r="AG56" s="124">
        <f>'001 - km 215,615 - most'!J32</f>
        <v>0</v>
      </c>
      <c r="AH56" s="122"/>
      <c r="AI56" s="122"/>
      <c r="AJ56" s="122"/>
      <c r="AK56" s="122"/>
      <c r="AL56" s="122"/>
      <c r="AM56" s="122"/>
      <c r="AN56" s="124">
        <f>SUM(AG56,AT56)</f>
        <v>0</v>
      </c>
      <c r="AO56" s="122"/>
      <c r="AP56" s="122"/>
      <c r="AQ56" s="125" t="s">
        <v>83</v>
      </c>
      <c r="AR56" s="126"/>
      <c r="AS56" s="127">
        <v>0</v>
      </c>
      <c r="AT56" s="128">
        <f>ROUND(SUM(AV56:AW56),2)</f>
        <v>0</v>
      </c>
      <c r="AU56" s="129">
        <f>'001 - km 215,615 - most'!P96</f>
        <v>0</v>
      </c>
      <c r="AV56" s="128">
        <f>'001 - km 215,615 - most'!J35</f>
        <v>0</v>
      </c>
      <c r="AW56" s="128">
        <f>'001 - km 215,615 - most'!J36</f>
        <v>0</v>
      </c>
      <c r="AX56" s="128">
        <f>'001 - km 215,615 - most'!J37</f>
        <v>0</v>
      </c>
      <c r="AY56" s="128">
        <f>'001 - km 215,615 - most'!J38</f>
        <v>0</v>
      </c>
      <c r="AZ56" s="128">
        <f>'001 - km 215,615 - most'!F35</f>
        <v>0</v>
      </c>
      <c r="BA56" s="128">
        <f>'001 - km 215,615 - most'!F36</f>
        <v>0</v>
      </c>
      <c r="BB56" s="128">
        <f>'001 - km 215,615 - most'!F37</f>
        <v>0</v>
      </c>
      <c r="BC56" s="128">
        <f>'001 - km 215,615 - most'!F38</f>
        <v>0</v>
      </c>
      <c r="BD56" s="130">
        <f>'001 - km 215,615 - most'!F39</f>
        <v>0</v>
      </c>
      <c r="BT56" s="131" t="s">
        <v>79</v>
      </c>
      <c r="BV56" s="131" t="s">
        <v>73</v>
      </c>
      <c r="BW56" s="131" t="s">
        <v>84</v>
      </c>
      <c r="BX56" s="131" t="s">
        <v>78</v>
      </c>
      <c r="CL56" s="131" t="s">
        <v>1</v>
      </c>
    </row>
    <row r="57" s="6" customFormat="1" ht="16.5" customHeight="1">
      <c r="A57" s="120" t="s">
        <v>80</v>
      </c>
      <c r="B57" s="121"/>
      <c r="C57" s="122"/>
      <c r="D57" s="122"/>
      <c r="E57" s="123" t="s">
        <v>85</v>
      </c>
      <c r="F57" s="123"/>
      <c r="G57" s="123"/>
      <c r="H57" s="123"/>
      <c r="I57" s="123"/>
      <c r="J57" s="122"/>
      <c r="K57" s="123" t="s">
        <v>86</v>
      </c>
      <c r="L57" s="123"/>
      <c r="M57" s="123"/>
      <c r="N57" s="123"/>
      <c r="O57" s="123"/>
      <c r="P57" s="123"/>
      <c r="Q57" s="123"/>
      <c r="R57" s="123"/>
      <c r="S57" s="123"/>
      <c r="T57" s="123"/>
      <c r="U57" s="123"/>
      <c r="V57" s="123"/>
      <c r="W57" s="123"/>
      <c r="X57" s="123"/>
      <c r="Y57" s="123"/>
      <c r="Z57" s="123"/>
      <c r="AA57" s="123"/>
      <c r="AB57" s="123"/>
      <c r="AC57" s="123"/>
      <c r="AD57" s="123"/>
      <c r="AE57" s="123"/>
      <c r="AF57" s="123"/>
      <c r="AG57" s="124">
        <f>'002 - km 215,615 - svršek'!J32</f>
        <v>0</v>
      </c>
      <c r="AH57" s="122"/>
      <c r="AI57" s="122"/>
      <c r="AJ57" s="122"/>
      <c r="AK57" s="122"/>
      <c r="AL57" s="122"/>
      <c r="AM57" s="122"/>
      <c r="AN57" s="124">
        <f>SUM(AG57,AT57)</f>
        <v>0</v>
      </c>
      <c r="AO57" s="122"/>
      <c r="AP57" s="122"/>
      <c r="AQ57" s="125" t="s">
        <v>83</v>
      </c>
      <c r="AR57" s="126"/>
      <c r="AS57" s="127">
        <v>0</v>
      </c>
      <c r="AT57" s="128">
        <f>ROUND(SUM(AV57:AW57),2)</f>
        <v>0</v>
      </c>
      <c r="AU57" s="129">
        <f>'002 - km 215,615 - svršek'!P88</f>
        <v>0</v>
      </c>
      <c r="AV57" s="128">
        <f>'002 - km 215,615 - svršek'!J35</f>
        <v>0</v>
      </c>
      <c r="AW57" s="128">
        <f>'002 - km 215,615 - svršek'!J36</f>
        <v>0</v>
      </c>
      <c r="AX57" s="128">
        <f>'002 - km 215,615 - svršek'!J37</f>
        <v>0</v>
      </c>
      <c r="AY57" s="128">
        <f>'002 - km 215,615 - svršek'!J38</f>
        <v>0</v>
      </c>
      <c r="AZ57" s="128">
        <f>'002 - km 215,615 - svršek'!F35</f>
        <v>0</v>
      </c>
      <c r="BA57" s="128">
        <f>'002 - km 215,615 - svršek'!F36</f>
        <v>0</v>
      </c>
      <c r="BB57" s="128">
        <f>'002 - km 215,615 - svršek'!F37</f>
        <v>0</v>
      </c>
      <c r="BC57" s="128">
        <f>'002 - km 215,615 - svršek'!F38</f>
        <v>0</v>
      </c>
      <c r="BD57" s="130">
        <f>'002 - km 215,615 - svršek'!F39</f>
        <v>0</v>
      </c>
      <c r="BT57" s="131" t="s">
        <v>79</v>
      </c>
      <c r="BV57" s="131" t="s">
        <v>73</v>
      </c>
      <c r="BW57" s="131" t="s">
        <v>87</v>
      </c>
      <c r="BX57" s="131" t="s">
        <v>78</v>
      </c>
      <c r="CL57" s="131" t="s">
        <v>1</v>
      </c>
    </row>
    <row r="58" s="5" customFormat="1" ht="16.5" customHeight="1">
      <c r="A58" s="120" t="s">
        <v>80</v>
      </c>
      <c r="B58" s="107"/>
      <c r="C58" s="108"/>
      <c r="D58" s="109" t="s">
        <v>88</v>
      </c>
      <c r="E58" s="109"/>
      <c r="F58" s="109"/>
      <c r="G58" s="109"/>
      <c r="H58" s="109"/>
      <c r="I58" s="110"/>
      <c r="J58" s="109" t="s">
        <v>76</v>
      </c>
      <c r="K58" s="109"/>
      <c r="L58" s="109"/>
      <c r="M58" s="109"/>
      <c r="N58" s="109"/>
      <c r="O58" s="109"/>
      <c r="P58" s="109"/>
      <c r="Q58" s="109"/>
      <c r="R58" s="109"/>
      <c r="S58" s="109"/>
      <c r="T58" s="109"/>
      <c r="U58" s="109"/>
      <c r="V58" s="109"/>
      <c r="W58" s="109"/>
      <c r="X58" s="109"/>
      <c r="Y58" s="109"/>
      <c r="Z58" s="109"/>
      <c r="AA58" s="109"/>
      <c r="AB58" s="109"/>
      <c r="AC58" s="109"/>
      <c r="AD58" s="109"/>
      <c r="AE58" s="109"/>
      <c r="AF58" s="109"/>
      <c r="AG58" s="112">
        <f>'VRN - Oprava mostu v km 2...'!J30</f>
        <v>0</v>
      </c>
      <c r="AH58" s="110"/>
      <c r="AI58" s="110"/>
      <c r="AJ58" s="110"/>
      <c r="AK58" s="110"/>
      <c r="AL58" s="110"/>
      <c r="AM58" s="110"/>
      <c r="AN58" s="112">
        <f>SUM(AG58,AT58)</f>
        <v>0</v>
      </c>
      <c r="AO58" s="110"/>
      <c r="AP58" s="110"/>
      <c r="AQ58" s="113" t="s">
        <v>77</v>
      </c>
      <c r="AR58" s="114"/>
      <c r="AS58" s="132">
        <v>0</v>
      </c>
      <c r="AT58" s="133">
        <f>ROUND(SUM(AV58:AW58),2)</f>
        <v>0</v>
      </c>
      <c r="AU58" s="134">
        <f>'VRN - Oprava mostu v km 2...'!P83</f>
        <v>0</v>
      </c>
      <c r="AV58" s="133">
        <f>'VRN - Oprava mostu v km 2...'!J33</f>
        <v>0</v>
      </c>
      <c r="AW58" s="133">
        <f>'VRN - Oprava mostu v km 2...'!J34</f>
        <v>0</v>
      </c>
      <c r="AX58" s="133">
        <f>'VRN - Oprava mostu v km 2...'!J35</f>
        <v>0</v>
      </c>
      <c r="AY58" s="133">
        <f>'VRN - Oprava mostu v km 2...'!J36</f>
        <v>0</v>
      </c>
      <c r="AZ58" s="133">
        <f>'VRN - Oprava mostu v km 2...'!F33</f>
        <v>0</v>
      </c>
      <c r="BA58" s="133">
        <f>'VRN - Oprava mostu v km 2...'!F34</f>
        <v>0</v>
      </c>
      <c r="BB58" s="133">
        <f>'VRN - Oprava mostu v km 2...'!F35</f>
        <v>0</v>
      </c>
      <c r="BC58" s="133">
        <f>'VRN - Oprava mostu v km 2...'!F36</f>
        <v>0</v>
      </c>
      <c r="BD58" s="135">
        <f>'VRN - Oprava mostu v km 2...'!F37</f>
        <v>0</v>
      </c>
      <c r="BT58" s="119" t="s">
        <v>21</v>
      </c>
      <c r="BV58" s="119" t="s">
        <v>73</v>
      </c>
      <c r="BW58" s="119" t="s">
        <v>89</v>
      </c>
      <c r="BX58" s="119" t="s">
        <v>5</v>
      </c>
      <c r="CL58" s="119" t="s">
        <v>1</v>
      </c>
      <c r="CM58" s="119" t="s">
        <v>79</v>
      </c>
    </row>
    <row r="59" s="1" customFormat="1" ht="30" customHeight="1">
      <c r="B59" s="38"/>
      <c r="C59" s="39"/>
      <c r="D59" s="39"/>
      <c r="E59" s="39"/>
      <c r="F59" s="39"/>
      <c r="G59" s="39"/>
      <c r="H59" s="39"/>
      <c r="I59" s="39"/>
      <c r="J59" s="39"/>
      <c r="K59" s="39"/>
      <c r="L59" s="39"/>
      <c r="M59" s="39"/>
      <c r="N59" s="39"/>
      <c r="O59" s="39"/>
      <c r="P59" s="39"/>
      <c r="Q59" s="39"/>
      <c r="R59" s="39"/>
      <c r="S59" s="39"/>
      <c r="T59" s="39"/>
      <c r="U59" s="39"/>
      <c r="V59" s="39"/>
      <c r="W59" s="39"/>
      <c r="X59" s="39"/>
      <c r="Y59" s="39"/>
      <c r="Z59" s="39"/>
      <c r="AA59" s="39"/>
      <c r="AB59" s="39"/>
      <c r="AC59" s="39"/>
      <c r="AD59" s="39"/>
      <c r="AE59" s="39"/>
      <c r="AF59" s="39"/>
      <c r="AG59" s="39"/>
      <c r="AH59" s="39"/>
      <c r="AI59" s="39"/>
      <c r="AJ59" s="39"/>
      <c r="AK59" s="39"/>
      <c r="AL59" s="39"/>
      <c r="AM59" s="39"/>
      <c r="AN59" s="39"/>
      <c r="AO59" s="39"/>
      <c r="AP59" s="39"/>
      <c r="AQ59" s="39"/>
      <c r="AR59" s="43"/>
    </row>
    <row r="60" s="1" customFormat="1" ht="6.96" customHeight="1">
      <c r="B60" s="57"/>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43"/>
    </row>
  </sheetData>
  <sheetProtection sheet="1" formatColumns="0" formatRows="0" objects="1" scenarios="1" spinCount="100000" saltValue="vdrCpiTR2o8+cHZHkNx+dkMRPUYax+FinybnmInLH5HA1lYJHpbIaXWE4unnx/0avng38K75g9afdXAj0x1Hcw==" hashValue="PHIgtbqay3fIQosHCi4imxIpruWzJhyHllQrVJS7TxyvQF7wec5+bEmN+EDLRqyaMRu+0J5s/7/2hXy3zP73DQ==" algorithmName="SHA-512" password="CC35"/>
  <mergeCells count="54">
    <mergeCell ref="W31:AE31"/>
    <mergeCell ref="BE5:BE34"/>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L30:P30"/>
    <mergeCell ref="L31:P31"/>
    <mergeCell ref="L32:P32"/>
    <mergeCell ref="L33:P33"/>
    <mergeCell ref="AN52:AP52"/>
    <mergeCell ref="AG52:AM52"/>
    <mergeCell ref="AN55:AP55"/>
    <mergeCell ref="AG55:AM55"/>
    <mergeCell ref="AN56:AP56"/>
    <mergeCell ref="AG56:AM56"/>
    <mergeCell ref="AN57:AP57"/>
    <mergeCell ref="AG57:AM57"/>
    <mergeCell ref="AN58:AP58"/>
    <mergeCell ref="AG58:AM58"/>
    <mergeCell ref="AG54:AM54"/>
    <mergeCell ref="AN54:AP54"/>
    <mergeCell ref="C52:G52"/>
    <mergeCell ref="I52:AF52"/>
    <mergeCell ref="D55:H55"/>
    <mergeCell ref="J55:AF55"/>
    <mergeCell ref="E56:I56"/>
    <mergeCell ref="K56:AF56"/>
    <mergeCell ref="E57:I57"/>
    <mergeCell ref="K57:AF57"/>
    <mergeCell ref="D58:H58"/>
    <mergeCell ref="J58:AF58"/>
  </mergeCells>
  <hyperlinks>
    <hyperlink ref="A56" location="'001 - km 215,615 - most'!C2" display="/"/>
    <hyperlink ref="A57" location="'002 - km 215,615 - svršek'!C2" display="/"/>
    <hyperlink ref="A58" location="'VRN - Oprava mostu v km 2...'!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84</v>
      </c>
    </row>
    <row r="3" ht="6.96" customHeight="1">
      <c r="B3" s="137"/>
      <c r="C3" s="138"/>
      <c r="D3" s="138"/>
      <c r="E3" s="138"/>
      <c r="F3" s="138"/>
      <c r="G3" s="138"/>
      <c r="H3" s="138"/>
      <c r="I3" s="139"/>
      <c r="J3" s="138"/>
      <c r="K3" s="138"/>
      <c r="L3" s="20"/>
      <c r="AT3" s="17" t="s">
        <v>79</v>
      </c>
    </row>
    <row r="4" ht="24.96" customHeight="1">
      <c r="B4" s="20"/>
      <c r="D4" s="140" t="s">
        <v>90</v>
      </c>
      <c r="L4" s="20"/>
      <c r="M4" s="24" t="s">
        <v>10</v>
      </c>
      <c r="AT4" s="17" t="s">
        <v>4</v>
      </c>
    </row>
    <row r="5" ht="6.96" customHeight="1">
      <c r="B5" s="20"/>
      <c r="L5" s="20"/>
    </row>
    <row r="6" ht="12" customHeight="1">
      <c r="B6" s="20"/>
      <c r="D6" s="141" t="s">
        <v>16</v>
      </c>
      <c r="L6" s="20"/>
    </row>
    <row r="7" ht="16.5" customHeight="1">
      <c r="B7" s="20"/>
      <c r="E7" s="142" t="str">
        <f>'Rekapitulace zakázky'!K6</f>
        <v>Oprava mostu v km 215,615 v úseku Postoloprty - Odb. Vrbka</v>
      </c>
      <c r="F7" s="141"/>
      <c r="G7" s="141"/>
      <c r="H7" s="141"/>
      <c r="L7" s="20"/>
    </row>
    <row r="8" ht="12" customHeight="1">
      <c r="B8" s="20"/>
      <c r="D8" s="141" t="s">
        <v>91</v>
      </c>
      <c r="L8" s="20"/>
    </row>
    <row r="9" s="1" customFormat="1" ht="16.5" customHeight="1">
      <c r="B9" s="43"/>
      <c r="E9" s="142" t="s">
        <v>92</v>
      </c>
      <c r="F9" s="1"/>
      <c r="G9" s="1"/>
      <c r="H9" s="1"/>
      <c r="I9" s="143"/>
      <c r="L9" s="43"/>
    </row>
    <row r="10" s="1" customFormat="1" ht="12" customHeight="1">
      <c r="B10" s="43"/>
      <c r="D10" s="141" t="s">
        <v>93</v>
      </c>
      <c r="I10" s="143"/>
      <c r="L10" s="43"/>
    </row>
    <row r="11" s="1" customFormat="1" ht="36.96" customHeight="1">
      <c r="B11" s="43"/>
      <c r="E11" s="144" t="s">
        <v>94</v>
      </c>
      <c r="F11" s="1"/>
      <c r="G11" s="1"/>
      <c r="H11" s="1"/>
      <c r="I11" s="143"/>
      <c r="L11" s="43"/>
    </row>
    <row r="12" s="1" customFormat="1">
      <c r="B12" s="43"/>
      <c r="I12" s="143"/>
      <c r="L12" s="43"/>
    </row>
    <row r="13" s="1" customFormat="1" ht="12" customHeight="1">
      <c r="B13" s="43"/>
      <c r="D13" s="141" t="s">
        <v>19</v>
      </c>
      <c r="F13" s="17" t="s">
        <v>1</v>
      </c>
      <c r="I13" s="145" t="s">
        <v>20</v>
      </c>
      <c r="J13" s="17" t="s">
        <v>1</v>
      </c>
      <c r="L13" s="43"/>
    </row>
    <row r="14" s="1" customFormat="1" ht="12" customHeight="1">
      <c r="B14" s="43"/>
      <c r="D14" s="141" t="s">
        <v>22</v>
      </c>
      <c r="F14" s="17" t="s">
        <v>23</v>
      </c>
      <c r="I14" s="145" t="s">
        <v>24</v>
      </c>
      <c r="J14" s="146" t="str">
        <f>'Rekapitulace zakázky'!AN8</f>
        <v>30. 5. 2019</v>
      </c>
      <c r="L14" s="43"/>
    </row>
    <row r="15" s="1" customFormat="1" ht="10.8" customHeight="1">
      <c r="B15" s="43"/>
      <c r="I15" s="143"/>
      <c r="L15" s="43"/>
    </row>
    <row r="16" s="1" customFormat="1" ht="12" customHeight="1">
      <c r="B16" s="43"/>
      <c r="D16" s="141" t="s">
        <v>28</v>
      </c>
      <c r="I16" s="145" t="s">
        <v>29</v>
      </c>
      <c r="J16" s="17" t="str">
        <f>IF('Rekapitulace zakázky'!AN10="","",'Rekapitulace zakázky'!AN10)</f>
        <v/>
      </c>
      <c r="L16" s="43"/>
    </row>
    <row r="17" s="1" customFormat="1" ht="18" customHeight="1">
      <c r="B17" s="43"/>
      <c r="E17" s="17" t="str">
        <f>IF('Rekapitulace zakázky'!E11="","",'Rekapitulace zakázky'!E11)</f>
        <v xml:space="preserve"> </v>
      </c>
      <c r="I17" s="145" t="s">
        <v>30</v>
      </c>
      <c r="J17" s="17" t="str">
        <f>IF('Rekapitulace zakázky'!AN11="","",'Rekapitulace zakázky'!AN11)</f>
        <v/>
      </c>
      <c r="L17" s="43"/>
    </row>
    <row r="18" s="1" customFormat="1" ht="6.96" customHeight="1">
      <c r="B18" s="43"/>
      <c r="I18" s="143"/>
      <c r="L18" s="43"/>
    </row>
    <row r="19" s="1" customFormat="1" ht="12" customHeight="1">
      <c r="B19" s="43"/>
      <c r="D19" s="141" t="s">
        <v>31</v>
      </c>
      <c r="I19" s="145" t="s">
        <v>29</v>
      </c>
      <c r="J19" s="33" t="str">
        <f>'Rekapitulace zakázky'!AN13</f>
        <v>Vyplň údaj</v>
      </c>
      <c r="L19" s="43"/>
    </row>
    <row r="20" s="1" customFormat="1" ht="18" customHeight="1">
      <c r="B20" s="43"/>
      <c r="E20" s="33" t="str">
        <f>'Rekapitulace zakázky'!E14</f>
        <v>Vyplň údaj</v>
      </c>
      <c r="F20" s="17"/>
      <c r="G20" s="17"/>
      <c r="H20" s="17"/>
      <c r="I20" s="145" t="s">
        <v>30</v>
      </c>
      <c r="J20" s="33" t="str">
        <f>'Rekapitulace zakázky'!AN14</f>
        <v>Vyplň údaj</v>
      </c>
      <c r="L20" s="43"/>
    </row>
    <row r="21" s="1" customFormat="1" ht="6.96" customHeight="1">
      <c r="B21" s="43"/>
      <c r="I21" s="143"/>
      <c r="L21" s="43"/>
    </row>
    <row r="22" s="1" customFormat="1" ht="12" customHeight="1">
      <c r="B22" s="43"/>
      <c r="D22" s="141" t="s">
        <v>33</v>
      </c>
      <c r="I22" s="145" t="s">
        <v>29</v>
      </c>
      <c r="J22" s="17" t="str">
        <f>IF('Rekapitulace zakázky'!AN16="","",'Rekapitulace zakázky'!AN16)</f>
        <v/>
      </c>
      <c r="L22" s="43"/>
    </row>
    <row r="23" s="1" customFormat="1" ht="18" customHeight="1">
      <c r="B23" s="43"/>
      <c r="E23" s="17" t="str">
        <f>IF('Rekapitulace zakázky'!E17="","",'Rekapitulace zakázky'!E17)</f>
        <v xml:space="preserve"> </v>
      </c>
      <c r="I23" s="145" t="s">
        <v>30</v>
      </c>
      <c r="J23" s="17" t="str">
        <f>IF('Rekapitulace zakázky'!AN17="","",'Rekapitulace zakázky'!AN17)</f>
        <v/>
      </c>
      <c r="L23" s="43"/>
    </row>
    <row r="24" s="1" customFormat="1" ht="6.96" customHeight="1">
      <c r="B24" s="43"/>
      <c r="I24" s="143"/>
      <c r="L24" s="43"/>
    </row>
    <row r="25" s="1" customFormat="1" ht="12" customHeight="1">
      <c r="B25" s="43"/>
      <c r="D25" s="141" t="s">
        <v>35</v>
      </c>
      <c r="I25" s="145" t="s">
        <v>29</v>
      </c>
      <c r="J25" s="17" t="str">
        <f>IF('Rekapitulace zakázky'!AN19="","",'Rekapitulace zakázky'!AN19)</f>
        <v/>
      </c>
      <c r="L25" s="43"/>
    </row>
    <row r="26" s="1" customFormat="1" ht="18" customHeight="1">
      <c r="B26" s="43"/>
      <c r="E26" s="17" t="str">
        <f>IF('Rekapitulace zakázky'!E20="","",'Rekapitulace zakázky'!E20)</f>
        <v xml:space="preserve"> </v>
      </c>
      <c r="I26" s="145" t="s">
        <v>30</v>
      </c>
      <c r="J26" s="17" t="str">
        <f>IF('Rekapitulace zakázky'!AN20="","",'Rekapitulace zakázky'!AN20)</f>
        <v/>
      </c>
      <c r="L26" s="43"/>
    </row>
    <row r="27" s="1" customFormat="1" ht="6.96" customHeight="1">
      <c r="B27" s="43"/>
      <c r="I27" s="143"/>
      <c r="L27" s="43"/>
    </row>
    <row r="28" s="1" customFormat="1" ht="12" customHeight="1">
      <c r="B28" s="43"/>
      <c r="D28" s="141" t="s">
        <v>36</v>
      </c>
      <c r="I28" s="143"/>
      <c r="L28" s="43"/>
    </row>
    <row r="29" s="7" customFormat="1" ht="16.5" customHeight="1">
      <c r="B29" s="147"/>
      <c r="E29" s="148" t="s">
        <v>1</v>
      </c>
      <c r="F29" s="148"/>
      <c r="G29" s="148"/>
      <c r="H29" s="148"/>
      <c r="I29" s="149"/>
      <c r="L29" s="147"/>
    </row>
    <row r="30" s="1" customFormat="1" ht="6.96" customHeight="1">
      <c r="B30" s="43"/>
      <c r="I30" s="143"/>
      <c r="L30" s="43"/>
    </row>
    <row r="31" s="1" customFormat="1" ht="6.96" customHeight="1">
      <c r="B31" s="43"/>
      <c r="D31" s="71"/>
      <c r="E31" s="71"/>
      <c r="F31" s="71"/>
      <c r="G31" s="71"/>
      <c r="H31" s="71"/>
      <c r="I31" s="150"/>
      <c r="J31" s="71"/>
      <c r="K31" s="71"/>
      <c r="L31" s="43"/>
    </row>
    <row r="32" s="1" customFormat="1" ht="25.44" customHeight="1">
      <c r="B32" s="43"/>
      <c r="D32" s="151" t="s">
        <v>37</v>
      </c>
      <c r="I32" s="143"/>
      <c r="J32" s="152">
        <f>ROUND(J96, 2)</f>
        <v>0</v>
      </c>
      <c r="L32" s="43"/>
    </row>
    <row r="33" s="1" customFormat="1" ht="6.96" customHeight="1">
      <c r="B33" s="43"/>
      <c r="D33" s="71"/>
      <c r="E33" s="71"/>
      <c r="F33" s="71"/>
      <c r="G33" s="71"/>
      <c r="H33" s="71"/>
      <c r="I33" s="150"/>
      <c r="J33" s="71"/>
      <c r="K33" s="71"/>
      <c r="L33" s="43"/>
    </row>
    <row r="34" s="1" customFormat="1" ht="14.4" customHeight="1">
      <c r="B34" s="43"/>
      <c r="F34" s="153" t="s">
        <v>39</v>
      </c>
      <c r="I34" s="154" t="s">
        <v>38</v>
      </c>
      <c r="J34" s="153" t="s">
        <v>40</v>
      </c>
      <c r="L34" s="43"/>
    </row>
    <row r="35" s="1" customFormat="1" ht="14.4" customHeight="1">
      <c r="B35" s="43"/>
      <c r="D35" s="141" t="s">
        <v>41</v>
      </c>
      <c r="E35" s="141" t="s">
        <v>42</v>
      </c>
      <c r="F35" s="155">
        <f>ROUND((SUM(BE96:BE688)),  2)</f>
        <v>0</v>
      </c>
      <c r="I35" s="156">
        <v>0.20999999999999999</v>
      </c>
      <c r="J35" s="155">
        <f>ROUND(((SUM(BE96:BE688))*I35),  2)</f>
        <v>0</v>
      </c>
      <c r="L35" s="43"/>
    </row>
    <row r="36" s="1" customFormat="1" ht="14.4" customHeight="1">
      <c r="B36" s="43"/>
      <c r="E36" s="141" t="s">
        <v>43</v>
      </c>
      <c r="F36" s="155">
        <f>ROUND((SUM(BF96:BF688)),  2)</f>
        <v>0</v>
      </c>
      <c r="I36" s="156">
        <v>0.14999999999999999</v>
      </c>
      <c r="J36" s="155">
        <f>ROUND(((SUM(BF96:BF688))*I36),  2)</f>
        <v>0</v>
      </c>
      <c r="L36" s="43"/>
    </row>
    <row r="37" hidden="1" s="1" customFormat="1" ht="14.4" customHeight="1">
      <c r="B37" s="43"/>
      <c r="E37" s="141" t="s">
        <v>44</v>
      </c>
      <c r="F37" s="155">
        <f>ROUND((SUM(BG96:BG688)),  2)</f>
        <v>0</v>
      </c>
      <c r="I37" s="156">
        <v>0.20999999999999999</v>
      </c>
      <c r="J37" s="155">
        <f>0</f>
        <v>0</v>
      </c>
      <c r="L37" s="43"/>
    </row>
    <row r="38" hidden="1" s="1" customFormat="1" ht="14.4" customHeight="1">
      <c r="B38" s="43"/>
      <c r="E38" s="141" t="s">
        <v>45</v>
      </c>
      <c r="F38" s="155">
        <f>ROUND((SUM(BH96:BH688)),  2)</f>
        <v>0</v>
      </c>
      <c r="I38" s="156">
        <v>0.14999999999999999</v>
      </c>
      <c r="J38" s="155">
        <f>0</f>
        <v>0</v>
      </c>
      <c r="L38" s="43"/>
    </row>
    <row r="39" hidden="1" s="1" customFormat="1" ht="14.4" customHeight="1">
      <c r="B39" s="43"/>
      <c r="E39" s="141" t="s">
        <v>46</v>
      </c>
      <c r="F39" s="155">
        <f>ROUND((SUM(BI96:BI688)),  2)</f>
        <v>0</v>
      </c>
      <c r="I39" s="156">
        <v>0</v>
      </c>
      <c r="J39" s="155">
        <f>0</f>
        <v>0</v>
      </c>
      <c r="L39" s="43"/>
    </row>
    <row r="40" s="1" customFormat="1" ht="6.96" customHeight="1">
      <c r="B40" s="43"/>
      <c r="I40" s="143"/>
      <c r="L40" s="43"/>
    </row>
    <row r="41" s="1" customFormat="1" ht="25.44" customHeight="1">
      <c r="B41" s="43"/>
      <c r="C41" s="157"/>
      <c r="D41" s="158" t="s">
        <v>47</v>
      </c>
      <c r="E41" s="159"/>
      <c r="F41" s="159"/>
      <c r="G41" s="160" t="s">
        <v>48</v>
      </c>
      <c r="H41" s="161" t="s">
        <v>49</v>
      </c>
      <c r="I41" s="162"/>
      <c r="J41" s="163">
        <f>SUM(J32:J39)</f>
        <v>0</v>
      </c>
      <c r="K41" s="164"/>
      <c r="L41" s="43"/>
    </row>
    <row r="42" s="1" customFormat="1" ht="14.4" customHeight="1">
      <c r="B42" s="165"/>
      <c r="C42" s="166"/>
      <c r="D42" s="166"/>
      <c r="E42" s="166"/>
      <c r="F42" s="166"/>
      <c r="G42" s="166"/>
      <c r="H42" s="166"/>
      <c r="I42" s="167"/>
      <c r="J42" s="166"/>
      <c r="K42" s="166"/>
      <c r="L42" s="43"/>
    </row>
    <row r="46" s="1" customFormat="1" ht="6.96" customHeight="1">
      <c r="B46" s="168"/>
      <c r="C46" s="169"/>
      <c r="D46" s="169"/>
      <c r="E46" s="169"/>
      <c r="F46" s="169"/>
      <c r="G46" s="169"/>
      <c r="H46" s="169"/>
      <c r="I46" s="170"/>
      <c r="J46" s="169"/>
      <c r="K46" s="169"/>
      <c r="L46" s="43"/>
    </row>
    <row r="47" s="1" customFormat="1" ht="24.96" customHeight="1">
      <c r="B47" s="38"/>
      <c r="C47" s="23" t="s">
        <v>95</v>
      </c>
      <c r="D47" s="39"/>
      <c r="E47" s="39"/>
      <c r="F47" s="39"/>
      <c r="G47" s="39"/>
      <c r="H47" s="39"/>
      <c r="I47" s="143"/>
      <c r="J47" s="39"/>
      <c r="K47" s="39"/>
      <c r="L47" s="43"/>
    </row>
    <row r="48" s="1" customFormat="1" ht="6.96" customHeight="1">
      <c r="B48" s="38"/>
      <c r="C48" s="39"/>
      <c r="D48" s="39"/>
      <c r="E48" s="39"/>
      <c r="F48" s="39"/>
      <c r="G48" s="39"/>
      <c r="H48" s="39"/>
      <c r="I48" s="143"/>
      <c r="J48" s="39"/>
      <c r="K48" s="39"/>
      <c r="L48" s="43"/>
    </row>
    <row r="49" s="1" customFormat="1" ht="12" customHeight="1">
      <c r="B49" s="38"/>
      <c r="C49" s="32" t="s">
        <v>16</v>
      </c>
      <c r="D49" s="39"/>
      <c r="E49" s="39"/>
      <c r="F49" s="39"/>
      <c r="G49" s="39"/>
      <c r="H49" s="39"/>
      <c r="I49" s="143"/>
      <c r="J49" s="39"/>
      <c r="K49" s="39"/>
      <c r="L49" s="43"/>
    </row>
    <row r="50" s="1" customFormat="1" ht="16.5" customHeight="1">
      <c r="B50" s="38"/>
      <c r="C50" s="39"/>
      <c r="D50" s="39"/>
      <c r="E50" s="171" t="str">
        <f>E7</f>
        <v>Oprava mostu v km 215,615 v úseku Postoloprty - Odb. Vrbka</v>
      </c>
      <c r="F50" s="32"/>
      <c r="G50" s="32"/>
      <c r="H50" s="32"/>
      <c r="I50" s="143"/>
      <c r="J50" s="39"/>
      <c r="K50" s="39"/>
      <c r="L50" s="43"/>
    </row>
    <row r="51" ht="12" customHeight="1">
      <c r="B51" s="21"/>
      <c r="C51" s="32" t="s">
        <v>91</v>
      </c>
      <c r="D51" s="22"/>
      <c r="E51" s="22"/>
      <c r="F51" s="22"/>
      <c r="G51" s="22"/>
      <c r="H51" s="22"/>
      <c r="I51" s="136"/>
      <c r="J51" s="22"/>
      <c r="K51" s="22"/>
      <c r="L51" s="20"/>
    </row>
    <row r="52" s="1" customFormat="1" ht="16.5" customHeight="1">
      <c r="B52" s="38"/>
      <c r="C52" s="39"/>
      <c r="D52" s="39"/>
      <c r="E52" s="171" t="s">
        <v>92</v>
      </c>
      <c r="F52" s="39"/>
      <c r="G52" s="39"/>
      <c r="H52" s="39"/>
      <c r="I52" s="143"/>
      <c r="J52" s="39"/>
      <c r="K52" s="39"/>
      <c r="L52" s="43"/>
    </row>
    <row r="53" s="1" customFormat="1" ht="12" customHeight="1">
      <c r="B53" s="38"/>
      <c r="C53" s="32" t="s">
        <v>93</v>
      </c>
      <c r="D53" s="39"/>
      <c r="E53" s="39"/>
      <c r="F53" s="39"/>
      <c r="G53" s="39"/>
      <c r="H53" s="39"/>
      <c r="I53" s="143"/>
      <c r="J53" s="39"/>
      <c r="K53" s="39"/>
      <c r="L53" s="43"/>
    </row>
    <row r="54" s="1" customFormat="1" ht="16.5" customHeight="1">
      <c r="B54" s="38"/>
      <c r="C54" s="39"/>
      <c r="D54" s="39"/>
      <c r="E54" s="64" t="str">
        <f>E11</f>
        <v>001 - km 215,615 - most</v>
      </c>
      <c r="F54" s="39"/>
      <c r="G54" s="39"/>
      <c r="H54" s="39"/>
      <c r="I54" s="143"/>
      <c r="J54" s="39"/>
      <c r="K54" s="39"/>
      <c r="L54" s="43"/>
    </row>
    <row r="55" s="1" customFormat="1" ht="6.96" customHeight="1">
      <c r="B55" s="38"/>
      <c r="C55" s="39"/>
      <c r="D55" s="39"/>
      <c r="E55" s="39"/>
      <c r="F55" s="39"/>
      <c r="G55" s="39"/>
      <c r="H55" s="39"/>
      <c r="I55" s="143"/>
      <c r="J55" s="39"/>
      <c r="K55" s="39"/>
      <c r="L55" s="43"/>
    </row>
    <row r="56" s="1" customFormat="1" ht="12" customHeight="1">
      <c r="B56" s="38"/>
      <c r="C56" s="32" t="s">
        <v>22</v>
      </c>
      <c r="D56" s="39"/>
      <c r="E56" s="39"/>
      <c r="F56" s="27" t="str">
        <f>F14</f>
        <v xml:space="preserve"> </v>
      </c>
      <c r="G56" s="39"/>
      <c r="H56" s="39"/>
      <c r="I56" s="145" t="s">
        <v>24</v>
      </c>
      <c r="J56" s="67" t="str">
        <f>IF(J14="","",J14)</f>
        <v>30. 5. 2019</v>
      </c>
      <c r="K56" s="39"/>
      <c r="L56" s="43"/>
    </row>
    <row r="57" s="1" customFormat="1" ht="6.96" customHeight="1">
      <c r="B57" s="38"/>
      <c r="C57" s="39"/>
      <c r="D57" s="39"/>
      <c r="E57" s="39"/>
      <c r="F57" s="39"/>
      <c r="G57" s="39"/>
      <c r="H57" s="39"/>
      <c r="I57" s="143"/>
      <c r="J57" s="39"/>
      <c r="K57" s="39"/>
      <c r="L57" s="43"/>
    </row>
    <row r="58" s="1" customFormat="1" ht="13.65" customHeight="1">
      <c r="B58" s="38"/>
      <c r="C58" s="32" t="s">
        <v>28</v>
      </c>
      <c r="D58" s="39"/>
      <c r="E58" s="39"/>
      <c r="F58" s="27" t="str">
        <f>E17</f>
        <v xml:space="preserve"> </v>
      </c>
      <c r="G58" s="39"/>
      <c r="H58" s="39"/>
      <c r="I58" s="145" t="s">
        <v>33</v>
      </c>
      <c r="J58" s="36" t="str">
        <f>E23</f>
        <v xml:space="preserve"> </v>
      </c>
      <c r="K58" s="39"/>
      <c r="L58" s="43"/>
    </row>
    <row r="59" s="1" customFormat="1" ht="13.65" customHeight="1">
      <c r="B59" s="38"/>
      <c r="C59" s="32" t="s">
        <v>31</v>
      </c>
      <c r="D59" s="39"/>
      <c r="E59" s="39"/>
      <c r="F59" s="27" t="str">
        <f>IF(E20="","",E20)</f>
        <v>Vyplň údaj</v>
      </c>
      <c r="G59" s="39"/>
      <c r="H59" s="39"/>
      <c r="I59" s="145" t="s">
        <v>35</v>
      </c>
      <c r="J59" s="36" t="str">
        <f>E26</f>
        <v xml:space="preserve"> </v>
      </c>
      <c r="K59" s="39"/>
      <c r="L59" s="43"/>
    </row>
    <row r="60" s="1" customFormat="1" ht="10.32" customHeight="1">
      <c r="B60" s="38"/>
      <c r="C60" s="39"/>
      <c r="D60" s="39"/>
      <c r="E60" s="39"/>
      <c r="F60" s="39"/>
      <c r="G60" s="39"/>
      <c r="H60" s="39"/>
      <c r="I60" s="143"/>
      <c r="J60" s="39"/>
      <c r="K60" s="39"/>
      <c r="L60" s="43"/>
    </row>
    <row r="61" s="1" customFormat="1" ht="29.28" customHeight="1">
      <c r="B61" s="38"/>
      <c r="C61" s="172" t="s">
        <v>96</v>
      </c>
      <c r="D61" s="173"/>
      <c r="E61" s="173"/>
      <c r="F61" s="173"/>
      <c r="G61" s="173"/>
      <c r="H61" s="173"/>
      <c r="I61" s="174"/>
      <c r="J61" s="175" t="s">
        <v>97</v>
      </c>
      <c r="K61" s="173"/>
      <c r="L61" s="43"/>
    </row>
    <row r="62" s="1" customFormat="1" ht="10.32" customHeight="1">
      <c r="B62" s="38"/>
      <c r="C62" s="39"/>
      <c r="D62" s="39"/>
      <c r="E62" s="39"/>
      <c r="F62" s="39"/>
      <c r="G62" s="39"/>
      <c r="H62" s="39"/>
      <c r="I62" s="143"/>
      <c r="J62" s="39"/>
      <c r="K62" s="39"/>
      <c r="L62" s="43"/>
    </row>
    <row r="63" s="1" customFormat="1" ht="22.8" customHeight="1">
      <c r="B63" s="38"/>
      <c r="C63" s="176" t="s">
        <v>98</v>
      </c>
      <c r="D63" s="39"/>
      <c r="E63" s="39"/>
      <c r="F63" s="39"/>
      <c r="G63" s="39"/>
      <c r="H63" s="39"/>
      <c r="I63" s="143"/>
      <c r="J63" s="98">
        <f>J96</f>
        <v>0</v>
      </c>
      <c r="K63" s="39"/>
      <c r="L63" s="43"/>
      <c r="AU63" s="17" t="s">
        <v>99</v>
      </c>
    </row>
    <row r="64" s="8" customFormat="1" ht="24.96" customHeight="1">
      <c r="B64" s="177"/>
      <c r="C64" s="178"/>
      <c r="D64" s="179" t="s">
        <v>100</v>
      </c>
      <c r="E64" s="180"/>
      <c r="F64" s="180"/>
      <c r="G64" s="180"/>
      <c r="H64" s="180"/>
      <c r="I64" s="181"/>
      <c r="J64" s="182">
        <f>J97</f>
        <v>0</v>
      </c>
      <c r="K64" s="178"/>
      <c r="L64" s="183"/>
    </row>
    <row r="65" s="9" customFormat="1" ht="19.92" customHeight="1">
      <c r="B65" s="184"/>
      <c r="C65" s="122"/>
      <c r="D65" s="185" t="s">
        <v>101</v>
      </c>
      <c r="E65" s="186"/>
      <c r="F65" s="186"/>
      <c r="G65" s="186"/>
      <c r="H65" s="186"/>
      <c r="I65" s="187"/>
      <c r="J65" s="188">
        <f>J98</f>
        <v>0</v>
      </c>
      <c r="K65" s="122"/>
      <c r="L65" s="189"/>
    </row>
    <row r="66" s="9" customFormat="1" ht="19.92" customHeight="1">
      <c r="B66" s="184"/>
      <c r="C66" s="122"/>
      <c r="D66" s="185" t="s">
        <v>102</v>
      </c>
      <c r="E66" s="186"/>
      <c r="F66" s="186"/>
      <c r="G66" s="186"/>
      <c r="H66" s="186"/>
      <c r="I66" s="187"/>
      <c r="J66" s="188">
        <f>J120</f>
        <v>0</v>
      </c>
      <c r="K66" s="122"/>
      <c r="L66" s="189"/>
    </row>
    <row r="67" s="9" customFormat="1" ht="14.88" customHeight="1">
      <c r="B67" s="184"/>
      <c r="C67" s="122"/>
      <c r="D67" s="185" t="s">
        <v>103</v>
      </c>
      <c r="E67" s="186"/>
      <c r="F67" s="186"/>
      <c r="G67" s="186"/>
      <c r="H67" s="186"/>
      <c r="I67" s="187"/>
      <c r="J67" s="188">
        <f>J225</f>
        <v>0</v>
      </c>
      <c r="K67" s="122"/>
      <c r="L67" s="189"/>
    </row>
    <row r="68" s="9" customFormat="1" ht="19.92" customHeight="1">
      <c r="B68" s="184"/>
      <c r="C68" s="122"/>
      <c r="D68" s="185" t="s">
        <v>104</v>
      </c>
      <c r="E68" s="186"/>
      <c r="F68" s="186"/>
      <c r="G68" s="186"/>
      <c r="H68" s="186"/>
      <c r="I68" s="187"/>
      <c r="J68" s="188">
        <f>J259</f>
        <v>0</v>
      </c>
      <c r="K68" s="122"/>
      <c r="L68" s="189"/>
    </row>
    <row r="69" s="9" customFormat="1" ht="19.92" customHeight="1">
      <c r="B69" s="184"/>
      <c r="C69" s="122"/>
      <c r="D69" s="185" t="s">
        <v>105</v>
      </c>
      <c r="E69" s="186"/>
      <c r="F69" s="186"/>
      <c r="G69" s="186"/>
      <c r="H69" s="186"/>
      <c r="I69" s="187"/>
      <c r="J69" s="188">
        <f>J334</f>
        <v>0</v>
      </c>
      <c r="K69" s="122"/>
      <c r="L69" s="189"/>
    </row>
    <row r="70" s="9" customFormat="1" ht="19.92" customHeight="1">
      <c r="B70" s="184"/>
      <c r="C70" s="122"/>
      <c r="D70" s="185" t="s">
        <v>106</v>
      </c>
      <c r="E70" s="186"/>
      <c r="F70" s="186"/>
      <c r="G70" s="186"/>
      <c r="H70" s="186"/>
      <c r="I70" s="187"/>
      <c r="J70" s="188">
        <f>J602</f>
        <v>0</v>
      </c>
      <c r="K70" s="122"/>
      <c r="L70" s="189"/>
    </row>
    <row r="71" s="9" customFormat="1" ht="19.92" customHeight="1">
      <c r="B71" s="184"/>
      <c r="C71" s="122"/>
      <c r="D71" s="185" t="s">
        <v>107</v>
      </c>
      <c r="E71" s="186"/>
      <c r="F71" s="186"/>
      <c r="G71" s="186"/>
      <c r="H71" s="186"/>
      <c r="I71" s="187"/>
      <c r="J71" s="188">
        <f>J641</f>
        <v>0</v>
      </c>
      <c r="K71" s="122"/>
      <c r="L71" s="189"/>
    </row>
    <row r="72" s="8" customFormat="1" ht="24.96" customHeight="1">
      <c r="B72" s="177"/>
      <c r="C72" s="178"/>
      <c r="D72" s="179" t="s">
        <v>108</v>
      </c>
      <c r="E72" s="180"/>
      <c r="F72" s="180"/>
      <c r="G72" s="180"/>
      <c r="H72" s="180"/>
      <c r="I72" s="181"/>
      <c r="J72" s="182">
        <f>J649</f>
        <v>0</v>
      </c>
      <c r="K72" s="178"/>
      <c r="L72" s="183"/>
    </row>
    <row r="73" s="8" customFormat="1" ht="24.96" customHeight="1">
      <c r="B73" s="177"/>
      <c r="C73" s="178"/>
      <c r="D73" s="179" t="s">
        <v>109</v>
      </c>
      <c r="E73" s="180"/>
      <c r="F73" s="180"/>
      <c r="G73" s="180"/>
      <c r="H73" s="180"/>
      <c r="I73" s="181"/>
      <c r="J73" s="182">
        <f>J663</f>
        <v>0</v>
      </c>
      <c r="K73" s="178"/>
      <c r="L73" s="183"/>
    </row>
    <row r="74" s="9" customFormat="1" ht="19.92" customHeight="1">
      <c r="B74" s="184"/>
      <c r="C74" s="122"/>
      <c r="D74" s="185" t="s">
        <v>110</v>
      </c>
      <c r="E74" s="186"/>
      <c r="F74" s="186"/>
      <c r="G74" s="186"/>
      <c r="H74" s="186"/>
      <c r="I74" s="187"/>
      <c r="J74" s="188">
        <f>J664</f>
        <v>0</v>
      </c>
      <c r="K74" s="122"/>
      <c r="L74" s="189"/>
    </row>
    <row r="75" s="1" customFormat="1" ht="21.84" customHeight="1">
      <c r="B75" s="38"/>
      <c r="C75" s="39"/>
      <c r="D75" s="39"/>
      <c r="E75" s="39"/>
      <c r="F75" s="39"/>
      <c r="G75" s="39"/>
      <c r="H75" s="39"/>
      <c r="I75" s="143"/>
      <c r="J75" s="39"/>
      <c r="K75" s="39"/>
      <c r="L75" s="43"/>
    </row>
    <row r="76" s="1" customFormat="1" ht="6.96" customHeight="1">
      <c r="B76" s="57"/>
      <c r="C76" s="58"/>
      <c r="D76" s="58"/>
      <c r="E76" s="58"/>
      <c r="F76" s="58"/>
      <c r="G76" s="58"/>
      <c r="H76" s="58"/>
      <c r="I76" s="167"/>
      <c r="J76" s="58"/>
      <c r="K76" s="58"/>
      <c r="L76" s="43"/>
    </row>
    <row r="80" s="1" customFormat="1" ht="6.96" customHeight="1">
      <c r="B80" s="59"/>
      <c r="C80" s="60"/>
      <c r="D80" s="60"/>
      <c r="E80" s="60"/>
      <c r="F80" s="60"/>
      <c r="G80" s="60"/>
      <c r="H80" s="60"/>
      <c r="I80" s="170"/>
      <c r="J80" s="60"/>
      <c r="K80" s="60"/>
      <c r="L80" s="43"/>
    </row>
    <row r="81" s="1" customFormat="1" ht="24.96" customHeight="1">
      <c r="B81" s="38"/>
      <c r="C81" s="23" t="s">
        <v>111</v>
      </c>
      <c r="D81" s="39"/>
      <c r="E81" s="39"/>
      <c r="F81" s="39"/>
      <c r="G81" s="39"/>
      <c r="H81" s="39"/>
      <c r="I81" s="143"/>
      <c r="J81" s="39"/>
      <c r="K81" s="39"/>
      <c r="L81" s="43"/>
    </row>
    <row r="82" s="1" customFormat="1" ht="6.96" customHeight="1">
      <c r="B82" s="38"/>
      <c r="C82" s="39"/>
      <c r="D82" s="39"/>
      <c r="E82" s="39"/>
      <c r="F82" s="39"/>
      <c r="G82" s="39"/>
      <c r="H82" s="39"/>
      <c r="I82" s="143"/>
      <c r="J82" s="39"/>
      <c r="K82" s="39"/>
      <c r="L82" s="43"/>
    </row>
    <row r="83" s="1" customFormat="1" ht="12" customHeight="1">
      <c r="B83" s="38"/>
      <c r="C83" s="32" t="s">
        <v>16</v>
      </c>
      <c r="D83" s="39"/>
      <c r="E83" s="39"/>
      <c r="F83" s="39"/>
      <c r="G83" s="39"/>
      <c r="H83" s="39"/>
      <c r="I83" s="143"/>
      <c r="J83" s="39"/>
      <c r="K83" s="39"/>
      <c r="L83" s="43"/>
    </row>
    <row r="84" s="1" customFormat="1" ht="16.5" customHeight="1">
      <c r="B84" s="38"/>
      <c r="C84" s="39"/>
      <c r="D84" s="39"/>
      <c r="E84" s="171" t="str">
        <f>E7</f>
        <v>Oprava mostu v km 215,615 v úseku Postoloprty - Odb. Vrbka</v>
      </c>
      <c r="F84" s="32"/>
      <c r="G84" s="32"/>
      <c r="H84" s="32"/>
      <c r="I84" s="143"/>
      <c r="J84" s="39"/>
      <c r="K84" s="39"/>
      <c r="L84" s="43"/>
    </row>
    <row r="85" ht="12" customHeight="1">
      <c r="B85" s="21"/>
      <c r="C85" s="32" t="s">
        <v>91</v>
      </c>
      <c r="D85" s="22"/>
      <c r="E85" s="22"/>
      <c r="F85" s="22"/>
      <c r="G85" s="22"/>
      <c r="H85" s="22"/>
      <c r="I85" s="136"/>
      <c r="J85" s="22"/>
      <c r="K85" s="22"/>
      <c r="L85" s="20"/>
    </row>
    <row r="86" s="1" customFormat="1" ht="16.5" customHeight="1">
      <c r="B86" s="38"/>
      <c r="C86" s="39"/>
      <c r="D86" s="39"/>
      <c r="E86" s="171" t="s">
        <v>92</v>
      </c>
      <c r="F86" s="39"/>
      <c r="G86" s="39"/>
      <c r="H86" s="39"/>
      <c r="I86" s="143"/>
      <c r="J86" s="39"/>
      <c r="K86" s="39"/>
      <c r="L86" s="43"/>
    </row>
    <row r="87" s="1" customFormat="1" ht="12" customHeight="1">
      <c r="B87" s="38"/>
      <c r="C87" s="32" t="s">
        <v>93</v>
      </c>
      <c r="D87" s="39"/>
      <c r="E87" s="39"/>
      <c r="F87" s="39"/>
      <c r="G87" s="39"/>
      <c r="H87" s="39"/>
      <c r="I87" s="143"/>
      <c r="J87" s="39"/>
      <c r="K87" s="39"/>
      <c r="L87" s="43"/>
    </row>
    <row r="88" s="1" customFormat="1" ht="16.5" customHeight="1">
      <c r="B88" s="38"/>
      <c r="C88" s="39"/>
      <c r="D88" s="39"/>
      <c r="E88" s="64" t="str">
        <f>E11</f>
        <v>001 - km 215,615 - most</v>
      </c>
      <c r="F88" s="39"/>
      <c r="G88" s="39"/>
      <c r="H88" s="39"/>
      <c r="I88" s="143"/>
      <c r="J88" s="39"/>
      <c r="K88" s="39"/>
      <c r="L88" s="43"/>
    </row>
    <row r="89" s="1" customFormat="1" ht="6.96" customHeight="1">
      <c r="B89" s="38"/>
      <c r="C89" s="39"/>
      <c r="D89" s="39"/>
      <c r="E89" s="39"/>
      <c r="F89" s="39"/>
      <c r="G89" s="39"/>
      <c r="H89" s="39"/>
      <c r="I89" s="143"/>
      <c r="J89" s="39"/>
      <c r="K89" s="39"/>
      <c r="L89" s="43"/>
    </row>
    <row r="90" s="1" customFormat="1" ht="12" customHeight="1">
      <c r="B90" s="38"/>
      <c r="C90" s="32" t="s">
        <v>22</v>
      </c>
      <c r="D90" s="39"/>
      <c r="E90" s="39"/>
      <c r="F90" s="27" t="str">
        <f>F14</f>
        <v xml:space="preserve"> </v>
      </c>
      <c r="G90" s="39"/>
      <c r="H90" s="39"/>
      <c r="I90" s="145" t="s">
        <v>24</v>
      </c>
      <c r="J90" s="67" t="str">
        <f>IF(J14="","",J14)</f>
        <v>30. 5. 2019</v>
      </c>
      <c r="K90" s="39"/>
      <c r="L90" s="43"/>
    </row>
    <row r="91" s="1" customFormat="1" ht="6.96" customHeight="1">
      <c r="B91" s="38"/>
      <c r="C91" s="39"/>
      <c r="D91" s="39"/>
      <c r="E91" s="39"/>
      <c r="F91" s="39"/>
      <c r="G91" s="39"/>
      <c r="H91" s="39"/>
      <c r="I91" s="143"/>
      <c r="J91" s="39"/>
      <c r="K91" s="39"/>
      <c r="L91" s="43"/>
    </row>
    <row r="92" s="1" customFormat="1" ht="13.65" customHeight="1">
      <c r="B92" s="38"/>
      <c r="C92" s="32" t="s">
        <v>28</v>
      </c>
      <c r="D92" s="39"/>
      <c r="E92" s="39"/>
      <c r="F92" s="27" t="str">
        <f>E17</f>
        <v xml:space="preserve"> </v>
      </c>
      <c r="G92" s="39"/>
      <c r="H92" s="39"/>
      <c r="I92" s="145" t="s">
        <v>33</v>
      </c>
      <c r="J92" s="36" t="str">
        <f>E23</f>
        <v xml:space="preserve"> </v>
      </c>
      <c r="K92" s="39"/>
      <c r="L92" s="43"/>
    </row>
    <row r="93" s="1" customFormat="1" ht="13.65" customHeight="1">
      <c r="B93" s="38"/>
      <c r="C93" s="32" t="s">
        <v>31</v>
      </c>
      <c r="D93" s="39"/>
      <c r="E93" s="39"/>
      <c r="F93" s="27" t="str">
        <f>IF(E20="","",E20)</f>
        <v>Vyplň údaj</v>
      </c>
      <c r="G93" s="39"/>
      <c r="H93" s="39"/>
      <c r="I93" s="145" t="s">
        <v>35</v>
      </c>
      <c r="J93" s="36" t="str">
        <f>E26</f>
        <v xml:space="preserve"> </v>
      </c>
      <c r="K93" s="39"/>
      <c r="L93" s="43"/>
    </row>
    <row r="94" s="1" customFormat="1" ht="10.32" customHeight="1">
      <c r="B94" s="38"/>
      <c r="C94" s="39"/>
      <c r="D94" s="39"/>
      <c r="E94" s="39"/>
      <c r="F94" s="39"/>
      <c r="G94" s="39"/>
      <c r="H94" s="39"/>
      <c r="I94" s="143"/>
      <c r="J94" s="39"/>
      <c r="K94" s="39"/>
      <c r="L94" s="43"/>
    </row>
    <row r="95" s="10" customFormat="1" ht="29.28" customHeight="1">
      <c r="B95" s="190"/>
      <c r="C95" s="191" t="s">
        <v>112</v>
      </c>
      <c r="D95" s="192" t="s">
        <v>56</v>
      </c>
      <c r="E95" s="192" t="s">
        <v>52</v>
      </c>
      <c r="F95" s="192" t="s">
        <v>53</v>
      </c>
      <c r="G95" s="192" t="s">
        <v>113</v>
      </c>
      <c r="H95" s="192" t="s">
        <v>114</v>
      </c>
      <c r="I95" s="193" t="s">
        <v>115</v>
      </c>
      <c r="J95" s="192" t="s">
        <v>97</v>
      </c>
      <c r="K95" s="194" t="s">
        <v>116</v>
      </c>
      <c r="L95" s="195"/>
      <c r="M95" s="88" t="s">
        <v>1</v>
      </c>
      <c r="N95" s="89" t="s">
        <v>41</v>
      </c>
      <c r="O95" s="89" t="s">
        <v>117</v>
      </c>
      <c r="P95" s="89" t="s">
        <v>118</v>
      </c>
      <c r="Q95" s="89" t="s">
        <v>119</v>
      </c>
      <c r="R95" s="89" t="s">
        <v>120</v>
      </c>
      <c r="S95" s="89" t="s">
        <v>121</v>
      </c>
      <c r="T95" s="90" t="s">
        <v>122</v>
      </c>
    </row>
    <row r="96" s="1" customFormat="1" ht="22.8" customHeight="1">
      <c r="B96" s="38"/>
      <c r="C96" s="95" t="s">
        <v>123</v>
      </c>
      <c r="D96" s="39"/>
      <c r="E96" s="39"/>
      <c r="F96" s="39"/>
      <c r="G96" s="39"/>
      <c r="H96" s="39"/>
      <c r="I96" s="143"/>
      <c r="J96" s="196">
        <f>BK96</f>
        <v>0</v>
      </c>
      <c r="K96" s="39"/>
      <c r="L96" s="43"/>
      <c r="M96" s="91"/>
      <c r="N96" s="92"/>
      <c r="O96" s="92"/>
      <c r="P96" s="197">
        <f>P97+P649+P663</f>
        <v>0</v>
      </c>
      <c r="Q96" s="92"/>
      <c r="R96" s="197">
        <f>R97+R649+R663</f>
        <v>102.79475533592002</v>
      </c>
      <c r="S96" s="92"/>
      <c r="T96" s="198">
        <f>T97+T649+T663</f>
        <v>138.8961966</v>
      </c>
      <c r="AT96" s="17" t="s">
        <v>70</v>
      </c>
      <c r="AU96" s="17" t="s">
        <v>99</v>
      </c>
      <c r="BK96" s="199">
        <f>BK97+BK649+BK663</f>
        <v>0</v>
      </c>
    </row>
    <row r="97" s="11" customFormat="1" ht="25.92" customHeight="1">
      <c r="B97" s="200"/>
      <c r="C97" s="201"/>
      <c r="D97" s="202" t="s">
        <v>70</v>
      </c>
      <c r="E97" s="203" t="s">
        <v>124</v>
      </c>
      <c r="F97" s="203" t="s">
        <v>125</v>
      </c>
      <c r="G97" s="201"/>
      <c r="H97" s="201"/>
      <c r="I97" s="204"/>
      <c r="J97" s="205">
        <f>BK97</f>
        <v>0</v>
      </c>
      <c r="K97" s="201"/>
      <c r="L97" s="206"/>
      <c r="M97" s="207"/>
      <c r="N97" s="208"/>
      <c r="O97" s="208"/>
      <c r="P97" s="209">
        <f>P98+P120+P259+P334+P602+P641</f>
        <v>0</v>
      </c>
      <c r="Q97" s="208"/>
      <c r="R97" s="209">
        <f>R98+R120+R259+R334+R602+R641</f>
        <v>102.75076425592002</v>
      </c>
      <c r="S97" s="208"/>
      <c r="T97" s="210">
        <f>T98+T120+T259+T334+T602+T641</f>
        <v>138.8961966</v>
      </c>
      <c r="AR97" s="211" t="s">
        <v>21</v>
      </c>
      <c r="AT97" s="212" t="s">
        <v>70</v>
      </c>
      <c r="AU97" s="212" t="s">
        <v>71</v>
      </c>
      <c r="AY97" s="211" t="s">
        <v>126</v>
      </c>
      <c r="BK97" s="213">
        <f>BK98+BK120+BK259+BK334+BK602+BK641</f>
        <v>0</v>
      </c>
    </row>
    <row r="98" s="11" customFormat="1" ht="22.8" customHeight="1">
      <c r="B98" s="200"/>
      <c r="C98" s="201"/>
      <c r="D98" s="202" t="s">
        <v>70</v>
      </c>
      <c r="E98" s="214" t="s">
        <v>21</v>
      </c>
      <c r="F98" s="214" t="s">
        <v>127</v>
      </c>
      <c r="G98" s="201"/>
      <c r="H98" s="201"/>
      <c r="I98" s="204"/>
      <c r="J98" s="215">
        <f>BK98</f>
        <v>0</v>
      </c>
      <c r="K98" s="201"/>
      <c r="L98" s="206"/>
      <c r="M98" s="207"/>
      <c r="N98" s="208"/>
      <c r="O98" s="208"/>
      <c r="P98" s="209">
        <f>SUM(P99:P119)</f>
        <v>0</v>
      </c>
      <c r="Q98" s="208"/>
      <c r="R98" s="209">
        <f>SUM(R99:R119)</f>
        <v>0</v>
      </c>
      <c r="S98" s="208"/>
      <c r="T98" s="210">
        <f>SUM(T99:T119)</f>
        <v>0</v>
      </c>
      <c r="AR98" s="211" t="s">
        <v>21</v>
      </c>
      <c r="AT98" s="212" t="s">
        <v>70</v>
      </c>
      <c r="AU98" s="212" t="s">
        <v>21</v>
      </c>
      <c r="AY98" s="211" t="s">
        <v>126</v>
      </c>
      <c r="BK98" s="213">
        <f>SUM(BK99:BK119)</f>
        <v>0</v>
      </c>
    </row>
    <row r="99" s="1" customFormat="1" ht="16.5" customHeight="1">
      <c r="B99" s="38"/>
      <c r="C99" s="216" t="s">
        <v>21</v>
      </c>
      <c r="D99" s="216" t="s">
        <v>128</v>
      </c>
      <c r="E99" s="217" t="s">
        <v>129</v>
      </c>
      <c r="F99" s="218" t="s">
        <v>130</v>
      </c>
      <c r="G99" s="219" t="s">
        <v>131</v>
      </c>
      <c r="H99" s="220">
        <v>765.60000000000002</v>
      </c>
      <c r="I99" s="221"/>
      <c r="J99" s="222">
        <f>ROUND(I99*H99,2)</f>
        <v>0</v>
      </c>
      <c r="K99" s="218" t="s">
        <v>132</v>
      </c>
      <c r="L99" s="43"/>
      <c r="M99" s="223" t="s">
        <v>1</v>
      </c>
      <c r="N99" s="224" t="s">
        <v>42</v>
      </c>
      <c r="O99" s="79"/>
      <c r="P99" s="225">
        <f>O99*H99</f>
        <v>0</v>
      </c>
      <c r="Q99" s="225">
        <v>0</v>
      </c>
      <c r="R99" s="225">
        <f>Q99*H99</f>
        <v>0</v>
      </c>
      <c r="S99" s="225">
        <v>0</v>
      </c>
      <c r="T99" s="226">
        <f>S99*H99</f>
        <v>0</v>
      </c>
      <c r="AR99" s="17" t="s">
        <v>133</v>
      </c>
      <c r="AT99" s="17" t="s">
        <v>128</v>
      </c>
      <c r="AU99" s="17" t="s">
        <v>79</v>
      </c>
      <c r="AY99" s="17" t="s">
        <v>126</v>
      </c>
      <c r="BE99" s="227">
        <f>IF(N99="základní",J99,0)</f>
        <v>0</v>
      </c>
      <c r="BF99" s="227">
        <f>IF(N99="snížená",J99,0)</f>
        <v>0</v>
      </c>
      <c r="BG99" s="227">
        <f>IF(N99="zákl. přenesená",J99,0)</f>
        <v>0</v>
      </c>
      <c r="BH99" s="227">
        <f>IF(N99="sníž. přenesená",J99,0)</f>
        <v>0</v>
      </c>
      <c r="BI99" s="227">
        <f>IF(N99="nulová",J99,0)</f>
        <v>0</v>
      </c>
      <c r="BJ99" s="17" t="s">
        <v>21</v>
      </c>
      <c r="BK99" s="227">
        <f>ROUND(I99*H99,2)</f>
        <v>0</v>
      </c>
      <c r="BL99" s="17" t="s">
        <v>133</v>
      </c>
      <c r="BM99" s="17" t="s">
        <v>134</v>
      </c>
    </row>
    <row r="100" s="1" customFormat="1">
      <c r="B100" s="38"/>
      <c r="C100" s="39"/>
      <c r="D100" s="228" t="s">
        <v>135</v>
      </c>
      <c r="E100" s="39"/>
      <c r="F100" s="229" t="s">
        <v>136</v>
      </c>
      <c r="G100" s="39"/>
      <c r="H100" s="39"/>
      <c r="I100" s="143"/>
      <c r="J100" s="39"/>
      <c r="K100" s="39"/>
      <c r="L100" s="43"/>
      <c r="M100" s="230"/>
      <c r="N100" s="79"/>
      <c r="O100" s="79"/>
      <c r="P100" s="79"/>
      <c r="Q100" s="79"/>
      <c r="R100" s="79"/>
      <c r="S100" s="79"/>
      <c r="T100" s="80"/>
      <c r="AT100" s="17" t="s">
        <v>135</v>
      </c>
      <c r="AU100" s="17" t="s">
        <v>79</v>
      </c>
    </row>
    <row r="101" s="1" customFormat="1">
      <c r="B101" s="38"/>
      <c r="C101" s="39"/>
      <c r="D101" s="228" t="s">
        <v>137</v>
      </c>
      <c r="E101" s="39"/>
      <c r="F101" s="231" t="s">
        <v>138</v>
      </c>
      <c r="G101" s="39"/>
      <c r="H101" s="39"/>
      <c r="I101" s="143"/>
      <c r="J101" s="39"/>
      <c r="K101" s="39"/>
      <c r="L101" s="43"/>
      <c r="M101" s="230"/>
      <c r="N101" s="79"/>
      <c r="O101" s="79"/>
      <c r="P101" s="79"/>
      <c r="Q101" s="79"/>
      <c r="R101" s="79"/>
      <c r="S101" s="79"/>
      <c r="T101" s="80"/>
      <c r="AT101" s="17" t="s">
        <v>137</v>
      </c>
      <c r="AU101" s="17" t="s">
        <v>79</v>
      </c>
    </row>
    <row r="102" s="1" customFormat="1">
      <c r="B102" s="38"/>
      <c r="C102" s="39"/>
      <c r="D102" s="228" t="s">
        <v>139</v>
      </c>
      <c r="E102" s="39"/>
      <c r="F102" s="231" t="s">
        <v>140</v>
      </c>
      <c r="G102" s="39"/>
      <c r="H102" s="39"/>
      <c r="I102" s="143"/>
      <c r="J102" s="39"/>
      <c r="K102" s="39"/>
      <c r="L102" s="43"/>
      <c r="M102" s="230"/>
      <c r="N102" s="79"/>
      <c r="O102" s="79"/>
      <c r="P102" s="79"/>
      <c r="Q102" s="79"/>
      <c r="R102" s="79"/>
      <c r="S102" s="79"/>
      <c r="T102" s="80"/>
      <c r="AT102" s="17" t="s">
        <v>139</v>
      </c>
      <c r="AU102" s="17" t="s">
        <v>79</v>
      </c>
    </row>
    <row r="103" s="12" customFormat="1">
      <c r="B103" s="232"/>
      <c r="C103" s="233"/>
      <c r="D103" s="228" t="s">
        <v>141</v>
      </c>
      <c r="E103" s="234" t="s">
        <v>1</v>
      </c>
      <c r="F103" s="235" t="s">
        <v>142</v>
      </c>
      <c r="G103" s="233"/>
      <c r="H103" s="234" t="s">
        <v>1</v>
      </c>
      <c r="I103" s="236"/>
      <c r="J103" s="233"/>
      <c r="K103" s="233"/>
      <c r="L103" s="237"/>
      <c r="M103" s="238"/>
      <c r="N103" s="239"/>
      <c r="O103" s="239"/>
      <c r="P103" s="239"/>
      <c r="Q103" s="239"/>
      <c r="R103" s="239"/>
      <c r="S103" s="239"/>
      <c r="T103" s="240"/>
      <c r="AT103" s="241" t="s">
        <v>141</v>
      </c>
      <c r="AU103" s="241" t="s">
        <v>79</v>
      </c>
      <c r="AV103" s="12" t="s">
        <v>21</v>
      </c>
      <c r="AW103" s="12" t="s">
        <v>34</v>
      </c>
      <c r="AX103" s="12" t="s">
        <v>71</v>
      </c>
      <c r="AY103" s="241" t="s">
        <v>126</v>
      </c>
    </row>
    <row r="104" s="13" customFormat="1">
      <c r="B104" s="242"/>
      <c r="C104" s="243"/>
      <c r="D104" s="228" t="s">
        <v>141</v>
      </c>
      <c r="E104" s="244" t="s">
        <v>1</v>
      </c>
      <c r="F104" s="245" t="s">
        <v>143</v>
      </c>
      <c r="G104" s="243"/>
      <c r="H104" s="246">
        <v>459.19999999999999</v>
      </c>
      <c r="I104" s="247"/>
      <c r="J104" s="243"/>
      <c r="K104" s="243"/>
      <c r="L104" s="248"/>
      <c r="M104" s="249"/>
      <c r="N104" s="250"/>
      <c r="O104" s="250"/>
      <c r="P104" s="250"/>
      <c r="Q104" s="250"/>
      <c r="R104" s="250"/>
      <c r="S104" s="250"/>
      <c r="T104" s="251"/>
      <c r="AT104" s="252" t="s">
        <v>141</v>
      </c>
      <c r="AU104" s="252" t="s">
        <v>79</v>
      </c>
      <c r="AV104" s="13" t="s">
        <v>79</v>
      </c>
      <c r="AW104" s="13" t="s">
        <v>34</v>
      </c>
      <c r="AX104" s="13" t="s">
        <v>71</v>
      </c>
      <c r="AY104" s="252" t="s">
        <v>126</v>
      </c>
    </row>
    <row r="105" s="12" customFormat="1">
      <c r="B105" s="232"/>
      <c r="C105" s="233"/>
      <c r="D105" s="228" t="s">
        <v>141</v>
      </c>
      <c r="E105" s="234" t="s">
        <v>1</v>
      </c>
      <c r="F105" s="235" t="s">
        <v>144</v>
      </c>
      <c r="G105" s="233"/>
      <c r="H105" s="234" t="s">
        <v>1</v>
      </c>
      <c r="I105" s="236"/>
      <c r="J105" s="233"/>
      <c r="K105" s="233"/>
      <c r="L105" s="237"/>
      <c r="M105" s="238"/>
      <c r="N105" s="239"/>
      <c r="O105" s="239"/>
      <c r="P105" s="239"/>
      <c r="Q105" s="239"/>
      <c r="R105" s="239"/>
      <c r="S105" s="239"/>
      <c r="T105" s="240"/>
      <c r="AT105" s="241" t="s">
        <v>141</v>
      </c>
      <c r="AU105" s="241" t="s">
        <v>79</v>
      </c>
      <c r="AV105" s="12" t="s">
        <v>21</v>
      </c>
      <c r="AW105" s="12" t="s">
        <v>34</v>
      </c>
      <c r="AX105" s="12" t="s">
        <v>71</v>
      </c>
      <c r="AY105" s="241" t="s">
        <v>126</v>
      </c>
    </row>
    <row r="106" s="13" customFormat="1">
      <c r="B106" s="242"/>
      <c r="C106" s="243"/>
      <c r="D106" s="228" t="s">
        <v>141</v>
      </c>
      <c r="E106" s="244" t="s">
        <v>1</v>
      </c>
      <c r="F106" s="245" t="s">
        <v>145</v>
      </c>
      <c r="G106" s="243"/>
      <c r="H106" s="246">
        <v>126.7</v>
      </c>
      <c r="I106" s="247"/>
      <c r="J106" s="243"/>
      <c r="K106" s="243"/>
      <c r="L106" s="248"/>
      <c r="M106" s="249"/>
      <c r="N106" s="250"/>
      <c r="O106" s="250"/>
      <c r="P106" s="250"/>
      <c r="Q106" s="250"/>
      <c r="R106" s="250"/>
      <c r="S106" s="250"/>
      <c r="T106" s="251"/>
      <c r="AT106" s="252" t="s">
        <v>141</v>
      </c>
      <c r="AU106" s="252" t="s">
        <v>79</v>
      </c>
      <c r="AV106" s="13" t="s">
        <v>79</v>
      </c>
      <c r="AW106" s="13" t="s">
        <v>34</v>
      </c>
      <c r="AX106" s="13" t="s">
        <v>71</v>
      </c>
      <c r="AY106" s="252" t="s">
        <v>126</v>
      </c>
    </row>
    <row r="107" s="12" customFormat="1">
      <c r="B107" s="232"/>
      <c r="C107" s="233"/>
      <c r="D107" s="228" t="s">
        <v>141</v>
      </c>
      <c r="E107" s="234" t="s">
        <v>1</v>
      </c>
      <c r="F107" s="235" t="s">
        <v>146</v>
      </c>
      <c r="G107" s="233"/>
      <c r="H107" s="234" t="s">
        <v>1</v>
      </c>
      <c r="I107" s="236"/>
      <c r="J107" s="233"/>
      <c r="K107" s="233"/>
      <c r="L107" s="237"/>
      <c r="M107" s="238"/>
      <c r="N107" s="239"/>
      <c r="O107" s="239"/>
      <c r="P107" s="239"/>
      <c r="Q107" s="239"/>
      <c r="R107" s="239"/>
      <c r="S107" s="239"/>
      <c r="T107" s="240"/>
      <c r="AT107" s="241" t="s">
        <v>141</v>
      </c>
      <c r="AU107" s="241" t="s">
        <v>79</v>
      </c>
      <c r="AV107" s="12" t="s">
        <v>21</v>
      </c>
      <c r="AW107" s="12" t="s">
        <v>34</v>
      </c>
      <c r="AX107" s="12" t="s">
        <v>71</v>
      </c>
      <c r="AY107" s="241" t="s">
        <v>126</v>
      </c>
    </row>
    <row r="108" s="13" customFormat="1">
      <c r="B108" s="242"/>
      <c r="C108" s="243"/>
      <c r="D108" s="228" t="s">
        <v>141</v>
      </c>
      <c r="E108" s="244" t="s">
        <v>1</v>
      </c>
      <c r="F108" s="245" t="s">
        <v>147</v>
      </c>
      <c r="G108" s="243"/>
      <c r="H108" s="246">
        <v>57</v>
      </c>
      <c r="I108" s="247"/>
      <c r="J108" s="243"/>
      <c r="K108" s="243"/>
      <c r="L108" s="248"/>
      <c r="M108" s="249"/>
      <c r="N108" s="250"/>
      <c r="O108" s="250"/>
      <c r="P108" s="250"/>
      <c r="Q108" s="250"/>
      <c r="R108" s="250"/>
      <c r="S108" s="250"/>
      <c r="T108" s="251"/>
      <c r="AT108" s="252" t="s">
        <v>141</v>
      </c>
      <c r="AU108" s="252" t="s">
        <v>79</v>
      </c>
      <c r="AV108" s="13" t="s">
        <v>79</v>
      </c>
      <c r="AW108" s="13" t="s">
        <v>34</v>
      </c>
      <c r="AX108" s="13" t="s">
        <v>71</v>
      </c>
      <c r="AY108" s="252" t="s">
        <v>126</v>
      </c>
    </row>
    <row r="109" s="12" customFormat="1">
      <c r="B109" s="232"/>
      <c r="C109" s="233"/>
      <c r="D109" s="228" t="s">
        <v>141</v>
      </c>
      <c r="E109" s="234" t="s">
        <v>1</v>
      </c>
      <c r="F109" s="235" t="s">
        <v>148</v>
      </c>
      <c r="G109" s="233"/>
      <c r="H109" s="234" t="s">
        <v>1</v>
      </c>
      <c r="I109" s="236"/>
      <c r="J109" s="233"/>
      <c r="K109" s="233"/>
      <c r="L109" s="237"/>
      <c r="M109" s="238"/>
      <c r="N109" s="239"/>
      <c r="O109" s="239"/>
      <c r="P109" s="239"/>
      <c r="Q109" s="239"/>
      <c r="R109" s="239"/>
      <c r="S109" s="239"/>
      <c r="T109" s="240"/>
      <c r="AT109" s="241" t="s">
        <v>141</v>
      </c>
      <c r="AU109" s="241" t="s">
        <v>79</v>
      </c>
      <c r="AV109" s="12" t="s">
        <v>21</v>
      </c>
      <c r="AW109" s="12" t="s">
        <v>34</v>
      </c>
      <c r="AX109" s="12" t="s">
        <v>71</v>
      </c>
      <c r="AY109" s="241" t="s">
        <v>126</v>
      </c>
    </row>
    <row r="110" s="13" customFormat="1">
      <c r="B110" s="242"/>
      <c r="C110" s="243"/>
      <c r="D110" s="228" t="s">
        <v>141</v>
      </c>
      <c r="E110" s="244" t="s">
        <v>1</v>
      </c>
      <c r="F110" s="245" t="s">
        <v>149</v>
      </c>
      <c r="G110" s="243"/>
      <c r="H110" s="246">
        <v>122.7</v>
      </c>
      <c r="I110" s="247"/>
      <c r="J110" s="243"/>
      <c r="K110" s="243"/>
      <c r="L110" s="248"/>
      <c r="M110" s="249"/>
      <c r="N110" s="250"/>
      <c r="O110" s="250"/>
      <c r="P110" s="250"/>
      <c r="Q110" s="250"/>
      <c r="R110" s="250"/>
      <c r="S110" s="250"/>
      <c r="T110" s="251"/>
      <c r="AT110" s="252" t="s">
        <v>141</v>
      </c>
      <c r="AU110" s="252" t="s">
        <v>79</v>
      </c>
      <c r="AV110" s="13" t="s">
        <v>79</v>
      </c>
      <c r="AW110" s="13" t="s">
        <v>34</v>
      </c>
      <c r="AX110" s="13" t="s">
        <v>71</v>
      </c>
      <c r="AY110" s="252" t="s">
        <v>126</v>
      </c>
    </row>
    <row r="111" s="14" customFormat="1">
      <c r="B111" s="253"/>
      <c r="C111" s="254"/>
      <c r="D111" s="228" t="s">
        <v>141</v>
      </c>
      <c r="E111" s="255" t="s">
        <v>1</v>
      </c>
      <c r="F111" s="256" t="s">
        <v>150</v>
      </c>
      <c r="G111" s="254"/>
      <c r="H111" s="257">
        <v>765.60000000000002</v>
      </c>
      <c r="I111" s="258"/>
      <c r="J111" s="254"/>
      <c r="K111" s="254"/>
      <c r="L111" s="259"/>
      <c r="M111" s="260"/>
      <c r="N111" s="261"/>
      <c r="O111" s="261"/>
      <c r="P111" s="261"/>
      <c r="Q111" s="261"/>
      <c r="R111" s="261"/>
      <c r="S111" s="261"/>
      <c r="T111" s="262"/>
      <c r="AT111" s="263" t="s">
        <v>141</v>
      </c>
      <c r="AU111" s="263" t="s">
        <v>79</v>
      </c>
      <c r="AV111" s="14" t="s">
        <v>133</v>
      </c>
      <c r="AW111" s="14" t="s">
        <v>34</v>
      </c>
      <c r="AX111" s="14" t="s">
        <v>21</v>
      </c>
      <c r="AY111" s="263" t="s">
        <v>126</v>
      </c>
    </row>
    <row r="112" s="1" customFormat="1" ht="16.5" customHeight="1">
      <c r="B112" s="38"/>
      <c r="C112" s="216" t="s">
        <v>79</v>
      </c>
      <c r="D112" s="216" t="s">
        <v>128</v>
      </c>
      <c r="E112" s="217" t="s">
        <v>151</v>
      </c>
      <c r="F112" s="218" t="s">
        <v>152</v>
      </c>
      <c r="G112" s="219" t="s">
        <v>153</v>
      </c>
      <c r="H112" s="220">
        <v>11.608000000000001</v>
      </c>
      <c r="I112" s="221"/>
      <c r="J112" s="222">
        <f>ROUND(I112*H112,2)</f>
        <v>0</v>
      </c>
      <c r="K112" s="218" t="s">
        <v>132</v>
      </c>
      <c r="L112" s="43"/>
      <c r="M112" s="223" t="s">
        <v>1</v>
      </c>
      <c r="N112" s="224" t="s">
        <v>42</v>
      </c>
      <c r="O112" s="79"/>
      <c r="P112" s="225">
        <f>O112*H112</f>
        <v>0</v>
      </c>
      <c r="Q112" s="225">
        <v>0</v>
      </c>
      <c r="R112" s="225">
        <f>Q112*H112</f>
        <v>0</v>
      </c>
      <c r="S112" s="225">
        <v>0</v>
      </c>
      <c r="T112" s="226">
        <f>S112*H112</f>
        <v>0</v>
      </c>
      <c r="AR112" s="17" t="s">
        <v>133</v>
      </c>
      <c r="AT112" s="17" t="s">
        <v>128</v>
      </c>
      <c r="AU112" s="17" t="s">
        <v>79</v>
      </c>
      <c r="AY112" s="17" t="s">
        <v>126</v>
      </c>
      <c r="BE112" s="227">
        <f>IF(N112="základní",J112,0)</f>
        <v>0</v>
      </c>
      <c r="BF112" s="227">
        <f>IF(N112="snížená",J112,0)</f>
        <v>0</v>
      </c>
      <c r="BG112" s="227">
        <f>IF(N112="zákl. přenesená",J112,0)</f>
        <v>0</v>
      </c>
      <c r="BH112" s="227">
        <f>IF(N112="sníž. přenesená",J112,0)</f>
        <v>0</v>
      </c>
      <c r="BI112" s="227">
        <f>IF(N112="nulová",J112,0)</f>
        <v>0</v>
      </c>
      <c r="BJ112" s="17" t="s">
        <v>21</v>
      </c>
      <c r="BK112" s="227">
        <f>ROUND(I112*H112,2)</f>
        <v>0</v>
      </c>
      <c r="BL112" s="17" t="s">
        <v>133</v>
      </c>
      <c r="BM112" s="17" t="s">
        <v>154</v>
      </c>
    </row>
    <row r="113" s="1" customFormat="1">
      <c r="B113" s="38"/>
      <c r="C113" s="39"/>
      <c r="D113" s="228" t="s">
        <v>135</v>
      </c>
      <c r="E113" s="39"/>
      <c r="F113" s="229" t="s">
        <v>155</v>
      </c>
      <c r="G113" s="39"/>
      <c r="H113" s="39"/>
      <c r="I113" s="143"/>
      <c r="J113" s="39"/>
      <c r="K113" s="39"/>
      <c r="L113" s="43"/>
      <c r="M113" s="230"/>
      <c r="N113" s="79"/>
      <c r="O113" s="79"/>
      <c r="P113" s="79"/>
      <c r="Q113" s="79"/>
      <c r="R113" s="79"/>
      <c r="S113" s="79"/>
      <c r="T113" s="80"/>
      <c r="AT113" s="17" t="s">
        <v>135</v>
      </c>
      <c r="AU113" s="17" t="s">
        <v>79</v>
      </c>
    </row>
    <row r="114" s="1" customFormat="1">
      <c r="B114" s="38"/>
      <c r="C114" s="39"/>
      <c r="D114" s="228" t="s">
        <v>137</v>
      </c>
      <c r="E114" s="39"/>
      <c r="F114" s="231" t="s">
        <v>156</v>
      </c>
      <c r="G114" s="39"/>
      <c r="H114" s="39"/>
      <c r="I114" s="143"/>
      <c r="J114" s="39"/>
      <c r="K114" s="39"/>
      <c r="L114" s="43"/>
      <c r="M114" s="230"/>
      <c r="N114" s="79"/>
      <c r="O114" s="79"/>
      <c r="P114" s="79"/>
      <c r="Q114" s="79"/>
      <c r="R114" s="79"/>
      <c r="S114" s="79"/>
      <c r="T114" s="80"/>
      <c r="AT114" s="17" t="s">
        <v>137</v>
      </c>
      <c r="AU114" s="17" t="s">
        <v>79</v>
      </c>
    </row>
    <row r="115" s="13" customFormat="1">
      <c r="B115" s="242"/>
      <c r="C115" s="243"/>
      <c r="D115" s="228" t="s">
        <v>141</v>
      </c>
      <c r="E115" s="244" t="s">
        <v>1</v>
      </c>
      <c r="F115" s="245" t="s">
        <v>157</v>
      </c>
      <c r="G115" s="243"/>
      <c r="H115" s="246">
        <v>11.608000000000001</v>
      </c>
      <c r="I115" s="247"/>
      <c r="J115" s="243"/>
      <c r="K115" s="243"/>
      <c r="L115" s="248"/>
      <c r="M115" s="249"/>
      <c r="N115" s="250"/>
      <c r="O115" s="250"/>
      <c r="P115" s="250"/>
      <c r="Q115" s="250"/>
      <c r="R115" s="250"/>
      <c r="S115" s="250"/>
      <c r="T115" s="251"/>
      <c r="AT115" s="252" t="s">
        <v>141</v>
      </c>
      <c r="AU115" s="252" t="s">
        <v>79</v>
      </c>
      <c r="AV115" s="13" t="s">
        <v>79</v>
      </c>
      <c r="AW115" s="13" t="s">
        <v>34</v>
      </c>
      <c r="AX115" s="13" t="s">
        <v>21</v>
      </c>
      <c r="AY115" s="252" t="s">
        <v>126</v>
      </c>
    </row>
    <row r="116" s="1" customFormat="1" ht="16.5" customHeight="1">
      <c r="B116" s="38"/>
      <c r="C116" s="216" t="s">
        <v>158</v>
      </c>
      <c r="D116" s="216" t="s">
        <v>128</v>
      </c>
      <c r="E116" s="217" t="s">
        <v>159</v>
      </c>
      <c r="F116" s="218" t="s">
        <v>160</v>
      </c>
      <c r="G116" s="219" t="s">
        <v>161</v>
      </c>
      <c r="H116" s="220">
        <v>114.188</v>
      </c>
      <c r="I116" s="221"/>
      <c r="J116" s="222">
        <f>ROUND(I116*H116,2)</f>
        <v>0</v>
      </c>
      <c r="K116" s="218" t="s">
        <v>132</v>
      </c>
      <c r="L116" s="43"/>
      <c r="M116" s="223" t="s">
        <v>1</v>
      </c>
      <c r="N116" s="224" t="s">
        <v>42</v>
      </c>
      <c r="O116" s="79"/>
      <c r="P116" s="225">
        <f>O116*H116</f>
        <v>0</v>
      </c>
      <c r="Q116" s="225">
        <v>0</v>
      </c>
      <c r="R116" s="225">
        <f>Q116*H116</f>
        <v>0</v>
      </c>
      <c r="S116" s="225">
        <v>0</v>
      </c>
      <c r="T116" s="226">
        <f>S116*H116</f>
        <v>0</v>
      </c>
      <c r="AR116" s="17" t="s">
        <v>133</v>
      </c>
      <c r="AT116" s="17" t="s">
        <v>128</v>
      </c>
      <c r="AU116" s="17" t="s">
        <v>79</v>
      </c>
      <c r="AY116" s="17" t="s">
        <v>126</v>
      </c>
      <c r="BE116" s="227">
        <f>IF(N116="základní",J116,0)</f>
        <v>0</v>
      </c>
      <c r="BF116" s="227">
        <f>IF(N116="snížená",J116,0)</f>
        <v>0</v>
      </c>
      <c r="BG116" s="227">
        <f>IF(N116="zákl. přenesená",J116,0)</f>
        <v>0</v>
      </c>
      <c r="BH116" s="227">
        <f>IF(N116="sníž. přenesená",J116,0)</f>
        <v>0</v>
      </c>
      <c r="BI116" s="227">
        <f>IF(N116="nulová",J116,0)</f>
        <v>0</v>
      </c>
      <c r="BJ116" s="17" t="s">
        <v>21</v>
      </c>
      <c r="BK116" s="227">
        <f>ROUND(I116*H116,2)</f>
        <v>0</v>
      </c>
      <c r="BL116" s="17" t="s">
        <v>133</v>
      </c>
      <c r="BM116" s="17" t="s">
        <v>162</v>
      </c>
    </row>
    <row r="117" s="1" customFormat="1">
      <c r="B117" s="38"/>
      <c r="C117" s="39"/>
      <c r="D117" s="228" t="s">
        <v>135</v>
      </c>
      <c r="E117" s="39"/>
      <c r="F117" s="229" t="s">
        <v>163</v>
      </c>
      <c r="G117" s="39"/>
      <c r="H117" s="39"/>
      <c r="I117" s="143"/>
      <c r="J117" s="39"/>
      <c r="K117" s="39"/>
      <c r="L117" s="43"/>
      <c r="M117" s="230"/>
      <c r="N117" s="79"/>
      <c r="O117" s="79"/>
      <c r="P117" s="79"/>
      <c r="Q117" s="79"/>
      <c r="R117" s="79"/>
      <c r="S117" s="79"/>
      <c r="T117" s="80"/>
      <c r="AT117" s="17" t="s">
        <v>135</v>
      </c>
      <c r="AU117" s="17" t="s">
        <v>79</v>
      </c>
    </row>
    <row r="118" s="12" customFormat="1">
      <c r="B118" s="232"/>
      <c r="C118" s="233"/>
      <c r="D118" s="228" t="s">
        <v>141</v>
      </c>
      <c r="E118" s="234" t="s">
        <v>1</v>
      </c>
      <c r="F118" s="235" t="s">
        <v>164</v>
      </c>
      <c r="G118" s="233"/>
      <c r="H118" s="234" t="s">
        <v>1</v>
      </c>
      <c r="I118" s="236"/>
      <c r="J118" s="233"/>
      <c r="K118" s="233"/>
      <c r="L118" s="237"/>
      <c r="M118" s="238"/>
      <c r="N118" s="239"/>
      <c r="O118" s="239"/>
      <c r="P118" s="239"/>
      <c r="Q118" s="239"/>
      <c r="R118" s="239"/>
      <c r="S118" s="239"/>
      <c r="T118" s="240"/>
      <c r="AT118" s="241" t="s">
        <v>141</v>
      </c>
      <c r="AU118" s="241" t="s">
        <v>79</v>
      </c>
      <c r="AV118" s="12" t="s">
        <v>21</v>
      </c>
      <c r="AW118" s="12" t="s">
        <v>34</v>
      </c>
      <c r="AX118" s="12" t="s">
        <v>71</v>
      </c>
      <c r="AY118" s="241" t="s">
        <v>126</v>
      </c>
    </row>
    <row r="119" s="13" customFormat="1">
      <c r="B119" s="242"/>
      <c r="C119" s="243"/>
      <c r="D119" s="228" t="s">
        <v>141</v>
      </c>
      <c r="E119" s="244" t="s">
        <v>1</v>
      </c>
      <c r="F119" s="245" t="s">
        <v>165</v>
      </c>
      <c r="G119" s="243"/>
      <c r="H119" s="246">
        <v>114.188</v>
      </c>
      <c r="I119" s="247"/>
      <c r="J119" s="243"/>
      <c r="K119" s="243"/>
      <c r="L119" s="248"/>
      <c r="M119" s="249"/>
      <c r="N119" s="250"/>
      <c r="O119" s="250"/>
      <c r="P119" s="250"/>
      <c r="Q119" s="250"/>
      <c r="R119" s="250"/>
      <c r="S119" s="250"/>
      <c r="T119" s="251"/>
      <c r="AT119" s="252" t="s">
        <v>141</v>
      </c>
      <c r="AU119" s="252" t="s">
        <v>79</v>
      </c>
      <c r="AV119" s="13" t="s">
        <v>79</v>
      </c>
      <c r="AW119" s="13" t="s">
        <v>34</v>
      </c>
      <c r="AX119" s="13" t="s">
        <v>21</v>
      </c>
      <c r="AY119" s="252" t="s">
        <v>126</v>
      </c>
    </row>
    <row r="120" s="11" customFormat="1" ht="22.8" customHeight="1">
      <c r="B120" s="200"/>
      <c r="C120" s="201"/>
      <c r="D120" s="202" t="s">
        <v>70</v>
      </c>
      <c r="E120" s="214" t="s">
        <v>133</v>
      </c>
      <c r="F120" s="214" t="s">
        <v>166</v>
      </c>
      <c r="G120" s="201"/>
      <c r="H120" s="201"/>
      <c r="I120" s="204"/>
      <c r="J120" s="215">
        <f>BK120</f>
        <v>0</v>
      </c>
      <c r="K120" s="201"/>
      <c r="L120" s="206"/>
      <c r="M120" s="207"/>
      <c r="N120" s="208"/>
      <c r="O120" s="208"/>
      <c r="P120" s="209">
        <f>P121+SUM(P122:P225)</f>
        <v>0</v>
      </c>
      <c r="Q120" s="208"/>
      <c r="R120" s="209">
        <f>R121+SUM(R122:R225)</f>
        <v>0.80379752092000012</v>
      </c>
      <c r="S120" s="208"/>
      <c r="T120" s="210">
        <f>T121+SUM(T122:T225)</f>
        <v>24.603960000000001</v>
      </c>
      <c r="AR120" s="211" t="s">
        <v>21</v>
      </c>
      <c r="AT120" s="212" t="s">
        <v>70</v>
      </c>
      <c r="AU120" s="212" t="s">
        <v>21</v>
      </c>
      <c r="AY120" s="211" t="s">
        <v>126</v>
      </c>
      <c r="BK120" s="213">
        <f>BK121+SUM(BK122:BK225)</f>
        <v>0</v>
      </c>
    </row>
    <row r="121" s="1" customFormat="1" ht="16.5" customHeight="1">
      <c r="B121" s="38"/>
      <c r="C121" s="216" t="s">
        <v>133</v>
      </c>
      <c r="D121" s="216" t="s">
        <v>128</v>
      </c>
      <c r="E121" s="217" t="s">
        <v>167</v>
      </c>
      <c r="F121" s="218" t="s">
        <v>168</v>
      </c>
      <c r="G121" s="219" t="s">
        <v>131</v>
      </c>
      <c r="H121" s="220">
        <v>3.6000000000000001</v>
      </c>
      <c r="I121" s="221"/>
      <c r="J121" s="222">
        <f>ROUND(I121*H121,2)</f>
        <v>0</v>
      </c>
      <c r="K121" s="218" t="s">
        <v>132</v>
      </c>
      <c r="L121" s="43"/>
      <c r="M121" s="223" t="s">
        <v>1</v>
      </c>
      <c r="N121" s="224" t="s">
        <v>42</v>
      </c>
      <c r="O121" s="79"/>
      <c r="P121" s="225">
        <f>O121*H121</f>
        <v>0</v>
      </c>
      <c r="Q121" s="225">
        <v>0.00077999999999999999</v>
      </c>
      <c r="R121" s="225">
        <f>Q121*H121</f>
        <v>0.0028080000000000002</v>
      </c>
      <c r="S121" s="225">
        <v>0</v>
      </c>
      <c r="T121" s="226">
        <f>S121*H121</f>
        <v>0</v>
      </c>
      <c r="AR121" s="17" t="s">
        <v>133</v>
      </c>
      <c r="AT121" s="17" t="s">
        <v>128</v>
      </c>
      <c r="AU121" s="17" t="s">
        <v>79</v>
      </c>
      <c r="AY121" s="17" t="s">
        <v>126</v>
      </c>
      <c r="BE121" s="227">
        <f>IF(N121="základní",J121,0)</f>
        <v>0</v>
      </c>
      <c r="BF121" s="227">
        <f>IF(N121="snížená",J121,0)</f>
        <v>0</v>
      </c>
      <c r="BG121" s="227">
        <f>IF(N121="zákl. přenesená",J121,0)</f>
        <v>0</v>
      </c>
      <c r="BH121" s="227">
        <f>IF(N121="sníž. přenesená",J121,0)</f>
        <v>0</v>
      </c>
      <c r="BI121" s="227">
        <f>IF(N121="nulová",J121,0)</f>
        <v>0</v>
      </c>
      <c r="BJ121" s="17" t="s">
        <v>21</v>
      </c>
      <c r="BK121" s="227">
        <f>ROUND(I121*H121,2)</f>
        <v>0</v>
      </c>
      <c r="BL121" s="17" t="s">
        <v>133</v>
      </c>
      <c r="BM121" s="17" t="s">
        <v>169</v>
      </c>
    </row>
    <row r="122" s="1" customFormat="1">
      <c r="B122" s="38"/>
      <c r="C122" s="39"/>
      <c r="D122" s="228" t="s">
        <v>135</v>
      </c>
      <c r="E122" s="39"/>
      <c r="F122" s="229" t="s">
        <v>170</v>
      </c>
      <c r="G122" s="39"/>
      <c r="H122" s="39"/>
      <c r="I122" s="143"/>
      <c r="J122" s="39"/>
      <c r="K122" s="39"/>
      <c r="L122" s="43"/>
      <c r="M122" s="230"/>
      <c r="N122" s="79"/>
      <c r="O122" s="79"/>
      <c r="P122" s="79"/>
      <c r="Q122" s="79"/>
      <c r="R122" s="79"/>
      <c r="S122" s="79"/>
      <c r="T122" s="80"/>
      <c r="AT122" s="17" t="s">
        <v>135</v>
      </c>
      <c r="AU122" s="17" t="s">
        <v>79</v>
      </c>
    </row>
    <row r="123" s="1" customFormat="1">
      <c r="B123" s="38"/>
      <c r="C123" s="39"/>
      <c r="D123" s="228" t="s">
        <v>137</v>
      </c>
      <c r="E123" s="39"/>
      <c r="F123" s="231" t="s">
        <v>171</v>
      </c>
      <c r="G123" s="39"/>
      <c r="H123" s="39"/>
      <c r="I123" s="143"/>
      <c r="J123" s="39"/>
      <c r="K123" s="39"/>
      <c r="L123" s="43"/>
      <c r="M123" s="230"/>
      <c r="N123" s="79"/>
      <c r="O123" s="79"/>
      <c r="P123" s="79"/>
      <c r="Q123" s="79"/>
      <c r="R123" s="79"/>
      <c r="S123" s="79"/>
      <c r="T123" s="80"/>
      <c r="AT123" s="17" t="s">
        <v>137</v>
      </c>
      <c r="AU123" s="17" t="s">
        <v>79</v>
      </c>
    </row>
    <row r="124" s="12" customFormat="1">
      <c r="B124" s="232"/>
      <c r="C124" s="233"/>
      <c r="D124" s="228" t="s">
        <v>141</v>
      </c>
      <c r="E124" s="234" t="s">
        <v>1</v>
      </c>
      <c r="F124" s="235" t="s">
        <v>172</v>
      </c>
      <c r="G124" s="233"/>
      <c r="H124" s="234" t="s">
        <v>1</v>
      </c>
      <c r="I124" s="236"/>
      <c r="J124" s="233"/>
      <c r="K124" s="233"/>
      <c r="L124" s="237"/>
      <c r="M124" s="238"/>
      <c r="N124" s="239"/>
      <c r="O124" s="239"/>
      <c r="P124" s="239"/>
      <c r="Q124" s="239"/>
      <c r="R124" s="239"/>
      <c r="S124" s="239"/>
      <c r="T124" s="240"/>
      <c r="AT124" s="241" t="s">
        <v>141</v>
      </c>
      <c r="AU124" s="241" t="s">
        <v>79</v>
      </c>
      <c r="AV124" s="12" t="s">
        <v>21</v>
      </c>
      <c r="AW124" s="12" t="s">
        <v>34</v>
      </c>
      <c r="AX124" s="12" t="s">
        <v>71</v>
      </c>
      <c r="AY124" s="241" t="s">
        <v>126</v>
      </c>
    </row>
    <row r="125" s="13" customFormat="1">
      <c r="B125" s="242"/>
      <c r="C125" s="243"/>
      <c r="D125" s="228" t="s">
        <v>141</v>
      </c>
      <c r="E125" s="244" t="s">
        <v>1</v>
      </c>
      <c r="F125" s="245" t="s">
        <v>173</v>
      </c>
      <c r="G125" s="243"/>
      <c r="H125" s="246">
        <v>3.6000000000000001</v>
      </c>
      <c r="I125" s="247"/>
      <c r="J125" s="243"/>
      <c r="K125" s="243"/>
      <c r="L125" s="248"/>
      <c r="M125" s="249"/>
      <c r="N125" s="250"/>
      <c r="O125" s="250"/>
      <c r="P125" s="250"/>
      <c r="Q125" s="250"/>
      <c r="R125" s="250"/>
      <c r="S125" s="250"/>
      <c r="T125" s="251"/>
      <c r="AT125" s="252" t="s">
        <v>141</v>
      </c>
      <c r="AU125" s="252" t="s">
        <v>79</v>
      </c>
      <c r="AV125" s="13" t="s">
        <v>79</v>
      </c>
      <c r="AW125" s="13" t="s">
        <v>34</v>
      </c>
      <c r="AX125" s="13" t="s">
        <v>21</v>
      </c>
      <c r="AY125" s="252" t="s">
        <v>126</v>
      </c>
    </row>
    <row r="126" s="1" customFormat="1" ht="16.5" customHeight="1">
      <c r="B126" s="38"/>
      <c r="C126" s="264" t="s">
        <v>174</v>
      </c>
      <c r="D126" s="264" t="s">
        <v>175</v>
      </c>
      <c r="E126" s="265" t="s">
        <v>176</v>
      </c>
      <c r="F126" s="266" t="s">
        <v>177</v>
      </c>
      <c r="G126" s="267" t="s">
        <v>161</v>
      </c>
      <c r="H126" s="268">
        <v>0.186</v>
      </c>
      <c r="I126" s="269"/>
      <c r="J126" s="270">
        <f>ROUND(I126*H126,2)</f>
        <v>0</v>
      </c>
      <c r="K126" s="266" t="s">
        <v>132</v>
      </c>
      <c r="L126" s="271"/>
      <c r="M126" s="272" t="s">
        <v>1</v>
      </c>
      <c r="N126" s="273" t="s">
        <v>42</v>
      </c>
      <c r="O126" s="79"/>
      <c r="P126" s="225">
        <f>O126*H126</f>
        <v>0</v>
      </c>
      <c r="Q126" s="225">
        <v>1</v>
      </c>
      <c r="R126" s="225">
        <f>Q126*H126</f>
        <v>0.186</v>
      </c>
      <c r="S126" s="225">
        <v>0</v>
      </c>
      <c r="T126" s="226">
        <f>S126*H126</f>
        <v>0</v>
      </c>
      <c r="AR126" s="17" t="s">
        <v>178</v>
      </c>
      <c r="AT126" s="17" t="s">
        <v>175</v>
      </c>
      <c r="AU126" s="17" t="s">
        <v>79</v>
      </c>
      <c r="AY126" s="17" t="s">
        <v>126</v>
      </c>
      <c r="BE126" s="227">
        <f>IF(N126="základní",J126,0)</f>
        <v>0</v>
      </c>
      <c r="BF126" s="227">
        <f>IF(N126="snížená",J126,0)</f>
        <v>0</v>
      </c>
      <c r="BG126" s="227">
        <f>IF(N126="zákl. přenesená",J126,0)</f>
        <v>0</v>
      </c>
      <c r="BH126" s="227">
        <f>IF(N126="sníž. přenesená",J126,0)</f>
        <v>0</v>
      </c>
      <c r="BI126" s="227">
        <f>IF(N126="nulová",J126,0)</f>
        <v>0</v>
      </c>
      <c r="BJ126" s="17" t="s">
        <v>21</v>
      </c>
      <c r="BK126" s="227">
        <f>ROUND(I126*H126,2)</f>
        <v>0</v>
      </c>
      <c r="BL126" s="17" t="s">
        <v>133</v>
      </c>
      <c r="BM126" s="17" t="s">
        <v>179</v>
      </c>
    </row>
    <row r="127" s="1" customFormat="1">
      <c r="B127" s="38"/>
      <c r="C127" s="39"/>
      <c r="D127" s="228" t="s">
        <v>135</v>
      </c>
      <c r="E127" s="39"/>
      <c r="F127" s="229" t="s">
        <v>177</v>
      </c>
      <c r="G127" s="39"/>
      <c r="H127" s="39"/>
      <c r="I127" s="143"/>
      <c r="J127" s="39"/>
      <c r="K127" s="39"/>
      <c r="L127" s="43"/>
      <c r="M127" s="230"/>
      <c r="N127" s="79"/>
      <c r="O127" s="79"/>
      <c r="P127" s="79"/>
      <c r="Q127" s="79"/>
      <c r="R127" s="79"/>
      <c r="S127" s="79"/>
      <c r="T127" s="80"/>
      <c r="AT127" s="17" t="s">
        <v>135</v>
      </c>
      <c r="AU127" s="17" t="s">
        <v>79</v>
      </c>
    </row>
    <row r="128" s="1" customFormat="1">
      <c r="B128" s="38"/>
      <c r="C128" s="39"/>
      <c r="D128" s="228" t="s">
        <v>139</v>
      </c>
      <c r="E128" s="39"/>
      <c r="F128" s="231" t="s">
        <v>180</v>
      </c>
      <c r="G128" s="39"/>
      <c r="H128" s="39"/>
      <c r="I128" s="143"/>
      <c r="J128" s="39"/>
      <c r="K128" s="39"/>
      <c r="L128" s="43"/>
      <c r="M128" s="230"/>
      <c r="N128" s="79"/>
      <c r="O128" s="79"/>
      <c r="P128" s="79"/>
      <c r="Q128" s="79"/>
      <c r="R128" s="79"/>
      <c r="S128" s="79"/>
      <c r="T128" s="80"/>
      <c r="AT128" s="17" t="s">
        <v>139</v>
      </c>
      <c r="AU128" s="17" t="s">
        <v>79</v>
      </c>
    </row>
    <row r="129" s="12" customFormat="1">
      <c r="B129" s="232"/>
      <c r="C129" s="233"/>
      <c r="D129" s="228" t="s">
        <v>141</v>
      </c>
      <c r="E129" s="234" t="s">
        <v>1</v>
      </c>
      <c r="F129" s="235" t="s">
        <v>181</v>
      </c>
      <c r="G129" s="233"/>
      <c r="H129" s="234" t="s">
        <v>1</v>
      </c>
      <c r="I129" s="236"/>
      <c r="J129" s="233"/>
      <c r="K129" s="233"/>
      <c r="L129" s="237"/>
      <c r="M129" s="238"/>
      <c r="N129" s="239"/>
      <c r="O129" s="239"/>
      <c r="P129" s="239"/>
      <c r="Q129" s="239"/>
      <c r="R129" s="239"/>
      <c r="S129" s="239"/>
      <c r="T129" s="240"/>
      <c r="AT129" s="241" t="s">
        <v>141</v>
      </c>
      <c r="AU129" s="241" t="s">
        <v>79</v>
      </c>
      <c r="AV129" s="12" t="s">
        <v>21</v>
      </c>
      <c r="AW129" s="12" t="s">
        <v>34</v>
      </c>
      <c r="AX129" s="12" t="s">
        <v>71</v>
      </c>
      <c r="AY129" s="241" t="s">
        <v>126</v>
      </c>
    </row>
    <row r="130" s="13" customFormat="1">
      <c r="B130" s="242"/>
      <c r="C130" s="243"/>
      <c r="D130" s="228" t="s">
        <v>141</v>
      </c>
      <c r="E130" s="244" t="s">
        <v>1</v>
      </c>
      <c r="F130" s="245" t="s">
        <v>182</v>
      </c>
      <c r="G130" s="243"/>
      <c r="H130" s="246">
        <v>0.186</v>
      </c>
      <c r="I130" s="247"/>
      <c r="J130" s="243"/>
      <c r="K130" s="243"/>
      <c r="L130" s="248"/>
      <c r="M130" s="249"/>
      <c r="N130" s="250"/>
      <c r="O130" s="250"/>
      <c r="P130" s="250"/>
      <c r="Q130" s="250"/>
      <c r="R130" s="250"/>
      <c r="S130" s="250"/>
      <c r="T130" s="251"/>
      <c r="AT130" s="252" t="s">
        <v>141</v>
      </c>
      <c r="AU130" s="252" t="s">
        <v>79</v>
      </c>
      <c r="AV130" s="13" t="s">
        <v>79</v>
      </c>
      <c r="AW130" s="13" t="s">
        <v>34</v>
      </c>
      <c r="AX130" s="13" t="s">
        <v>21</v>
      </c>
      <c r="AY130" s="252" t="s">
        <v>126</v>
      </c>
    </row>
    <row r="131" s="1" customFormat="1" ht="16.5" customHeight="1">
      <c r="B131" s="38"/>
      <c r="C131" s="216" t="s">
        <v>183</v>
      </c>
      <c r="D131" s="216" t="s">
        <v>128</v>
      </c>
      <c r="E131" s="217" t="s">
        <v>184</v>
      </c>
      <c r="F131" s="218" t="s">
        <v>185</v>
      </c>
      <c r="G131" s="219" t="s">
        <v>131</v>
      </c>
      <c r="H131" s="220">
        <v>214.46600000000001</v>
      </c>
      <c r="I131" s="221"/>
      <c r="J131" s="222">
        <f>ROUND(I131*H131,2)</f>
        <v>0</v>
      </c>
      <c r="K131" s="218" t="s">
        <v>132</v>
      </c>
      <c r="L131" s="43"/>
      <c r="M131" s="223" t="s">
        <v>1</v>
      </c>
      <c r="N131" s="224" t="s">
        <v>42</v>
      </c>
      <c r="O131" s="79"/>
      <c r="P131" s="225">
        <f>O131*H131</f>
        <v>0</v>
      </c>
      <c r="Q131" s="225">
        <v>0.00060411999999999998</v>
      </c>
      <c r="R131" s="225">
        <f>Q131*H131</f>
        <v>0.12956319992000001</v>
      </c>
      <c r="S131" s="225">
        <v>0</v>
      </c>
      <c r="T131" s="226">
        <f>S131*H131</f>
        <v>0</v>
      </c>
      <c r="AR131" s="17" t="s">
        <v>133</v>
      </c>
      <c r="AT131" s="17" t="s">
        <v>128</v>
      </c>
      <c r="AU131" s="17" t="s">
        <v>79</v>
      </c>
      <c r="AY131" s="17" t="s">
        <v>126</v>
      </c>
      <c r="BE131" s="227">
        <f>IF(N131="základní",J131,0)</f>
        <v>0</v>
      </c>
      <c r="BF131" s="227">
        <f>IF(N131="snížená",J131,0)</f>
        <v>0</v>
      </c>
      <c r="BG131" s="227">
        <f>IF(N131="zákl. přenesená",J131,0)</f>
        <v>0</v>
      </c>
      <c r="BH131" s="227">
        <f>IF(N131="sníž. přenesená",J131,0)</f>
        <v>0</v>
      </c>
      <c r="BI131" s="227">
        <f>IF(N131="nulová",J131,0)</f>
        <v>0</v>
      </c>
      <c r="BJ131" s="17" t="s">
        <v>21</v>
      </c>
      <c r="BK131" s="227">
        <f>ROUND(I131*H131,2)</f>
        <v>0</v>
      </c>
      <c r="BL131" s="17" t="s">
        <v>133</v>
      </c>
      <c r="BM131" s="17" t="s">
        <v>186</v>
      </c>
    </row>
    <row r="132" s="1" customFormat="1">
      <c r="B132" s="38"/>
      <c r="C132" s="39"/>
      <c r="D132" s="228" t="s">
        <v>135</v>
      </c>
      <c r="E132" s="39"/>
      <c r="F132" s="229" t="s">
        <v>187</v>
      </c>
      <c r="G132" s="39"/>
      <c r="H132" s="39"/>
      <c r="I132" s="143"/>
      <c r="J132" s="39"/>
      <c r="K132" s="39"/>
      <c r="L132" s="43"/>
      <c r="M132" s="230"/>
      <c r="N132" s="79"/>
      <c r="O132" s="79"/>
      <c r="P132" s="79"/>
      <c r="Q132" s="79"/>
      <c r="R132" s="79"/>
      <c r="S132" s="79"/>
      <c r="T132" s="80"/>
      <c r="AT132" s="17" t="s">
        <v>135</v>
      </c>
      <c r="AU132" s="17" t="s">
        <v>79</v>
      </c>
    </row>
    <row r="133" s="1" customFormat="1">
      <c r="B133" s="38"/>
      <c r="C133" s="39"/>
      <c r="D133" s="228" t="s">
        <v>137</v>
      </c>
      <c r="E133" s="39"/>
      <c r="F133" s="231" t="s">
        <v>171</v>
      </c>
      <c r="G133" s="39"/>
      <c r="H133" s="39"/>
      <c r="I133" s="143"/>
      <c r="J133" s="39"/>
      <c r="K133" s="39"/>
      <c r="L133" s="43"/>
      <c r="M133" s="230"/>
      <c r="N133" s="79"/>
      <c r="O133" s="79"/>
      <c r="P133" s="79"/>
      <c r="Q133" s="79"/>
      <c r="R133" s="79"/>
      <c r="S133" s="79"/>
      <c r="T133" s="80"/>
      <c r="AT133" s="17" t="s">
        <v>137</v>
      </c>
      <c r="AU133" s="17" t="s">
        <v>79</v>
      </c>
    </row>
    <row r="134" s="1" customFormat="1">
      <c r="B134" s="38"/>
      <c r="C134" s="39"/>
      <c r="D134" s="228" t="s">
        <v>139</v>
      </c>
      <c r="E134" s="39"/>
      <c r="F134" s="231" t="s">
        <v>188</v>
      </c>
      <c r="G134" s="39"/>
      <c r="H134" s="39"/>
      <c r="I134" s="143"/>
      <c r="J134" s="39"/>
      <c r="K134" s="39"/>
      <c r="L134" s="43"/>
      <c r="M134" s="230"/>
      <c r="N134" s="79"/>
      <c r="O134" s="79"/>
      <c r="P134" s="79"/>
      <c r="Q134" s="79"/>
      <c r="R134" s="79"/>
      <c r="S134" s="79"/>
      <c r="T134" s="80"/>
      <c r="AT134" s="17" t="s">
        <v>139</v>
      </c>
      <c r="AU134" s="17" t="s">
        <v>79</v>
      </c>
    </row>
    <row r="135" s="12" customFormat="1">
      <c r="B135" s="232"/>
      <c r="C135" s="233"/>
      <c r="D135" s="228" t="s">
        <v>141</v>
      </c>
      <c r="E135" s="234" t="s">
        <v>1</v>
      </c>
      <c r="F135" s="235" t="s">
        <v>189</v>
      </c>
      <c r="G135" s="233"/>
      <c r="H135" s="234" t="s">
        <v>1</v>
      </c>
      <c r="I135" s="236"/>
      <c r="J135" s="233"/>
      <c r="K135" s="233"/>
      <c r="L135" s="237"/>
      <c r="M135" s="238"/>
      <c r="N135" s="239"/>
      <c r="O135" s="239"/>
      <c r="P135" s="239"/>
      <c r="Q135" s="239"/>
      <c r="R135" s="239"/>
      <c r="S135" s="239"/>
      <c r="T135" s="240"/>
      <c r="AT135" s="241" t="s">
        <v>141</v>
      </c>
      <c r="AU135" s="241" t="s">
        <v>79</v>
      </c>
      <c r="AV135" s="12" t="s">
        <v>21</v>
      </c>
      <c r="AW135" s="12" t="s">
        <v>34</v>
      </c>
      <c r="AX135" s="12" t="s">
        <v>71</v>
      </c>
      <c r="AY135" s="241" t="s">
        <v>126</v>
      </c>
    </row>
    <row r="136" s="13" customFormat="1">
      <c r="B136" s="242"/>
      <c r="C136" s="243"/>
      <c r="D136" s="228" t="s">
        <v>141</v>
      </c>
      <c r="E136" s="244" t="s">
        <v>1</v>
      </c>
      <c r="F136" s="245" t="s">
        <v>190</v>
      </c>
      <c r="G136" s="243"/>
      <c r="H136" s="246">
        <v>11.5</v>
      </c>
      <c r="I136" s="247"/>
      <c r="J136" s="243"/>
      <c r="K136" s="243"/>
      <c r="L136" s="248"/>
      <c r="M136" s="249"/>
      <c r="N136" s="250"/>
      <c r="O136" s="250"/>
      <c r="P136" s="250"/>
      <c r="Q136" s="250"/>
      <c r="R136" s="250"/>
      <c r="S136" s="250"/>
      <c r="T136" s="251"/>
      <c r="AT136" s="252" t="s">
        <v>141</v>
      </c>
      <c r="AU136" s="252" t="s">
        <v>79</v>
      </c>
      <c r="AV136" s="13" t="s">
        <v>79</v>
      </c>
      <c r="AW136" s="13" t="s">
        <v>34</v>
      </c>
      <c r="AX136" s="13" t="s">
        <v>71</v>
      </c>
      <c r="AY136" s="252" t="s">
        <v>126</v>
      </c>
    </row>
    <row r="137" s="12" customFormat="1">
      <c r="B137" s="232"/>
      <c r="C137" s="233"/>
      <c r="D137" s="228" t="s">
        <v>141</v>
      </c>
      <c r="E137" s="234" t="s">
        <v>1</v>
      </c>
      <c r="F137" s="235" t="s">
        <v>191</v>
      </c>
      <c r="G137" s="233"/>
      <c r="H137" s="234" t="s">
        <v>1</v>
      </c>
      <c r="I137" s="236"/>
      <c r="J137" s="233"/>
      <c r="K137" s="233"/>
      <c r="L137" s="237"/>
      <c r="M137" s="238"/>
      <c r="N137" s="239"/>
      <c r="O137" s="239"/>
      <c r="P137" s="239"/>
      <c r="Q137" s="239"/>
      <c r="R137" s="239"/>
      <c r="S137" s="239"/>
      <c r="T137" s="240"/>
      <c r="AT137" s="241" t="s">
        <v>141</v>
      </c>
      <c r="AU137" s="241" t="s">
        <v>79</v>
      </c>
      <c r="AV137" s="12" t="s">
        <v>21</v>
      </c>
      <c r="AW137" s="12" t="s">
        <v>34</v>
      </c>
      <c r="AX137" s="12" t="s">
        <v>71</v>
      </c>
      <c r="AY137" s="241" t="s">
        <v>126</v>
      </c>
    </row>
    <row r="138" s="13" customFormat="1">
      <c r="B138" s="242"/>
      <c r="C138" s="243"/>
      <c r="D138" s="228" t="s">
        <v>141</v>
      </c>
      <c r="E138" s="244" t="s">
        <v>1</v>
      </c>
      <c r="F138" s="245" t="s">
        <v>192</v>
      </c>
      <c r="G138" s="243"/>
      <c r="H138" s="246">
        <v>11.949</v>
      </c>
      <c r="I138" s="247"/>
      <c r="J138" s="243"/>
      <c r="K138" s="243"/>
      <c r="L138" s="248"/>
      <c r="M138" s="249"/>
      <c r="N138" s="250"/>
      <c r="O138" s="250"/>
      <c r="P138" s="250"/>
      <c r="Q138" s="250"/>
      <c r="R138" s="250"/>
      <c r="S138" s="250"/>
      <c r="T138" s="251"/>
      <c r="AT138" s="252" t="s">
        <v>141</v>
      </c>
      <c r="AU138" s="252" t="s">
        <v>79</v>
      </c>
      <c r="AV138" s="13" t="s">
        <v>79</v>
      </c>
      <c r="AW138" s="13" t="s">
        <v>34</v>
      </c>
      <c r="AX138" s="13" t="s">
        <v>71</v>
      </c>
      <c r="AY138" s="252" t="s">
        <v>126</v>
      </c>
    </row>
    <row r="139" s="12" customFormat="1">
      <c r="B139" s="232"/>
      <c r="C139" s="233"/>
      <c r="D139" s="228" t="s">
        <v>141</v>
      </c>
      <c r="E139" s="234" t="s">
        <v>1</v>
      </c>
      <c r="F139" s="235" t="s">
        <v>193</v>
      </c>
      <c r="G139" s="233"/>
      <c r="H139" s="234" t="s">
        <v>1</v>
      </c>
      <c r="I139" s="236"/>
      <c r="J139" s="233"/>
      <c r="K139" s="233"/>
      <c r="L139" s="237"/>
      <c r="M139" s="238"/>
      <c r="N139" s="239"/>
      <c r="O139" s="239"/>
      <c r="P139" s="239"/>
      <c r="Q139" s="239"/>
      <c r="R139" s="239"/>
      <c r="S139" s="239"/>
      <c r="T139" s="240"/>
      <c r="AT139" s="241" t="s">
        <v>141</v>
      </c>
      <c r="AU139" s="241" t="s">
        <v>79</v>
      </c>
      <c r="AV139" s="12" t="s">
        <v>21</v>
      </c>
      <c r="AW139" s="12" t="s">
        <v>34</v>
      </c>
      <c r="AX139" s="12" t="s">
        <v>71</v>
      </c>
      <c r="AY139" s="241" t="s">
        <v>126</v>
      </c>
    </row>
    <row r="140" s="13" customFormat="1">
      <c r="B140" s="242"/>
      <c r="C140" s="243"/>
      <c r="D140" s="228" t="s">
        <v>141</v>
      </c>
      <c r="E140" s="244" t="s">
        <v>1</v>
      </c>
      <c r="F140" s="245" t="s">
        <v>194</v>
      </c>
      <c r="G140" s="243"/>
      <c r="H140" s="246">
        <v>34.695999999999998</v>
      </c>
      <c r="I140" s="247"/>
      <c r="J140" s="243"/>
      <c r="K140" s="243"/>
      <c r="L140" s="248"/>
      <c r="M140" s="249"/>
      <c r="N140" s="250"/>
      <c r="O140" s="250"/>
      <c r="P140" s="250"/>
      <c r="Q140" s="250"/>
      <c r="R140" s="250"/>
      <c r="S140" s="250"/>
      <c r="T140" s="251"/>
      <c r="AT140" s="252" t="s">
        <v>141</v>
      </c>
      <c r="AU140" s="252" t="s">
        <v>79</v>
      </c>
      <c r="AV140" s="13" t="s">
        <v>79</v>
      </c>
      <c r="AW140" s="13" t="s">
        <v>34</v>
      </c>
      <c r="AX140" s="13" t="s">
        <v>71</v>
      </c>
      <c r="AY140" s="252" t="s">
        <v>126</v>
      </c>
    </row>
    <row r="141" s="12" customFormat="1">
      <c r="B141" s="232"/>
      <c r="C141" s="233"/>
      <c r="D141" s="228" t="s">
        <v>141</v>
      </c>
      <c r="E141" s="234" t="s">
        <v>1</v>
      </c>
      <c r="F141" s="235" t="s">
        <v>195</v>
      </c>
      <c r="G141" s="233"/>
      <c r="H141" s="234" t="s">
        <v>1</v>
      </c>
      <c r="I141" s="236"/>
      <c r="J141" s="233"/>
      <c r="K141" s="233"/>
      <c r="L141" s="237"/>
      <c r="M141" s="238"/>
      <c r="N141" s="239"/>
      <c r="O141" s="239"/>
      <c r="P141" s="239"/>
      <c r="Q141" s="239"/>
      <c r="R141" s="239"/>
      <c r="S141" s="239"/>
      <c r="T141" s="240"/>
      <c r="AT141" s="241" t="s">
        <v>141</v>
      </c>
      <c r="AU141" s="241" t="s">
        <v>79</v>
      </c>
      <c r="AV141" s="12" t="s">
        <v>21</v>
      </c>
      <c r="AW141" s="12" t="s">
        <v>34</v>
      </c>
      <c r="AX141" s="12" t="s">
        <v>71</v>
      </c>
      <c r="AY141" s="241" t="s">
        <v>126</v>
      </c>
    </row>
    <row r="142" s="13" customFormat="1">
      <c r="B142" s="242"/>
      <c r="C142" s="243"/>
      <c r="D142" s="228" t="s">
        <v>141</v>
      </c>
      <c r="E142" s="244" t="s">
        <v>1</v>
      </c>
      <c r="F142" s="245" t="s">
        <v>196</v>
      </c>
      <c r="G142" s="243"/>
      <c r="H142" s="246">
        <v>42.670000000000002</v>
      </c>
      <c r="I142" s="247"/>
      <c r="J142" s="243"/>
      <c r="K142" s="243"/>
      <c r="L142" s="248"/>
      <c r="M142" s="249"/>
      <c r="N142" s="250"/>
      <c r="O142" s="250"/>
      <c r="P142" s="250"/>
      <c r="Q142" s="250"/>
      <c r="R142" s="250"/>
      <c r="S142" s="250"/>
      <c r="T142" s="251"/>
      <c r="AT142" s="252" t="s">
        <v>141</v>
      </c>
      <c r="AU142" s="252" t="s">
        <v>79</v>
      </c>
      <c r="AV142" s="13" t="s">
        <v>79</v>
      </c>
      <c r="AW142" s="13" t="s">
        <v>34</v>
      </c>
      <c r="AX142" s="13" t="s">
        <v>71</v>
      </c>
      <c r="AY142" s="252" t="s">
        <v>126</v>
      </c>
    </row>
    <row r="143" s="12" customFormat="1">
      <c r="B143" s="232"/>
      <c r="C143" s="233"/>
      <c r="D143" s="228" t="s">
        <v>141</v>
      </c>
      <c r="E143" s="234" t="s">
        <v>1</v>
      </c>
      <c r="F143" s="235" t="s">
        <v>197</v>
      </c>
      <c r="G143" s="233"/>
      <c r="H143" s="234" t="s">
        <v>1</v>
      </c>
      <c r="I143" s="236"/>
      <c r="J143" s="233"/>
      <c r="K143" s="233"/>
      <c r="L143" s="237"/>
      <c r="M143" s="238"/>
      <c r="N143" s="239"/>
      <c r="O143" s="239"/>
      <c r="P143" s="239"/>
      <c r="Q143" s="239"/>
      <c r="R143" s="239"/>
      <c r="S143" s="239"/>
      <c r="T143" s="240"/>
      <c r="AT143" s="241" t="s">
        <v>141</v>
      </c>
      <c r="AU143" s="241" t="s">
        <v>79</v>
      </c>
      <c r="AV143" s="12" t="s">
        <v>21</v>
      </c>
      <c r="AW143" s="12" t="s">
        <v>34</v>
      </c>
      <c r="AX143" s="12" t="s">
        <v>71</v>
      </c>
      <c r="AY143" s="241" t="s">
        <v>126</v>
      </c>
    </row>
    <row r="144" s="13" customFormat="1">
      <c r="B144" s="242"/>
      <c r="C144" s="243"/>
      <c r="D144" s="228" t="s">
        <v>141</v>
      </c>
      <c r="E144" s="244" t="s">
        <v>1</v>
      </c>
      <c r="F144" s="245" t="s">
        <v>198</v>
      </c>
      <c r="G144" s="243"/>
      <c r="H144" s="246">
        <v>42.68</v>
      </c>
      <c r="I144" s="247"/>
      <c r="J144" s="243"/>
      <c r="K144" s="243"/>
      <c r="L144" s="248"/>
      <c r="M144" s="249"/>
      <c r="N144" s="250"/>
      <c r="O144" s="250"/>
      <c r="P144" s="250"/>
      <c r="Q144" s="250"/>
      <c r="R144" s="250"/>
      <c r="S144" s="250"/>
      <c r="T144" s="251"/>
      <c r="AT144" s="252" t="s">
        <v>141</v>
      </c>
      <c r="AU144" s="252" t="s">
        <v>79</v>
      </c>
      <c r="AV144" s="13" t="s">
        <v>79</v>
      </c>
      <c r="AW144" s="13" t="s">
        <v>34</v>
      </c>
      <c r="AX144" s="13" t="s">
        <v>71</v>
      </c>
      <c r="AY144" s="252" t="s">
        <v>126</v>
      </c>
    </row>
    <row r="145" s="12" customFormat="1">
      <c r="B145" s="232"/>
      <c r="C145" s="233"/>
      <c r="D145" s="228" t="s">
        <v>141</v>
      </c>
      <c r="E145" s="234" t="s">
        <v>1</v>
      </c>
      <c r="F145" s="235" t="s">
        <v>199</v>
      </c>
      <c r="G145" s="233"/>
      <c r="H145" s="234" t="s">
        <v>1</v>
      </c>
      <c r="I145" s="236"/>
      <c r="J145" s="233"/>
      <c r="K145" s="233"/>
      <c r="L145" s="237"/>
      <c r="M145" s="238"/>
      <c r="N145" s="239"/>
      <c r="O145" s="239"/>
      <c r="P145" s="239"/>
      <c r="Q145" s="239"/>
      <c r="R145" s="239"/>
      <c r="S145" s="239"/>
      <c r="T145" s="240"/>
      <c r="AT145" s="241" t="s">
        <v>141</v>
      </c>
      <c r="AU145" s="241" t="s">
        <v>79</v>
      </c>
      <c r="AV145" s="12" t="s">
        <v>21</v>
      </c>
      <c r="AW145" s="12" t="s">
        <v>34</v>
      </c>
      <c r="AX145" s="12" t="s">
        <v>71</v>
      </c>
      <c r="AY145" s="241" t="s">
        <v>126</v>
      </c>
    </row>
    <row r="146" s="13" customFormat="1">
      <c r="B146" s="242"/>
      <c r="C146" s="243"/>
      <c r="D146" s="228" t="s">
        <v>141</v>
      </c>
      <c r="E146" s="244" t="s">
        <v>1</v>
      </c>
      <c r="F146" s="245" t="s">
        <v>200</v>
      </c>
      <c r="G146" s="243"/>
      <c r="H146" s="246">
        <v>46.347000000000001</v>
      </c>
      <c r="I146" s="247"/>
      <c r="J146" s="243"/>
      <c r="K146" s="243"/>
      <c r="L146" s="248"/>
      <c r="M146" s="249"/>
      <c r="N146" s="250"/>
      <c r="O146" s="250"/>
      <c r="P146" s="250"/>
      <c r="Q146" s="250"/>
      <c r="R146" s="250"/>
      <c r="S146" s="250"/>
      <c r="T146" s="251"/>
      <c r="AT146" s="252" t="s">
        <v>141</v>
      </c>
      <c r="AU146" s="252" t="s">
        <v>79</v>
      </c>
      <c r="AV146" s="13" t="s">
        <v>79</v>
      </c>
      <c r="AW146" s="13" t="s">
        <v>34</v>
      </c>
      <c r="AX146" s="13" t="s">
        <v>71</v>
      </c>
      <c r="AY146" s="252" t="s">
        <v>126</v>
      </c>
    </row>
    <row r="147" s="12" customFormat="1">
      <c r="B147" s="232"/>
      <c r="C147" s="233"/>
      <c r="D147" s="228" t="s">
        <v>141</v>
      </c>
      <c r="E147" s="234" t="s">
        <v>1</v>
      </c>
      <c r="F147" s="235" t="s">
        <v>201</v>
      </c>
      <c r="G147" s="233"/>
      <c r="H147" s="234" t="s">
        <v>1</v>
      </c>
      <c r="I147" s="236"/>
      <c r="J147" s="233"/>
      <c r="K147" s="233"/>
      <c r="L147" s="237"/>
      <c r="M147" s="238"/>
      <c r="N147" s="239"/>
      <c r="O147" s="239"/>
      <c r="P147" s="239"/>
      <c r="Q147" s="239"/>
      <c r="R147" s="239"/>
      <c r="S147" s="239"/>
      <c r="T147" s="240"/>
      <c r="AT147" s="241" t="s">
        <v>141</v>
      </c>
      <c r="AU147" s="241" t="s">
        <v>79</v>
      </c>
      <c r="AV147" s="12" t="s">
        <v>21</v>
      </c>
      <c r="AW147" s="12" t="s">
        <v>34</v>
      </c>
      <c r="AX147" s="12" t="s">
        <v>71</v>
      </c>
      <c r="AY147" s="241" t="s">
        <v>126</v>
      </c>
    </row>
    <row r="148" s="13" customFormat="1">
      <c r="B148" s="242"/>
      <c r="C148" s="243"/>
      <c r="D148" s="228" t="s">
        <v>141</v>
      </c>
      <c r="E148" s="244" t="s">
        <v>1</v>
      </c>
      <c r="F148" s="245" t="s">
        <v>202</v>
      </c>
      <c r="G148" s="243"/>
      <c r="H148" s="246">
        <v>24.623999999999999</v>
      </c>
      <c r="I148" s="247"/>
      <c r="J148" s="243"/>
      <c r="K148" s="243"/>
      <c r="L148" s="248"/>
      <c r="M148" s="249"/>
      <c r="N148" s="250"/>
      <c r="O148" s="250"/>
      <c r="P148" s="250"/>
      <c r="Q148" s="250"/>
      <c r="R148" s="250"/>
      <c r="S148" s="250"/>
      <c r="T148" s="251"/>
      <c r="AT148" s="252" t="s">
        <v>141</v>
      </c>
      <c r="AU148" s="252" t="s">
        <v>79</v>
      </c>
      <c r="AV148" s="13" t="s">
        <v>79</v>
      </c>
      <c r="AW148" s="13" t="s">
        <v>34</v>
      </c>
      <c r="AX148" s="13" t="s">
        <v>71</v>
      </c>
      <c r="AY148" s="252" t="s">
        <v>126</v>
      </c>
    </row>
    <row r="149" s="14" customFormat="1">
      <c r="B149" s="253"/>
      <c r="C149" s="254"/>
      <c r="D149" s="228" t="s">
        <v>141</v>
      </c>
      <c r="E149" s="255" t="s">
        <v>1</v>
      </c>
      <c r="F149" s="256" t="s">
        <v>150</v>
      </c>
      <c r="G149" s="254"/>
      <c r="H149" s="257">
        <v>214.46600000000001</v>
      </c>
      <c r="I149" s="258"/>
      <c r="J149" s="254"/>
      <c r="K149" s="254"/>
      <c r="L149" s="259"/>
      <c r="M149" s="260"/>
      <c r="N149" s="261"/>
      <c r="O149" s="261"/>
      <c r="P149" s="261"/>
      <c r="Q149" s="261"/>
      <c r="R149" s="261"/>
      <c r="S149" s="261"/>
      <c r="T149" s="262"/>
      <c r="AT149" s="263" t="s">
        <v>141</v>
      </c>
      <c r="AU149" s="263" t="s">
        <v>79</v>
      </c>
      <c r="AV149" s="14" t="s">
        <v>133</v>
      </c>
      <c r="AW149" s="14" t="s">
        <v>34</v>
      </c>
      <c r="AX149" s="14" t="s">
        <v>21</v>
      </c>
      <c r="AY149" s="263" t="s">
        <v>126</v>
      </c>
    </row>
    <row r="150" s="1" customFormat="1" ht="16.5" customHeight="1">
      <c r="B150" s="38"/>
      <c r="C150" s="216" t="s">
        <v>203</v>
      </c>
      <c r="D150" s="216" t="s">
        <v>128</v>
      </c>
      <c r="E150" s="217" t="s">
        <v>204</v>
      </c>
      <c r="F150" s="218" t="s">
        <v>205</v>
      </c>
      <c r="G150" s="219" t="s">
        <v>131</v>
      </c>
      <c r="H150" s="220">
        <v>210.86600000000001</v>
      </c>
      <c r="I150" s="221"/>
      <c r="J150" s="222">
        <f>ROUND(I150*H150,2)</f>
        <v>0</v>
      </c>
      <c r="K150" s="218" t="s">
        <v>132</v>
      </c>
      <c r="L150" s="43"/>
      <c r="M150" s="223" t="s">
        <v>1</v>
      </c>
      <c r="N150" s="224" t="s">
        <v>42</v>
      </c>
      <c r="O150" s="79"/>
      <c r="P150" s="225">
        <f>O150*H150</f>
        <v>0</v>
      </c>
      <c r="Q150" s="225">
        <v>0.00036850000000000001</v>
      </c>
      <c r="R150" s="225">
        <f>Q150*H150</f>
        <v>0.077704121000000001</v>
      </c>
      <c r="S150" s="225">
        <v>0.059999999999999998</v>
      </c>
      <c r="T150" s="226">
        <f>S150*H150</f>
        <v>12.651960000000001</v>
      </c>
      <c r="AR150" s="17" t="s">
        <v>133</v>
      </c>
      <c r="AT150" s="17" t="s">
        <v>128</v>
      </c>
      <c r="AU150" s="17" t="s">
        <v>79</v>
      </c>
      <c r="AY150" s="17" t="s">
        <v>126</v>
      </c>
      <c r="BE150" s="227">
        <f>IF(N150="základní",J150,0)</f>
        <v>0</v>
      </c>
      <c r="BF150" s="227">
        <f>IF(N150="snížená",J150,0)</f>
        <v>0</v>
      </c>
      <c r="BG150" s="227">
        <f>IF(N150="zákl. přenesená",J150,0)</f>
        <v>0</v>
      </c>
      <c r="BH150" s="227">
        <f>IF(N150="sníž. přenesená",J150,0)</f>
        <v>0</v>
      </c>
      <c r="BI150" s="227">
        <f>IF(N150="nulová",J150,0)</f>
        <v>0</v>
      </c>
      <c r="BJ150" s="17" t="s">
        <v>21</v>
      </c>
      <c r="BK150" s="227">
        <f>ROUND(I150*H150,2)</f>
        <v>0</v>
      </c>
      <c r="BL150" s="17" t="s">
        <v>133</v>
      </c>
      <c r="BM150" s="17" t="s">
        <v>206</v>
      </c>
    </row>
    <row r="151" s="1" customFormat="1">
      <c r="B151" s="38"/>
      <c r="C151" s="39"/>
      <c r="D151" s="228" t="s">
        <v>135</v>
      </c>
      <c r="E151" s="39"/>
      <c r="F151" s="229" t="s">
        <v>207</v>
      </c>
      <c r="G151" s="39"/>
      <c r="H151" s="39"/>
      <c r="I151" s="143"/>
      <c r="J151" s="39"/>
      <c r="K151" s="39"/>
      <c r="L151" s="43"/>
      <c r="M151" s="230"/>
      <c r="N151" s="79"/>
      <c r="O151" s="79"/>
      <c r="P151" s="79"/>
      <c r="Q151" s="79"/>
      <c r="R151" s="79"/>
      <c r="S151" s="79"/>
      <c r="T151" s="80"/>
      <c r="AT151" s="17" t="s">
        <v>135</v>
      </c>
      <c r="AU151" s="17" t="s">
        <v>79</v>
      </c>
    </row>
    <row r="152" s="1" customFormat="1">
      <c r="B152" s="38"/>
      <c r="C152" s="39"/>
      <c r="D152" s="228" t="s">
        <v>139</v>
      </c>
      <c r="E152" s="39"/>
      <c r="F152" s="231" t="s">
        <v>208</v>
      </c>
      <c r="G152" s="39"/>
      <c r="H152" s="39"/>
      <c r="I152" s="143"/>
      <c r="J152" s="39"/>
      <c r="K152" s="39"/>
      <c r="L152" s="43"/>
      <c r="M152" s="230"/>
      <c r="N152" s="79"/>
      <c r="O152" s="79"/>
      <c r="P152" s="79"/>
      <c r="Q152" s="79"/>
      <c r="R152" s="79"/>
      <c r="S152" s="79"/>
      <c r="T152" s="80"/>
      <c r="AT152" s="17" t="s">
        <v>139</v>
      </c>
      <c r="AU152" s="17" t="s">
        <v>79</v>
      </c>
    </row>
    <row r="153" s="12" customFormat="1">
      <c r="B153" s="232"/>
      <c r="C153" s="233"/>
      <c r="D153" s="228" t="s">
        <v>141</v>
      </c>
      <c r="E153" s="234" t="s">
        <v>1</v>
      </c>
      <c r="F153" s="235" t="s">
        <v>189</v>
      </c>
      <c r="G153" s="233"/>
      <c r="H153" s="234" t="s">
        <v>1</v>
      </c>
      <c r="I153" s="236"/>
      <c r="J153" s="233"/>
      <c r="K153" s="233"/>
      <c r="L153" s="237"/>
      <c r="M153" s="238"/>
      <c r="N153" s="239"/>
      <c r="O153" s="239"/>
      <c r="P153" s="239"/>
      <c r="Q153" s="239"/>
      <c r="R153" s="239"/>
      <c r="S153" s="239"/>
      <c r="T153" s="240"/>
      <c r="AT153" s="241" t="s">
        <v>141</v>
      </c>
      <c r="AU153" s="241" t="s">
        <v>79</v>
      </c>
      <c r="AV153" s="12" t="s">
        <v>21</v>
      </c>
      <c r="AW153" s="12" t="s">
        <v>34</v>
      </c>
      <c r="AX153" s="12" t="s">
        <v>71</v>
      </c>
      <c r="AY153" s="241" t="s">
        <v>126</v>
      </c>
    </row>
    <row r="154" s="13" customFormat="1">
      <c r="B154" s="242"/>
      <c r="C154" s="243"/>
      <c r="D154" s="228" t="s">
        <v>141</v>
      </c>
      <c r="E154" s="244" t="s">
        <v>1</v>
      </c>
      <c r="F154" s="245" t="s">
        <v>190</v>
      </c>
      <c r="G154" s="243"/>
      <c r="H154" s="246">
        <v>11.5</v>
      </c>
      <c r="I154" s="247"/>
      <c r="J154" s="243"/>
      <c r="K154" s="243"/>
      <c r="L154" s="248"/>
      <c r="M154" s="249"/>
      <c r="N154" s="250"/>
      <c r="O154" s="250"/>
      <c r="P154" s="250"/>
      <c r="Q154" s="250"/>
      <c r="R154" s="250"/>
      <c r="S154" s="250"/>
      <c r="T154" s="251"/>
      <c r="AT154" s="252" t="s">
        <v>141</v>
      </c>
      <c r="AU154" s="252" t="s">
        <v>79</v>
      </c>
      <c r="AV154" s="13" t="s">
        <v>79</v>
      </c>
      <c r="AW154" s="13" t="s">
        <v>34</v>
      </c>
      <c r="AX154" s="13" t="s">
        <v>71</v>
      </c>
      <c r="AY154" s="252" t="s">
        <v>126</v>
      </c>
    </row>
    <row r="155" s="12" customFormat="1">
      <c r="B155" s="232"/>
      <c r="C155" s="233"/>
      <c r="D155" s="228" t="s">
        <v>141</v>
      </c>
      <c r="E155" s="234" t="s">
        <v>1</v>
      </c>
      <c r="F155" s="235" t="s">
        <v>191</v>
      </c>
      <c r="G155" s="233"/>
      <c r="H155" s="234" t="s">
        <v>1</v>
      </c>
      <c r="I155" s="236"/>
      <c r="J155" s="233"/>
      <c r="K155" s="233"/>
      <c r="L155" s="237"/>
      <c r="M155" s="238"/>
      <c r="N155" s="239"/>
      <c r="O155" s="239"/>
      <c r="P155" s="239"/>
      <c r="Q155" s="239"/>
      <c r="R155" s="239"/>
      <c r="S155" s="239"/>
      <c r="T155" s="240"/>
      <c r="AT155" s="241" t="s">
        <v>141</v>
      </c>
      <c r="AU155" s="241" t="s">
        <v>79</v>
      </c>
      <c r="AV155" s="12" t="s">
        <v>21</v>
      </c>
      <c r="AW155" s="12" t="s">
        <v>34</v>
      </c>
      <c r="AX155" s="12" t="s">
        <v>71</v>
      </c>
      <c r="AY155" s="241" t="s">
        <v>126</v>
      </c>
    </row>
    <row r="156" s="13" customFormat="1">
      <c r="B156" s="242"/>
      <c r="C156" s="243"/>
      <c r="D156" s="228" t="s">
        <v>141</v>
      </c>
      <c r="E156" s="244" t="s">
        <v>1</v>
      </c>
      <c r="F156" s="245" t="s">
        <v>192</v>
      </c>
      <c r="G156" s="243"/>
      <c r="H156" s="246">
        <v>11.949</v>
      </c>
      <c r="I156" s="247"/>
      <c r="J156" s="243"/>
      <c r="K156" s="243"/>
      <c r="L156" s="248"/>
      <c r="M156" s="249"/>
      <c r="N156" s="250"/>
      <c r="O156" s="250"/>
      <c r="P156" s="250"/>
      <c r="Q156" s="250"/>
      <c r="R156" s="250"/>
      <c r="S156" s="250"/>
      <c r="T156" s="251"/>
      <c r="AT156" s="252" t="s">
        <v>141</v>
      </c>
      <c r="AU156" s="252" t="s">
        <v>79</v>
      </c>
      <c r="AV156" s="13" t="s">
        <v>79</v>
      </c>
      <c r="AW156" s="13" t="s">
        <v>34</v>
      </c>
      <c r="AX156" s="13" t="s">
        <v>71</v>
      </c>
      <c r="AY156" s="252" t="s">
        <v>126</v>
      </c>
    </row>
    <row r="157" s="12" customFormat="1">
      <c r="B157" s="232"/>
      <c r="C157" s="233"/>
      <c r="D157" s="228" t="s">
        <v>141</v>
      </c>
      <c r="E157" s="234" t="s">
        <v>1</v>
      </c>
      <c r="F157" s="235" t="s">
        <v>193</v>
      </c>
      <c r="G157" s="233"/>
      <c r="H157" s="234" t="s">
        <v>1</v>
      </c>
      <c r="I157" s="236"/>
      <c r="J157" s="233"/>
      <c r="K157" s="233"/>
      <c r="L157" s="237"/>
      <c r="M157" s="238"/>
      <c r="N157" s="239"/>
      <c r="O157" s="239"/>
      <c r="P157" s="239"/>
      <c r="Q157" s="239"/>
      <c r="R157" s="239"/>
      <c r="S157" s="239"/>
      <c r="T157" s="240"/>
      <c r="AT157" s="241" t="s">
        <v>141</v>
      </c>
      <c r="AU157" s="241" t="s">
        <v>79</v>
      </c>
      <c r="AV157" s="12" t="s">
        <v>21</v>
      </c>
      <c r="AW157" s="12" t="s">
        <v>34</v>
      </c>
      <c r="AX157" s="12" t="s">
        <v>71</v>
      </c>
      <c r="AY157" s="241" t="s">
        <v>126</v>
      </c>
    </row>
    <row r="158" s="13" customFormat="1">
      <c r="B158" s="242"/>
      <c r="C158" s="243"/>
      <c r="D158" s="228" t="s">
        <v>141</v>
      </c>
      <c r="E158" s="244" t="s">
        <v>1</v>
      </c>
      <c r="F158" s="245" t="s">
        <v>194</v>
      </c>
      <c r="G158" s="243"/>
      <c r="H158" s="246">
        <v>34.695999999999998</v>
      </c>
      <c r="I158" s="247"/>
      <c r="J158" s="243"/>
      <c r="K158" s="243"/>
      <c r="L158" s="248"/>
      <c r="M158" s="249"/>
      <c r="N158" s="250"/>
      <c r="O158" s="250"/>
      <c r="P158" s="250"/>
      <c r="Q158" s="250"/>
      <c r="R158" s="250"/>
      <c r="S158" s="250"/>
      <c r="T158" s="251"/>
      <c r="AT158" s="252" t="s">
        <v>141</v>
      </c>
      <c r="AU158" s="252" t="s">
        <v>79</v>
      </c>
      <c r="AV158" s="13" t="s">
        <v>79</v>
      </c>
      <c r="AW158" s="13" t="s">
        <v>34</v>
      </c>
      <c r="AX158" s="13" t="s">
        <v>71</v>
      </c>
      <c r="AY158" s="252" t="s">
        <v>126</v>
      </c>
    </row>
    <row r="159" s="12" customFormat="1">
      <c r="B159" s="232"/>
      <c r="C159" s="233"/>
      <c r="D159" s="228" t="s">
        <v>141</v>
      </c>
      <c r="E159" s="234" t="s">
        <v>1</v>
      </c>
      <c r="F159" s="235" t="s">
        <v>195</v>
      </c>
      <c r="G159" s="233"/>
      <c r="H159" s="234" t="s">
        <v>1</v>
      </c>
      <c r="I159" s="236"/>
      <c r="J159" s="233"/>
      <c r="K159" s="233"/>
      <c r="L159" s="237"/>
      <c r="M159" s="238"/>
      <c r="N159" s="239"/>
      <c r="O159" s="239"/>
      <c r="P159" s="239"/>
      <c r="Q159" s="239"/>
      <c r="R159" s="239"/>
      <c r="S159" s="239"/>
      <c r="T159" s="240"/>
      <c r="AT159" s="241" t="s">
        <v>141</v>
      </c>
      <c r="AU159" s="241" t="s">
        <v>79</v>
      </c>
      <c r="AV159" s="12" t="s">
        <v>21</v>
      </c>
      <c r="AW159" s="12" t="s">
        <v>34</v>
      </c>
      <c r="AX159" s="12" t="s">
        <v>71</v>
      </c>
      <c r="AY159" s="241" t="s">
        <v>126</v>
      </c>
    </row>
    <row r="160" s="13" customFormat="1">
      <c r="B160" s="242"/>
      <c r="C160" s="243"/>
      <c r="D160" s="228" t="s">
        <v>141</v>
      </c>
      <c r="E160" s="244" t="s">
        <v>1</v>
      </c>
      <c r="F160" s="245" t="s">
        <v>196</v>
      </c>
      <c r="G160" s="243"/>
      <c r="H160" s="246">
        <v>42.670000000000002</v>
      </c>
      <c r="I160" s="247"/>
      <c r="J160" s="243"/>
      <c r="K160" s="243"/>
      <c r="L160" s="248"/>
      <c r="M160" s="249"/>
      <c r="N160" s="250"/>
      <c r="O160" s="250"/>
      <c r="P160" s="250"/>
      <c r="Q160" s="250"/>
      <c r="R160" s="250"/>
      <c r="S160" s="250"/>
      <c r="T160" s="251"/>
      <c r="AT160" s="252" t="s">
        <v>141</v>
      </c>
      <c r="AU160" s="252" t="s">
        <v>79</v>
      </c>
      <c r="AV160" s="13" t="s">
        <v>79</v>
      </c>
      <c r="AW160" s="13" t="s">
        <v>34</v>
      </c>
      <c r="AX160" s="13" t="s">
        <v>71</v>
      </c>
      <c r="AY160" s="252" t="s">
        <v>126</v>
      </c>
    </row>
    <row r="161" s="12" customFormat="1">
      <c r="B161" s="232"/>
      <c r="C161" s="233"/>
      <c r="D161" s="228" t="s">
        <v>141</v>
      </c>
      <c r="E161" s="234" t="s">
        <v>1</v>
      </c>
      <c r="F161" s="235" t="s">
        <v>197</v>
      </c>
      <c r="G161" s="233"/>
      <c r="H161" s="234" t="s">
        <v>1</v>
      </c>
      <c r="I161" s="236"/>
      <c r="J161" s="233"/>
      <c r="K161" s="233"/>
      <c r="L161" s="237"/>
      <c r="M161" s="238"/>
      <c r="N161" s="239"/>
      <c r="O161" s="239"/>
      <c r="P161" s="239"/>
      <c r="Q161" s="239"/>
      <c r="R161" s="239"/>
      <c r="S161" s="239"/>
      <c r="T161" s="240"/>
      <c r="AT161" s="241" t="s">
        <v>141</v>
      </c>
      <c r="AU161" s="241" t="s">
        <v>79</v>
      </c>
      <c r="AV161" s="12" t="s">
        <v>21</v>
      </c>
      <c r="AW161" s="12" t="s">
        <v>34</v>
      </c>
      <c r="AX161" s="12" t="s">
        <v>71</v>
      </c>
      <c r="AY161" s="241" t="s">
        <v>126</v>
      </c>
    </row>
    <row r="162" s="13" customFormat="1">
      <c r="B162" s="242"/>
      <c r="C162" s="243"/>
      <c r="D162" s="228" t="s">
        <v>141</v>
      </c>
      <c r="E162" s="244" t="s">
        <v>1</v>
      </c>
      <c r="F162" s="245" t="s">
        <v>198</v>
      </c>
      <c r="G162" s="243"/>
      <c r="H162" s="246">
        <v>42.68</v>
      </c>
      <c r="I162" s="247"/>
      <c r="J162" s="243"/>
      <c r="K162" s="243"/>
      <c r="L162" s="248"/>
      <c r="M162" s="249"/>
      <c r="N162" s="250"/>
      <c r="O162" s="250"/>
      <c r="P162" s="250"/>
      <c r="Q162" s="250"/>
      <c r="R162" s="250"/>
      <c r="S162" s="250"/>
      <c r="T162" s="251"/>
      <c r="AT162" s="252" t="s">
        <v>141</v>
      </c>
      <c r="AU162" s="252" t="s">
        <v>79</v>
      </c>
      <c r="AV162" s="13" t="s">
        <v>79</v>
      </c>
      <c r="AW162" s="13" t="s">
        <v>34</v>
      </c>
      <c r="AX162" s="13" t="s">
        <v>71</v>
      </c>
      <c r="AY162" s="252" t="s">
        <v>126</v>
      </c>
    </row>
    <row r="163" s="12" customFormat="1">
      <c r="B163" s="232"/>
      <c r="C163" s="233"/>
      <c r="D163" s="228" t="s">
        <v>141</v>
      </c>
      <c r="E163" s="234" t="s">
        <v>1</v>
      </c>
      <c r="F163" s="235" t="s">
        <v>199</v>
      </c>
      <c r="G163" s="233"/>
      <c r="H163" s="234" t="s">
        <v>1</v>
      </c>
      <c r="I163" s="236"/>
      <c r="J163" s="233"/>
      <c r="K163" s="233"/>
      <c r="L163" s="237"/>
      <c r="M163" s="238"/>
      <c r="N163" s="239"/>
      <c r="O163" s="239"/>
      <c r="P163" s="239"/>
      <c r="Q163" s="239"/>
      <c r="R163" s="239"/>
      <c r="S163" s="239"/>
      <c r="T163" s="240"/>
      <c r="AT163" s="241" t="s">
        <v>141</v>
      </c>
      <c r="AU163" s="241" t="s">
        <v>79</v>
      </c>
      <c r="AV163" s="12" t="s">
        <v>21</v>
      </c>
      <c r="AW163" s="12" t="s">
        <v>34</v>
      </c>
      <c r="AX163" s="12" t="s">
        <v>71</v>
      </c>
      <c r="AY163" s="241" t="s">
        <v>126</v>
      </c>
    </row>
    <row r="164" s="13" customFormat="1">
      <c r="B164" s="242"/>
      <c r="C164" s="243"/>
      <c r="D164" s="228" t="s">
        <v>141</v>
      </c>
      <c r="E164" s="244" t="s">
        <v>1</v>
      </c>
      <c r="F164" s="245" t="s">
        <v>200</v>
      </c>
      <c r="G164" s="243"/>
      <c r="H164" s="246">
        <v>46.347000000000001</v>
      </c>
      <c r="I164" s="247"/>
      <c r="J164" s="243"/>
      <c r="K164" s="243"/>
      <c r="L164" s="248"/>
      <c r="M164" s="249"/>
      <c r="N164" s="250"/>
      <c r="O164" s="250"/>
      <c r="P164" s="250"/>
      <c r="Q164" s="250"/>
      <c r="R164" s="250"/>
      <c r="S164" s="250"/>
      <c r="T164" s="251"/>
      <c r="AT164" s="252" t="s">
        <v>141</v>
      </c>
      <c r="AU164" s="252" t="s">
        <v>79</v>
      </c>
      <c r="AV164" s="13" t="s">
        <v>79</v>
      </c>
      <c r="AW164" s="13" t="s">
        <v>34</v>
      </c>
      <c r="AX164" s="13" t="s">
        <v>71</v>
      </c>
      <c r="AY164" s="252" t="s">
        <v>126</v>
      </c>
    </row>
    <row r="165" s="12" customFormat="1">
      <c r="B165" s="232"/>
      <c r="C165" s="233"/>
      <c r="D165" s="228" t="s">
        <v>141</v>
      </c>
      <c r="E165" s="234" t="s">
        <v>1</v>
      </c>
      <c r="F165" s="235" t="s">
        <v>209</v>
      </c>
      <c r="G165" s="233"/>
      <c r="H165" s="234" t="s">
        <v>1</v>
      </c>
      <c r="I165" s="236"/>
      <c r="J165" s="233"/>
      <c r="K165" s="233"/>
      <c r="L165" s="237"/>
      <c r="M165" s="238"/>
      <c r="N165" s="239"/>
      <c r="O165" s="239"/>
      <c r="P165" s="239"/>
      <c r="Q165" s="239"/>
      <c r="R165" s="239"/>
      <c r="S165" s="239"/>
      <c r="T165" s="240"/>
      <c r="AT165" s="241" t="s">
        <v>141</v>
      </c>
      <c r="AU165" s="241" t="s">
        <v>79</v>
      </c>
      <c r="AV165" s="12" t="s">
        <v>21</v>
      </c>
      <c r="AW165" s="12" t="s">
        <v>34</v>
      </c>
      <c r="AX165" s="12" t="s">
        <v>71</v>
      </c>
      <c r="AY165" s="241" t="s">
        <v>126</v>
      </c>
    </row>
    <row r="166" s="13" customFormat="1">
      <c r="B166" s="242"/>
      <c r="C166" s="243"/>
      <c r="D166" s="228" t="s">
        <v>141</v>
      </c>
      <c r="E166" s="244" t="s">
        <v>1</v>
      </c>
      <c r="F166" s="245" t="s">
        <v>210</v>
      </c>
      <c r="G166" s="243"/>
      <c r="H166" s="246">
        <v>21.024000000000001</v>
      </c>
      <c r="I166" s="247"/>
      <c r="J166" s="243"/>
      <c r="K166" s="243"/>
      <c r="L166" s="248"/>
      <c r="M166" s="249"/>
      <c r="N166" s="250"/>
      <c r="O166" s="250"/>
      <c r="P166" s="250"/>
      <c r="Q166" s="250"/>
      <c r="R166" s="250"/>
      <c r="S166" s="250"/>
      <c r="T166" s="251"/>
      <c r="AT166" s="252" t="s">
        <v>141</v>
      </c>
      <c r="AU166" s="252" t="s">
        <v>79</v>
      </c>
      <c r="AV166" s="13" t="s">
        <v>79</v>
      </c>
      <c r="AW166" s="13" t="s">
        <v>34</v>
      </c>
      <c r="AX166" s="13" t="s">
        <v>71</v>
      </c>
      <c r="AY166" s="252" t="s">
        <v>126</v>
      </c>
    </row>
    <row r="167" s="14" customFormat="1">
      <c r="B167" s="253"/>
      <c r="C167" s="254"/>
      <c r="D167" s="228" t="s">
        <v>141</v>
      </c>
      <c r="E167" s="255" t="s">
        <v>1</v>
      </c>
      <c r="F167" s="256" t="s">
        <v>150</v>
      </c>
      <c r="G167" s="254"/>
      <c r="H167" s="257">
        <v>210.86600000000001</v>
      </c>
      <c r="I167" s="258"/>
      <c r="J167" s="254"/>
      <c r="K167" s="254"/>
      <c r="L167" s="259"/>
      <c r="M167" s="260"/>
      <c r="N167" s="261"/>
      <c r="O167" s="261"/>
      <c r="P167" s="261"/>
      <c r="Q167" s="261"/>
      <c r="R167" s="261"/>
      <c r="S167" s="261"/>
      <c r="T167" s="262"/>
      <c r="AT167" s="263" t="s">
        <v>141</v>
      </c>
      <c r="AU167" s="263" t="s">
        <v>79</v>
      </c>
      <c r="AV167" s="14" t="s">
        <v>133</v>
      </c>
      <c r="AW167" s="14" t="s">
        <v>34</v>
      </c>
      <c r="AX167" s="14" t="s">
        <v>21</v>
      </c>
      <c r="AY167" s="263" t="s">
        <v>126</v>
      </c>
    </row>
    <row r="168" s="1" customFormat="1" ht="16.5" customHeight="1">
      <c r="B168" s="38"/>
      <c r="C168" s="264" t="s">
        <v>178</v>
      </c>
      <c r="D168" s="264" t="s">
        <v>175</v>
      </c>
      <c r="E168" s="265" t="s">
        <v>211</v>
      </c>
      <c r="F168" s="266" t="s">
        <v>212</v>
      </c>
      <c r="G168" s="267" t="s">
        <v>161</v>
      </c>
      <c r="H168" s="268">
        <v>0.021999999999999999</v>
      </c>
      <c r="I168" s="269"/>
      <c r="J168" s="270">
        <f>ROUND(I168*H168,2)</f>
        <v>0</v>
      </c>
      <c r="K168" s="266" t="s">
        <v>132</v>
      </c>
      <c r="L168" s="271"/>
      <c r="M168" s="272" t="s">
        <v>1</v>
      </c>
      <c r="N168" s="273" t="s">
        <v>42</v>
      </c>
      <c r="O168" s="79"/>
      <c r="P168" s="225">
        <f>O168*H168</f>
        <v>0</v>
      </c>
      <c r="Q168" s="225">
        <v>1</v>
      </c>
      <c r="R168" s="225">
        <f>Q168*H168</f>
        <v>0.021999999999999999</v>
      </c>
      <c r="S168" s="225">
        <v>0</v>
      </c>
      <c r="T168" s="226">
        <f>S168*H168</f>
        <v>0</v>
      </c>
      <c r="AR168" s="17" t="s">
        <v>178</v>
      </c>
      <c r="AT168" s="17" t="s">
        <v>175</v>
      </c>
      <c r="AU168" s="17" t="s">
        <v>79</v>
      </c>
      <c r="AY168" s="17" t="s">
        <v>126</v>
      </c>
      <c r="BE168" s="227">
        <f>IF(N168="základní",J168,0)</f>
        <v>0</v>
      </c>
      <c r="BF168" s="227">
        <f>IF(N168="snížená",J168,0)</f>
        <v>0</v>
      </c>
      <c r="BG168" s="227">
        <f>IF(N168="zákl. přenesená",J168,0)</f>
        <v>0</v>
      </c>
      <c r="BH168" s="227">
        <f>IF(N168="sníž. přenesená",J168,0)</f>
        <v>0</v>
      </c>
      <c r="BI168" s="227">
        <f>IF(N168="nulová",J168,0)</f>
        <v>0</v>
      </c>
      <c r="BJ168" s="17" t="s">
        <v>21</v>
      </c>
      <c r="BK168" s="227">
        <f>ROUND(I168*H168,2)</f>
        <v>0</v>
      </c>
      <c r="BL168" s="17" t="s">
        <v>133</v>
      </c>
      <c r="BM168" s="17" t="s">
        <v>213</v>
      </c>
    </row>
    <row r="169" s="1" customFormat="1">
      <c r="B169" s="38"/>
      <c r="C169" s="39"/>
      <c r="D169" s="228" t="s">
        <v>135</v>
      </c>
      <c r="E169" s="39"/>
      <c r="F169" s="229" t="s">
        <v>212</v>
      </c>
      <c r="G169" s="39"/>
      <c r="H169" s="39"/>
      <c r="I169" s="143"/>
      <c r="J169" s="39"/>
      <c r="K169" s="39"/>
      <c r="L169" s="43"/>
      <c r="M169" s="230"/>
      <c r="N169" s="79"/>
      <c r="O169" s="79"/>
      <c r="P169" s="79"/>
      <c r="Q169" s="79"/>
      <c r="R169" s="79"/>
      <c r="S169" s="79"/>
      <c r="T169" s="80"/>
      <c r="AT169" s="17" t="s">
        <v>135</v>
      </c>
      <c r="AU169" s="17" t="s">
        <v>79</v>
      </c>
    </row>
    <row r="170" s="1" customFormat="1">
      <c r="B170" s="38"/>
      <c r="C170" s="39"/>
      <c r="D170" s="228" t="s">
        <v>139</v>
      </c>
      <c r="E170" s="39"/>
      <c r="F170" s="231" t="s">
        <v>214</v>
      </c>
      <c r="G170" s="39"/>
      <c r="H170" s="39"/>
      <c r="I170" s="143"/>
      <c r="J170" s="39"/>
      <c r="K170" s="39"/>
      <c r="L170" s="43"/>
      <c r="M170" s="230"/>
      <c r="N170" s="79"/>
      <c r="O170" s="79"/>
      <c r="P170" s="79"/>
      <c r="Q170" s="79"/>
      <c r="R170" s="79"/>
      <c r="S170" s="79"/>
      <c r="T170" s="80"/>
      <c r="AT170" s="17" t="s">
        <v>139</v>
      </c>
      <c r="AU170" s="17" t="s">
        <v>79</v>
      </c>
    </row>
    <row r="171" s="12" customFormat="1">
      <c r="B171" s="232"/>
      <c r="C171" s="233"/>
      <c r="D171" s="228" t="s">
        <v>141</v>
      </c>
      <c r="E171" s="234" t="s">
        <v>1</v>
      </c>
      <c r="F171" s="235" t="s">
        <v>215</v>
      </c>
      <c r="G171" s="233"/>
      <c r="H171" s="234" t="s">
        <v>1</v>
      </c>
      <c r="I171" s="236"/>
      <c r="J171" s="233"/>
      <c r="K171" s="233"/>
      <c r="L171" s="237"/>
      <c r="M171" s="238"/>
      <c r="N171" s="239"/>
      <c r="O171" s="239"/>
      <c r="P171" s="239"/>
      <c r="Q171" s="239"/>
      <c r="R171" s="239"/>
      <c r="S171" s="239"/>
      <c r="T171" s="240"/>
      <c r="AT171" s="241" t="s">
        <v>141</v>
      </c>
      <c r="AU171" s="241" t="s">
        <v>79</v>
      </c>
      <c r="AV171" s="12" t="s">
        <v>21</v>
      </c>
      <c r="AW171" s="12" t="s">
        <v>34</v>
      </c>
      <c r="AX171" s="12" t="s">
        <v>71</v>
      </c>
      <c r="AY171" s="241" t="s">
        <v>126</v>
      </c>
    </row>
    <row r="172" s="13" customFormat="1">
      <c r="B172" s="242"/>
      <c r="C172" s="243"/>
      <c r="D172" s="228" t="s">
        <v>141</v>
      </c>
      <c r="E172" s="244" t="s">
        <v>1</v>
      </c>
      <c r="F172" s="245" t="s">
        <v>216</v>
      </c>
      <c r="G172" s="243"/>
      <c r="H172" s="246">
        <v>0.010999999999999999</v>
      </c>
      <c r="I172" s="247"/>
      <c r="J172" s="243"/>
      <c r="K172" s="243"/>
      <c r="L172" s="248"/>
      <c r="M172" s="249"/>
      <c r="N172" s="250"/>
      <c r="O172" s="250"/>
      <c r="P172" s="250"/>
      <c r="Q172" s="250"/>
      <c r="R172" s="250"/>
      <c r="S172" s="250"/>
      <c r="T172" s="251"/>
      <c r="AT172" s="252" t="s">
        <v>141</v>
      </c>
      <c r="AU172" s="252" t="s">
        <v>79</v>
      </c>
      <c r="AV172" s="13" t="s">
        <v>79</v>
      </c>
      <c r="AW172" s="13" t="s">
        <v>34</v>
      </c>
      <c r="AX172" s="13" t="s">
        <v>71</v>
      </c>
      <c r="AY172" s="252" t="s">
        <v>126</v>
      </c>
    </row>
    <row r="173" s="12" customFormat="1">
      <c r="B173" s="232"/>
      <c r="C173" s="233"/>
      <c r="D173" s="228" t="s">
        <v>141</v>
      </c>
      <c r="E173" s="234" t="s">
        <v>1</v>
      </c>
      <c r="F173" s="235" t="s">
        <v>217</v>
      </c>
      <c r="G173" s="233"/>
      <c r="H173" s="234" t="s">
        <v>1</v>
      </c>
      <c r="I173" s="236"/>
      <c r="J173" s="233"/>
      <c r="K173" s="233"/>
      <c r="L173" s="237"/>
      <c r="M173" s="238"/>
      <c r="N173" s="239"/>
      <c r="O173" s="239"/>
      <c r="P173" s="239"/>
      <c r="Q173" s="239"/>
      <c r="R173" s="239"/>
      <c r="S173" s="239"/>
      <c r="T173" s="240"/>
      <c r="AT173" s="241" t="s">
        <v>141</v>
      </c>
      <c r="AU173" s="241" t="s">
        <v>79</v>
      </c>
      <c r="AV173" s="12" t="s">
        <v>21</v>
      </c>
      <c r="AW173" s="12" t="s">
        <v>34</v>
      </c>
      <c r="AX173" s="12" t="s">
        <v>71</v>
      </c>
      <c r="AY173" s="241" t="s">
        <v>126</v>
      </c>
    </row>
    <row r="174" s="13" customFormat="1">
      <c r="B174" s="242"/>
      <c r="C174" s="243"/>
      <c r="D174" s="228" t="s">
        <v>141</v>
      </c>
      <c r="E174" s="244" t="s">
        <v>1</v>
      </c>
      <c r="F174" s="245" t="s">
        <v>216</v>
      </c>
      <c r="G174" s="243"/>
      <c r="H174" s="246">
        <v>0.010999999999999999</v>
      </c>
      <c r="I174" s="247"/>
      <c r="J174" s="243"/>
      <c r="K174" s="243"/>
      <c r="L174" s="248"/>
      <c r="M174" s="249"/>
      <c r="N174" s="250"/>
      <c r="O174" s="250"/>
      <c r="P174" s="250"/>
      <c r="Q174" s="250"/>
      <c r="R174" s="250"/>
      <c r="S174" s="250"/>
      <c r="T174" s="251"/>
      <c r="AT174" s="252" t="s">
        <v>141</v>
      </c>
      <c r="AU174" s="252" t="s">
        <v>79</v>
      </c>
      <c r="AV174" s="13" t="s">
        <v>79</v>
      </c>
      <c r="AW174" s="13" t="s">
        <v>34</v>
      </c>
      <c r="AX174" s="13" t="s">
        <v>71</v>
      </c>
      <c r="AY174" s="252" t="s">
        <v>126</v>
      </c>
    </row>
    <row r="175" s="14" customFormat="1">
      <c r="B175" s="253"/>
      <c r="C175" s="254"/>
      <c r="D175" s="228" t="s">
        <v>141</v>
      </c>
      <c r="E175" s="255" t="s">
        <v>1</v>
      </c>
      <c r="F175" s="256" t="s">
        <v>150</v>
      </c>
      <c r="G175" s="254"/>
      <c r="H175" s="257">
        <v>0.021999999999999999</v>
      </c>
      <c r="I175" s="258"/>
      <c r="J175" s="254"/>
      <c r="K175" s="254"/>
      <c r="L175" s="259"/>
      <c r="M175" s="260"/>
      <c r="N175" s="261"/>
      <c r="O175" s="261"/>
      <c r="P175" s="261"/>
      <c r="Q175" s="261"/>
      <c r="R175" s="261"/>
      <c r="S175" s="261"/>
      <c r="T175" s="262"/>
      <c r="AT175" s="263" t="s">
        <v>141</v>
      </c>
      <c r="AU175" s="263" t="s">
        <v>79</v>
      </c>
      <c r="AV175" s="14" t="s">
        <v>133</v>
      </c>
      <c r="AW175" s="14" t="s">
        <v>34</v>
      </c>
      <c r="AX175" s="14" t="s">
        <v>21</v>
      </c>
      <c r="AY175" s="263" t="s">
        <v>126</v>
      </c>
    </row>
    <row r="176" s="1" customFormat="1" ht="16.5" customHeight="1">
      <c r="B176" s="38"/>
      <c r="C176" s="264" t="s">
        <v>218</v>
      </c>
      <c r="D176" s="264" t="s">
        <v>175</v>
      </c>
      <c r="E176" s="265" t="s">
        <v>219</v>
      </c>
      <c r="F176" s="266" t="s">
        <v>220</v>
      </c>
      <c r="G176" s="267" t="s">
        <v>161</v>
      </c>
      <c r="H176" s="268">
        <v>0.012</v>
      </c>
      <c r="I176" s="269"/>
      <c r="J176" s="270">
        <f>ROUND(I176*H176,2)</f>
        <v>0</v>
      </c>
      <c r="K176" s="266" t="s">
        <v>1</v>
      </c>
      <c r="L176" s="271"/>
      <c r="M176" s="272" t="s">
        <v>1</v>
      </c>
      <c r="N176" s="273" t="s">
        <v>42</v>
      </c>
      <c r="O176" s="79"/>
      <c r="P176" s="225">
        <f>O176*H176</f>
        <v>0</v>
      </c>
      <c r="Q176" s="225">
        <v>1</v>
      </c>
      <c r="R176" s="225">
        <f>Q176*H176</f>
        <v>0.012</v>
      </c>
      <c r="S176" s="225">
        <v>0</v>
      </c>
      <c r="T176" s="226">
        <f>S176*H176</f>
        <v>0</v>
      </c>
      <c r="AR176" s="17" t="s">
        <v>178</v>
      </c>
      <c r="AT176" s="17" t="s">
        <v>175</v>
      </c>
      <c r="AU176" s="17" t="s">
        <v>79</v>
      </c>
      <c r="AY176" s="17" t="s">
        <v>126</v>
      </c>
      <c r="BE176" s="227">
        <f>IF(N176="základní",J176,0)</f>
        <v>0</v>
      </c>
      <c r="BF176" s="227">
        <f>IF(N176="snížená",J176,0)</f>
        <v>0</v>
      </c>
      <c r="BG176" s="227">
        <f>IF(N176="zákl. přenesená",J176,0)</f>
        <v>0</v>
      </c>
      <c r="BH176" s="227">
        <f>IF(N176="sníž. přenesená",J176,0)</f>
        <v>0</v>
      </c>
      <c r="BI176" s="227">
        <f>IF(N176="nulová",J176,0)</f>
        <v>0</v>
      </c>
      <c r="BJ176" s="17" t="s">
        <v>21</v>
      </c>
      <c r="BK176" s="227">
        <f>ROUND(I176*H176,2)</f>
        <v>0</v>
      </c>
      <c r="BL176" s="17" t="s">
        <v>133</v>
      </c>
      <c r="BM176" s="17" t="s">
        <v>221</v>
      </c>
    </row>
    <row r="177" s="1" customFormat="1">
      <c r="B177" s="38"/>
      <c r="C177" s="39"/>
      <c r="D177" s="228" t="s">
        <v>135</v>
      </c>
      <c r="E177" s="39"/>
      <c r="F177" s="229" t="s">
        <v>220</v>
      </c>
      <c r="G177" s="39"/>
      <c r="H177" s="39"/>
      <c r="I177" s="143"/>
      <c r="J177" s="39"/>
      <c r="K177" s="39"/>
      <c r="L177" s="43"/>
      <c r="M177" s="230"/>
      <c r="N177" s="79"/>
      <c r="O177" s="79"/>
      <c r="P177" s="79"/>
      <c r="Q177" s="79"/>
      <c r="R177" s="79"/>
      <c r="S177" s="79"/>
      <c r="T177" s="80"/>
      <c r="AT177" s="17" t="s">
        <v>135</v>
      </c>
      <c r="AU177" s="17" t="s">
        <v>79</v>
      </c>
    </row>
    <row r="178" s="1" customFormat="1">
      <c r="B178" s="38"/>
      <c r="C178" s="39"/>
      <c r="D178" s="228" t="s">
        <v>139</v>
      </c>
      <c r="E178" s="39"/>
      <c r="F178" s="231" t="s">
        <v>222</v>
      </c>
      <c r="G178" s="39"/>
      <c r="H178" s="39"/>
      <c r="I178" s="143"/>
      <c r="J178" s="39"/>
      <c r="K178" s="39"/>
      <c r="L178" s="43"/>
      <c r="M178" s="230"/>
      <c r="N178" s="79"/>
      <c r="O178" s="79"/>
      <c r="P178" s="79"/>
      <c r="Q178" s="79"/>
      <c r="R178" s="79"/>
      <c r="S178" s="79"/>
      <c r="T178" s="80"/>
      <c r="AT178" s="17" t="s">
        <v>139</v>
      </c>
      <c r="AU178" s="17" t="s">
        <v>79</v>
      </c>
    </row>
    <row r="179" s="12" customFormat="1">
      <c r="B179" s="232"/>
      <c r="C179" s="233"/>
      <c r="D179" s="228" t="s">
        <v>141</v>
      </c>
      <c r="E179" s="234" t="s">
        <v>1</v>
      </c>
      <c r="F179" s="235" t="s">
        <v>217</v>
      </c>
      <c r="G179" s="233"/>
      <c r="H179" s="234" t="s">
        <v>1</v>
      </c>
      <c r="I179" s="236"/>
      <c r="J179" s="233"/>
      <c r="K179" s="233"/>
      <c r="L179" s="237"/>
      <c r="M179" s="238"/>
      <c r="N179" s="239"/>
      <c r="O179" s="239"/>
      <c r="P179" s="239"/>
      <c r="Q179" s="239"/>
      <c r="R179" s="239"/>
      <c r="S179" s="239"/>
      <c r="T179" s="240"/>
      <c r="AT179" s="241" t="s">
        <v>141</v>
      </c>
      <c r="AU179" s="241" t="s">
        <v>79</v>
      </c>
      <c r="AV179" s="12" t="s">
        <v>21</v>
      </c>
      <c r="AW179" s="12" t="s">
        <v>34</v>
      </c>
      <c r="AX179" s="12" t="s">
        <v>71</v>
      </c>
      <c r="AY179" s="241" t="s">
        <v>126</v>
      </c>
    </row>
    <row r="180" s="13" customFormat="1">
      <c r="B180" s="242"/>
      <c r="C180" s="243"/>
      <c r="D180" s="228" t="s">
        <v>141</v>
      </c>
      <c r="E180" s="244" t="s">
        <v>1</v>
      </c>
      <c r="F180" s="245" t="s">
        <v>223</v>
      </c>
      <c r="G180" s="243"/>
      <c r="H180" s="246">
        <v>0.012</v>
      </c>
      <c r="I180" s="247"/>
      <c r="J180" s="243"/>
      <c r="K180" s="243"/>
      <c r="L180" s="248"/>
      <c r="M180" s="249"/>
      <c r="N180" s="250"/>
      <c r="O180" s="250"/>
      <c r="P180" s="250"/>
      <c r="Q180" s="250"/>
      <c r="R180" s="250"/>
      <c r="S180" s="250"/>
      <c r="T180" s="251"/>
      <c r="AT180" s="252" t="s">
        <v>141</v>
      </c>
      <c r="AU180" s="252" t="s">
        <v>79</v>
      </c>
      <c r="AV180" s="13" t="s">
        <v>79</v>
      </c>
      <c r="AW180" s="13" t="s">
        <v>34</v>
      </c>
      <c r="AX180" s="13" t="s">
        <v>71</v>
      </c>
      <c r="AY180" s="252" t="s">
        <v>126</v>
      </c>
    </row>
    <row r="181" s="14" customFormat="1">
      <c r="B181" s="253"/>
      <c r="C181" s="254"/>
      <c r="D181" s="228" t="s">
        <v>141</v>
      </c>
      <c r="E181" s="255" t="s">
        <v>1</v>
      </c>
      <c r="F181" s="256" t="s">
        <v>150</v>
      </c>
      <c r="G181" s="254"/>
      <c r="H181" s="257">
        <v>0.012</v>
      </c>
      <c r="I181" s="258"/>
      <c r="J181" s="254"/>
      <c r="K181" s="254"/>
      <c r="L181" s="259"/>
      <c r="M181" s="260"/>
      <c r="N181" s="261"/>
      <c r="O181" s="261"/>
      <c r="P181" s="261"/>
      <c r="Q181" s="261"/>
      <c r="R181" s="261"/>
      <c r="S181" s="261"/>
      <c r="T181" s="262"/>
      <c r="AT181" s="263" t="s">
        <v>141</v>
      </c>
      <c r="AU181" s="263" t="s">
        <v>79</v>
      </c>
      <c r="AV181" s="14" t="s">
        <v>133</v>
      </c>
      <c r="AW181" s="14" t="s">
        <v>34</v>
      </c>
      <c r="AX181" s="14" t="s">
        <v>21</v>
      </c>
      <c r="AY181" s="263" t="s">
        <v>126</v>
      </c>
    </row>
    <row r="182" s="1" customFormat="1" ht="16.5" customHeight="1">
      <c r="B182" s="38"/>
      <c r="C182" s="264" t="s">
        <v>26</v>
      </c>
      <c r="D182" s="264" t="s">
        <v>175</v>
      </c>
      <c r="E182" s="265" t="s">
        <v>224</v>
      </c>
      <c r="F182" s="266" t="s">
        <v>225</v>
      </c>
      <c r="G182" s="267" t="s">
        <v>161</v>
      </c>
      <c r="H182" s="268">
        <v>0.016</v>
      </c>
      <c r="I182" s="269"/>
      <c r="J182" s="270">
        <f>ROUND(I182*H182,2)</f>
        <v>0</v>
      </c>
      <c r="K182" s="266" t="s">
        <v>1</v>
      </c>
      <c r="L182" s="271"/>
      <c r="M182" s="272" t="s">
        <v>1</v>
      </c>
      <c r="N182" s="273" t="s">
        <v>42</v>
      </c>
      <c r="O182" s="79"/>
      <c r="P182" s="225">
        <f>O182*H182</f>
        <v>0</v>
      </c>
      <c r="Q182" s="225">
        <v>1</v>
      </c>
      <c r="R182" s="225">
        <f>Q182*H182</f>
        <v>0.016</v>
      </c>
      <c r="S182" s="225">
        <v>0</v>
      </c>
      <c r="T182" s="226">
        <f>S182*H182</f>
        <v>0</v>
      </c>
      <c r="AR182" s="17" t="s">
        <v>178</v>
      </c>
      <c r="AT182" s="17" t="s">
        <v>175</v>
      </c>
      <c r="AU182" s="17" t="s">
        <v>79</v>
      </c>
      <c r="AY182" s="17" t="s">
        <v>126</v>
      </c>
      <c r="BE182" s="227">
        <f>IF(N182="základní",J182,0)</f>
        <v>0</v>
      </c>
      <c r="BF182" s="227">
        <f>IF(N182="snížená",J182,0)</f>
        <v>0</v>
      </c>
      <c r="BG182" s="227">
        <f>IF(N182="zákl. přenesená",J182,0)</f>
        <v>0</v>
      </c>
      <c r="BH182" s="227">
        <f>IF(N182="sníž. přenesená",J182,0)</f>
        <v>0</v>
      </c>
      <c r="BI182" s="227">
        <f>IF(N182="nulová",J182,0)</f>
        <v>0</v>
      </c>
      <c r="BJ182" s="17" t="s">
        <v>21</v>
      </c>
      <c r="BK182" s="227">
        <f>ROUND(I182*H182,2)</f>
        <v>0</v>
      </c>
      <c r="BL182" s="17" t="s">
        <v>133</v>
      </c>
      <c r="BM182" s="17" t="s">
        <v>226</v>
      </c>
    </row>
    <row r="183" s="1" customFormat="1">
      <c r="B183" s="38"/>
      <c r="C183" s="39"/>
      <c r="D183" s="228" t="s">
        <v>135</v>
      </c>
      <c r="E183" s="39"/>
      <c r="F183" s="229" t="s">
        <v>225</v>
      </c>
      <c r="G183" s="39"/>
      <c r="H183" s="39"/>
      <c r="I183" s="143"/>
      <c r="J183" s="39"/>
      <c r="K183" s="39"/>
      <c r="L183" s="43"/>
      <c r="M183" s="230"/>
      <c r="N183" s="79"/>
      <c r="O183" s="79"/>
      <c r="P183" s="79"/>
      <c r="Q183" s="79"/>
      <c r="R183" s="79"/>
      <c r="S183" s="79"/>
      <c r="T183" s="80"/>
      <c r="AT183" s="17" t="s">
        <v>135</v>
      </c>
      <c r="AU183" s="17" t="s">
        <v>79</v>
      </c>
    </row>
    <row r="184" s="1" customFormat="1">
      <c r="B184" s="38"/>
      <c r="C184" s="39"/>
      <c r="D184" s="228" t="s">
        <v>139</v>
      </c>
      <c r="E184" s="39"/>
      <c r="F184" s="231" t="s">
        <v>227</v>
      </c>
      <c r="G184" s="39"/>
      <c r="H184" s="39"/>
      <c r="I184" s="143"/>
      <c r="J184" s="39"/>
      <c r="K184" s="39"/>
      <c r="L184" s="43"/>
      <c r="M184" s="230"/>
      <c r="N184" s="79"/>
      <c r="O184" s="79"/>
      <c r="P184" s="79"/>
      <c r="Q184" s="79"/>
      <c r="R184" s="79"/>
      <c r="S184" s="79"/>
      <c r="T184" s="80"/>
      <c r="AT184" s="17" t="s">
        <v>139</v>
      </c>
      <c r="AU184" s="17" t="s">
        <v>79</v>
      </c>
    </row>
    <row r="185" s="12" customFormat="1">
      <c r="B185" s="232"/>
      <c r="C185" s="233"/>
      <c r="D185" s="228" t="s">
        <v>141</v>
      </c>
      <c r="E185" s="234" t="s">
        <v>1</v>
      </c>
      <c r="F185" s="235" t="s">
        <v>215</v>
      </c>
      <c r="G185" s="233"/>
      <c r="H185" s="234" t="s">
        <v>1</v>
      </c>
      <c r="I185" s="236"/>
      <c r="J185" s="233"/>
      <c r="K185" s="233"/>
      <c r="L185" s="237"/>
      <c r="M185" s="238"/>
      <c r="N185" s="239"/>
      <c r="O185" s="239"/>
      <c r="P185" s="239"/>
      <c r="Q185" s="239"/>
      <c r="R185" s="239"/>
      <c r="S185" s="239"/>
      <c r="T185" s="240"/>
      <c r="AT185" s="241" t="s">
        <v>141</v>
      </c>
      <c r="AU185" s="241" t="s">
        <v>79</v>
      </c>
      <c r="AV185" s="12" t="s">
        <v>21</v>
      </c>
      <c r="AW185" s="12" t="s">
        <v>34</v>
      </c>
      <c r="AX185" s="12" t="s">
        <v>71</v>
      </c>
      <c r="AY185" s="241" t="s">
        <v>126</v>
      </c>
    </row>
    <row r="186" s="13" customFormat="1">
      <c r="B186" s="242"/>
      <c r="C186" s="243"/>
      <c r="D186" s="228" t="s">
        <v>141</v>
      </c>
      <c r="E186" s="244" t="s">
        <v>1</v>
      </c>
      <c r="F186" s="245" t="s">
        <v>228</v>
      </c>
      <c r="G186" s="243"/>
      <c r="H186" s="246">
        <v>0.0080000000000000002</v>
      </c>
      <c r="I186" s="247"/>
      <c r="J186" s="243"/>
      <c r="K186" s="243"/>
      <c r="L186" s="248"/>
      <c r="M186" s="249"/>
      <c r="N186" s="250"/>
      <c r="O186" s="250"/>
      <c r="P186" s="250"/>
      <c r="Q186" s="250"/>
      <c r="R186" s="250"/>
      <c r="S186" s="250"/>
      <c r="T186" s="251"/>
      <c r="AT186" s="252" t="s">
        <v>141</v>
      </c>
      <c r="AU186" s="252" t="s">
        <v>79</v>
      </c>
      <c r="AV186" s="13" t="s">
        <v>79</v>
      </c>
      <c r="AW186" s="13" t="s">
        <v>34</v>
      </c>
      <c r="AX186" s="13" t="s">
        <v>71</v>
      </c>
      <c r="AY186" s="252" t="s">
        <v>126</v>
      </c>
    </row>
    <row r="187" s="12" customFormat="1">
      <c r="B187" s="232"/>
      <c r="C187" s="233"/>
      <c r="D187" s="228" t="s">
        <v>141</v>
      </c>
      <c r="E187" s="234" t="s">
        <v>1</v>
      </c>
      <c r="F187" s="235" t="s">
        <v>217</v>
      </c>
      <c r="G187" s="233"/>
      <c r="H187" s="234" t="s">
        <v>1</v>
      </c>
      <c r="I187" s="236"/>
      <c r="J187" s="233"/>
      <c r="K187" s="233"/>
      <c r="L187" s="237"/>
      <c r="M187" s="238"/>
      <c r="N187" s="239"/>
      <c r="O187" s="239"/>
      <c r="P187" s="239"/>
      <c r="Q187" s="239"/>
      <c r="R187" s="239"/>
      <c r="S187" s="239"/>
      <c r="T187" s="240"/>
      <c r="AT187" s="241" t="s">
        <v>141</v>
      </c>
      <c r="AU187" s="241" t="s">
        <v>79</v>
      </c>
      <c r="AV187" s="12" t="s">
        <v>21</v>
      </c>
      <c r="AW187" s="12" t="s">
        <v>34</v>
      </c>
      <c r="AX187" s="12" t="s">
        <v>71</v>
      </c>
      <c r="AY187" s="241" t="s">
        <v>126</v>
      </c>
    </row>
    <row r="188" s="13" customFormat="1">
      <c r="B188" s="242"/>
      <c r="C188" s="243"/>
      <c r="D188" s="228" t="s">
        <v>141</v>
      </c>
      <c r="E188" s="244" t="s">
        <v>1</v>
      </c>
      <c r="F188" s="245" t="s">
        <v>228</v>
      </c>
      <c r="G188" s="243"/>
      <c r="H188" s="246">
        <v>0.0080000000000000002</v>
      </c>
      <c r="I188" s="247"/>
      <c r="J188" s="243"/>
      <c r="K188" s="243"/>
      <c r="L188" s="248"/>
      <c r="M188" s="249"/>
      <c r="N188" s="250"/>
      <c r="O188" s="250"/>
      <c r="P188" s="250"/>
      <c r="Q188" s="250"/>
      <c r="R188" s="250"/>
      <c r="S188" s="250"/>
      <c r="T188" s="251"/>
      <c r="AT188" s="252" t="s">
        <v>141</v>
      </c>
      <c r="AU188" s="252" t="s">
        <v>79</v>
      </c>
      <c r="AV188" s="13" t="s">
        <v>79</v>
      </c>
      <c r="AW188" s="13" t="s">
        <v>34</v>
      </c>
      <c r="AX188" s="13" t="s">
        <v>71</v>
      </c>
      <c r="AY188" s="252" t="s">
        <v>126</v>
      </c>
    </row>
    <row r="189" s="14" customFormat="1">
      <c r="B189" s="253"/>
      <c r="C189" s="254"/>
      <c r="D189" s="228" t="s">
        <v>141</v>
      </c>
      <c r="E189" s="255" t="s">
        <v>1</v>
      </c>
      <c r="F189" s="256" t="s">
        <v>150</v>
      </c>
      <c r="G189" s="254"/>
      <c r="H189" s="257">
        <v>0.016</v>
      </c>
      <c r="I189" s="258"/>
      <c r="J189" s="254"/>
      <c r="K189" s="254"/>
      <c r="L189" s="259"/>
      <c r="M189" s="260"/>
      <c r="N189" s="261"/>
      <c r="O189" s="261"/>
      <c r="P189" s="261"/>
      <c r="Q189" s="261"/>
      <c r="R189" s="261"/>
      <c r="S189" s="261"/>
      <c r="T189" s="262"/>
      <c r="AT189" s="263" t="s">
        <v>141</v>
      </c>
      <c r="AU189" s="263" t="s">
        <v>79</v>
      </c>
      <c r="AV189" s="14" t="s">
        <v>133</v>
      </c>
      <c r="AW189" s="14" t="s">
        <v>34</v>
      </c>
      <c r="AX189" s="14" t="s">
        <v>21</v>
      </c>
      <c r="AY189" s="263" t="s">
        <v>126</v>
      </c>
    </row>
    <row r="190" s="1" customFormat="1" ht="16.5" customHeight="1">
      <c r="B190" s="38"/>
      <c r="C190" s="216" t="s">
        <v>229</v>
      </c>
      <c r="D190" s="216" t="s">
        <v>128</v>
      </c>
      <c r="E190" s="217" t="s">
        <v>230</v>
      </c>
      <c r="F190" s="218" t="s">
        <v>231</v>
      </c>
      <c r="G190" s="219" t="s">
        <v>232</v>
      </c>
      <c r="H190" s="220">
        <v>161.36099999999999</v>
      </c>
      <c r="I190" s="221"/>
      <c r="J190" s="222">
        <f>ROUND(I190*H190,2)</f>
        <v>0</v>
      </c>
      <c r="K190" s="218" t="s">
        <v>132</v>
      </c>
      <c r="L190" s="43"/>
      <c r="M190" s="223" t="s">
        <v>1</v>
      </c>
      <c r="N190" s="224" t="s">
        <v>42</v>
      </c>
      <c r="O190" s="79"/>
      <c r="P190" s="225">
        <f>O190*H190</f>
        <v>0</v>
      </c>
      <c r="Q190" s="225">
        <v>0</v>
      </c>
      <c r="R190" s="225">
        <f>Q190*H190</f>
        <v>0</v>
      </c>
      <c r="S190" s="225">
        <v>0</v>
      </c>
      <c r="T190" s="226">
        <f>S190*H190</f>
        <v>0</v>
      </c>
      <c r="AR190" s="17" t="s">
        <v>133</v>
      </c>
      <c r="AT190" s="17" t="s">
        <v>128</v>
      </c>
      <c r="AU190" s="17" t="s">
        <v>79</v>
      </c>
      <c r="AY190" s="17" t="s">
        <v>126</v>
      </c>
      <c r="BE190" s="227">
        <f>IF(N190="základní",J190,0)</f>
        <v>0</v>
      </c>
      <c r="BF190" s="227">
        <f>IF(N190="snížená",J190,0)</f>
        <v>0</v>
      </c>
      <c r="BG190" s="227">
        <f>IF(N190="zákl. přenesená",J190,0)</f>
        <v>0</v>
      </c>
      <c r="BH190" s="227">
        <f>IF(N190="sníž. přenesená",J190,0)</f>
        <v>0</v>
      </c>
      <c r="BI190" s="227">
        <f>IF(N190="nulová",J190,0)</f>
        <v>0</v>
      </c>
      <c r="BJ190" s="17" t="s">
        <v>21</v>
      </c>
      <c r="BK190" s="227">
        <f>ROUND(I190*H190,2)</f>
        <v>0</v>
      </c>
      <c r="BL190" s="17" t="s">
        <v>133</v>
      </c>
      <c r="BM190" s="17" t="s">
        <v>233</v>
      </c>
    </row>
    <row r="191" s="1" customFormat="1">
      <c r="B191" s="38"/>
      <c r="C191" s="39"/>
      <c r="D191" s="228" t="s">
        <v>135</v>
      </c>
      <c r="E191" s="39"/>
      <c r="F191" s="229" t="s">
        <v>234</v>
      </c>
      <c r="G191" s="39"/>
      <c r="H191" s="39"/>
      <c r="I191" s="143"/>
      <c r="J191" s="39"/>
      <c r="K191" s="39"/>
      <c r="L191" s="43"/>
      <c r="M191" s="230"/>
      <c r="N191" s="79"/>
      <c r="O191" s="79"/>
      <c r="P191" s="79"/>
      <c r="Q191" s="79"/>
      <c r="R191" s="79"/>
      <c r="S191" s="79"/>
      <c r="T191" s="80"/>
      <c r="AT191" s="17" t="s">
        <v>135</v>
      </c>
      <c r="AU191" s="17" t="s">
        <v>79</v>
      </c>
    </row>
    <row r="192" s="1" customFormat="1">
      <c r="B192" s="38"/>
      <c r="C192" s="39"/>
      <c r="D192" s="228" t="s">
        <v>137</v>
      </c>
      <c r="E192" s="39"/>
      <c r="F192" s="231" t="s">
        <v>235</v>
      </c>
      <c r="G192" s="39"/>
      <c r="H192" s="39"/>
      <c r="I192" s="143"/>
      <c r="J192" s="39"/>
      <c r="K192" s="39"/>
      <c r="L192" s="43"/>
      <c r="M192" s="230"/>
      <c r="N192" s="79"/>
      <c r="O192" s="79"/>
      <c r="P192" s="79"/>
      <c r="Q192" s="79"/>
      <c r="R192" s="79"/>
      <c r="S192" s="79"/>
      <c r="T192" s="80"/>
      <c r="AT192" s="17" t="s">
        <v>137</v>
      </c>
      <c r="AU192" s="17" t="s">
        <v>79</v>
      </c>
    </row>
    <row r="193" s="1" customFormat="1">
      <c r="B193" s="38"/>
      <c r="C193" s="39"/>
      <c r="D193" s="228" t="s">
        <v>139</v>
      </c>
      <c r="E193" s="39"/>
      <c r="F193" s="231" t="s">
        <v>236</v>
      </c>
      <c r="G193" s="39"/>
      <c r="H193" s="39"/>
      <c r="I193" s="143"/>
      <c r="J193" s="39"/>
      <c r="K193" s="39"/>
      <c r="L193" s="43"/>
      <c r="M193" s="230"/>
      <c r="N193" s="79"/>
      <c r="O193" s="79"/>
      <c r="P193" s="79"/>
      <c r="Q193" s="79"/>
      <c r="R193" s="79"/>
      <c r="S193" s="79"/>
      <c r="T193" s="80"/>
      <c r="AT193" s="17" t="s">
        <v>139</v>
      </c>
      <c r="AU193" s="17" t="s">
        <v>79</v>
      </c>
    </row>
    <row r="194" s="12" customFormat="1">
      <c r="B194" s="232"/>
      <c r="C194" s="233"/>
      <c r="D194" s="228" t="s">
        <v>141</v>
      </c>
      <c r="E194" s="234" t="s">
        <v>1</v>
      </c>
      <c r="F194" s="235" t="s">
        <v>237</v>
      </c>
      <c r="G194" s="233"/>
      <c r="H194" s="234" t="s">
        <v>1</v>
      </c>
      <c r="I194" s="236"/>
      <c r="J194" s="233"/>
      <c r="K194" s="233"/>
      <c r="L194" s="237"/>
      <c r="M194" s="238"/>
      <c r="N194" s="239"/>
      <c r="O194" s="239"/>
      <c r="P194" s="239"/>
      <c r="Q194" s="239"/>
      <c r="R194" s="239"/>
      <c r="S194" s="239"/>
      <c r="T194" s="240"/>
      <c r="AT194" s="241" t="s">
        <v>141</v>
      </c>
      <c r="AU194" s="241" t="s">
        <v>79</v>
      </c>
      <c r="AV194" s="12" t="s">
        <v>21</v>
      </c>
      <c r="AW194" s="12" t="s">
        <v>34</v>
      </c>
      <c r="AX194" s="12" t="s">
        <v>71</v>
      </c>
      <c r="AY194" s="241" t="s">
        <v>126</v>
      </c>
    </row>
    <row r="195" s="13" customFormat="1">
      <c r="B195" s="242"/>
      <c r="C195" s="243"/>
      <c r="D195" s="228" t="s">
        <v>141</v>
      </c>
      <c r="E195" s="244" t="s">
        <v>1</v>
      </c>
      <c r="F195" s="245" t="s">
        <v>238</v>
      </c>
      <c r="G195" s="243"/>
      <c r="H195" s="246">
        <v>11.481999999999999</v>
      </c>
      <c r="I195" s="247"/>
      <c r="J195" s="243"/>
      <c r="K195" s="243"/>
      <c r="L195" s="248"/>
      <c r="M195" s="249"/>
      <c r="N195" s="250"/>
      <c r="O195" s="250"/>
      <c r="P195" s="250"/>
      <c r="Q195" s="250"/>
      <c r="R195" s="250"/>
      <c r="S195" s="250"/>
      <c r="T195" s="251"/>
      <c r="AT195" s="252" t="s">
        <v>141</v>
      </c>
      <c r="AU195" s="252" t="s">
        <v>79</v>
      </c>
      <c r="AV195" s="13" t="s">
        <v>79</v>
      </c>
      <c r="AW195" s="13" t="s">
        <v>34</v>
      </c>
      <c r="AX195" s="13" t="s">
        <v>71</v>
      </c>
      <c r="AY195" s="252" t="s">
        <v>126</v>
      </c>
    </row>
    <row r="196" s="12" customFormat="1">
      <c r="B196" s="232"/>
      <c r="C196" s="233"/>
      <c r="D196" s="228" t="s">
        <v>141</v>
      </c>
      <c r="E196" s="234" t="s">
        <v>1</v>
      </c>
      <c r="F196" s="235" t="s">
        <v>239</v>
      </c>
      <c r="G196" s="233"/>
      <c r="H196" s="234" t="s">
        <v>1</v>
      </c>
      <c r="I196" s="236"/>
      <c r="J196" s="233"/>
      <c r="K196" s="233"/>
      <c r="L196" s="237"/>
      <c r="M196" s="238"/>
      <c r="N196" s="239"/>
      <c r="O196" s="239"/>
      <c r="P196" s="239"/>
      <c r="Q196" s="239"/>
      <c r="R196" s="239"/>
      <c r="S196" s="239"/>
      <c r="T196" s="240"/>
      <c r="AT196" s="241" t="s">
        <v>141</v>
      </c>
      <c r="AU196" s="241" t="s">
        <v>79</v>
      </c>
      <c r="AV196" s="12" t="s">
        <v>21</v>
      </c>
      <c r="AW196" s="12" t="s">
        <v>34</v>
      </c>
      <c r="AX196" s="12" t="s">
        <v>71</v>
      </c>
      <c r="AY196" s="241" t="s">
        <v>126</v>
      </c>
    </row>
    <row r="197" s="13" customFormat="1">
      <c r="B197" s="242"/>
      <c r="C197" s="243"/>
      <c r="D197" s="228" t="s">
        <v>141</v>
      </c>
      <c r="E197" s="244" t="s">
        <v>1</v>
      </c>
      <c r="F197" s="245" t="s">
        <v>238</v>
      </c>
      <c r="G197" s="243"/>
      <c r="H197" s="246">
        <v>11.481999999999999</v>
      </c>
      <c r="I197" s="247"/>
      <c r="J197" s="243"/>
      <c r="K197" s="243"/>
      <c r="L197" s="248"/>
      <c r="M197" s="249"/>
      <c r="N197" s="250"/>
      <c r="O197" s="250"/>
      <c r="P197" s="250"/>
      <c r="Q197" s="250"/>
      <c r="R197" s="250"/>
      <c r="S197" s="250"/>
      <c r="T197" s="251"/>
      <c r="AT197" s="252" t="s">
        <v>141</v>
      </c>
      <c r="AU197" s="252" t="s">
        <v>79</v>
      </c>
      <c r="AV197" s="13" t="s">
        <v>79</v>
      </c>
      <c r="AW197" s="13" t="s">
        <v>34</v>
      </c>
      <c r="AX197" s="13" t="s">
        <v>71</v>
      </c>
      <c r="AY197" s="252" t="s">
        <v>126</v>
      </c>
    </row>
    <row r="198" s="12" customFormat="1">
      <c r="B198" s="232"/>
      <c r="C198" s="233"/>
      <c r="D198" s="228" t="s">
        <v>141</v>
      </c>
      <c r="E198" s="234" t="s">
        <v>1</v>
      </c>
      <c r="F198" s="235" t="s">
        <v>240</v>
      </c>
      <c r="G198" s="233"/>
      <c r="H198" s="234" t="s">
        <v>1</v>
      </c>
      <c r="I198" s="236"/>
      <c r="J198" s="233"/>
      <c r="K198" s="233"/>
      <c r="L198" s="237"/>
      <c r="M198" s="238"/>
      <c r="N198" s="239"/>
      <c r="O198" s="239"/>
      <c r="P198" s="239"/>
      <c r="Q198" s="239"/>
      <c r="R198" s="239"/>
      <c r="S198" s="239"/>
      <c r="T198" s="240"/>
      <c r="AT198" s="241" t="s">
        <v>141</v>
      </c>
      <c r="AU198" s="241" t="s">
        <v>79</v>
      </c>
      <c r="AV198" s="12" t="s">
        <v>21</v>
      </c>
      <c r="AW198" s="12" t="s">
        <v>34</v>
      </c>
      <c r="AX198" s="12" t="s">
        <v>71</v>
      </c>
      <c r="AY198" s="241" t="s">
        <v>126</v>
      </c>
    </row>
    <row r="199" s="13" customFormat="1">
      <c r="B199" s="242"/>
      <c r="C199" s="243"/>
      <c r="D199" s="228" t="s">
        <v>141</v>
      </c>
      <c r="E199" s="244" t="s">
        <v>1</v>
      </c>
      <c r="F199" s="245" t="s">
        <v>241</v>
      </c>
      <c r="G199" s="243"/>
      <c r="H199" s="246">
        <v>11.837</v>
      </c>
      <c r="I199" s="247"/>
      <c r="J199" s="243"/>
      <c r="K199" s="243"/>
      <c r="L199" s="248"/>
      <c r="M199" s="249"/>
      <c r="N199" s="250"/>
      <c r="O199" s="250"/>
      <c r="P199" s="250"/>
      <c r="Q199" s="250"/>
      <c r="R199" s="250"/>
      <c r="S199" s="250"/>
      <c r="T199" s="251"/>
      <c r="AT199" s="252" t="s">
        <v>141</v>
      </c>
      <c r="AU199" s="252" t="s">
        <v>79</v>
      </c>
      <c r="AV199" s="13" t="s">
        <v>79</v>
      </c>
      <c r="AW199" s="13" t="s">
        <v>34</v>
      </c>
      <c r="AX199" s="13" t="s">
        <v>71</v>
      </c>
      <c r="AY199" s="252" t="s">
        <v>126</v>
      </c>
    </row>
    <row r="200" s="12" customFormat="1">
      <c r="B200" s="232"/>
      <c r="C200" s="233"/>
      <c r="D200" s="228" t="s">
        <v>141</v>
      </c>
      <c r="E200" s="234" t="s">
        <v>1</v>
      </c>
      <c r="F200" s="235" t="s">
        <v>242</v>
      </c>
      <c r="G200" s="233"/>
      <c r="H200" s="234" t="s">
        <v>1</v>
      </c>
      <c r="I200" s="236"/>
      <c r="J200" s="233"/>
      <c r="K200" s="233"/>
      <c r="L200" s="237"/>
      <c r="M200" s="238"/>
      <c r="N200" s="239"/>
      <c r="O200" s="239"/>
      <c r="P200" s="239"/>
      <c r="Q200" s="239"/>
      <c r="R200" s="239"/>
      <c r="S200" s="239"/>
      <c r="T200" s="240"/>
      <c r="AT200" s="241" t="s">
        <v>141</v>
      </c>
      <c r="AU200" s="241" t="s">
        <v>79</v>
      </c>
      <c r="AV200" s="12" t="s">
        <v>21</v>
      </c>
      <c r="AW200" s="12" t="s">
        <v>34</v>
      </c>
      <c r="AX200" s="12" t="s">
        <v>71</v>
      </c>
      <c r="AY200" s="241" t="s">
        <v>126</v>
      </c>
    </row>
    <row r="201" s="13" customFormat="1">
      <c r="B201" s="242"/>
      <c r="C201" s="243"/>
      <c r="D201" s="228" t="s">
        <v>141</v>
      </c>
      <c r="E201" s="244" t="s">
        <v>1</v>
      </c>
      <c r="F201" s="245" t="s">
        <v>243</v>
      </c>
      <c r="G201" s="243"/>
      <c r="H201" s="246">
        <v>8.2799999999999994</v>
      </c>
      <c r="I201" s="247"/>
      <c r="J201" s="243"/>
      <c r="K201" s="243"/>
      <c r="L201" s="248"/>
      <c r="M201" s="249"/>
      <c r="N201" s="250"/>
      <c r="O201" s="250"/>
      <c r="P201" s="250"/>
      <c r="Q201" s="250"/>
      <c r="R201" s="250"/>
      <c r="S201" s="250"/>
      <c r="T201" s="251"/>
      <c r="AT201" s="252" t="s">
        <v>141</v>
      </c>
      <c r="AU201" s="252" t="s">
        <v>79</v>
      </c>
      <c r="AV201" s="13" t="s">
        <v>79</v>
      </c>
      <c r="AW201" s="13" t="s">
        <v>34</v>
      </c>
      <c r="AX201" s="13" t="s">
        <v>71</v>
      </c>
      <c r="AY201" s="252" t="s">
        <v>126</v>
      </c>
    </row>
    <row r="202" s="12" customFormat="1">
      <c r="B202" s="232"/>
      <c r="C202" s="233"/>
      <c r="D202" s="228" t="s">
        <v>141</v>
      </c>
      <c r="E202" s="234" t="s">
        <v>1</v>
      </c>
      <c r="F202" s="235" t="s">
        <v>244</v>
      </c>
      <c r="G202" s="233"/>
      <c r="H202" s="234" t="s">
        <v>1</v>
      </c>
      <c r="I202" s="236"/>
      <c r="J202" s="233"/>
      <c r="K202" s="233"/>
      <c r="L202" s="237"/>
      <c r="M202" s="238"/>
      <c r="N202" s="239"/>
      <c r="O202" s="239"/>
      <c r="P202" s="239"/>
      <c r="Q202" s="239"/>
      <c r="R202" s="239"/>
      <c r="S202" s="239"/>
      <c r="T202" s="240"/>
      <c r="AT202" s="241" t="s">
        <v>141</v>
      </c>
      <c r="AU202" s="241" t="s">
        <v>79</v>
      </c>
      <c r="AV202" s="12" t="s">
        <v>21</v>
      </c>
      <c r="AW202" s="12" t="s">
        <v>34</v>
      </c>
      <c r="AX202" s="12" t="s">
        <v>71</v>
      </c>
      <c r="AY202" s="241" t="s">
        <v>126</v>
      </c>
    </row>
    <row r="203" s="13" customFormat="1">
      <c r="B203" s="242"/>
      <c r="C203" s="243"/>
      <c r="D203" s="228" t="s">
        <v>141</v>
      </c>
      <c r="E203" s="244" t="s">
        <v>1</v>
      </c>
      <c r="F203" s="245" t="s">
        <v>243</v>
      </c>
      <c r="G203" s="243"/>
      <c r="H203" s="246">
        <v>8.2799999999999994</v>
      </c>
      <c r="I203" s="247"/>
      <c r="J203" s="243"/>
      <c r="K203" s="243"/>
      <c r="L203" s="248"/>
      <c r="M203" s="249"/>
      <c r="N203" s="250"/>
      <c r="O203" s="250"/>
      <c r="P203" s="250"/>
      <c r="Q203" s="250"/>
      <c r="R203" s="250"/>
      <c r="S203" s="250"/>
      <c r="T203" s="251"/>
      <c r="AT203" s="252" t="s">
        <v>141</v>
      </c>
      <c r="AU203" s="252" t="s">
        <v>79</v>
      </c>
      <c r="AV203" s="13" t="s">
        <v>79</v>
      </c>
      <c r="AW203" s="13" t="s">
        <v>34</v>
      </c>
      <c r="AX203" s="13" t="s">
        <v>71</v>
      </c>
      <c r="AY203" s="252" t="s">
        <v>126</v>
      </c>
    </row>
    <row r="204" s="12" customFormat="1">
      <c r="B204" s="232"/>
      <c r="C204" s="233"/>
      <c r="D204" s="228" t="s">
        <v>141</v>
      </c>
      <c r="E204" s="234" t="s">
        <v>1</v>
      </c>
      <c r="F204" s="235" t="s">
        <v>245</v>
      </c>
      <c r="G204" s="233"/>
      <c r="H204" s="234" t="s">
        <v>1</v>
      </c>
      <c r="I204" s="236"/>
      <c r="J204" s="233"/>
      <c r="K204" s="233"/>
      <c r="L204" s="237"/>
      <c r="M204" s="238"/>
      <c r="N204" s="239"/>
      <c r="O204" s="239"/>
      <c r="P204" s="239"/>
      <c r="Q204" s="239"/>
      <c r="R204" s="239"/>
      <c r="S204" s="239"/>
      <c r="T204" s="240"/>
      <c r="AT204" s="241" t="s">
        <v>141</v>
      </c>
      <c r="AU204" s="241" t="s">
        <v>79</v>
      </c>
      <c r="AV204" s="12" t="s">
        <v>21</v>
      </c>
      <c r="AW204" s="12" t="s">
        <v>34</v>
      </c>
      <c r="AX204" s="12" t="s">
        <v>71</v>
      </c>
      <c r="AY204" s="241" t="s">
        <v>126</v>
      </c>
    </row>
    <row r="205" s="13" customFormat="1">
      <c r="B205" s="242"/>
      <c r="C205" s="243"/>
      <c r="D205" s="228" t="s">
        <v>141</v>
      </c>
      <c r="E205" s="244" t="s">
        <v>1</v>
      </c>
      <c r="F205" s="245" t="s">
        <v>246</v>
      </c>
      <c r="G205" s="243"/>
      <c r="H205" s="246">
        <v>110</v>
      </c>
      <c r="I205" s="247"/>
      <c r="J205" s="243"/>
      <c r="K205" s="243"/>
      <c r="L205" s="248"/>
      <c r="M205" s="249"/>
      <c r="N205" s="250"/>
      <c r="O205" s="250"/>
      <c r="P205" s="250"/>
      <c r="Q205" s="250"/>
      <c r="R205" s="250"/>
      <c r="S205" s="250"/>
      <c r="T205" s="251"/>
      <c r="AT205" s="252" t="s">
        <v>141</v>
      </c>
      <c r="AU205" s="252" t="s">
        <v>79</v>
      </c>
      <c r="AV205" s="13" t="s">
        <v>79</v>
      </c>
      <c r="AW205" s="13" t="s">
        <v>34</v>
      </c>
      <c r="AX205" s="13" t="s">
        <v>71</v>
      </c>
      <c r="AY205" s="252" t="s">
        <v>126</v>
      </c>
    </row>
    <row r="206" s="14" customFormat="1">
      <c r="B206" s="253"/>
      <c r="C206" s="254"/>
      <c r="D206" s="228" t="s">
        <v>141</v>
      </c>
      <c r="E206" s="255" t="s">
        <v>1</v>
      </c>
      <c r="F206" s="256" t="s">
        <v>150</v>
      </c>
      <c r="G206" s="254"/>
      <c r="H206" s="257">
        <v>161.36099999999999</v>
      </c>
      <c r="I206" s="258"/>
      <c r="J206" s="254"/>
      <c r="K206" s="254"/>
      <c r="L206" s="259"/>
      <c r="M206" s="260"/>
      <c r="N206" s="261"/>
      <c r="O206" s="261"/>
      <c r="P206" s="261"/>
      <c r="Q206" s="261"/>
      <c r="R206" s="261"/>
      <c r="S206" s="261"/>
      <c r="T206" s="262"/>
      <c r="AT206" s="263" t="s">
        <v>141</v>
      </c>
      <c r="AU206" s="263" t="s">
        <v>79</v>
      </c>
      <c r="AV206" s="14" t="s">
        <v>133</v>
      </c>
      <c r="AW206" s="14" t="s">
        <v>34</v>
      </c>
      <c r="AX206" s="14" t="s">
        <v>21</v>
      </c>
      <c r="AY206" s="263" t="s">
        <v>126</v>
      </c>
    </row>
    <row r="207" s="1" customFormat="1" ht="16.5" customHeight="1">
      <c r="B207" s="38"/>
      <c r="C207" s="264" t="s">
        <v>247</v>
      </c>
      <c r="D207" s="264" t="s">
        <v>175</v>
      </c>
      <c r="E207" s="265" t="s">
        <v>248</v>
      </c>
      <c r="F207" s="266" t="s">
        <v>249</v>
      </c>
      <c r="G207" s="267" t="s">
        <v>161</v>
      </c>
      <c r="H207" s="268">
        <v>0.031</v>
      </c>
      <c r="I207" s="269"/>
      <c r="J207" s="270">
        <f>ROUND(I207*H207,2)</f>
        <v>0</v>
      </c>
      <c r="K207" s="266" t="s">
        <v>132</v>
      </c>
      <c r="L207" s="271"/>
      <c r="M207" s="272" t="s">
        <v>1</v>
      </c>
      <c r="N207" s="273" t="s">
        <v>42</v>
      </c>
      <c r="O207" s="79"/>
      <c r="P207" s="225">
        <f>O207*H207</f>
        <v>0</v>
      </c>
      <c r="Q207" s="225">
        <v>1</v>
      </c>
      <c r="R207" s="225">
        <f>Q207*H207</f>
        <v>0.031</v>
      </c>
      <c r="S207" s="225">
        <v>0</v>
      </c>
      <c r="T207" s="226">
        <f>S207*H207</f>
        <v>0</v>
      </c>
      <c r="AR207" s="17" t="s">
        <v>178</v>
      </c>
      <c r="AT207" s="17" t="s">
        <v>175</v>
      </c>
      <c r="AU207" s="17" t="s">
        <v>79</v>
      </c>
      <c r="AY207" s="17" t="s">
        <v>126</v>
      </c>
      <c r="BE207" s="227">
        <f>IF(N207="základní",J207,0)</f>
        <v>0</v>
      </c>
      <c r="BF207" s="227">
        <f>IF(N207="snížená",J207,0)</f>
        <v>0</v>
      </c>
      <c r="BG207" s="227">
        <f>IF(N207="zákl. přenesená",J207,0)</f>
        <v>0</v>
      </c>
      <c r="BH207" s="227">
        <f>IF(N207="sníž. přenesená",J207,0)</f>
        <v>0</v>
      </c>
      <c r="BI207" s="227">
        <f>IF(N207="nulová",J207,0)</f>
        <v>0</v>
      </c>
      <c r="BJ207" s="17" t="s">
        <v>21</v>
      </c>
      <c r="BK207" s="227">
        <f>ROUND(I207*H207,2)</f>
        <v>0</v>
      </c>
      <c r="BL207" s="17" t="s">
        <v>133</v>
      </c>
      <c r="BM207" s="17" t="s">
        <v>250</v>
      </c>
    </row>
    <row r="208" s="1" customFormat="1">
      <c r="B208" s="38"/>
      <c r="C208" s="39"/>
      <c r="D208" s="228" t="s">
        <v>135</v>
      </c>
      <c r="E208" s="39"/>
      <c r="F208" s="229" t="s">
        <v>249</v>
      </c>
      <c r="G208" s="39"/>
      <c r="H208" s="39"/>
      <c r="I208" s="143"/>
      <c r="J208" s="39"/>
      <c r="K208" s="39"/>
      <c r="L208" s="43"/>
      <c r="M208" s="230"/>
      <c r="N208" s="79"/>
      <c r="O208" s="79"/>
      <c r="P208" s="79"/>
      <c r="Q208" s="79"/>
      <c r="R208" s="79"/>
      <c r="S208" s="79"/>
      <c r="T208" s="80"/>
      <c r="AT208" s="17" t="s">
        <v>135</v>
      </c>
      <c r="AU208" s="17" t="s">
        <v>79</v>
      </c>
    </row>
    <row r="209" s="1" customFormat="1">
      <c r="B209" s="38"/>
      <c r="C209" s="39"/>
      <c r="D209" s="228" t="s">
        <v>139</v>
      </c>
      <c r="E209" s="39"/>
      <c r="F209" s="231" t="s">
        <v>251</v>
      </c>
      <c r="G209" s="39"/>
      <c r="H209" s="39"/>
      <c r="I209" s="143"/>
      <c r="J209" s="39"/>
      <c r="K209" s="39"/>
      <c r="L209" s="43"/>
      <c r="M209" s="230"/>
      <c r="N209" s="79"/>
      <c r="O209" s="79"/>
      <c r="P209" s="79"/>
      <c r="Q209" s="79"/>
      <c r="R209" s="79"/>
      <c r="S209" s="79"/>
      <c r="T209" s="80"/>
      <c r="AT209" s="17" t="s">
        <v>139</v>
      </c>
      <c r="AU209" s="17" t="s">
        <v>79</v>
      </c>
    </row>
    <row r="210" s="12" customFormat="1">
      <c r="B210" s="232"/>
      <c r="C210" s="233"/>
      <c r="D210" s="228" t="s">
        <v>141</v>
      </c>
      <c r="E210" s="234" t="s">
        <v>1</v>
      </c>
      <c r="F210" s="235" t="s">
        <v>252</v>
      </c>
      <c r="G210" s="233"/>
      <c r="H210" s="234" t="s">
        <v>1</v>
      </c>
      <c r="I210" s="236"/>
      <c r="J210" s="233"/>
      <c r="K210" s="233"/>
      <c r="L210" s="237"/>
      <c r="M210" s="238"/>
      <c r="N210" s="239"/>
      <c r="O210" s="239"/>
      <c r="P210" s="239"/>
      <c r="Q210" s="239"/>
      <c r="R210" s="239"/>
      <c r="S210" s="239"/>
      <c r="T210" s="240"/>
      <c r="AT210" s="241" t="s">
        <v>141</v>
      </c>
      <c r="AU210" s="241" t="s">
        <v>79</v>
      </c>
      <c r="AV210" s="12" t="s">
        <v>21</v>
      </c>
      <c r="AW210" s="12" t="s">
        <v>34</v>
      </c>
      <c r="AX210" s="12" t="s">
        <v>71</v>
      </c>
      <c r="AY210" s="241" t="s">
        <v>126</v>
      </c>
    </row>
    <row r="211" s="13" customFormat="1">
      <c r="B211" s="242"/>
      <c r="C211" s="243"/>
      <c r="D211" s="228" t="s">
        <v>141</v>
      </c>
      <c r="E211" s="244" t="s">
        <v>1</v>
      </c>
      <c r="F211" s="245" t="s">
        <v>253</v>
      </c>
      <c r="G211" s="243"/>
      <c r="H211" s="246">
        <v>0.031</v>
      </c>
      <c r="I211" s="247"/>
      <c r="J211" s="243"/>
      <c r="K211" s="243"/>
      <c r="L211" s="248"/>
      <c r="M211" s="249"/>
      <c r="N211" s="250"/>
      <c r="O211" s="250"/>
      <c r="P211" s="250"/>
      <c r="Q211" s="250"/>
      <c r="R211" s="250"/>
      <c r="S211" s="250"/>
      <c r="T211" s="251"/>
      <c r="AT211" s="252" t="s">
        <v>141</v>
      </c>
      <c r="AU211" s="252" t="s">
        <v>79</v>
      </c>
      <c r="AV211" s="13" t="s">
        <v>79</v>
      </c>
      <c r="AW211" s="13" t="s">
        <v>34</v>
      </c>
      <c r="AX211" s="13" t="s">
        <v>21</v>
      </c>
      <c r="AY211" s="252" t="s">
        <v>126</v>
      </c>
    </row>
    <row r="212" s="1" customFormat="1" ht="16.5" customHeight="1">
      <c r="B212" s="38"/>
      <c r="C212" s="264" t="s">
        <v>254</v>
      </c>
      <c r="D212" s="264" t="s">
        <v>175</v>
      </c>
      <c r="E212" s="265" t="s">
        <v>255</v>
      </c>
      <c r="F212" s="266" t="s">
        <v>256</v>
      </c>
      <c r="G212" s="267" t="s">
        <v>161</v>
      </c>
      <c r="H212" s="268">
        <v>0.079000000000000001</v>
      </c>
      <c r="I212" s="269"/>
      <c r="J212" s="270">
        <f>ROUND(I212*H212,2)</f>
        <v>0</v>
      </c>
      <c r="K212" s="266" t="s">
        <v>132</v>
      </c>
      <c r="L212" s="271"/>
      <c r="M212" s="272" t="s">
        <v>1</v>
      </c>
      <c r="N212" s="273" t="s">
        <v>42</v>
      </c>
      <c r="O212" s="79"/>
      <c r="P212" s="225">
        <f>O212*H212</f>
        <v>0</v>
      </c>
      <c r="Q212" s="225">
        <v>1</v>
      </c>
      <c r="R212" s="225">
        <f>Q212*H212</f>
        <v>0.079000000000000001</v>
      </c>
      <c r="S212" s="225">
        <v>0</v>
      </c>
      <c r="T212" s="226">
        <f>S212*H212</f>
        <v>0</v>
      </c>
      <c r="AR212" s="17" t="s">
        <v>178</v>
      </c>
      <c r="AT212" s="17" t="s">
        <v>175</v>
      </c>
      <c r="AU212" s="17" t="s">
        <v>79</v>
      </c>
      <c r="AY212" s="17" t="s">
        <v>126</v>
      </c>
      <c r="BE212" s="227">
        <f>IF(N212="základní",J212,0)</f>
        <v>0</v>
      </c>
      <c r="BF212" s="227">
        <f>IF(N212="snížená",J212,0)</f>
        <v>0</v>
      </c>
      <c r="BG212" s="227">
        <f>IF(N212="zákl. přenesená",J212,0)</f>
        <v>0</v>
      </c>
      <c r="BH212" s="227">
        <f>IF(N212="sníž. přenesená",J212,0)</f>
        <v>0</v>
      </c>
      <c r="BI212" s="227">
        <f>IF(N212="nulová",J212,0)</f>
        <v>0</v>
      </c>
      <c r="BJ212" s="17" t="s">
        <v>21</v>
      </c>
      <c r="BK212" s="227">
        <f>ROUND(I212*H212,2)</f>
        <v>0</v>
      </c>
      <c r="BL212" s="17" t="s">
        <v>133</v>
      </c>
      <c r="BM212" s="17" t="s">
        <v>257</v>
      </c>
    </row>
    <row r="213" s="1" customFormat="1">
      <c r="B213" s="38"/>
      <c r="C213" s="39"/>
      <c r="D213" s="228" t="s">
        <v>135</v>
      </c>
      <c r="E213" s="39"/>
      <c r="F213" s="229" t="s">
        <v>256</v>
      </c>
      <c r="G213" s="39"/>
      <c r="H213" s="39"/>
      <c r="I213" s="143"/>
      <c r="J213" s="39"/>
      <c r="K213" s="39"/>
      <c r="L213" s="43"/>
      <c r="M213" s="230"/>
      <c r="N213" s="79"/>
      <c r="O213" s="79"/>
      <c r="P213" s="79"/>
      <c r="Q213" s="79"/>
      <c r="R213" s="79"/>
      <c r="S213" s="79"/>
      <c r="T213" s="80"/>
      <c r="AT213" s="17" t="s">
        <v>135</v>
      </c>
      <c r="AU213" s="17" t="s">
        <v>79</v>
      </c>
    </row>
    <row r="214" s="1" customFormat="1">
      <c r="B214" s="38"/>
      <c r="C214" s="39"/>
      <c r="D214" s="228" t="s">
        <v>139</v>
      </c>
      <c r="E214" s="39"/>
      <c r="F214" s="231" t="s">
        <v>258</v>
      </c>
      <c r="G214" s="39"/>
      <c r="H214" s="39"/>
      <c r="I214" s="143"/>
      <c r="J214" s="39"/>
      <c r="K214" s="39"/>
      <c r="L214" s="43"/>
      <c r="M214" s="230"/>
      <c r="N214" s="79"/>
      <c r="O214" s="79"/>
      <c r="P214" s="79"/>
      <c r="Q214" s="79"/>
      <c r="R214" s="79"/>
      <c r="S214" s="79"/>
      <c r="T214" s="80"/>
      <c r="AT214" s="17" t="s">
        <v>139</v>
      </c>
      <c r="AU214" s="17" t="s">
        <v>79</v>
      </c>
    </row>
    <row r="215" s="12" customFormat="1">
      <c r="B215" s="232"/>
      <c r="C215" s="233"/>
      <c r="D215" s="228" t="s">
        <v>141</v>
      </c>
      <c r="E215" s="234" t="s">
        <v>1</v>
      </c>
      <c r="F215" s="235" t="s">
        <v>259</v>
      </c>
      <c r="G215" s="233"/>
      <c r="H215" s="234" t="s">
        <v>1</v>
      </c>
      <c r="I215" s="236"/>
      <c r="J215" s="233"/>
      <c r="K215" s="233"/>
      <c r="L215" s="237"/>
      <c r="M215" s="238"/>
      <c r="N215" s="239"/>
      <c r="O215" s="239"/>
      <c r="P215" s="239"/>
      <c r="Q215" s="239"/>
      <c r="R215" s="239"/>
      <c r="S215" s="239"/>
      <c r="T215" s="240"/>
      <c r="AT215" s="241" t="s">
        <v>141</v>
      </c>
      <c r="AU215" s="241" t="s">
        <v>79</v>
      </c>
      <c r="AV215" s="12" t="s">
        <v>21</v>
      </c>
      <c r="AW215" s="12" t="s">
        <v>34</v>
      </c>
      <c r="AX215" s="12" t="s">
        <v>71</v>
      </c>
      <c r="AY215" s="241" t="s">
        <v>126</v>
      </c>
    </row>
    <row r="216" s="13" customFormat="1">
      <c r="B216" s="242"/>
      <c r="C216" s="243"/>
      <c r="D216" s="228" t="s">
        <v>141</v>
      </c>
      <c r="E216" s="244" t="s">
        <v>1</v>
      </c>
      <c r="F216" s="245" t="s">
        <v>260</v>
      </c>
      <c r="G216" s="243"/>
      <c r="H216" s="246">
        <v>0.079000000000000001</v>
      </c>
      <c r="I216" s="247"/>
      <c r="J216" s="243"/>
      <c r="K216" s="243"/>
      <c r="L216" s="248"/>
      <c r="M216" s="249"/>
      <c r="N216" s="250"/>
      <c r="O216" s="250"/>
      <c r="P216" s="250"/>
      <c r="Q216" s="250"/>
      <c r="R216" s="250"/>
      <c r="S216" s="250"/>
      <c r="T216" s="251"/>
      <c r="AT216" s="252" t="s">
        <v>141</v>
      </c>
      <c r="AU216" s="252" t="s">
        <v>79</v>
      </c>
      <c r="AV216" s="13" t="s">
        <v>79</v>
      </c>
      <c r="AW216" s="13" t="s">
        <v>34</v>
      </c>
      <c r="AX216" s="13" t="s">
        <v>21</v>
      </c>
      <c r="AY216" s="252" t="s">
        <v>126</v>
      </c>
    </row>
    <row r="217" s="1" customFormat="1" ht="16.5" customHeight="1">
      <c r="B217" s="38"/>
      <c r="C217" s="216" t="s">
        <v>261</v>
      </c>
      <c r="D217" s="216" t="s">
        <v>128</v>
      </c>
      <c r="E217" s="217" t="s">
        <v>262</v>
      </c>
      <c r="F217" s="218" t="s">
        <v>263</v>
      </c>
      <c r="G217" s="219" t="s">
        <v>161</v>
      </c>
      <c r="H217" s="220">
        <v>42</v>
      </c>
      <c r="I217" s="221"/>
      <c r="J217" s="222">
        <f>ROUND(I217*H217,2)</f>
        <v>0</v>
      </c>
      <c r="K217" s="218" t="s">
        <v>132</v>
      </c>
      <c r="L217" s="43"/>
      <c r="M217" s="223" t="s">
        <v>1</v>
      </c>
      <c r="N217" s="224" t="s">
        <v>42</v>
      </c>
      <c r="O217" s="79"/>
      <c r="P217" s="225">
        <f>O217*H217</f>
        <v>0</v>
      </c>
      <c r="Q217" s="225">
        <v>0</v>
      </c>
      <c r="R217" s="225">
        <f>Q217*H217</f>
        <v>0</v>
      </c>
      <c r="S217" s="225">
        <v>0</v>
      </c>
      <c r="T217" s="226">
        <f>S217*H217</f>
        <v>0</v>
      </c>
      <c r="AR217" s="17" t="s">
        <v>133</v>
      </c>
      <c r="AT217" s="17" t="s">
        <v>128</v>
      </c>
      <c r="AU217" s="17" t="s">
        <v>79</v>
      </c>
      <c r="AY217" s="17" t="s">
        <v>126</v>
      </c>
      <c r="BE217" s="227">
        <f>IF(N217="základní",J217,0)</f>
        <v>0</v>
      </c>
      <c r="BF217" s="227">
        <f>IF(N217="snížená",J217,0)</f>
        <v>0</v>
      </c>
      <c r="BG217" s="227">
        <f>IF(N217="zákl. přenesená",J217,0)</f>
        <v>0</v>
      </c>
      <c r="BH217" s="227">
        <f>IF(N217="sníž. přenesená",J217,0)</f>
        <v>0</v>
      </c>
      <c r="BI217" s="227">
        <f>IF(N217="nulová",J217,0)</f>
        <v>0</v>
      </c>
      <c r="BJ217" s="17" t="s">
        <v>21</v>
      </c>
      <c r="BK217" s="227">
        <f>ROUND(I217*H217,2)</f>
        <v>0</v>
      </c>
      <c r="BL217" s="17" t="s">
        <v>133</v>
      </c>
      <c r="BM217" s="17" t="s">
        <v>264</v>
      </c>
    </row>
    <row r="218" s="1" customFormat="1">
      <c r="B218" s="38"/>
      <c r="C218" s="39"/>
      <c r="D218" s="228" t="s">
        <v>135</v>
      </c>
      <c r="E218" s="39"/>
      <c r="F218" s="229" t="s">
        <v>265</v>
      </c>
      <c r="G218" s="39"/>
      <c r="H218" s="39"/>
      <c r="I218" s="143"/>
      <c r="J218" s="39"/>
      <c r="K218" s="39"/>
      <c r="L218" s="43"/>
      <c r="M218" s="230"/>
      <c r="N218" s="79"/>
      <c r="O218" s="79"/>
      <c r="P218" s="79"/>
      <c r="Q218" s="79"/>
      <c r="R218" s="79"/>
      <c r="S218" s="79"/>
      <c r="T218" s="80"/>
      <c r="AT218" s="17" t="s">
        <v>135</v>
      </c>
      <c r="AU218" s="17" t="s">
        <v>79</v>
      </c>
    </row>
    <row r="219" s="1" customFormat="1">
      <c r="B219" s="38"/>
      <c r="C219" s="39"/>
      <c r="D219" s="228" t="s">
        <v>137</v>
      </c>
      <c r="E219" s="39"/>
      <c r="F219" s="231" t="s">
        <v>266</v>
      </c>
      <c r="G219" s="39"/>
      <c r="H219" s="39"/>
      <c r="I219" s="143"/>
      <c r="J219" s="39"/>
      <c r="K219" s="39"/>
      <c r="L219" s="43"/>
      <c r="M219" s="230"/>
      <c r="N219" s="79"/>
      <c r="O219" s="79"/>
      <c r="P219" s="79"/>
      <c r="Q219" s="79"/>
      <c r="R219" s="79"/>
      <c r="S219" s="79"/>
      <c r="T219" s="80"/>
      <c r="AT219" s="17" t="s">
        <v>137</v>
      </c>
      <c r="AU219" s="17" t="s">
        <v>79</v>
      </c>
    </row>
    <row r="220" s="12" customFormat="1">
      <c r="B220" s="232"/>
      <c r="C220" s="233"/>
      <c r="D220" s="228" t="s">
        <v>141</v>
      </c>
      <c r="E220" s="234" t="s">
        <v>1</v>
      </c>
      <c r="F220" s="235" t="s">
        <v>267</v>
      </c>
      <c r="G220" s="233"/>
      <c r="H220" s="234" t="s">
        <v>1</v>
      </c>
      <c r="I220" s="236"/>
      <c r="J220" s="233"/>
      <c r="K220" s="233"/>
      <c r="L220" s="237"/>
      <c r="M220" s="238"/>
      <c r="N220" s="239"/>
      <c r="O220" s="239"/>
      <c r="P220" s="239"/>
      <c r="Q220" s="239"/>
      <c r="R220" s="239"/>
      <c r="S220" s="239"/>
      <c r="T220" s="240"/>
      <c r="AT220" s="241" t="s">
        <v>141</v>
      </c>
      <c r="AU220" s="241" t="s">
        <v>79</v>
      </c>
      <c r="AV220" s="12" t="s">
        <v>21</v>
      </c>
      <c r="AW220" s="12" t="s">
        <v>34</v>
      </c>
      <c r="AX220" s="12" t="s">
        <v>71</v>
      </c>
      <c r="AY220" s="241" t="s">
        <v>126</v>
      </c>
    </row>
    <row r="221" s="13" customFormat="1">
      <c r="B221" s="242"/>
      <c r="C221" s="243"/>
      <c r="D221" s="228" t="s">
        <v>141</v>
      </c>
      <c r="E221" s="244" t="s">
        <v>1</v>
      </c>
      <c r="F221" s="245" t="s">
        <v>268</v>
      </c>
      <c r="G221" s="243"/>
      <c r="H221" s="246">
        <v>21</v>
      </c>
      <c r="I221" s="247"/>
      <c r="J221" s="243"/>
      <c r="K221" s="243"/>
      <c r="L221" s="248"/>
      <c r="M221" s="249"/>
      <c r="N221" s="250"/>
      <c r="O221" s="250"/>
      <c r="P221" s="250"/>
      <c r="Q221" s="250"/>
      <c r="R221" s="250"/>
      <c r="S221" s="250"/>
      <c r="T221" s="251"/>
      <c r="AT221" s="252" t="s">
        <v>141</v>
      </c>
      <c r="AU221" s="252" t="s">
        <v>79</v>
      </c>
      <c r="AV221" s="13" t="s">
        <v>79</v>
      </c>
      <c r="AW221" s="13" t="s">
        <v>34</v>
      </c>
      <c r="AX221" s="13" t="s">
        <v>71</v>
      </c>
      <c r="AY221" s="252" t="s">
        <v>126</v>
      </c>
    </row>
    <row r="222" s="12" customFormat="1">
      <c r="B222" s="232"/>
      <c r="C222" s="233"/>
      <c r="D222" s="228" t="s">
        <v>141</v>
      </c>
      <c r="E222" s="234" t="s">
        <v>1</v>
      </c>
      <c r="F222" s="235" t="s">
        <v>269</v>
      </c>
      <c r="G222" s="233"/>
      <c r="H222" s="234" t="s">
        <v>1</v>
      </c>
      <c r="I222" s="236"/>
      <c r="J222" s="233"/>
      <c r="K222" s="233"/>
      <c r="L222" s="237"/>
      <c r="M222" s="238"/>
      <c r="N222" s="239"/>
      <c r="O222" s="239"/>
      <c r="P222" s="239"/>
      <c r="Q222" s="239"/>
      <c r="R222" s="239"/>
      <c r="S222" s="239"/>
      <c r="T222" s="240"/>
      <c r="AT222" s="241" t="s">
        <v>141</v>
      </c>
      <c r="AU222" s="241" t="s">
        <v>79</v>
      </c>
      <c r="AV222" s="12" t="s">
        <v>21</v>
      </c>
      <c r="AW222" s="12" t="s">
        <v>34</v>
      </c>
      <c r="AX222" s="12" t="s">
        <v>71</v>
      </c>
      <c r="AY222" s="241" t="s">
        <v>126</v>
      </c>
    </row>
    <row r="223" s="13" customFormat="1">
      <c r="B223" s="242"/>
      <c r="C223" s="243"/>
      <c r="D223" s="228" t="s">
        <v>141</v>
      </c>
      <c r="E223" s="244" t="s">
        <v>1</v>
      </c>
      <c r="F223" s="245" t="s">
        <v>268</v>
      </c>
      <c r="G223" s="243"/>
      <c r="H223" s="246">
        <v>21</v>
      </c>
      <c r="I223" s="247"/>
      <c r="J223" s="243"/>
      <c r="K223" s="243"/>
      <c r="L223" s="248"/>
      <c r="M223" s="249"/>
      <c r="N223" s="250"/>
      <c r="O223" s="250"/>
      <c r="P223" s="250"/>
      <c r="Q223" s="250"/>
      <c r="R223" s="250"/>
      <c r="S223" s="250"/>
      <c r="T223" s="251"/>
      <c r="AT223" s="252" t="s">
        <v>141</v>
      </c>
      <c r="AU223" s="252" t="s">
        <v>79</v>
      </c>
      <c r="AV223" s="13" t="s">
        <v>79</v>
      </c>
      <c r="AW223" s="13" t="s">
        <v>34</v>
      </c>
      <c r="AX223" s="13" t="s">
        <v>71</v>
      </c>
      <c r="AY223" s="252" t="s">
        <v>126</v>
      </c>
    </row>
    <row r="224" s="14" customFormat="1">
      <c r="B224" s="253"/>
      <c r="C224" s="254"/>
      <c r="D224" s="228" t="s">
        <v>141</v>
      </c>
      <c r="E224" s="255" t="s">
        <v>1</v>
      </c>
      <c r="F224" s="256" t="s">
        <v>150</v>
      </c>
      <c r="G224" s="254"/>
      <c r="H224" s="257">
        <v>42</v>
      </c>
      <c r="I224" s="258"/>
      <c r="J224" s="254"/>
      <c r="K224" s="254"/>
      <c r="L224" s="259"/>
      <c r="M224" s="260"/>
      <c r="N224" s="261"/>
      <c r="O224" s="261"/>
      <c r="P224" s="261"/>
      <c r="Q224" s="261"/>
      <c r="R224" s="261"/>
      <c r="S224" s="261"/>
      <c r="T224" s="262"/>
      <c r="AT224" s="263" t="s">
        <v>141</v>
      </c>
      <c r="AU224" s="263" t="s">
        <v>79</v>
      </c>
      <c r="AV224" s="14" t="s">
        <v>133</v>
      </c>
      <c r="AW224" s="14" t="s">
        <v>34</v>
      </c>
      <c r="AX224" s="14" t="s">
        <v>21</v>
      </c>
      <c r="AY224" s="263" t="s">
        <v>126</v>
      </c>
    </row>
    <row r="225" s="11" customFormat="1" ht="20.88" customHeight="1">
      <c r="B225" s="200"/>
      <c r="C225" s="201"/>
      <c r="D225" s="202" t="s">
        <v>70</v>
      </c>
      <c r="E225" s="214" t="s">
        <v>174</v>
      </c>
      <c r="F225" s="214" t="s">
        <v>270</v>
      </c>
      <c r="G225" s="201"/>
      <c r="H225" s="201"/>
      <c r="I225" s="204"/>
      <c r="J225" s="215">
        <f>BK225</f>
        <v>0</v>
      </c>
      <c r="K225" s="201"/>
      <c r="L225" s="206"/>
      <c r="M225" s="207"/>
      <c r="N225" s="208"/>
      <c r="O225" s="208"/>
      <c r="P225" s="209">
        <f>SUM(P226:P258)</f>
        <v>0</v>
      </c>
      <c r="Q225" s="208"/>
      <c r="R225" s="209">
        <f>SUM(R226:R258)</f>
        <v>0.2477222</v>
      </c>
      <c r="S225" s="208"/>
      <c r="T225" s="210">
        <f>SUM(T226:T258)</f>
        <v>11.952000000000002</v>
      </c>
      <c r="AR225" s="211" t="s">
        <v>21</v>
      </c>
      <c r="AT225" s="212" t="s">
        <v>70</v>
      </c>
      <c r="AU225" s="212" t="s">
        <v>79</v>
      </c>
      <c r="AY225" s="211" t="s">
        <v>126</v>
      </c>
      <c r="BK225" s="213">
        <f>SUM(BK226:BK258)</f>
        <v>0</v>
      </c>
    </row>
    <row r="226" s="1" customFormat="1" ht="16.5" customHeight="1">
      <c r="B226" s="38"/>
      <c r="C226" s="216" t="s">
        <v>8</v>
      </c>
      <c r="D226" s="216" t="s">
        <v>128</v>
      </c>
      <c r="E226" s="217" t="s">
        <v>271</v>
      </c>
      <c r="F226" s="218" t="s">
        <v>272</v>
      </c>
      <c r="G226" s="219" t="s">
        <v>273</v>
      </c>
      <c r="H226" s="220">
        <v>140</v>
      </c>
      <c r="I226" s="221"/>
      <c r="J226" s="222">
        <f>ROUND(I226*H226,2)</f>
        <v>0</v>
      </c>
      <c r="K226" s="218" t="s">
        <v>132</v>
      </c>
      <c r="L226" s="43"/>
      <c r="M226" s="223" t="s">
        <v>1</v>
      </c>
      <c r="N226" s="224" t="s">
        <v>42</v>
      </c>
      <c r="O226" s="79"/>
      <c r="P226" s="225">
        <f>O226*H226</f>
        <v>0</v>
      </c>
      <c r="Q226" s="225">
        <v>0</v>
      </c>
      <c r="R226" s="225">
        <f>Q226*H226</f>
        <v>0</v>
      </c>
      <c r="S226" s="225">
        <v>0</v>
      </c>
      <c r="T226" s="226">
        <f>S226*H226</f>
        <v>0</v>
      </c>
      <c r="AR226" s="17" t="s">
        <v>133</v>
      </c>
      <c r="AT226" s="17" t="s">
        <v>128</v>
      </c>
      <c r="AU226" s="17" t="s">
        <v>158</v>
      </c>
      <c r="AY226" s="17" t="s">
        <v>126</v>
      </c>
      <c r="BE226" s="227">
        <f>IF(N226="základní",J226,0)</f>
        <v>0</v>
      </c>
      <c r="BF226" s="227">
        <f>IF(N226="snížená",J226,0)</f>
        <v>0</v>
      </c>
      <c r="BG226" s="227">
        <f>IF(N226="zákl. přenesená",J226,0)</f>
        <v>0</v>
      </c>
      <c r="BH226" s="227">
        <f>IF(N226="sníž. přenesená",J226,0)</f>
        <v>0</v>
      </c>
      <c r="BI226" s="227">
        <f>IF(N226="nulová",J226,0)</f>
        <v>0</v>
      </c>
      <c r="BJ226" s="17" t="s">
        <v>21</v>
      </c>
      <c r="BK226" s="227">
        <f>ROUND(I226*H226,2)</f>
        <v>0</v>
      </c>
      <c r="BL226" s="17" t="s">
        <v>133</v>
      </c>
      <c r="BM226" s="17" t="s">
        <v>274</v>
      </c>
    </row>
    <row r="227" s="1" customFormat="1">
      <c r="B227" s="38"/>
      <c r="C227" s="39"/>
      <c r="D227" s="228" t="s">
        <v>135</v>
      </c>
      <c r="E227" s="39"/>
      <c r="F227" s="229" t="s">
        <v>275</v>
      </c>
      <c r="G227" s="39"/>
      <c r="H227" s="39"/>
      <c r="I227" s="143"/>
      <c r="J227" s="39"/>
      <c r="K227" s="39"/>
      <c r="L227" s="43"/>
      <c r="M227" s="230"/>
      <c r="N227" s="79"/>
      <c r="O227" s="79"/>
      <c r="P227" s="79"/>
      <c r="Q227" s="79"/>
      <c r="R227" s="79"/>
      <c r="S227" s="79"/>
      <c r="T227" s="80"/>
      <c r="AT227" s="17" t="s">
        <v>135</v>
      </c>
      <c r="AU227" s="17" t="s">
        <v>158</v>
      </c>
    </row>
    <row r="228" s="1" customFormat="1">
      <c r="B228" s="38"/>
      <c r="C228" s="39"/>
      <c r="D228" s="228" t="s">
        <v>137</v>
      </c>
      <c r="E228" s="39"/>
      <c r="F228" s="231" t="s">
        <v>276</v>
      </c>
      <c r="G228" s="39"/>
      <c r="H228" s="39"/>
      <c r="I228" s="143"/>
      <c r="J228" s="39"/>
      <c r="K228" s="39"/>
      <c r="L228" s="43"/>
      <c r="M228" s="230"/>
      <c r="N228" s="79"/>
      <c r="O228" s="79"/>
      <c r="P228" s="79"/>
      <c r="Q228" s="79"/>
      <c r="R228" s="79"/>
      <c r="S228" s="79"/>
      <c r="T228" s="80"/>
      <c r="AT228" s="17" t="s">
        <v>137</v>
      </c>
      <c r="AU228" s="17" t="s">
        <v>158</v>
      </c>
    </row>
    <row r="229" s="1" customFormat="1">
      <c r="B229" s="38"/>
      <c r="C229" s="39"/>
      <c r="D229" s="228" t="s">
        <v>139</v>
      </c>
      <c r="E229" s="39"/>
      <c r="F229" s="231" t="s">
        <v>277</v>
      </c>
      <c r="G229" s="39"/>
      <c r="H229" s="39"/>
      <c r="I229" s="143"/>
      <c r="J229" s="39"/>
      <c r="K229" s="39"/>
      <c r="L229" s="43"/>
      <c r="M229" s="230"/>
      <c r="N229" s="79"/>
      <c r="O229" s="79"/>
      <c r="P229" s="79"/>
      <c r="Q229" s="79"/>
      <c r="R229" s="79"/>
      <c r="S229" s="79"/>
      <c r="T229" s="80"/>
      <c r="AT229" s="17" t="s">
        <v>139</v>
      </c>
      <c r="AU229" s="17" t="s">
        <v>158</v>
      </c>
    </row>
    <row r="230" s="13" customFormat="1">
      <c r="B230" s="242"/>
      <c r="C230" s="243"/>
      <c r="D230" s="228" t="s">
        <v>141</v>
      </c>
      <c r="E230" s="244" t="s">
        <v>1</v>
      </c>
      <c r="F230" s="245" t="s">
        <v>278</v>
      </c>
      <c r="G230" s="243"/>
      <c r="H230" s="246">
        <v>140</v>
      </c>
      <c r="I230" s="247"/>
      <c r="J230" s="243"/>
      <c r="K230" s="243"/>
      <c r="L230" s="248"/>
      <c r="M230" s="249"/>
      <c r="N230" s="250"/>
      <c r="O230" s="250"/>
      <c r="P230" s="250"/>
      <c r="Q230" s="250"/>
      <c r="R230" s="250"/>
      <c r="S230" s="250"/>
      <c r="T230" s="251"/>
      <c r="AT230" s="252" t="s">
        <v>141</v>
      </c>
      <c r="AU230" s="252" t="s">
        <v>158</v>
      </c>
      <c r="AV230" s="13" t="s">
        <v>79</v>
      </c>
      <c r="AW230" s="13" t="s">
        <v>34</v>
      </c>
      <c r="AX230" s="13" t="s">
        <v>21</v>
      </c>
      <c r="AY230" s="252" t="s">
        <v>126</v>
      </c>
    </row>
    <row r="231" s="1" customFormat="1" ht="16.5" customHeight="1">
      <c r="B231" s="38"/>
      <c r="C231" s="216" t="s">
        <v>279</v>
      </c>
      <c r="D231" s="216" t="s">
        <v>128</v>
      </c>
      <c r="E231" s="217" t="s">
        <v>280</v>
      </c>
      <c r="F231" s="218" t="s">
        <v>281</v>
      </c>
      <c r="G231" s="219" t="s">
        <v>273</v>
      </c>
      <c r="H231" s="220">
        <v>70</v>
      </c>
      <c r="I231" s="221"/>
      <c r="J231" s="222">
        <f>ROUND(I231*H231,2)</f>
        <v>0</v>
      </c>
      <c r="K231" s="218" t="s">
        <v>132</v>
      </c>
      <c r="L231" s="43"/>
      <c r="M231" s="223" t="s">
        <v>1</v>
      </c>
      <c r="N231" s="224" t="s">
        <v>42</v>
      </c>
      <c r="O231" s="79"/>
      <c r="P231" s="225">
        <f>O231*H231</f>
        <v>0</v>
      </c>
      <c r="Q231" s="225">
        <v>0.00058</v>
      </c>
      <c r="R231" s="225">
        <f>Q231*H231</f>
        <v>0.040599999999999997</v>
      </c>
      <c r="S231" s="225">
        <v>0.16600000000000001</v>
      </c>
      <c r="T231" s="226">
        <f>S231*H231</f>
        <v>11.620000000000001</v>
      </c>
      <c r="AR231" s="17" t="s">
        <v>133</v>
      </c>
      <c r="AT231" s="17" t="s">
        <v>128</v>
      </c>
      <c r="AU231" s="17" t="s">
        <v>158</v>
      </c>
      <c r="AY231" s="17" t="s">
        <v>126</v>
      </c>
      <c r="BE231" s="227">
        <f>IF(N231="základní",J231,0)</f>
        <v>0</v>
      </c>
      <c r="BF231" s="227">
        <f>IF(N231="snížená",J231,0)</f>
        <v>0</v>
      </c>
      <c r="BG231" s="227">
        <f>IF(N231="zákl. přenesená",J231,0)</f>
        <v>0</v>
      </c>
      <c r="BH231" s="227">
        <f>IF(N231="sníž. přenesená",J231,0)</f>
        <v>0</v>
      </c>
      <c r="BI231" s="227">
        <f>IF(N231="nulová",J231,0)</f>
        <v>0</v>
      </c>
      <c r="BJ231" s="17" t="s">
        <v>21</v>
      </c>
      <c r="BK231" s="227">
        <f>ROUND(I231*H231,2)</f>
        <v>0</v>
      </c>
      <c r="BL231" s="17" t="s">
        <v>133</v>
      </c>
      <c r="BM231" s="17" t="s">
        <v>282</v>
      </c>
    </row>
    <row r="232" s="1" customFormat="1">
      <c r="B232" s="38"/>
      <c r="C232" s="39"/>
      <c r="D232" s="228" t="s">
        <v>135</v>
      </c>
      <c r="E232" s="39"/>
      <c r="F232" s="229" t="s">
        <v>283</v>
      </c>
      <c r="G232" s="39"/>
      <c r="H232" s="39"/>
      <c r="I232" s="143"/>
      <c r="J232" s="39"/>
      <c r="K232" s="39"/>
      <c r="L232" s="43"/>
      <c r="M232" s="230"/>
      <c r="N232" s="79"/>
      <c r="O232" s="79"/>
      <c r="P232" s="79"/>
      <c r="Q232" s="79"/>
      <c r="R232" s="79"/>
      <c r="S232" s="79"/>
      <c r="T232" s="80"/>
      <c r="AT232" s="17" t="s">
        <v>135</v>
      </c>
      <c r="AU232" s="17" t="s">
        <v>158</v>
      </c>
    </row>
    <row r="233" s="1" customFormat="1">
      <c r="B233" s="38"/>
      <c r="C233" s="39"/>
      <c r="D233" s="228" t="s">
        <v>139</v>
      </c>
      <c r="E233" s="39"/>
      <c r="F233" s="231" t="s">
        <v>284</v>
      </c>
      <c r="G233" s="39"/>
      <c r="H233" s="39"/>
      <c r="I233" s="143"/>
      <c r="J233" s="39"/>
      <c r="K233" s="39"/>
      <c r="L233" s="43"/>
      <c r="M233" s="230"/>
      <c r="N233" s="79"/>
      <c r="O233" s="79"/>
      <c r="P233" s="79"/>
      <c r="Q233" s="79"/>
      <c r="R233" s="79"/>
      <c r="S233" s="79"/>
      <c r="T233" s="80"/>
      <c r="AT233" s="17" t="s">
        <v>139</v>
      </c>
      <c r="AU233" s="17" t="s">
        <v>158</v>
      </c>
    </row>
    <row r="234" s="12" customFormat="1">
      <c r="B234" s="232"/>
      <c r="C234" s="233"/>
      <c r="D234" s="228" t="s">
        <v>141</v>
      </c>
      <c r="E234" s="234" t="s">
        <v>1</v>
      </c>
      <c r="F234" s="235" t="s">
        <v>285</v>
      </c>
      <c r="G234" s="233"/>
      <c r="H234" s="234" t="s">
        <v>1</v>
      </c>
      <c r="I234" s="236"/>
      <c r="J234" s="233"/>
      <c r="K234" s="233"/>
      <c r="L234" s="237"/>
      <c r="M234" s="238"/>
      <c r="N234" s="239"/>
      <c r="O234" s="239"/>
      <c r="P234" s="239"/>
      <c r="Q234" s="239"/>
      <c r="R234" s="239"/>
      <c r="S234" s="239"/>
      <c r="T234" s="240"/>
      <c r="AT234" s="241" t="s">
        <v>141</v>
      </c>
      <c r="AU234" s="241" t="s">
        <v>158</v>
      </c>
      <c r="AV234" s="12" t="s">
        <v>21</v>
      </c>
      <c r="AW234" s="12" t="s">
        <v>34</v>
      </c>
      <c r="AX234" s="12" t="s">
        <v>71</v>
      </c>
      <c r="AY234" s="241" t="s">
        <v>126</v>
      </c>
    </row>
    <row r="235" s="13" customFormat="1">
      <c r="B235" s="242"/>
      <c r="C235" s="243"/>
      <c r="D235" s="228" t="s">
        <v>141</v>
      </c>
      <c r="E235" s="244" t="s">
        <v>1</v>
      </c>
      <c r="F235" s="245" t="s">
        <v>286</v>
      </c>
      <c r="G235" s="243"/>
      <c r="H235" s="246">
        <v>70</v>
      </c>
      <c r="I235" s="247"/>
      <c r="J235" s="243"/>
      <c r="K235" s="243"/>
      <c r="L235" s="248"/>
      <c r="M235" s="249"/>
      <c r="N235" s="250"/>
      <c r="O235" s="250"/>
      <c r="P235" s="250"/>
      <c r="Q235" s="250"/>
      <c r="R235" s="250"/>
      <c r="S235" s="250"/>
      <c r="T235" s="251"/>
      <c r="AT235" s="252" t="s">
        <v>141</v>
      </c>
      <c r="AU235" s="252" t="s">
        <v>158</v>
      </c>
      <c r="AV235" s="13" t="s">
        <v>79</v>
      </c>
      <c r="AW235" s="13" t="s">
        <v>34</v>
      </c>
      <c r="AX235" s="13" t="s">
        <v>21</v>
      </c>
      <c r="AY235" s="252" t="s">
        <v>126</v>
      </c>
    </row>
    <row r="236" s="1" customFormat="1" ht="16.5" customHeight="1">
      <c r="B236" s="38"/>
      <c r="C236" s="216" t="s">
        <v>287</v>
      </c>
      <c r="D236" s="216" t="s">
        <v>128</v>
      </c>
      <c r="E236" s="217" t="s">
        <v>288</v>
      </c>
      <c r="F236" s="218" t="s">
        <v>289</v>
      </c>
      <c r="G236" s="219" t="s">
        <v>273</v>
      </c>
      <c r="H236" s="220">
        <v>52</v>
      </c>
      <c r="I236" s="221"/>
      <c r="J236" s="222">
        <f>ROUND(I236*H236,2)</f>
        <v>0</v>
      </c>
      <c r="K236" s="218" t="s">
        <v>132</v>
      </c>
      <c r="L236" s="43"/>
      <c r="M236" s="223" t="s">
        <v>1</v>
      </c>
      <c r="N236" s="224" t="s">
        <v>42</v>
      </c>
      <c r="O236" s="79"/>
      <c r="P236" s="225">
        <f>O236*H236</f>
        <v>0</v>
      </c>
      <c r="Q236" s="225">
        <v>0.0026556499999999999</v>
      </c>
      <c r="R236" s="225">
        <f>Q236*H236</f>
        <v>0.13809379999999999</v>
      </c>
      <c r="S236" s="225">
        <v>0</v>
      </c>
      <c r="T236" s="226">
        <f>S236*H236</f>
        <v>0</v>
      </c>
      <c r="AR236" s="17" t="s">
        <v>133</v>
      </c>
      <c r="AT236" s="17" t="s">
        <v>128</v>
      </c>
      <c r="AU236" s="17" t="s">
        <v>158</v>
      </c>
      <c r="AY236" s="17" t="s">
        <v>126</v>
      </c>
      <c r="BE236" s="227">
        <f>IF(N236="základní",J236,0)</f>
        <v>0</v>
      </c>
      <c r="BF236" s="227">
        <f>IF(N236="snížená",J236,0)</f>
        <v>0</v>
      </c>
      <c r="BG236" s="227">
        <f>IF(N236="zákl. přenesená",J236,0)</f>
        <v>0</v>
      </c>
      <c r="BH236" s="227">
        <f>IF(N236="sníž. přenesená",J236,0)</f>
        <v>0</v>
      </c>
      <c r="BI236" s="227">
        <f>IF(N236="nulová",J236,0)</f>
        <v>0</v>
      </c>
      <c r="BJ236" s="17" t="s">
        <v>21</v>
      </c>
      <c r="BK236" s="227">
        <f>ROUND(I236*H236,2)</f>
        <v>0</v>
      </c>
      <c r="BL236" s="17" t="s">
        <v>133</v>
      </c>
      <c r="BM236" s="17" t="s">
        <v>290</v>
      </c>
    </row>
    <row r="237" s="1" customFormat="1">
      <c r="B237" s="38"/>
      <c r="C237" s="39"/>
      <c r="D237" s="228" t="s">
        <v>135</v>
      </c>
      <c r="E237" s="39"/>
      <c r="F237" s="229" t="s">
        <v>291</v>
      </c>
      <c r="G237" s="39"/>
      <c r="H237" s="39"/>
      <c r="I237" s="143"/>
      <c r="J237" s="39"/>
      <c r="K237" s="39"/>
      <c r="L237" s="43"/>
      <c r="M237" s="230"/>
      <c r="N237" s="79"/>
      <c r="O237" s="79"/>
      <c r="P237" s="79"/>
      <c r="Q237" s="79"/>
      <c r="R237" s="79"/>
      <c r="S237" s="79"/>
      <c r="T237" s="80"/>
      <c r="AT237" s="17" t="s">
        <v>135</v>
      </c>
      <c r="AU237" s="17" t="s">
        <v>158</v>
      </c>
    </row>
    <row r="238" s="1" customFormat="1">
      <c r="B238" s="38"/>
      <c r="C238" s="39"/>
      <c r="D238" s="228" t="s">
        <v>137</v>
      </c>
      <c r="E238" s="39"/>
      <c r="F238" s="231" t="s">
        <v>292</v>
      </c>
      <c r="G238" s="39"/>
      <c r="H238" s="39"/>
      <c r="I238" s="143"/>
      <c r="J238" s="39"/>
      <c r="K238" s="39"/>
      <c r="L238" s="43"/>
      <c r="M238" s="230"/>
      <c r="N238" s="79"/>
      <c r="O238" s="79"/>
      <c r="P238" s="79"/>
      <c r="Q238" s="79"/>
      <c r="R238" s="79"/>
      <c r="S238" s="79"/>
      <c r="T238" s="80"/>
      <c r="AT238" s="17" t="s">
        <v>137</v>
      </c>
      <c r="AU238" s="17" t="s">
        <v>158</v>
      </c>
    </row>
    <row r="239" s="1" customFormat="1">
      <c r="B239" s="38"/>
      <c r="C239" s="39"/>
      <c r="D239" s="228" t="s">
        <v>139</v>
      </c>
      <c r="E239" s="39"/>
      <c r="F239" s="231" t="s">
        <v>293</v>
      </c>
      <c r="G239" s="39"/>
      <c r="H239" s="39"/>
      <c r="I239" s="143"/>
      <c r="J239" s="39"/>
      <c r="K239" s="39"/>
      <c r="L239" s="43"/>
      <c r="M239" s="230"/>
      <c r="N239" s="79"/>
      <c r="O239" s="79"/>
      <c r="P239" s="79"/>
      <c r="Q239" s="79"/>
      <c r="R239" s="79"/>
      <c r="S239" s="79"/>
      <c r="T239" s="80"/>
      <c r="AT239" s="17" t="s">
        <v>139</v>
      </c>
      <c r="AU239" s="17" t="s">
        <v>158</v>
      </c>
    </row>
    <row r="240" s="12" customFormat="1">
      <c r="B240" s="232"/>
      <c r="C240" s="233"/>
      <c r="D240" s="228" t="s">
        <v>141</v>
      </c>
      <c r="E240" s="234" t="s">
        <v>1</v>
      </c>
      <c r="F240" s="235" t="s">
        <v>294</v>
      </c>
      <c r="G240" s="233"/>
      <c r="H240" s="234" t="s">
        <v>1</v>
      </c>
      <c r="I240" s="236"/>
      <c r="J240" s="233"/>
      <c r="K240" s="233"/>
      <c r="L240" s="237"/>
      <c r="M240" s="238"/>
      <c r="N240" s="239"/>
      <c r="O240" s="239"/>
      <c r="P240" s="239"/>
      <c r="Q240" s="239"/>
      <c r="R240" s="239"/>
      <c r="S240" s="239"/>
      <c r="T240" s="240"/>
      <c r="AT240" s="241" t="s">
        <v>141</v>
      </c>
      <c r="AU240" s="241" t="s">
        <v>158</v>
      </c>
      <c r="AV240" s="12" t="s">
        <v>21</v>
      </c>
      <c r="AW240" s="12" t="s">
        <v>34</v>
      </c>
      <c r="AX240" s="12" t="s">
        <v>71</v>
      </c>
      <c r="AY240" s="241" t="s">
        <v>126</v>
      </c>
    </row>
    <row r="241" s="13" customFormat="1">
      <c r="B241" s="242"/>
      <c r="C241" s="243"/>
      <c r="D241" s="228" t="s">
        <v>141</v>
      </c>
      <c r="E241" s="244" t="s">
        <v>1</v>
      </c>
      <c r="F241" s="245" t="s">
        <v>295</v>
      </c>
      <c r="G241" s="243"/>
      <c r="H241" s="246">
        <v>52</v>
      </c>
      <c r="I241" s="247"/>
      <c r="J241" s="243"/>
      <c r="K241" s="243"/>
      <c r="L241" s="248"/>
      <c r="M241" s="249"/>
      <c r="N241" s="250"/>
      <c r="O241" s="250"/>
      <c r="P241" s="250"/>
      <c r="Q241" s="250"/>
      <c r="R241" s="250"/>
      <c r="S241" s="250"/>
      <c r="T241" s="251"/>
      <c r="AT241" s="252" t="s">
        <v>141</v>
      </c>
      <c r="AU241" s="252" t="s">
        <v>158</v>
      </c>
      <c r="AV241" s="13" t="s">
        <v>79</v>
      </c>
      <c r="AW241" s="13" t="s">
        <v>34</v>
      </c>
      <c r="AX241" s="13" t="s">
        <v>21</v>
      </c>
      <c r="AY241" s="252" t="s">
        <v>126</v>
      </c>
    </row>
    <row r="242" s="1" customFormat="1" ht="16.5" customHeight="1">
      <c r="B242" s="38"/>
      <c r="C242" s="216" t="s">
        <v>296</v>
      </c>
      <c r="D242" s="216" t="s">
        <v>128</v>
      </c>
      <c r="E242" s="217" t="s">
        <v>297</v>
      </c>
      <c r="F242" s="218" t="s">
        <v>298</v>
      </c>
      <c r="G242" s="219" t="s">
        <v>273</v>
      </c>
      <c r="H242" s="220">
        <v>18</v>
      </c>
      <c r="I242" s="221"/>
      <c r="J242" s="222">
        <f>ROUND(I242*H242,2)</f>
        <v>0</v>
      </c>
      <c r="K242" s="218" t="s">
        <v>132</v>
      </c>
      <c r="L242" s="43"/>
      <c r="M242" s="223" t="s">
        <v>1</v>
      </c>
      <c r="N242" s="224" t="s">
        <v>42</v>
      </c>
      <c r="O242" s="79"/>
      <c r="P242" s="225">
        <f>O242*H242</f>
        <v>0</v>
      </c>
      <c r="Q242" s="225">
        <v>0.0032428999999999999</v>
      </c>
      <c r="R242" s="225">
        <f>Q242*H242</f>
        <v>0.058372199999999999</v>
      </c>
      <c r="S242" s="225">
        <v>0</v>
      </c>
      <c r="T242" s="226">
        <f>S242*H242</f>
        <v>0</v>
      </c>
      <c r="AR242" s="17" t="s">
        <v>133</v>
      </c>
      <c r="AT242" s="17" t="s">
        <v>128</v>
      </c>
      <c r="AU242" s="17" t="s">
        <v>158</v>
      </c>
      <c r="AY242" s="17" t="s">
        <v>126</v>
      </c>
      <c r="BE242" s="227">
        <f>IF(N242="základní",J242,0)</f>
        <v>0</v>
      </c>
      <c r="BF242" s="227">
        <f>IF(N242="snížená",J242,0)</f>
        <v>0</v>
      </c>
      <c r="BG242" s="227">
        <f>IF(N242="zákl. přenesená",J242,0)</f>
        <v>0</v>
      </c>
      <c r="BH242" s="227">
        <f>IF(N242="sníž. přenesená",J242,0)</f>
        <v>0</v>
      </c>
      <c r="BI242" s="227">
        <f>IF(N242="nulová",J242,0)</f>
        <v>0</v>
      </c>
      <c r="BJ242" s="17" t="s">
        <v>21</v>
      </c>
      <c r="BK242" s="227">
        <f>ROUND(I242*H242,2)</f>
        <v>0</v>
      </c>
      <c r="BL242" s="17" t="s">
        <v>133</v>
      </c>
      <c r="BM242" s="17" t="s">
        <v>299</v>
      </c>
    </row>
    <row r="243" s="1" customFormat="1">
      <c r="B243" s="38"/>
      <c r="C243" s="39"/>
      <c r="D243" s="228" t="s">
        <v>135</v>
      </c>
      <c r="E243" s="39"/>
      <c r="F243" s="229" t="s">
        <v>300</v>
      </c>
      <c r="G243" s="39"/>
      <c r="H243" s="39"/>
      <c r="I243" s="143"/>
      <c r="J243" s="39"/>
      <c r="K243" s="39"/>
      <c r="L243" s="43"/>
      <c r="M243" s="230"/>
      <c r="N243" s="79"/>
      <c r="O243" s="79"/>
      <c r="P243" s="79"/>
      <c r="Q243" s="79"/>
      <c r="R243" s="79"/>
      <c r="S243" s="79"/>
      <c r="T243" s="80"/>
      <c r="AT243" s="17" t="s">
        <v>135</v>
      </c>
      <c r="AU243" s="17" t="s">
        <v>158</v>
      </c>
    </row>
    <row r="244" s="1" customFormat="1">
      <c r="B244" s="38"/>
      <c r="C244" s="39"/>
      <c r="D244" s="228" t="s">
        <v>137</v>
      </c>
      <c r="E244" s="39"/>
      <c r="F244" s="231" t="s">
        <v>292</v>
      </c>
      <c r="G244" s="39"/>
      <c r="H244" s="39"/>
      <c r="I244" s="143"/>
      <c r="J244" s="39"/>
      <c r="K244" s="39"/>
      <c r="L244" s="43"/>
      <c r="M244" s="230"/>
      <c r="N244" s="79"/>
      <c r="O244" s="79"/>
      <c r="P244" s="79"/>
      <c r="Q244" s="79"/>
      <c r="R244" s="79"/>
      <c r="S244" s="79"/>
      <c r="T244" s="80"/>
      <c r="AT244" s="17" t="s">
        <v>137</v>
      </c>
      <c r="AU244" s="17" t="s">
        <v>158</v>
      </c>
    </row>
    <row r="245" s="1" customFormat="1">
      <c r="B245" s="38"/>
      <c r="C245" s="39"/>
      <c r="D245" s="228" t="s">
        <v>139</v>
      </c>
      <c r="E245" s="39"/>
      <c r="F245" s="231" t="s">
        <v>293</v>
      </c>
      <c r="G245" s="39"/>
      <c r="H245" s="39"/>
      <c r="I245" s="143"/>
      <c r="J245" s="39"/>
      <c r="K245" s="39"/>
      <c r="L245" s="43"/>
      <c r="M245" s="230"/>
      <c r="N245" s="79"/>
      <c r="O245" s="79"/>
      <c r="P245" s="79"/>
      <c r="Q245" s="79"/>
      <c r="R245" s="79"/>
      <c r="S245" s="79"/>
      <c r="T245" s="80"/>
      <c r="AT245" s="17" t="s">
        <v>139</v>
      </c>
      <c r="AU245" s="17" t="s">
        <v>158</v>
      </c>
    </row>
    <row r="246" s="12" customFormat="1">
      <c r="B246" s="232"/>
      <c r="C246" s="233"/>
      <c r="D246" s="228" t="s">
        <v>141</v>
      </c>
      <c r="E246" s="234" t="s">
        <v>1</v>
      </c>
      <c r="F246" s="235" t="s">
        <v>301</v>
      </c>
      <c r="G246" s="233"/>
      <c r="H246" s="234" t="s">
        <v>1</v>
      </c>
      <c r="I246" s="236"/>
      <c r="J246" s="233"/>
      <c r="K246" s="233"/>
      <c r="L246" s="237"/>
      <c r="M246" s="238"/>
      <c r="N246" s="239"/>
      <c r="O246" s="239"/>
      <c r="P246" s="239"/>
      <c r="Q246" s="239"/>
      <c r="R246" s="239"/>
      <c r="S246" s="239"/>
      <c r="T246" s="240"/>
      <c r="AT246" s="241" t="s">
        <v>141</v>
      </c>
      <c r="AU246" s="241" t="s">
        <v>158</v>
      </c>
      <c r="AV246" s="12" t="s">
        <v>21</v>
      </c>
      <c r="AW246" s="12" t="s">
        <v>34</v>
      </c>
      <c r="AX246" s="12" t="s">
        <v>71</v>
      </c>
      <c r="AY246" s="241" t="s">
        <v>126</v>
      </c>
    </row>
    <row r="247" s="13" customFormat="1">
      <c r="B247" s="242"/>
      <c r="C247" s="243"/>
      <c r="D247" s="228" t="s">
        <v>141</v>
      </c>
      <c r="E247" s="244" t="s">
        <v>1</v>
      </c>
      <c r="F247" s="245" t="s">
        <v>296</v>
      </c>
      <c r="G247" s="243"/>
      <c r="H247" s="246">
        <v>18</v>
      </c>
      <c r="I247" s="247"/>
      <c r="J247" s="243"/>
      <c r="K247" s="243"/>
      <c r="L247" s="248"/>
      <c r="M247" s="249"/>
      <c r="N247" s="250"/>
      <c r="O247" s="250"/>
      <c r="P247" s="250"/>
      <c r="Q247" s="250"/>
      <c r="R247" s="250"/>
      <c r="S247" s="250"/>
      <c r="T247" s="251"/>
      <c r="AT247" s="252" t="s">
        <v>141</v>
      </c>
      <c r="AU247" s="252" t="s">
        <v>158</v>
      </c>
      <c r="AV247" s="13" t="s">
        <v>79</v>
      </c>
      <c r="AW247" s="13" t="s">
        <v>34</v>
      </c>
      <c r="AX247" s="13" t="s">
        <v>21</v>
      </c>
      <c r="AY247" s="252" t="s">
        <v>126</v>
      </c>
    </row>
    <row r="248" s="1" customFormat="1" ht="16.5" customHeight="1">
      <c r="B248" s="38"/>
      <c r="C248" s="216" t="s">
        <v>302</v>
      </c>
      <c r="D248" s="216" t="s">
        <v>128</v>
      </c>
      <c r="E248" s="217" t="s">
        <v>303</v>
      </c>
      <c r="F248" s="218" t="s">
        <v>304</v>
      </c>
      <c r="G248" s="219" t="s">
        <v>273</v>
      </c>
      <c r="H248" s="220">
        <v>2</v>
      </c>
      <c r="I248" s="221"/>
      <c r="J248" s="222">
        <f>ROUND(I248*H248,2)</f>
        <v>0</v>
      </c>
      <c r="K248" s="218" t="s">
        <v>132</v>
      </c>
      <c r="L248" s="43"/>
      <c r="M248" s="223" t="s">
        <v>1</v>
      </c>
      <c r="N248" s="224" t="s">
        <v>42</v>
      </c>
      <c r="O248" s="79"/>
      <c r="P248" s="225">
        <f>O248*H248</f>
        <v>0</v>
      </c>
      <c r="Q248" s="225">
        <v>0.0047451000000000004</v>
      </c>
      <c r="R248" s="225">
        <f>Q248*H248</f>
        <v>0.0094902000000000007</v>
      </c>
      <c r="S248" s="225">
        <v>0</v>
      </c>
      <c r="T248" s="226">
        <f>S248*H248</f>
        <v>0</v>
      </c>
      <c r="AR248" s="17" t="s">
        <v>133</v>
      </c>
      <c r="AT248" s="17" t="s">
        <v>128</v>
      </c>
      <c r="AU248" s="17" t="s">
        <v>158</v>
      </c>
      <c r="AY248" s="17" t="s">
        <v>126</v>
      </c>
      <c r="BE248" s="227">
        <f>IF(N248="základní",J248,0)</f>
        <v>0</v>
      </c>
      <c r="BF248" s="227">
        <f>IF(N248="snížená",J248,0)</f>
        <v>0</v>
      </c>
      <c r="BG248" s="227">
        <f>IF(N248="zákl. přenesená",J248,0)</f>
        <v>0</v>
      </c>
      <c r="BH248" s="227">
        <f>IF(N248="sníž. přenesená",J248,0)</f>
        <v>0</v>
      </c>
      <c r="BI248" s="227">
        <f>IF(N248="nulová",J248,0)</f>
        <v>0</v>
      </c>
      <c r="BJ248" s="17" t="s">
        <v>21</v>
      </c>
      <c r="BK248" s="227">
        <f>ROUND(I248*H248,2)</f>
        <v>0</v>
      </c>
      <c r="BL248" s="17" t="s">
        <v>133</v>
      </c>
      <c r="BM248" s="17" t="s">
        <v>305</v>
      </c>
    </row>
    <row r="249" s="1" customFormat="1">
      <c r="B249" s="38"/>
      <c r="C249" s="39"/>
      <c r="D249" s="228" t="s">
        <v>135</v>
      </c>
      <c r="E249" s="39"/>
      <c r="F249" s="229" t="s">
        <v>306</v>
      </c>
      <c r="G249" s="39"/>
      <c r="H249" s="39"/>
      <c r="I249" s="143"/>
      <c r="J249" s="39"/>
      <c r="K249" s="39"/>
      <c r="L249" s="43"/>
      <c r="M249" s="230"/>
      <c r="N249" s="79"/>
      <c r="O249" s="79"/>
      <c r="P249" s="79"/>
      <c r="Q249" s="79"/>
      <c r="R249" s="79"/>
      <c r="S249" s="79"/>
      <c r="T249" s="80"/>
      <c r="AT249" s="17" t="s">
        <v>135</v>
      </c>
      <c r="AU249" s="17" t="s">
        <v>158</v>
      </c>
    </row>
    <row r="250" s="1" customFormat="1">
      <c r="B250" s="38"/>
      <c r="C250" s="39"/>
      <c r="D250" s="228" t="s">
        <v>137</v>
      </c>
      <c r="E250" s="39"/>
      <c r="F250" s="231" t="s">
        <v>307</v>
      </c>
      <c r="G250" s="39"/>
      <c r="H250" s="39"/>
      <c r="I250" s="143"/>
      <c r="J250" s="39"/>
      <c r="K250" s="39"/>
      <c r="L250" s="43"/>
      <c r="M250" s="230"/>
      <c r="N250" s="79"/>
      <c r="O250" s="79"/>
      <c r="P250" s="79"/>
      <c r="Q250" s="79"/>
      <c r="R250" s="79"/>
      <c r="S250" s="79"/>
      <c r="T250" s="80"/>
      <c r="AT250" s="17" t="s">
        <v>137</v>
      </c>
      <c r="AU250" s="17" t="s">
        <v>158</v>
      </c>
    </row>
    <row r="251" s="1" customFormat="1">
      <c r="B251" s="38"/>
      <c r="C251" s="39"/>
      <c r="D251" s="228" t="s">
        <v>139</v>
      </c>
      <c r="E251" s="39"/>
      <c r="F251" s="231" t="s">
        <v>308</v>
      </c>
      <c r="G251" s="39"/>
      <c r="H251" s="39"/>
      <c r="I251" s="143"/>
      <c r="J251" s="39"/>
      <c r="K251" s="39"/>
      <c r="L251" s="43"/>
      <c r="M251" s="230"/>
      <c r="N251" s="79"/>
      <c r="O251" s="79"/>
      <c r="P251" s="79"/>
      <c r="Q251" s="79"/>
      <c r="R251" s="79"/>
      <c r="S251" s="79"/>
      <c r="T251" s="80"/>
      <c r="AT251" s="17" t="s">
        <v>139</v>
      </c>
      <c r="AU251" s="17" t="s">
        <v>158</v>
      </c>
    </row>
    <row r="252" s="12" customFormat="1">
      <c r="B252" s="232"/>
      <c r="C252" s="233"/>
      <c r="D252" s="228" t="s">
        <v>141</v>
      </c>
      <c r="E252" s="234" t="s">
        <v>1</v>
      </c>
      <c r="F252" s="235" t="s">
        <v>309</v>
      </c>
      <c r="G252" s="233"/>
      <c r="H252" s="234" t="s">
        <v>1</v>
      </c>
      <c r="I252" s="236"/>
      <c r="J252" s="233"/>
      <c r="K252" s="233"/>
      <c r="L252" s="237"/>
      <c r="M252" s="238"/>
      <c r="N252" s="239"/>
      <c r="O252" s="239"/>
      <c r="P252" s="239"/>
      <c r="Q252" s="239"/>
      <c r="R252" s="239"/>
      <c r="S252" s="239"/>
      <c r="T252" s="240"/>
      <c r="AT252" s="241" t="s">
        <v>141</v>
      </c>
      <c r="AU252" s="241" t="s">
        <v>158</v>
      </c>
      <c r="AV252" s="12" t="s">
        <v>21</v>
      </c>
      <c r="AW252" s="12" t="s">
        <v>34</v>
      </c>
      <c r="AX252" s="12" t="s">
        <v>71</v>
      </c>
      <c r="AY252" s="241" t="s">
        <v>126</v>
      </c>
    </row>
    <row r="253" s="13" customFormat="1">
      <c r="B253" s="242"/>
      <c r="C253" s="243"/>
      <c r="D253" s="228" t="s">
        <v>141</v>
      </c>
      <c r="E253" s="244" t="s">
        <v>1</v>
      </c>
      <c r="F253" s="245" t="s">
        <v>310</v>
      </c>
      <c r="G253" s="243"/>
      <c r="H253" s="246">
        <v>2</v>
      </c>
      <c r="I253" s="247"/>
      <c r="J253" s="243"/>
      <c r="K253" s="243"/>
      <c r="L253" s="248"/>
      <c r="M253" s="249"/>
      <c r="N253" s="250"/>
      <c r="O253" s="250"/>
      <c r="P253" s="250"/>
      <c r="Q253" s="250"/>
      <c r="R253" s="250"/>
      <c r="S253" s="250"/>
      <c r="T253" s="251"/>
      <c r="AT253" s="252" t="s">
        <v>141</v>
      </c>
      <c r="AU253" s="252" t="s">
        <v>158</v>
      </c>
      <c r="AV253" s="13" t="s">
        <v>79</v>
      </c>
      <c r="AW253" s="13" t="s">
        <v>34</v>
      </c>
      <c r="AX253" s="13" t="s">
        <v>21</v>
      </c>
      <c r="AY253" s="252" t="s">
        <v>126</v>
      </c>
    </row>
    <row r="254" s="1" customFormat="1" ht="16.5" customHeight="1">
      <c r="B254" s="38"/>
      <c r="C254" s="216" t="s">
        <v>311</v>
      </c>
      <c r="D254" s="216" t="s">
        <v>128</v>
      </c>
      <c r="E254" s="217" t="s">
        <v>312</v>
      </c>
      <c r="F254" s="218" t="s">
        <v>313</v>
      </c>
      <c r="G254" s="219" t="s">
        <v>273</v>
      </c>
      <c r="H254" s="220">
        <v>2</v>
      </c>
      <c r="I254" s="221"/>
      <c r="J254" s="222">
        <f>ROUND(I254*H254,2)</f>
        <v>0</v>
      </c>
      <c r="K254" s="218" t="s">
        <v>132</v>
      </c>
      <c r="L254" s="43"/>
      <c r="M254" s="223" t="s">
        <v>1</v>
      </c>
      <c r="N254" s="224" t="s">
        <v>42</v>
      </c>
      <c r="O254" s="79"/>
      <c r="P254" s="225">
        <f>O254*H254</f>
        <v>0</v>
      </c>
      <c r="Q254" s="225">
        <v>0.00058299999999999997</v>
      </c>
      <c r="R254" s="225">
        <f>Q254*H254</f>
        <v>0.0011659999999999999</v>
      </c>
      <c r="S254" s="225">
        <v>0.16600000000000001</v>
      </c>
      <c r="T254" s="226">
        <f>S254*H254</f>
        <v>0.33200000000000002</v>
      </c>
      <c r="AR254" s="17" t="s">
        <v>133</v>
      </c>
      <c r="AT254" s="17" t="s">
        <v>128</v>
      </c>
      <c r="AU254" s="17" t="s">
        <v>158</v>
      </c>
      <c r="AY254" s="17" t="s">
        <v>126</v>
      </c>
      <c r="BE254" s="227">
        <f>IF(N254="základní",J254,0)</f>
        <v>0</v>
      </c>
      <c r="BF254" s="227">
        <f>IF(N254="snížená",J254,0)</f>
        <v>0</v>
      </c>
      <c r="BG254" s="227">
        <f>IF(N254="zákl. přenesená",J254,0)</f>
        <v>0</v>
      </c>
      <c r="BH254" s="227">
        <f>IF(N254="sníž. přenesená",J254,0)</f>
        <v>0</v>
      </c>
      <c r="BI254" s="227">
        <f>IF(N254="nulová",J254,0)</f>
        <v>0</v>
      </c>
      <c r="BJ254" s="17" t="s">
        <v>21</v>
      </c>
      <c r="BK254" s="227">
        <f>ROUND(I254*H254,2)</f>
        <v>0</v>
      </c>
      <c r="BL254" s="17" t="s">
        <v>133</v>
      </c>
      <c r="BM254" s="17" t="s">
        <v>314</v>
      </c>
    </row>
    <row r="255" s="1" customFormat="1">
      <c r="B255" s="38"/>
      <c r="C255" s="39"/>
      <c r="D255" s="228" t="s">
        <v>135</v>
      </c>
      <c r="E255" s="39"/>
      <c r="F255" s="229" t="s">
        <v>315</v>
      </c>
      <c r="G255" s="39"/>
      <c r="H255" s="39"/>
      <c r="I255" s="143"/>
      <c r="J255" s="39"/>
      <c r="K255" s="39"/>
      <c r="L255" s="43"/>
      <c r="M255" s="230"/>
      <c r="N255" s="79"/>
      <c r="O255" s="79"/>
      <c r="P255" s="79"/>
      <c r="Q255" s="79"/>
      <c r="R255" s="79"/>
      <c r="S255" s="79"/>
      <c r="T255" s="80"/>
      <c r="AT255" s="17" t="s">
        <v>135</v>
      </c>
      <c r="AU255" s="17" t="s">
        <v>158</v>
      </c>
    </row>
    <row r="256" s="1" customFormat="1">
      <c r="B256" s="38"/>
      <c r="C256" s="39"/>
      <c r="D256" s="228" t="s">
        <v>139</v>
      </c>
      <c r="E256" s="39"/>
      <c r="F256" s="231" t="s">
        <v>316</v>
      </c>
      <c r="G256" s="39"/>
      <c r="H256" s="39"/>
      <c r="I256" s="143"/>
      <c r="J256" s="39"/>
      <c r="K256" s="39"/>
      <c r="L256" s="43"/>
      <c r="M256" s="230"/>
      <c r="N256" s="79"/>
      <c r="O256" s="79"/>
      <c r="P256" s="79"/>
      <c r="Q256" s="79"/>
      <c r="R256" s="79"/>
      <c r="S256" s="79"/>
      <c r="T256" s="80"/>
      <c r="AT256" s="17" t="s">
        <v>139</v>
      </c>
      <c r="AU256" s="17" t="s">
        <v>158</v>
      </c>
    </row>
    <row r="257" s="12" customFormat="1">
      <c r="B257" s="232"/>
      <c r="C257" s="233"/>
      <c r="D257" s="228" t="s">
        <v>141</v>
      </c>
      <c r="E257" s="234" t="s">
        <v>1</v>
      </c>
      <c r="F257" s="235" t="s">
        <v>317</v>
      </c>
      <c r="G257" s="233"/>
      <c r="H257" s="234" t="s">
        <v>1</v>
      </c>
      <c r="I257" s="236"/>
      <c r="J257" s="233"/>
      <c r="K257" s="233"/>
      <c r="L257" s="237"/>
      <c r="M257" s="238"/>
      <c r="N257" s="239"/>
      <c r="O257" s="239"/>
      <c r="P257" s="239"/>
      <c r="Q257" s="239"/>
      <c r="R257" s="239"/>
      <c r="S257" s="239"/>
      <c r="T257" s="240"/>
      <c r="AT257" s="241" t="s">
        <v>141</v>
      </c>
      <c r="AU257" s="241" t="s">
        <v>158</v>
      </c>
      <c r="AV257" s="12" t="s">
        <v>21</v>
      </c>
      <c r="AW257" s="12" t="s">
        <v>34</v>
      </c>
      <c r="AX257" s="12" t="s">
        <v>71</v>
      </c>
      <c r="AY257" s="241" t="s">
        <v>126</v>
      </c>
    </row>
    <row r="258" s="13" customFormat="1">
      <c r="B258" s="242"/>
      <c r="C258" s="243"/>
      <c r="D258" s="228" t="s">
        <v>141</v>
      </c>
      <c r="E258" s="244" t="s">
        <v>1</v>
      </c>
      <c r="F258" s="245" t="s">
        <v>310</v>
      </c>
      <c r="G258" s="243"/>
      <c r="H258" s="246">
        <v>2</v>
      </c>
      <c r="I258" s="247"/>
      <c r="J258" s="243"/>
      <c r="K258" s="243"/>
      <c r="L258" s="248"/>
      <c r="M258" s="249"/>
      <c r="N258" s="250"/>
      <c r="O258" s="250"/>
      <c r="P258" s="250"/>
      <c r="Q258" s="250"/>
      <c r="R258" s="250"/>
      <c r="S258" s="250"/>
      <c r="T258" s="251"/>
      <c r="AT258" s="252" t="s">
        <v>141</v>
      </c>
      <c r="AU258" s="252" t="s">
        <v>158</v>
      </c>
      <c r="AV258" s="13" t="s">
        <v>79</v>
      </c>
      <c r="AW258" s="13" t="s">
        <v>34</v>
      </c>
      <c r="AX258" s="13" t="s">
        <v>21</v>
      </c>
      <c r="AY258" s="252" t="s">
        <v>126</v>
      </c>
    </row>
    <row r="259" s="11" customFormat="1" ht="22.8" customHeight="1">
      <c r="B259" s="200"/>
      <c r="C259" s="201"/>
      <c r="D259" s="202" t="s">
        <v>70</v>
      </c>
      <c r="E259" s="214" t="s">
        <v>183</v>
      </c>
      <c r="F259" s="214" t="s">
        <v>318</v>
      </c>
      <c r="G259" s="201"/>
      <c r="H259" s="201"/>
      <c r="I259" s="204"/>
      <c r="J259" s="215">
        <f>BK259</f>
        <v>0</v>
      </c>
      <c r="K259" s="201"/>
      <c r="L259" s="206"/>
      <c r="M259" s="207"/>
      <c r="N259" s="208"/>
      <c r="O259" s="208"/>
      <c r="P259" s="209">
        <f>SUM(P260:P333)</f>
        <v>0</v>
      </c>
      <c r="Q259" s="208"/>
      <c r="R259" s="209">
        <f>SUM(R260:R333)</f>
        <v>89.640984219000018</v>
      </c>
      <c r="S259" s="208"/>
      <c r="T259" s="210">
        <f>SUM(T260:T333)</f>
        <v>105.89105699999999</v>
      </c>
      <c r="AR259" s="211" t="s">
        <v>21</v>
      </c>
      <c r="AT259" s="212" t="s">
        <v>70</v>
      </c>
      <c r="AU259" s="212" t="s">
        <v>21</v>
      </c>
      <c r="AY259" s="211" t="s">
        <v>126</v>
      </c>
      <c r="BK259" s="213">
        <f>SUM(BK260:BK333)</f>
        <v>0</v>
      </c>
    </row>
    <row r="260" s="1" customFormat="1" ht="16.5" customHeight="1">
      <c r="B260" s="38"/>
      <c r="C260" s="216" t="s">
        <v>7</v>
      </c>
      <c r="D260" s="216" t="s">
        <v>128</v>
      </c>
      <c r="E260" s="217" t="s">
        <v>319</v>
      </c>
      <c r="F260" s="218" t="s">
        <v>320</v>
      </c>
      <c r="G260" s="219" t="s">
        <v>131</v>
      </c>
      <c r="H260" s="220">
        <v>16.413</v>
      </c>
      <c r="I260" s="221"/>
      <c r="J260" s="222">
        <f>ROUND(I260*H260,2)</f>
        <v>0</v>
      </c>
      <c r="K260" s="218" t="s">
        <v>132</v>
      </c>
      <c r="L260" s="43"/>
      <c r="M260" s="223" t="s">
        <v>1</v>
      </c>
      <c r="N260" s="224" t="s">
        <v>42</v>
      </c>
      <c r="O260" s="79"/>
      <c r="P260" s="225">
        <f>O260*H260</f>
        <v>0</v>
      </c>
      <c r="Q260" s="225">
        <v>0.12880610000000001</v>
      </c>
      <c r="R260" s="225">
        <f>Q260*H260</f>
        <v>2.1140945193</v>
      </c>
      <c r="S260" s="225">
        <v>0.13800000000000001</v>
      </c>
      <c r="T260" s="226">
        <f>S260*H260</f>
        <v>2.2649940000000002</v>
      </c>
      <c r="AR260" s="17" t="s">
        <v>133</v>
      </c>
      <c r="AT260" s="17" t="s">
        <v>128</v>
      </c>
      <c r="AU260" s="17" t="s">
        <v>79</v>
      </c>
      <c r="AY260" s="17" t="s">
        <v>126</v>
      </c>
      <c r="BE260" s="227">
        <f>IF(N260="základní",J260,0)</f>
        <v>0</v>
      </c>
      <c r="BF260" s="227">
        <f>IF(N260="snížená",J260,0)</f>
        <v>0</v>
      </c>
      <c r="BG260" s="227">
        <f>IF(N260="zákl. přenesená",J260,0)</f>
        <v>0</v>
      </c>
      <c r="BH260" s="227">
        <f>IF(N260="sníž. přenesená",J260,0)</f>
        <v>0</v>
      </c>
      <c r="BI260" s="227">
        <f>IF(N260="nulová",J260,0)</f>
        <v>0</v>
      </c>
      <c r="BJ260" s="17" t="s">
        <v>21</v>
      </c>
      <c r="BK260" s="227">
        <f>ROUND(I260*H260,2)</f>
        <v>0</v>
      </c>
      <c r="BL260" s="17" t="s">
        <v>133</v>
      </c>
      <c r="BM260" s="17" t="s">
        <v>321</v>
      </c>
    </row>
    <row r="261" s="1" customFormat="1">
      <c r="B261" s="38"/>
      <c r="C261" s="39"/>
      <c r="D261" s="228" t="s">
        <v>135</v>
      </c>
      <c r="E261" s="39"/>
      <c r="F261" s="229" t="s">
        <v>322</v>
      </c>
      <c r="G261" s="39"/>
      <c r="H261" s="39"/>
      <c r="I261" s="143"/>
      <c r="J261" s="39"/>
      <c r="K261" s="39"/>
      <c r="L261" s="43"/>
      <c r="M261" s="230"/>
      <c r="N261" s="79"/>
      <c r="O261" s="79"/>
      <c r="P261" s="79"/>
      <c r="Q261" s="79"/>
      <c r="R261" s="79"/>
      <c r="S261" s="79"/>
      <c r="T261" s="80"/>
      <c r="AT261" s="17" t="s">
        <v>135</v>
      </c>
      <c r="AU261" s="17" t="s">
        <v>79</v>
      </c>
    </row>
    <row r="262" s="1" customFormat="1">
      <c r="B262" s="38"/>
      <c r="C262" s="39"/>
      <c r="D262" s="228" t="s">
        <v>137</v>
      </c>
      <c r="E262" s="39"/>
      <c r="F262" s="231" t="s">
        <v>323</v>
      </c>
      <c r="G262" s="39"/>
      <c r="H262" s="39"/>
      <c r="I262" s="143"/>
      <c r="J262" s="39"/>
      <c r="K262" s="39"/>
      <c r="L262" s="43"/>
      <c r="M262" s="230"/>
      <c r="N262" s="79"/>
      <c r="O262" s="79"/>
      <c r="P262" s="79"/>
      <c r="Q262" s="79"/>
      <c r="R262" s="79"/>
      <c r="S262" s="79"/>
      <c r="T262" s="80"/>
      <c r="AT262" s="17" t="s">
        <v>137</v>
      </c>
      <c r="AU262" s="17" t="s">
        <v>79</v>
      </c>
    </row>
    <row r="263" s="1" customFormat="1">
      <c r="B263" s="38"/>
      <c r="C263" s="39"/>
      <c r="D263" s="228" t="s">
        <v>139</v>
      </c>
      <c r="E263" s="39"/>
      <c r="F263" s="231" t="s">
        <v>324</v>
      </c>
      <c r="G263" s="39"/>
      <c r="H263" s="39"/>
      <c r="I263" s="143"/>
      <c r="J263" s="39"/>
      <c r="K263" s="39"/>
      <c r="L263" s="43"/>
      <c r="M263" s="230"/>
      <c r="N263" s="79"/>
      <c r="O263" s="79"/>
      <c r="P263" s="79"/>
      <c r="Q263" s="79"/>
      <c r="R263" s="79"/>
      <c r="S263" s="79"/>
      <c r="T263" s="80"/>
      <c r="AT263" s="17" t="s">
        <v>139</v>
      </c>
      <c r="AU263" s="17" t="s">
        <v>79</v>
      </c>
    </row>
    <row r="264" s="12" customFormat="1">
      <c r="B264" s="232"/>
      <c r="C264" s="233"/>
      <c r="D264" s="228" t="s">
        <v>141</v>
      </c>
      <c r="E264" s="234" t="s">
        <v>1</v>
      </c>
      <c r="F264" s="235" t="s">
        <v>325</v>
      </c>
      <c r="G264" s="233"/>
      <c r="H264" s="234" t="s">
        <v>1</v>
      </c>
      <c r="I264" s="236"/>
      <c r="J264" s="233"/>
      <c r="K264" s="233"/>
      <c r="L264" s="237"/>
      <c r="M264" s="238"/>
      <c r="N264" s="239"/>
      <c r="O264" s="239"/>
      <c r="P264" s="239"/>
      <c r="Q264" s="239"/>
      <c r="R264" s="239"/>
      <c r="S264" s="239"/>
      <c r="T264" s="240"/>
      <c r="AT264" s="241" t="s">
        <v>141</v>
      </c>
      <c r="AU264" s="241" t="s">
        <v>79</v>
      </c>
      <c r="AV264" s="12" t="s">
        <v>21</v>
      </c>
      <c r="AW264" s="12" t="s">
        <v>34</v>
      </c>
      <c r="AX264" s="12" t="s">
        <v>71</v>
      </c>
      <c r="AY264" s="241" t="s">
        <v>126</v>
      </c>
    </row>
    <row r="265" s="13" customFormat="1">
      <c r="B265" s="242"/>
      <c r="C265" s="243"/>
      <c r="D265" s="228" t="s">
        <v>141</v>
      </c>
      <c r="E265" s="244" t="s">
        <v>1</v>
      </c>
      <c r="F265" s="245" t="s">
        <v>326</v>
      </c>
      <c r="G265" s="243"/>
      <c r="H265" s="246">
        <v>3.3279999999999998</v>
      </c>
      <c r="I265" s="247"/>
      <c r="J265" s="243"/>
      <c r="K265" s="243"/>
      <c r="L265" s="248"/>
      <c r="M265" s="249"/>
      <c r="N265" s="250"/>
      <c r="O265" s="250"/>
      <c r="P265" s="250"/>
      <c r="Q265" s="250"/>
      <c r="R265" s="250"/>
      <c r="S265" s="250"/>
      <c r="T265" s="251"/>
      <c r="AT265" s="252" t="s">
        <v>141</v>
      </c>
      <c r="AU265" s="252" t="s">
        <v>79</v>
      </c>
      <c r="AV265" s="13" t="s">
        <v>79</v>
      </c>
      <c r="AW265" s="13" t="s">
        <v>34</v>
      </c>
      <c r="AX265" s="13" t="s">
        <v>71</v>
      </c>
      <c r="AY265" s="252" t="s">
        <v>126</v>
      </c>
    </row>
    <row r="266" s="12" customFormat="1">
      <c r="B266" s="232"/>
      <c r="C266" s="233"/>
      <c r="D266" s="228" t="s">
        <v>141</v>
      </c>
      <c r="E266" s="234" t="s">
        <v>1</v>
      </c>
      <c r="F266" s="235" t="s">
        <v>327</v>
      </c>
      <c r="G266" s="233"/>
      <c r="H266" s="234" t="s">
        <v>1</v>
      </c>
      <c r="I266" s="236"/>
      <c r="J266" s="233"/>
      <c r="K266" s="233"/>
      <c r="L266" s="237"/>
      <c r="M266" s="238"/>
      <c r="N266" s="239"/>
      <c r="O266" s="239"/>
      <c r="P266" s="239"/>
      <c r="Q266" s="239"/>
      <c r="R266" s="239"/>
      <c r="S266" s="239"/>
      <c r="T266" s="240"/>
      <c r="AT266" s="241" t="s">
        <v>141</v>
      </c>
      <c r="AU266" s="241" t="s">
        <v>79</v>
      </c>
      <c r="AV266" s="12" t="s">
        <v>21</v>
      </c>
      <c r="AW266" s="12" t="s">
        <v>34</v>
      </c>
      <c r="AX266" s="12" t="s">
        <v>71</v>
      </c>
      <c r="AY266" s="241" t="s">
        <v>126</v>
      </c>
    </row>
    <row r="267" s="13" customFormat="1">
      <c r="B267" s="242"/>
      <c r="C267" s="243"/>
      <c r="D267" s="228" t="s">
        <v>141</v>
      </c>
      <c r="E267" s="244" t="s">
        <v>1</v>
      </c>
      <c r="F267" s="245" t="s">
        <v>326</v>
      </c>
      <c r="G267" s="243"/>
      <c r="H267" s="246">
        <v>3.3279999999999998</v>
      </c>
      <c r="I267" s="247"/>
      <c r="J267" s="243"/>
      <c r="K267" s="243"/>
      <c r="L267" s="248"/>
      <c r="M267" s="249"/>
      <c r="N267" s="250"/>
      <c r="O267" s="250"/>
      <c r="P267" s="250"/>
      <c r="Q267" s="250"/>
      <c r="R267" s="250"/>
      <c r="S267" s="250"/>
      <c r="T267" s="251"/>
      <c r="AT267" s="252" t="s">
        <v>141</v>
      </c>
      <c r="AU267" s="252" t="s">
        <v>79</v>
      </c>
      <c r="AV267" s="13" t="s">
        <v>79</v>
      </c>
      <c r="AW267" s="13" t="s">
        <v>34</v>
      </c>
      <c r="AX267" s="13" t="s">
        <v>71</v>
      </c>
      <c r="AY267" s="252" t="s">
        <v>126</v>
      </c>
    </row>
    <row r="268" s="12" customFormat="1">
      <c r="B268" s="232"/>
      <c r="C268" s="233"/>
      <c r="D268" s="228" t="s">
        <v>141</v>
      </c>
      <c r="E268" s="234" t="s">
        <v>1</v>
      </c>
      <c r="F268" s="235" t="s">
        <v>328</v>
      </c>
      <c r="G268" s="233"/>
      <c r="H268" s="234" t="s">
        <v>1</v>
      </c>
      <c r="I268" s="236"/>
      <c r="J268" s="233"/>
      <c r="K268" s="233"/>
      <c r="L268" s="237"/>
      <c r="M268" s="238"/>
      <c r="N268" s="239"/>
      <c r="O268" s="239"/>
      <c r="P268" s="239"/>
      <c r="Q268" s="239"/>
      <c r="R268" s="239"/>
      <c r="S268" s="239"/>
      <c r="T268" s="240"/>
      <c r="AT268" s="241" t="s">
        <v>141</v>
      </c>
      <c r="AU268" s="241" t="s">
        <v>79</v>
      </c>
      <c r="AV268" s="12" t="s">
        <v>21</v>
      </c>
      <c r="AW268" s="12" t="s">
        <v>34</v>
      </c>
      <c r="AX268" s="12" t="s">
        <v>71</v>
      </c>
      <c r="AY268" s="241" t="s">
        <v>126</v>
      </c>
    </row>
    <row r="269" s="13" customFormat="1">
      <c r="B269" s="242"/>
      <c r="C269" s="243"/>
      <c r="D269" s="228" t="s">
        <v>141</v>
      </c>
      <c r="E269" s="244" t="s">
        <v>1</v>
      </c>
      <c r="F269" s="245" t="s">
        <v>329</v>
      </c>
      <c r="G269" s="243"/>
      <c r="H269" s="246">
        <v>2.5920000000000001</v>
      </c>
      <c r="I269" s="247"/>
      <c r="J269" s="243"/>
      <c r="K269" s="243"/>
      <c r="L269" s="248"/>
      <c r="M269" s="249"/>
      <c r="N269" s="250"/>
      <c r="O269" s="250"/>
      <c r="P269" s="250"/>
      <c r="Q269" s="250"/>
      <c r="R269" s="250"/>
      <c r="S269" s="250"/>
      <c r="T269" s="251"/>
      <c r="AT269" s="252" t="s">
        <v>141</v>
      </c>
      <c r="AU269" s="252" t="s">
        <v>79</v>
      </c>
      <c r="AV269" s="13" t="s">
        <v>79</v>
      </c>
      <c r="AW269" s="13" t="s">
        <v>34</v>
      </c>
      <c r="AX269" s="13" t="s">
        <v>71</v>
      </c>
      <c r="AY269" s="252" t="s">
        <v>126</v>
      </c>
    </row>
    <row r="270" s="12" customFormat="1">
      <c r="B270" s="232"/>
      <c r="C270" s="233"/>
      <c r="D270" s="228" t="s">
        <v>141</v>
      </c>
      <c r="E270" s="234" t="s">
        <v>1</v>
      </c>
      <c r="F270" s="235" t="s">
        <v>330</v>
      </c>
      <c r="G270" s="233"/>
      <c r="H270" s="234" t="s">
        <v>1</v>
      </c>
      <c r="I270" s="236"/>
      <c r="J270" s="233"/>
      <c r="K270" s="233"/>
      <c r="L270" s="237"/>
      <c r="M270" s="238"/>
      <c r="N270" s="239"/>
      <c r="O270" s="239"/>
      <c r="P270" s="239"/>
      <c r="Q270" s="239"/>
      <c r="R270" s="239"/>
      <c r="S270" s="239"/>
      <c r="T270" s="240"/>
      <c r="AT270" s="241" t="s">
        <v>141</v>
      </c>
      <c r="AU270" s="241" t="s">
        <v>79</v>
      </c>
      <c r="AV270" s="12" t="s">
        <v>21</v>
      </c>
      <c r="AW270" s="12" t="s">
        <v>34</v>
      </c>
      <c r="AX270" s="12" t="s">
        <v>71</v>
      </c>
      <c r="AY270" s="241" t="s">
        <v>126</v>
      </c>
    </row>
    <row r="271" s="13" customFormat="1">
      <c r="B271" s="242"/>
      <c r="C271" s="243"/>
      <c r="D271" s="228" t="s">
        <v>141</v>
      </c>
      <c r="E271" s="244" t="s">
        <v>1</v>
      </c>
      <c r="F271" s="245" t="s">
        <v>331</v>
      </c>
      <c r="G271" s="243"/>
      <c r="H271" s="246">
        <v>2.6240000000000001</v>
      </c>
      <c r="I271" s="247"/>
      <c r="J271" s="243"/>
      <c r="K271" s="243"/>
      <c r="L271" s="248"/>
      <c r="M271" s="249"/>
      <c r="N271" s="250"/>
      <c r="O271" s="250"/>
      <c r="P271" s="250"/>
      <c r="Q271" s="250"/>
      <c r="R271" s="250"/>
      <c r="S271" s="250"/>
      <c r="T271" s="251"/>
      <c r="AT271" s="252" t="s">
        <v>141</v>
      </c>
      <c r="AU271" s="252" t="s">
        <v>79</v>
      </c>
      <c r="AV271" s="13" t="s">
        <v>79</v>
      </c>
      <c r="AW271" s="13" t="s">
        <v>34</v>
      </c>
      <c r="AX271" s="13" t="s">
        <v>71</v>
      </c>
      <c r="AY271" s="252" t="s">
        <v>126</v>
      </c>
    </row>
    <row r="272" s="12" customFormat="1">
      <c r="B272" s="232"/>
      <c r="C272" s="233"/>
      <c r="D272" s="228" t="s">
        <v>141</v>
      </c>
      <c r="E272" s="234" t="s">
        <v>1</v>
      </c>
      <c r="F272" s="235" t="s">
        <v>332</v>
      </c>
      <c r="G272" s="233"/>
      <c r="H272" s="234" t="s">
        <v>1</v>
      </c>
      <c r="I272" s="236"/>
      <c r="J272" s="233"/>
      <c r="K272" s="233"/>
      <c r="L272" s="237"/>
      <c r="M272" s="238"/>
      <c r="N272" s="239"/>
      <c r="O272" s="239"/>
      <c r="P272" s="239"/>
      <c r="Q272" s="239"/>
      <c r="R272" s="239"/>
      <c r="S272" s="239"/>
      <c r="T272" s="240"/>
      <c r="AT272" s="241" t="s">
        <v>141</v>
      </c>
      <c r="AU272" s="241" t="s">
        <v>79</v>
      </c>
      <c r="AV272" s="12" t="s">
        <v>21</v>
      </c>
      <c r="AW272" s="12" t="s">
        <v>34</v>
      </c>
      <c r="AX272" s="12" t="s">
        <v>71</v>
      </c>
      <c r="AY272" s="241" t="s">
        <v>126</v>
      </c>
    </row>
    <row r="273" s="13" customFormat="1">
      <c r="B273" s="242"/>
      <c r="C273" s="243"/>
      <c r="D273" s="228" t="s">
        <v>141</v>
      </c>
      <c r="E273" s="244" t="s">
        <v>1</v>
      </c>
      <c r="F273" s="245" t="s">
        <v>331</v>
      </c>
      <c r="G273" s="243"/>
      <c r="H273" s="246">
        <v>2.6240000000000001</v>
      </c>
      <c r="I273" s="247"/>
      <c r="J273" s="243"/>
      <c r="K273" s="243"/>
      <c r="L273" s="248"/>
      <c r="M273" s="249"/>
      <c r="N273" s="250"/>
      <c r="O273" s="250"/>
      <c r="P273" s="250"/>
      <c r="Q273" s="250"/>
      <c r="R273" s="250"/>
      <c r="S273" s="250"/>
      <c r="T273" s="251"/>
      <c r="AT273" s="252" t="s">
        <v>141</v>
      </c>
      <c r="AU273" s="252" t="s">
        <v>79</v>
      </c>
      <c r="AV273" s="13" t="s">
        <v>79</v>
      </c>
      <c r="AW273" s="13" t="s">
        <v>34</v>
      </c>
      <c r="AX273" s="13" t="s">
        <v>71</v>
      </c>
      <c r="AY273" s="252" t="s">
        <v>126</v>
      </c>
    </row>
    <row r="274" s="12" customFormat="1">
      <c r="B274" s="232"/>
      <c r="C274" s="233"/>
      <c r="D274" s="228" t="s">
        <v>141</v>
      </c>
      <c r="E274" s="234" t="s">
        <v>1</v>
      </c>
      <c r="F274" s="235" t="s">
        <v>333</v>
      </c>
      <c r="G274" s="233"/>
      <c r="H274" s="234" t="s">
        <v>1</v>
      </c>
      <c r="I274" s="236"/>
      <c r="J274" s="233"/>
      <c r="K274" s="233"/>
      <c r="L274" s="237"/>
      <c r="M274" s="238"/>
      <c r="N274" s="239"/>
      <c r="O274" s="239"/>
      <c r="P274" s="239"/>
      <c r="Q274" s="239"/>
      <c r="R274" s="239"/>
      <c r="S274" s="239"/>
      <c r="T274" s="240"/>
      <c r="AT274" s="241" t="s">
        <v>141</v>
      </c>
      <c r="AU274" s="241" t="s">
        <v>79</v>
      </c>
      <c r="AV274" s="12" t="s">
        <v>21</v>
      </c>
      <c r="AW274" s="12" t="s">
        <v>34</v>
      </c>
      <c r="AX274" s="12" t="s">
        <v>71</v>
      </c>
      <c r="AY274" s="241" t="s">
        <v>126</v>
      </c>
    </row>
    <row r="275" s="13" customFormat="1">
      <c r="B275" s="242"/>
      <c r="C275" s="243"/>
      <c r="D275" s="228" t="s">
        <v>141</v>
      </c>
      <c r="E275" s="244" t="s">
        <v>1</v>
      </c>
      <c r="F275" s="245" t="s">
        <v>334</v>
      </c>
      <c r="G275" s="243"/>
      <c r="H275" s="246">
        <v>0.872</v>
      </c>
      <c r="I275" s="247"/>
      <c r="J275" s="243"/>
      <c r="K275" s="243"/>
      <c r="L275" s="248"/>
      <c r="M275" s="249"/>
      <c r="N275" s="250"/>
      <c r="O275" s="250"/>
      <c r="P275" s="250"/>
      <c r="Q275" s="250"/>
      <c r="R275" s="250"/>
      <c r="S275" s="250"/>
      <c r="T275" s="251"/>
      <c r="AT275" s="252" t="s">
        <v>141</v>
      </c>
      <c r="AU275" s="252" t="s">
        <v>79</v>
      </c>
      <c r="AV275" s="13" t="s">
        <v>79</v>
      </c>
      <c r="AW275" s="13" t="s">
        <v>34</v>
      </c>
      <c r="AX275" s="13" t="s">
        <v>71</v>
      </c>
      <c r="AY275" s="252" t="s">
        <v>126</v>
      </c>
    </row>
    <row r="276" s="13" customFormat="1">
      <c r="B276" s="242"/>
      <c r="C276" s="243"/>
      <c r="D276" s="228" t="s">
        <v>141</v>
      </c>
      <c r="E276" s="244" t="s">
        <v>1</v>
      </c>
      <c r="F276" s="245" t="s">
        <v>335</v>
      </c>
      <c r="G276" s="243"/>
      <c r="H276" s="246">
        <v>1.0449999999999999</v>
      </c>
      <c r="I276" s="247"/>
      <c r="J276" s="243"/>
      <c r="K276" s="243"/>
      <c r="L276" s="248"/>
      <c r="M276" s="249"/>
      <c r="N276" s="250"/>
      <c r="O276" s="250"/>
      <c r="P276" s="250"/>
      <c r="Q276" s="250"/>
      <c r="R276" s="250"/>
      <c r="S276" s="250"/>
      <c r="T276" s="251"/>
      <c r="AT276" s="252" t="s">
        <v>141</v>
      </c>
      <c r="AU276" s="252" t="s">
        <v>79</v>
      </c>
      <c r="AV276" s="13" t="s">
        <v>79</v>
      </c>
      <c r="AW276" s="13" t="s">
        <v>34</v>
      </c>
      <c r="AX276" s="13" t="s">
        <v>71</v>
      </c>
      <c r="AY276" s="252" t="s">
        <v>126</v>
      </c>
    </row>
    <row r="277" s="14" customFormat="1">
      <c r="B277" s="253"/>
      <c r="C277" s="254"/>
      <c r="D277" s="228" t="s">
        <v>141</v>
      </c>
      <c r="E277" s="255" t="s">
        <v>1</v>
      </c>
      <c r="F277" s="256" t="s">
        <v>150</v>
      </c>
      <c r="G277" s="254"/>
      <c r="H277" s="257">
        <v>16.413</v>
      </c>
      <c r="I277" s="258"/>
      <c r="J277" s="254"/>
      <c r="K277" s="254"/>
      <c r="L277" s="259"/>
      <c r="M277" s="260"/>
      <c r="N277" s="261"/>
      <c r="O277" s="261"/>
      <c r="P277" s="261"/>
      <c r="Q277" s="261"/>
      <c r="R277" s="261"/>
      <c r="S277" s="261"/>
      <c r="T277" s="262"/>
      <c r="AT277" s="263" t="s">
        <v>141</v>
      </c>
      <c r="AU277" s="263" t="s">
        <v>79</v>
      </c>
      <c r="AV277" s="14" t="s">
        <v>133</v>
      </c>
      <c r="AW277" s="14" t="s">
        <v>34</v>
      </c>
      <c r="AX277" s="14" t="s">
        <v>21</v>
      </c>
      <c r="AY277" s="263" t="s">
        <v>126</v>
      </c>
    </row>
    <row r="278" s="1" customFormat="1" ht="16.5" customHeight="1">
      <c r="B278" s="38"/>
      <c r="C278" s="216" t="s">
        <v>336</v>
      </c>
      <c r="D278" s="216" t="s">
        <v>128</v>
      </c>
      <c r="E278" s="217" t="s">
        <v>337</v>
      </c>
      <c r="F278" s="218" t="s">
        <v>338</v>
      </c>
      <c r="G278" s="219" t="s">
        <v>131</v>
      </c>
      <c r="H278" s="220">
        <v>113.726</v>
      </c>
      <c r="I278" s="221"/>
      <c r="J278" s="222">
        <f>ROUND(I278*H278,2)</f>
        <v>0</v>
      </c>
      <c r="K278" s="218" t="s">
        <v>132</v>
      </c>
      <c r="L278" s="43"/>
      <c r="M278" s="223" t="s">
        <v>1</v>
      </c>
      <c r="N278" s="224" t="s">
        <v>42</v>
      </c>
      <c r="O278" s="79"/>
      <c r="P278" s="225">
        <f>O278*H278</f>
        <v>0</v>
      </c>
      <c r="Q278" s="225">
        <v>0.065696699999999997</v>
      </c>
      <c r="R278" s="225">
        <f>Q278*H278</f>
        <v>7.4714229041999998</v>
      </c>
      <c r="S278" s="225">
        <v>0.074999999999999997</v>
      </c>
      <c r="T278" s="226">
        <f>S278*H278</f>
        <v>8.5294499999999989</v>
      </c>
      <c r="AR278" s="17" t="s">
        <v>133</v>
      </c>
      <c r="AT278" s="17" t="s">
        <v>128</v>
      </c>
      <c r="AU278" s="17" t="s">
        <v>79</v>
      </c>
      <c r="AY278" s="17" t="s">
        <v>126</v>
      </c>
      <c r="BE278" s="227">
        <f>IF(N278="základní",J278,0)</f>
        <v>0</v>
      </c>
      <c r="BF278" s="227">
        <f>IF(N278="snížená",J278,0)</f>
        <v>0</v>
      </c>
      <c r="BG278" s="227">
        <f>IF(N278="zákl. přenesená",J278,0)</f>
        <v>0</v>
      </c>
      <c r="BH278" s="227">
        <f>IF(N278="sníž. přenesená",J278,0)</f>
        <v>0</v>
      </c>
      <c r="BI278" s="227">
        <f>IF(N278="nulová",J278,0)</f>
        <v>0</v>
      </c>
      <c r="BJ278" s="17" t="s">
        <v>21</v>
      </c>
      <c r="BK278" s="227">
        <f>ROUND(I278*H278,2)</f>
        <v>0</v>
      </c>
      <c r="BL278" s="17" t="s">
        <v>133</v>
      </c>
      <c r="BM278" s="17" t="s">
        <v>339</v>
      </c>
    </row>
    <row r="279" s="1" customFormat="1">
      <c r="B279" s="38"/>
      <c r="C279" s="39"/>
      <c r="D279" s="228" t="s">
        <v>135</v>
      </c>
      <c r="E279" s="39"/>
      <c r="F279" s="229" t="s">
        <v>340</v>
      </c>
      <c r="G279" s="39"/>
      <c r="H279" s="39"/>
      <c r="I279" s="143"/>
      <c r="J279" s="39"/>
      <c r="K279" s="39"/>
      <c r="L279" s="43"/>
      <c r="M279" s="230"/>
      <c r="N279" s="79"/>
      <c r="O279" s="79"/>
      <c r="P279" s="79"/>
      <c r="Q279" s="79"/>
      <c r="R279" s="79"/>
      <c r="S279" s="79"/>
      <c r="T279" s="80"/>
      <c r="AT279" s="17" t="s">
        <v>135</v>
      </c>
      <c r="AU279" s="17" t="s">
        <v>79</v>
      </c>
    </row>
    <row r="280" s="1" customFormat="1">
      <c r="B280" s="38"/>
      <c r="C280" s="39"/>
      <c r="D280" s="228" t="s">
        <v>137</v>
      </c>
      <c r="E280" s="39"/>
      <c r="F280" s="231" t="s">
        <v>323</v>
      </c>
      <c r="G280" s="39"/>
      <c r="H280" s="39"/>
      <c r="I280" s="143"/>
      <c r="J280" s="39"/>
      <c r="K280" s="39"/>
      <c r="L280" s="43"/>
      <c r="M280" s="230"/>
      <c r="N280" s="79"/>
      <c r="O280" s="79"/>
      <c r="P280" s="79"/>
      <c r="Q280" s="79"/>
      <c r="R280" s="79"/>
      <c r="S280" s="79"/>
      <c r="T280" s="80"/>
      <c r="AT280" s="17" t="s">
        <v>137</v>
      </c>
      <c r="AU280" s="17" t="s">
        <v>79</v>
      </c>
    </row>
    <row r="281" s="1" customFormat="1">
      <c r="B281" s="38"/>
      <c r="C281" s="39"/>
      <c r="D281" s="228" t="s">
        <v>139</v>
      </c>
      <c r="E281" s="39"/>
      <c r="F281" s="231" t="s">
        <v>341</v>
      </c>
      <c r="G281" s="39"/>
      <c r="H281" s="39"/>
      <c r="I281" s="143"/>
      <c r="J281" s="39"/>
      <c r="K281" s="39"/>
      <c r="L281" s="43"/>
      <c r="M281" s="230"/>
      <c r="N281" s="79"/>
      <c r="O281" s="79"/>
      <c r="P281" s="79"/>
      <c r="Q281" s="79"/>
      <c r="R281" s="79"/>
      <c r="S281" s="79"/>
      <c r="T281" s="80"/>
      <c r="AT281" s="17" t="s">
        <v>139</v>
      </c>
      <c r="AU281" s="17" t="s">
        <v>79</v>
      </c>
    </row>
    <row r="282" s="12" customFormat="1">
      <c r="B282" s="232"/>
      <c r="C282" s="233"/>
      <c r="D282" s="228" t="s">
        <v>141</v>
      </c>
      <c r="E282" s="234" t="s">
        <v>1</v>
      </c>
      <c r="F282" s="235" t="s">
        <v>342</v>
      </c>
      <c r="G282" s="233"/>
      <c r="H282" s="234" t="s">
        <v>1</v>
      </c>
      <c r="I282" s="236"/>
      <c r="J282" s="233"/>
      <c r="K282" s="233"/>
      <c r="L282" s="237"/>
      <c r="M282" s="238"/>
      <c r="N282" s="239"/>
      <c r="O282" s="239"/>
      <c r="P282" s="239"/>
      <c r="Q282" s="239"/>
      <c r="R282" s="239"/>
      <c r="S282" s="239"/>
      <c r="T282" s="240"/>
      <c r="AT282" s="241" t="s">
        <v>141</v>
      </c>
      <c r="AU282" s="241" t="s">
        <v>79</v>
      </c>
      <c r="AV282" s="12" t="s">
        <v>21</v>
      </c>
      <c r="AW282" s="12" t="s">
        <v>34</v>
      </c>
      <c r="AX282" s="12" t="s">
        <v>71</v>
      </c>
      <c r="AY282" s="241" t="s">
        <v>126</v>
      </c>
    </row>
    <row r="283" s="13" customFormat="1">
      <c r="B283" s="242"/>
      <c r="C283" s="243"/>
      <c r="D283" s="228" t="s">
        <v>141</v>
      </c>
      <c r="E283" s="244" t="s">
        <v>1</v>
      </c>
      <c r="F283" s="245" t="s">
        <v>343</v>
      </c>
      <c r="G283" s="243"/>
      <c r="H283" s="246">
        <v>12.880000000000001</v>
      </c>
      <c r="I283" s="247"/>
      <c r="J283" s="243"/>
      <c r="K283" s="243"/>
      <c r="L283" s="248"/>
      <c r="M283" s="249"/>
      <c r="N283" s="250"/>
      <c r="O283" s="250"/>
      <c r="P283" s="250"/>
      <c r="Q283" s="250"/>
      <c r="R283" s="250"/>
      <c r="S283" s="250"/>
      <c r="T283" s="251"/>
      <c r="AT283" s="252" t="s">
        <v>141</v>
      </c>
      <c r="AU283" s="252" t="s">
        <v>79</v>
      </c>
      <c r="AV283" s="13" t="s">
        <v>79</v>
      </c>
      <c r="AW283" s="13" t="s">
        <v>34</v>
      </c>
      <c r="AX283" s="13" t="s">
        <v>71</v>
      </c>
      <c r="AY283" s="252" t="s">
        <v>126</v>
      </c>
    </row>
    <row r="284" s="13" customFormat="1">
      <c r="B284" s="242"/>
      <c r="C284" s="243"/>
      <c r="D284" s="228" t="s">
        <v>141</v>
      </c>
      <c r="E284" s="244" t="s">
        <v>1</v>
      </c>
      <c r="F284" s="245" t="s">
        <v>344</v>
      </c>
      <c r="G284" s="243"/>
      <c r="H284" s="246">
        <v>47.734000000000002</v>
      </c>
      <c r="I284" s="247"/>
      <c r="J284" s="243"/>
      <c r="K284" s="243"/>
      <c r="L284" s="248"/>
      <c r="M284" s="249"/>
      <c r="N284" s="250"/>
      <c r="O284" s="250"/>
      <c r="P284" s="250"/>
      <c r="Q284" s="250"/>
      <c r="R284" s="250"/>
      <c r="S284" s="250"/>
      <c r="T284" s="251"/>
      <c r="AT284" s="252" t="s">
        <v>141</v>
      </c>
      <c r="AU284" s="252" t="s">
        <v>79</v>
      </c>
      <c r="AV284" s="13" t="s">
        <v>79</v>
      </c>
      <c r="AW284" s="13" t="s">
        <v>34</v>
      </c>
      <c r="AX284" s="13" t="s">
        <v>71</v>
      </c>
      <c r="AY284" s="252" t="s">
        <v>126</v>
      </c>
    </row>
    <row r="285" s="13" customFormat="1">
      <c r="B285" s="242"/>
      <c r="C285" s="243"/>
      <c r="D285" s="228" t="s">
        <v>141</v>
      </c>
      <c r="E285" s="244" t="s">
        <v>1</v>
      </c>
      <c r="F285" s="245" t="s">
        <v>345</v>
      </c>
      <c r="G285" s="243"/>
      <c r="H285" s="246">
        <v>40.914999999999999</v>
      </c>
      <c r="I285" s="247"/>
      <c r="J285" s="243"/>
      <c r="K285" s="243"/>
      <c r="L285" s="248"/>
      <c r="M285" s="249"/>
      <c r="N285" s="250"/>
      <c r="O285" s="250"/>
      <c r="P285" s="250"/>
      <c r="Q285" s="250"/>
      <c r="R285" s="250"/>
      <c r="S285" s="250"/>
      <c r="T285" s="251"/>
      <c r="AT285" s="252" t="s">
        <v>141</v>
      </c>
      <c r="AU285" s="252" t="s">
        <v>79</v>
      </c>
      <c r="AV285" s="13" t="s">
        <v>79</v>
      </c>
      <c r="AW285" s="13" t="s">
        <v>34</v>
      </c>
      <c r="AX285" s="13" t="s">
        <v>71</v>
      </c>
      <c r="AY285" s="252" t="s">
        <v>126</v>
      </c>
    </row>
    <row r="286" s="13" customFormat="1">
      <c r="B286" s="242"/>
      <c r="C286" s="243"/>
      <c r="D286" s="228" t="s">
        <v>141</v>
      </c>
      <c r="E286" s="244" t="s">
        <v>1</v>
      </c>
      <c r="F286" s="245" t="s">
        <v>346</v>
      </c>
      <c r="G286" s="243"/>
      <c r="H286" s="246">
        <v>0.02</v>
      </c>
      <c r="I286" s="247"/>
      <c r="J286" s="243"/>
      <c r="K286" s="243"/>
      <c r="L286" s="248"/>
      <c r="M286" s="249"/>
      <c r="N286" s="250"/>
      <c r="O286" s="250"/>
      <c r="P286" s="250"/>
      <c r="Q286" s="250"/>
      <c r="R286" s="250"/>
      <c r="S286" s="250"/>
      <c r="T286" s="251"/>
      <c r="AT286" s="252" t="s">
        <v>141</v>
      </c>
      <c r="AU286" s="252" t="s">
        <v>79</v>
      </c>
      <c r="AV286" s="13" t="s">
        <v>79</v>
      </c>
      <c r="AW286" s="13" t="s">
        <v>34</v>
      </c>
      <c r="AX286" s="13" t="s">
        <v>71</v>
      </c>
      <c r="AY286" s="252" t="s">
        <v>126</v>
      </c>
    </row>
    <row r="287" s="12" customFormat="1">
      <c r="B287" s="232"/>
      <c r="C287" s="233"/>
      <c r="D287" s="228" t="s">
        <v>141</v>
      </c>
      <c r="E287" s="234" t="s">
        <v>1</v>
      </c>
      <c r="F287" s="235" t="s">
        <v>347</v>
      </c>
      <c r="G287" s="233"/>
      <c r="H287" s="234" t="s">
        <v>1</v>
      </c>
      <c r="I287" s="236"/>
      <c r="J287" s="233"/>
      <c r="K287" s="233"/>
      <c r="L287" s="237"/>
      <c r="M287" s="238"/>
      <c r="N287" s="239"/>
      <c r="O287" s="239"/>
      <c r="P287" s="239"/>
      <c r="Q287" s="239"/>
      <c r="R287" s="239"/>
      <c r="S287" s="239"/>
      <c r="T287" s="240"/>
      <c r="AT287" s="241" t="s">
        <v>141</v>
      </c>
      <c r="AU287" s="241" t="s">
        <v>79</v>
      </c>
      <c r="AV287" s="12" t="s">
        <v>21</v>
      </c>
      <c r="AW287" s="12" t="s">
        <v>34</v>
      </c>
      <c r="AX287" s="12" t="s">
        <v>71</v>
      </c>
      <c r="AY287" s="241" t="s">
        <v>126</v>
      </c>
    </row>
    <row r="288" s="13" customFormat="1">
      <c r="B288" s="242"/>
      <c r="C288" s="243"/>
      <c r="D288" s="228" t="s">
        <v>141</v>
      </c>
      <c r="E288" s="244" t="s">
        <v>1</v>
      </c>
      <c r="F288" s="245" t="s">
        <v>348</v>
      </c>
      <c r="G288" s="243"/>
      <c r="H288" s="246">
        <v>1.994</v>
      </c>
      <c r="I288" s="247"/>
      <c r="J288" s="243"/>
      <c r="K288" s="243"/>
      <c r="L288" s="248"/>
      <c r="M288" s="249"/>
      <c r="N288" s="250"/>
      <c r="O288" s="250"/>
      <c r="P288" s="250"/>
      <c r="Q288" s="250"/>
      <c r="R288" s="250"/>
      <c r="S288" s="250"/>
      <c r="T288" s="251"/>
      <c r="AT288" s="252" t="s">
        <v>141</v>
      </c>
      <c r="AU288" s="252" t="s">
        <v>79</v>
      </c>
      <c r="AV288" s="13" t="s">
        <v>79</v>
      </c>
      <c r="AW288" s="13" t="s">
        <v>34</v>
      </c>
      <c r="AX288" s="13" t="s">
        <v>71</v>
      </c>
      <c r="AY288" s="252" t="s">
        <v>126</v>
      </c>
    </row>
    <row r="289" s="13" customFormat="1">
      <c r="B289" s="242"/>
      <c r="C289" s="243"/>
      <c r="D289" s="228" t="s">
        <v>141</v>
      </c>
      <c r="E289" s="244" t="s">
        <v>1</v>
      </c>
      <c r="F289" s="245" t="s">
        <v>349</v>
      </c>
      <c r="G289" s="243"/>
      <c r="H289" s="246">
        <v>0.98899999999999999</v>
      </c>
      <c r="I289" s="247"/>
      <c r="J289" s="243"/>
      <c r="K289" s="243"/>
      <c r="L289" s="248"/>
      <c r="M289" s="249"/>
      <c r="N289" s="250"/>
      <c r="O289" s="250"/>
      <c r="P289" s="250"/>
      <c r="Q289" s="250"/>
      <c r="R289" s="250"/>
      <c r="S289" s="250"/>
      <c r="T289" s="251"/>
      <c r="AT289" s="252" t="s">
        <v>141</v>
      </c>
      <c r="AU289" s="252" t="s">
        <v>79</v>
      </c>
      <c r="AV289" s="13" t="s">
        <v>79</v>
      </c>
      <c r="AW289" s="13" t="s">
        <v>34</v>
      </c>
      <c r="AX289" s="13" t="s">
        <v>71</v>
      </c>
      <c r="AY289" s="252" t="s">
        <v>126</v>
      </c>
    </row>
    <row r="290" s="13" customFormat="1">
      <c r="B290" s="242"/>
      <c r="C290" s="243"/>
      <c r="D290" s="228" t="s">
        <v>141</v>
      </c>
      <c r="E290" s="244" t="s">
        <v>1</v>
      </c>
      <c r="F290" s="245" t="s">
        <v>350</v>
      </c>
      <c r="G290" s="243"/>
      <c r="H290" s="246">
        <v>0.01</v>
      </c>
      <c r="I290" s="247"/>
      <c r="J290" s="243"/>
      <c r="K290" s="243"/>
      <c r="L290" s="248"/>
      <c r="M290" s="249"/>
      <c r="N290" s="250"/>
      <c r="O290" s="250"/>
      <c r="P290" s="250"/>
      <c r="Q290" s="250"/>
      <c r="R290" s="250"/>
      <c r="S290" s="250"/>
      <c r="T290" s="251"/>
      <c r="AT290" s="252" t="s">
        <v>141</v>
      </c>
      <c r="AU290" s="252" t="s">
        <v>79</v>
      </c>
      <c r="AV290" s="13" t="s">
        <v>79</v>
      </c>
      <c r="AW290" s="13" t="s">
        <v>34</v>
      </c>
      <c r="AX290" s="13" t="s">
        <v>71</v>
      </c>
      <c r="AY290" s="252" t="s">
        <v>126</v>
      </c>
    </row>
    <row r="291" s="15" customFormat="1">
      <c r="B291" s="274"/>
      <c r="C291" s="275"/>
      <c r="D291" s="228" t="s">
        <v>141</v>
      </c>
      <c r="E291" s="276" t="s">
        <v>1</v>
      </c>
      <c r="F291" s="277" t="s">
        <v>351</v>
      </c>
      <c r="G291" s="275"/>
      <c r="H291" s="278">
        <v>104.542</v>
      </c>
      <c r="I291" s="279"/>
      <c r="J291" s="275"/>
      <c r="K291" s="275"/>
      <c r="L291" s="280"/>
      <c r="M291" s="281"/>
      <c r="N291" s="282"/>
      <c r="O291" s="282"/>
      <c r="P291" s="282"/>
      <c r="Q291" s="282"/>
      <c r="R291" s="282"/>
      <c r="S291" s="282"/>
      <c r="T291" s="283"/>
      <c r="AT291" s="284" t="s">
        <v>141</v>
      </c>
      <c r="AU291" s="284" t="s">
        <v>79</v>
      </c>
      <c r="AV291" s="15" t="s">
        <v>158</v>
      </c>
      <c r="AW291" s="15" t="s">
        <v>34</v>
      </c>
      <c r="AX291" s="15" t="s">
        <v>71</v>
      </c>
      <c r="AY291" s="284" t="s">
        <v>126</v>
      </c>
    </row>
    <row r="292" s="12" customFormat="1">
      <c r="B292" s="232"/>
      <c r="C292" s="233"/>
      <c r="D292" s="228" t="s">
        <v>141</v>
      </c>
      <c r="E292" s="234" t="s">
        <v>1</v>
      </c>
      <c r="F292" s="235" t="s">
        <v>352</v>
      </c>
      <c r="G292" s="233"/>
      <c r="H292" s="234" t="s">
        <v>1</v>
      </c>
      <c r="I292" s="236"/>
      <c r="J292" s="233"/>
      <c r="K292" s="233"/>
      <c r="L292" s="237"/>
      <c r="M292" s="238"/>
      <c r="N292" s="239"/>
      <c r="O292" s="239"/>
      <c r="P292" s="239"/>
      <c r="Q292" s="239"/>
      <c r="R292" s="239"/>
      <c r="S292" s="239"/>
      <c r="T292" s="240"/>
      <c r="AT292" s="241" t="s">
        <v>141</v>
      </c>
      <c r="AU292" s="241" t="s">
        <v>79</v>
      </c>
      <c r="AV292" s="12" t="s">
        <v>21</v>
      </c>
      <c r="AW292" s="12" t="s">
        <v>34</v>
      </c>
      <c r="AX292" s="12" t="s">
        <v>71</v>
      </c>
      <c r="AY292" s="241" t="s">
        <v>126</v>
      </c>
    </row>
    <row r="293" s="13" customFormat="1">
      <c r="B293" s="242"/>
      <c r="C293" s="243"/>
      <c r="D293" s="228" t="s">
        <v>141</v>
      </c>
      <c r="E293" s="244" t="s">
        <v>1</v>
      </c>
      <c r="F293" s="245" t="s">
        <v>353</v>
      </c>
      <c r="G293" s="243"/>
      <c r="H293" s="246">
        <v>2.0379999999999998</v>
      </c>
      <c r="I293" s="247"/>
      <c r="J293" s="243"/>
      <c r="K293" s="243"/>
      <c r="L293" s="248"/>
      <c r="M293" s="249"/>
      <c r="N293" s="250"/>
      <c r="O293" s="250"/>
      <c r="P293" s="250"/>
      <c r="Q293" s="250"/>
      <c r="R293" s="250"/>
      <c r="S293" s="250"/>
      <c r="T293" s="251"/>
      <c r="AT293" s="252" t="s">
        <v>141</v>
      </c>
      <c r="AU293" s="252" t="s">
        <v>79</v>
      </c>
      <c r="AV293" s="13" t="s">
        <v>79</v>
      </c>
      <c r="AW293" s="13" t="s">
        <v>34</v>
      </c>
      <c r="AX293" s="13" t="s">
        <v>71</v>
      </c>
      <c r="AY293" s="252" t="s">
        <v>126</v>
      </c>
    </row>
    <row r="294" s="13" customFormat="1">
      <c r="B294" s="242"/>
      <c r="C294" s="243"/>
      <c r="D294" s="228" t="s">
        <v>141</v>
      </c>
      <c r="E294" s="244" t="s">
        <v>1</v>
      </c>
      <c r="F294" s="245" t="s">
        <v>354</v>
      </c>
      <c r="G294" s="243"/>
      <c r="H294" s="246">
        <v>1.0269999999999999</v>
      </c>
      <c r="I294" s="247"/>
      <c r="J294" s="243"/>
      <c r="K294" s="243"/>
      <c r="L294" s="248"/>
      <c r="M294" s="249"/>
      <c r="N294" s="250"/>
      <c r="O294" s="250"/>
      <c r="P294" s="250"/>
      <c r="Q294" s="250"/>
      <c r="R294" s="250"/>
      <c r="S294" s="250"/>
      <c r="T294" s="251"/>
      <c r="AT294" s="252" t="s">
        <v>141</v>
      </c>
      <c r="AU294" s="252" t="s">
        <v>79</v>
      </c>
      <c r="AV294" s="13" t="s">
        <v>79</v>
      </c>
      <c r="AW294" s="13" t="s">
        <v>34</v>
      </c>
      <c r="AX294" s="13" t="s">
        <v>71</v>
      </c>
      <c r="AY294" s="252" t="s">
        <v>126</v>
      </c>
    </row>
    <row r="295" s="13" customFormat="1">
      <c r="B295" s="242"/>
      <c r="C295" s="243"/>
      <c r="D295" s="228" t="s">
        <v>141</v>
      </c>
      <c r="E295" s="244" t="s">
        <v>1</v>
      </c>
      <c r="F295" s="245" t="s">
        <v>350</v>
      </c>
      <c r="G295" s="243"/>
      <c r="H295" s="246">
        <v>0.01</v>
      </c>
      <c r="I295" s="247"/>
      <c r="J295" s="243"/>
      <c r="K295" s="243"/>
      <c r="L295" s="248"/>
      <c r="M295" s="249"/>
      <c r="N295" s="250"/>
      <c r="O295" s="250"/>
      <c r="P295" s="250"/>
      <c r="Q295" s="250"/>
      <c r="R295" s="250"/>
      <c r="S295" s="250"/>
      <c r="T295" s="251"/>
      <c r="AT295" s="252" t="s">
        <v>141</v>
      </c>
      <c r="AU295" s="252" t="s">
        <v>79</v>
      </c>
      <c r="AV295" s="13" t="s">
        <v>79</v>
      </c>
      <c r="AW295" s="13" t="s">
        <v>34</v>
      </c>
      <c r="AX295" s="13" t="s">
        <v>71</v>
      </c>
      <c r="AY295" s="252" t="s">
        <v>126</v>
      </c>
    </row>
    <row r="296" s="15" customFormat="1">
      <c r="B296" s="274"/>
      <c r="C296" s="275"/>
      <c r="D296" s="228" t="s">
        <v>141</v>
      </c>
      <c r="E296" s="276" t="s">
        <v>1</v>
      </c>
      <c r="F296" s="277" t="s">
        <v>351</v>
      </c>
      <c r="G296" s="275"/>
      <c r="H296" s="278">
        <v>3.0750000000000002</v>
      </c>
      <c r="I296" s="279"/>
      <c r="J296" s="275"/>
      <c r="K296" s="275"/>
      <c r="L296" s="280"/>
      <c r="M296" s="281"/>
      <c r="N296" s="282"/>
      <c r="O296" s="282"/>
      <c r="P296" s="282"/>
      <c r="Q296" s="282"/>
      <c r="R296" s="282"/>
      <c r="S296" s="282"/>
      <c r="T296" s="283"/>
      <c r="AT296" s="284" t="s">
        <v>141</v>
      </c>
      <c r="AU296" s="284" t="s">
        <v>79</v>
      </c>
      <c r="AV296" s="15" t="s">
        <v>158</v>
      </c>
      <c r="AW296" s="15" t="s">
        <v>34</v>
      </c>
      <c r="AX296" s="15" t="s">
        <v>71</v>
      </c>
      <c r="AY296" s="284" t="s">
        <v>126</v>
      </c>
    </row>
    <row r="297" s="12" customFormat="1">
      <c r="B297" s="232"/>
      <c r="C297" s="233"/>
      <c r="D297" s="228" t="s">
        <v>141</v>
      </c>
      <c r="E297" s="234" t="s">
        <v>1</v>
      </c>
      <c r="F297" s="235" t="s">
        <v>355</v>
      </c>
      <c r="G297" s="233"/>
      <c r="H297" s="234" t="s">
        <v>1</v>
      </c>
      <c r="I297" s="236"/>
      <c r="J297" s="233"/>
      <c r="K297" s="233"/>
      <c r="L297" s="237"/>
      <c r="M297" s="238"/>
      <c r="N297" s="239"/>
      <c r="O297" s="239"/>
      <c r="P297" s="239"/>
      <c r="Q297" s="239"/>
      <c r="R297" s="239"/>
      <c r="S297" s="239"/>
      <c r="T297" s="240"/>
      <c r="AT297" s="241" t="s">
        <v>141</v>
      </c>
      <c r="AU297" s="241" t="s">
        <v>79</v>
      </c>
      <c r="AV297" s="12" t="s">
        <v>21</v>
      </c>
      <c r="AW297" s="12" t="s">
        <v>34</v>
      </c>
      <c r="AX297" s="12" t="s">
        <v>71</v>
      </c>
      <c r="AY297" s="241" t="s">
        <v>126</v>
      </c>
    </row>
    <row r="298" s="13" customFormat="1">
      <c r="B298" s="242"/>
      <c r="C298" s="243"/>
      <c r="D298" s="228" t="s">
        <v>141</v>
      </c>
      <c r="E298" s="244" t="s">
        <v>1</v>
      </c>
      <c r="F298" s="245" t="s">
        <v>356</v>
      </c>
      <c r="G298" s="243"/>
      <c r="H298" s="246">
        <v>2.0099999999999998</v>
      </c>
      <c r="I298" s="247"/>
      <c r="J298" s="243"/>
      <c r="K298" s="243"/>
      <c r="L298" s="248"/>
      <c r="M298" s="249"/>
      <c r="N298" s="250"/>
      <c r="O298" s="250"/>
      <c r="P298" s="250"/>
      <c r="Q298" s="250"/>
      <c r="R298" s="250"/>
      <c r="S298" s="250"/>
      <c r="T298" s="251"/>
      <c r="AT298" s="252" t="s">
        <v>141</v>
      </c>
      <c r="AU298" s="252" t="s">
        <v>79</v>
      </c>
      <c r="AV298" s="13" t="s">
        <v>79</v>
      </c>
      <c r="AW298" s="13" t="s">
        <v>34</v>
      </c>
      <c r="AX298" s="13" t="s">
        <v>71</v>
      </c>
      <c r="AY298" s="252" t="s">
        <v>126</v>
      </c>
    </row>
    <row r="299" s="13" customFormat="1">
      <c r="B299" s="242"/>
      <c r="C299" s="243"/>
      <c r="D299" s="228" t="s">
        <v>141</v>
      </c>
      <c r="E299" s="244" t="s">
        <v>1</v>
      </c>
      <c r="F299" s="245" t="s">
        <v>357</v>
      </c>
      <c r="G299" s="243"/>
      <c r="H299" s="246">
        <v>1.0029999999999999</v>
      </c>
      <c r="I299" s="247"/>
      <c r="J299" s="243"/>
      <c r="K299" s="243"/>
      <c r="L299" s="248"/>
      <c r="M299" s="249"/>
      <c r="N299" s="250"/>
      <c r="O299" s="250"/>
      <c r="P299" s="250"/>
      <c r="Q299" s="250"/>
      <c r="R299" s="250"/>
      <c r="S299" s="250"/>
      <c r="T299" s="251"/>
      <c r="AT299" s="252" t="s">
        <v>141</v>
      </c>
      <c r="AU299" s="252" t="s">
        <v>79</v>
      </c>
      <c r="AV299" s="13" t="s">
        <v>79</v>
      </c>
      <c r="AW299" s="13" t="s">
        <v>34</v>
      </c>
      <c r="AX299" s="13" t="s">
        <v>71</v>
      </c>
      <c r="AY299" s="252" t="s">
        <v>126</v>
      </c>
    </row>
    <row r="300" s="13" customFormat="1">
      <c r="B300" s="242"/>
      <c r="C300" s="243"/>
      <c r="D300" s="228" t="s">
        <v>141</v>
      </c>
      <c r="E300" s="244" t="s">
        <v>1</v>
      </c>
      <c r="F300" s="245" t="s">
        <v>350</v>
      </c>
      <c r="G300" s="243"/>
      <c r="H300" s="246">
        <v>0.01</v>
      </c>
      <c r="I300" s="247"/>
      <c r="J300" s="243"/>
      <c r="K300" s="243"/>
      <c r="L300" s="248"/>
      <c r="M300" s="249"/>
      <c r="N300" s="250"/>
      <c r="O300" s="250"/>
      <c r="P300" s="250"/>
      <c r="Q300" s="250"/>
      <c r="R300" s="250"/>
      <c r="S300" s="250"/>
      <c r="T300" s="251"/>
      <c r="AT300" s="252" t="s">
        <v>141</v>
      </c>
      <c r="AU300" s="252" t="s">
        <v>79</v>
      </c>
      <c r="AV300" s="13" t="s">
        <v>79</v>
      </c>
      <c r="AW300" s="13" t="s">
        <v>34</v>
      </c>
      <c r="AX300" s="13" t="s">
        <v>71</v>
      </c>
      <c r="AY300" s="252" t="s">
        <v>126</v>
      </c>
    </row>
    <row r="301" s="15" customFormat="1">
      <c r="B301" s="274"/>
      <c r="C301" s="275"/>
      <c r="D301" s="228" t="s">
        <v>141</v>
      </c>
      <c r="E301" s="276" t="s">
        <v>1</v>
      </c>
      <c r="F301" s="277" t="s">
        <v>351</v>
      </c>
      <c r="G301" s="275"/>
      <c r="H301" s="278">
        <v>3.0230000000000001</v>
      </c>
      <c r="I301" s="279"/>
      <c r="J301" s="275"/>
      <c r="K301" s="275"/>
      <c r="L301" s="280"/>
      <c r="M301" s="281"/>
      <c r="N301" s="282"/>
      <c r="O301" s="282"/>
      <c r="P301" s="282"/>
      <c r="Q301" s="282"/>
      <c r="R301" s="282"/>
      <c r="S301" s="282"/>
      <c r="T301" s="283"/>
      <c r="AT301" s="284" t="s">
        <v>141</v>
      </c>
      <c r="AU301" s="284" t="s">
        <v>79</v>
      </c>
      <c r="AV301" s="15" t="s">
        <v>158</v>
      </c>
      <c r="AW301" s="15" t="s">
        <v>34</v>
      </c>
      <c r="AX301" s="15" t="s">
        <v>71</v>
      </c>
      <c r="AY301" s="284" t="s">
        <v>126</v>
      </c>
    </row>
    <row r="302" s="12" customFormat="1">
      <c r="B302" s="232"/>
      <c r="C302" s="233"/>
      <c r="D302" s="228" t="s">
        <v>141</v>
      </c>
      <c r="E302" s="234" t="s">
        <v>1</v>
      </c>
      <c r="F302" s="235" t="s">
        <v>358</v>
      </c>
      <c r="G302" s="233"/>
      <c r="H302" s="234" t="s">
        <v>1</v>
      </c>
      <c r="I302" s="236"/>
      <c r="J302" s="233"/>
      <c r="K302" s="233"/>
      <c r="L302" s="237"/>
      <c r="M302" s="238"/>
      <c r="N302" s="239"/>
      <c r="O302" s="239"/>
      <c r="P302" s="239"/>
      <c r="Q302" s="239"/>
      <c r="R302" s="239"/>
      <c r="S302" s="239"/>
      <c r="T302" s="240"/>
      <c r="AT302" s="241" t="s">
        <v>141</v>
      </c>
      <c r="AU302" s="241" t="s">
        <v>79</v>
      </c>
      <c r="AV302" s="12" t="s">
        <v>21</v>
      </c>
      <c r="AW302" s="12" t="s">
        <v>34</v>
      </c>
      <c r="AX302" s="12" t="s">
        <v>71</v>
      </c>
      <c r="AY302" s="241" t="s">
        <v>126</v>
      </c>
    </row>
    <row r="303" s="13" customFormat="1">
      <c r="B303" s="242"/>
      <c r="C303" s="243"/>
      <c r="D303" s="228" t="s">
        <v>141</v>
      </c>
      <c r="E303" s="244" t="s">
        <v>1</v>
      </c>
      <c r="F303" s="245" t="s">
        <v>359</v>
      </c>
      <c r="G303" s="243"/>
      <c r="H303" s="246">
        <v>2.044</v>
      </c>
      <c r="I303" s="247"/>
      <c r="J303" s="243"/>
      <c r="K303" s="243"/>
      <c r="L303" s="248"/>
      <c r="M303" s="249"/>
      <c r="N303" s="250"/>
      <c r="O303" s="250"/>
      <c r="P303" s="250"/>
      <c r="Q303" s="250"/>
      <c r="R303" s="250"/>
      <c r="S303" s="250"/>
      <c r="T303" s="251"/>
      <c r="AT303" s="252" t="s">
        <v>141</v>
      </c>
      <c r="AU303" s="252" t="s">
        <v>79</v>
      </c>
      <c r="AV303" s="13" t="s">
        <v>79</v>
      </c>
      <c r="AW303" s="13" t="s">
        <v>34</v>
      </c>
      <c r="AX303" s="13" t="s">
        <v>71</v>
      </c>
      <c r="AY303" s="252" t="s">
        <v>126</v>
      </c>
    </row>
    <row r="304" s="13" customFormat="1">
      <c r="B304" s="242"/>
      <c r="C304" s="243"/>
      <c r="D304" s="228" t="s">
        <v>141</v>
      </c>
      <c r="E304" s="244" t="s">
        <v>1</v>
      </c>
      <c r="F304" s="245" t="s">
        <v>360</v>
      </c>
      <c r="G304" s="243"/>
      <c r="H304" s="246">
        <v>1.032</v>
      </c>
      <c r="I304" s="247"/>
      <c r="J304" s="243"/>
      <c r="K304" s="243"/>
      <c r="L304" s="248"/>
      <c r="M304" s="249"/>
      <c r="N304" s="250"/>
      <c r="O304" s="250"/>
      <c r="P304" s="250"/>
      <c r="Q304" s="250"/>
      <c r="R304" s="250"/>
      <c r="S304" s="250"/>
      <c r="T304" s="251"/>
      <c r="AT304" s="252" t="s">
        <v>141</v>
      </c>
      <c r="AU304" s="252" t="s">
        <v>79</v>
      </c>
      <c r="AV304" s="13" t="s">
        <v>79</v>
      </c>
      <c r="AW304" s="13" t="s">
        <v>34</v>
      </c>
      <c r="AX304" s="13" t="s">
        <v>71</v>
      </c>
      <c r="AY304" s="252" t="s">
        <v>126</v>
      </c>
    </row>
    <row r="305" s="13" customFormat="1">
      <c r="B305" s="242"/>
      <c r="C305" s="243"/>
      <c r="D305" s="228" t="s">
        <v>141</v>
      </c>
      <c r="E305" s="244" t="s">
        <v>1</v>
      </c>
      <c r="F305" s="245" t="s">
        <v>350</v>
      </c>
      <c r="G305" s="243"/>
      <c r="H305" s="246">
        <v>0.01</v>
      </c>
      <c r="I305" s="247"/>
      <c r="J305" s="243"/>
      <c r="K305" s="243"/>
      <c r="L305" s="248"/>
      <c r="M305" s="249"/>
      <c r="N305" s="250"/>
      <c r="O305" s="250"/>
      <c r="P305" s="250"/>
      <c r="Q305" s="250"/>
      <c r="R305" s="250"/>
      <c r="S305" s="250"/>
      <c r="T305" s="251"/>
      <c r="AT305" s="252" t="s">
        <v>141</v>
      </c>
      <c r="AU305" s="252" t="s">
        <v>79</v>
      </c>
      <c r="AV305" s="13" t="s">
        <v>79</v>
      </c>
      <c r="AW305" s="13" t="s">
        <v>34</v>
      </c>
      <c r="AX305" s="13" t="s">
        <v>71</v>
      </c>
      <c r="AY305" s="252" t="s">
        <v>126</v>
      </c>
    </row>
    <row r="306" s="15" customFormat="1">
      <c r="B306" s="274"/>
      <c r="C306" s="275"/>
      <c r="D306" s="228" t="s">
        <v>141</v>
      </c>
      <c r="E306" s="276" t="s">
        <v>1</v>
      </c>
      <c r="F306" s="277" t="s">
        <v>351</v>
      </c>
      <c r="G306" s="275"/>
      <c r="H306" s="278">
        <v>3.0859999999999999</v>
      </c>
      <c r="I306" s="279"/>
      <c r="J306" s="275"/>
      <c r="K306" s="275"/>
      <c r="L306" s="280"/>
      <c r="M306" s="281"/>
      <c r="N306" s="282"/>
      <c r="O306" s="282"/>
      <c r="P306" s="282"/>
      <c r="Q306" s="282"/>
      <c r="R306" s="282"/>
      <c r="S306" s="282"/>
      <c r="T306" s="283"/>
      <c r="AT306" s="284" t="s">
        <v>141</v>
      </c>
      <c r="AU306" s="284" t="s">
        <v>79</v>
      </c>
      <c r="AV306" s="15" t="s">
        <v>158</v>
      </c>
      <c r="AW306" s="15" t="s">
        <v>34</v>
      </c>
      <c r="AX306" s="15" t="s">
        <v>71</v>
      </c>
      <c r="AY306" s="284" t="s">
        <v>126</v>
      </c>
    </row>
    <row r="307" s="14" customFormat="1">
      <c r="B307" s="253"/>
      <c r="C307" s="254"/>
      <c r="D307" s="228" t="s">
        <v>141</v>
      </c>
      <c r="E307" s="255" t="s">
        <v>1</v>
      </c>
      <c r="F307" s="256" t="s">
        <v>150</v>
      </c>
      <c r="G307" s="254"/>
      <c r="H307" s="257">
        <v>113.726</v>
      </c>
      <c r="I307" s="258"/>
      <c r="J307" s="254"/>
      <c r="K307" s="254"/>
      <c r="L307" s="259"/>
      <c r="M307" s="260"/>
      <c r="N307" s="261"/>
      <c r="O307" s="261"/>
      <c r="P307" s="261"/>
      <c r="Q307" s="261"/>
      <c r="R307" s="261"/>
      <c r="S307" s="261"/>
      <c r="T307" s="262"/>
      <c r="AT307" s="263" t="s">
        <v>141</v>
      </c>
      <c r="AU307" s="263" t="s">
        <v>79</v>
      </c>
      <c r="AV307" s="14" t="s">
        <v>133</v>
      </c>
      <c r="AW307" s="14" t="s">
        <v>34</v>
      </c>
      <c r="AX307" s="14" t="s">
        <v>21</v>
      </c>
      <c r="AY307" s="263" t="s">
        <v>126</v>
      </c>
    </row>
    <row r="308" s="1" customFormat="1" ht="16.5" customHeight="1">
      <c r="B308" s="38"/>
      <c r="C308" s="216" t="s">
        <v>361</v>
      </c>
      <c r="D308" s="216" t="s">
        <v>128</v>
      </c>
      <c r="E308" s="217" t="s">
        <v>362</v>
      </c>
      <c r="F308" s="218" t="s">
        <v>363</v>
      </c>
      <c r="G308" s="219" t="s">
        <v>131</v>
      </c>
      <c r="H308" s="220">
        <v>1611.807</v>
      </c>
      <c r="I308" s="221"/>
      <c r="J308" s="222">
        <f>ROUND(I308*H308,2)</f>
        <v>0</v>
      </c>
      <c r="K308" s="218" t="s">
        <v>132</v>
      </c>
      <c r="L308" s="43"/>
      <c r="M308" s="223" t="s">
        <v>1</v>
      </c>
      <c r="N308" s="224" t="s">
        <v>42</v>
      </c>
      <c r="O308" s="79"/>
      <c r="P308" s="225">
        <f>O308*H308</f>
        <v>0</v>
      </c>
      <c r="Q308" s="225">
        <v>0.049656499999999999</v>
      </c>
      <c r="R308" s="225">
        <f>Q308*H308</f>
        <v>80.036694295499998</v>
      </c>
      <c r="S308" s="225">
        <v>0.058999999999999997</v>
      </c>
      <c r="T308" s="226">
        <f>S308*H308</f>
        <v>95.096612999999991</v>
      </c>
      <c r="AR308" s="17" t="s">
        <v>133</v>
      </c>
      <c r="AT308" s="17" t="s">
        <v>128</v>
      </c>
      <c r="AU308" s="17" t="s">
        <v>79</v>
      </c>
      <c r="AY308" s="17" t="s">
        <v>126</v>
      </c>
      <c r="BE308" s="227">
        <f>IF(N308="základní",J308,0)</f>
        <v>0</v>
      </c>
      <c r="BF308" s="227">
        <f>IF(N308="snížená",J308,0)</f>
        <v>0</v>
      </c>
      <c r="BG308" s="227">
        <f>IF(N308="zákl. přenesená",J308,0)</f>
        <v>0</v>
      </c>
      <c r="BH308" s="227">
        <f>IF(N308="sníž. přenesená",J308,0)</f>
        <v>0</v>
      </c>
      <c r="BI308" s="227">
        <f>IF(N308="nulová",J308,0)</f>
        <v>0</v>
      </c>
      <c r="BJ308" s="17" t="s">
        <v>21</v>
      </c>
      <c r="BK308" s="227">
        <f>ROUND(I308*H308,2)</f>
        <v>0</v>
      </c>
      <c r="BL308" s="17" t="s">
        <v>133</v>
      </c>
      <c r="BM308" s="17" t="s">
        <v>364</v>
      </c>
    </row>
    <row r="309" s="1" customFormat="1">
      <c r="B309" s="38"/>
      <c r="C309" s="39"/>
      <c r="D309" s="228" t="s">
        <v>135</v>
      </c>
      <c r="E309" s="39"/>
      <c r="F309" s="229" t="s">
        <v>365</v>
      </c>
      <c r="G309" s="39"/>
      <c r="H309" s="39"/>
      <c r="I309" s="143"/>
      <c r="J309" s="39"/>
      <c r="K309" s="39"/>
      <c r="L309" s="43"/>
      <c r="M309" s="230"/>
      <c r="N309" s="79"/>
      <c r="O309" s="79"/>
      <c r="P309" s="79"/>
      <c r="Q309" s="79"/>
      <c r="R309" s="79"/>
      <c r="S309" s="79"/>
      <c r="T309" s="80"/>
      <c r="AT309" s="17" t="s">
        <v>135</v>
      </c>
      <c r="AU309" s="17" t="s">
        <v>79</v>
      </c>
    </row>
    <row r="310" s="1" customFormat="1">
      <c r="B310" s="38"/>
      <c r="C310" s="39"/>
      <c r="D310" s="228" t="s">
        <v>137</v>
      </c>
      <c r="E310" s="39"/>
      <c r="F310" s="231" t="s">
        <v>323</v>
      </c>
      <c r="G310" s="39"/>
      <c r="H310" s="39"/>
      <c r="I310" s="143"/>
      <c r="J310" s="39"/>
      <c r="K310" s="39"/>
      <c r="L310" s="43"/>
      <c r="M310" s="230"/>
      <c r="N310" s="79"/>
      <c r="O310" s="79"/>
      <c r="P310" s="79"/>
      <c r="Q310" s="79"/>
      <c r="R310" s="79"/>
      <c r="S310" s="79"/>
      <c r="T310" s="80"/>
      <c r="AT310" s="17" t="s">
        <v>137</v>
      </c>
      <c r="AU310" s="17" t="s">
        <v>79</v>
      </c>
    </row>
    <row r="311" s="1" customFormat="1">
      <c r="B311" s="38"/>
      <c r="C311" s="39"/>
      <c r="D311" s="228" t="s">
        <v>139</v>
      </c>
      <c r="E311" s="39"/>
      <c r="F311" s="231" t="s">
        <v>366</v>
      </c>
      <c r="G311" s="39"/>
      <c r="H311" s="39"/>
      <c r="I311" s="143"/>
      <c r="J311" s="39"/>
      <c r="K311" s="39"/>
      <c r="L311" s="43"/>
      <c r="M311" s="230"/>
      <c r="N311" s="79"/>
      <c r="O311" s="79"/>
      <c r="P311" s="79"/>
      <c r="Q311" s="79"/>
      <c r="R311" s="79"/>
      <c r="S311" s="79"/>
      <c r="T311" s="80"/>
      <c r="AT311" s="17" t="s">
        <v>139</v>
      </c>
      <c r="AU311" s="17" t="s">
        <v>79</v>
      </c>
    </row>
    <row r="312" s="12" customFormat="1">
      <c r="B312" s="232"/>
      <c r="C312" s="233"/>
      <c r="D312" s="228" t="s">
        <v>141</v>
      </c>
      <c r="E312" s="234" t="s">
        <v>1</v>
      </c>
      <c r="F312" s="235" t="s">
        <v>367</v>
      </c>
      <c r="G312" s="233"/>
      <c r="H312" s="234" t="s">
        <v>1</v>
      </c>
      <c r="I312" s="236"/>
      <c r="J312" s="233"/>
      <c r="K312" s="233"/>
      <c r="L312" s="237"/>
      <c r="M312" s="238"/>
      <c r="N312" s="239"/>
      <c r="O312" s="239"/>
      <c r="P312" s="239"/>
      <c r="Q312" s="239"/>
      <c r="R312" s="239"/>
      <c r="S312" s="239"/>
      <c r="T312" s="240"/>
      <c r="AT312" s="241" t="s">
        <v>141</v>
      </c>
      <c r="AU312" s="241" t="s">
        <v>79</v>
      </c>
      <c r="AV312" s="12" t="s">
        <v>21</v>
      </c>
      <c r="AW312" s="12" t="s">
        <v>34</v>
      </c>
      <c r="AX312" s="12" t="s">
        <v>71</v>
      </c>
      <c r="AY312" s="241" t="s">
        <v>126</v>
      </c>
    </row>
    <row r="313" s="13" customFormat="1">
      <c r="B313" s="242"/>
      <c r="C313" s="243"/>
      <c r="D313" s="228" t="s">
        <v>141</v>
      </c>
      <c r="E313" s="244" t="s">
        <v>1</v>
      </c>
      <c r="F313" s="245" t="s">
        <v>368</v>
      </c>
      <c r="G313" s="243"/>
      <c r="H313" s="246">
        <v>1172</v>
      </c>
      <c r="I313" s="247"/>
      <c r="J313" s="243"/>
      <c r="K313" s="243"/>
      <c r="L313" s="248"/>
      <c r="M313" s="249"/>
      <c r="N313" s="250"/>
      <c r="O313" s="250"/>
      <c r="P313" s="250"/>
      <c r="Q313" s="250"/>
      <c r="R313" s="250"/>
      <c r="S313" s="250"/>
      <c r="T313" s="251"/>
      <c r="AT313" s="252" t="s">
        <v>141</v>
      </c>
      <c r="AU313" s="252" t="s">
        <v>79</v>
      </c>
      <c r="AV313" s="13" t="s">
        <v>79</v>
      </c>
      <c r="AW313" s="13" t="s">
        <v>34</v>
      </c>
      <c r="AX313" s="13" t="s">
        <v>71</v>
      </c>
      <c r="AY313" s="252" t="s">
        <v>126</v>
      </c>
    </row>
    <row r="314" s="12" customFormat="1">
      <c r="B314" s="232"/>
      <c r="C314" s="233"/>
      <c r="D314" s="228" t="s">
        <v>141</v>
      </c>
      <c r="E314" s="234" t="s">
        <v>1</v>
      </c>
      <c r="F314" s="235" t="s">
        <v>369</v>
      </c>
      <c r="G314" s="233"/>
      <c r="H314" s="234" t="s">
        <v>1</v>
      </c>
      <c r="I314" s="236"/>
      <c r="J314" s="233"/>
      <c r="K314" s="233"/>
      <c r="L314" s="237"/>
      <c r="M314" s="238"/>
      <c r="N314" s="239"/>
      <c r="O314" s="239"/>
      <c r="P314" s="239"/>
      <c r="Q314" s="239"/>
      <c r="R314" s="239"/>
      <c r="S314" s="239"/>
      <c r="T314" s="240"/>
      <c r="AT314" s="241" t="s">
        <v>141</v>
      </c>
      <c r="AU314" s="241" t="s">
        <v>79</v>
      </c>
      <c r="AV314" s="12" t="s">
        <v>21</v>
      </c>
      <c r="AW314" s="12" t="s">
        <v>34</v>
      </c>
      <c r="AX314" s="12" t="s">
        <v>71</v>
      </c>
      <c r="AY314" s="241" t="s">
        <v>126</v>
      </c>
    </row>
    <row r="315" s="13" customFormat="1">
      <c r="B315" s="242"/>
      <c r="C315" s="243"/>
      <c r="D315" s="228" t="s">
        <v>141</v>
      </c>
      <c r="E315" s="244" t="s">
        <v>1</v>
      </c>
      <c r="F315" s="245" t="s">
        <v>370</v>
      </c>
      <c r="G315" s="243"/>
      <c r="H315" s="246">
        <v>10.875</v>
      </c>
      <c r="I315" s="247"/>
      <c r="J315" s="243"/>
      <c r="K315" s="243"/>
      <c r="L315" s="248"/>
      <c r="M315" s="249"/>
      <c r="N315" s="250"/>
      <c r="O315" s="250"/>
      <c r="P315" s="250"/>
      <c r="Q315" s="250"/>
      <c r="R315" s="250"/>
      <c r="S315" s="250"/>
      <c r="T315" s="251"/>
      <c r="AT315" s="252" t="s">
        <v>141</v>
      </c>
      <c r="AU315" s="252" t="s">
        <v>79</v>
      </c>
      <c r="AV315" s="13" t="s">
        <v>79</v>
      </c>
      <c r="AW315" s="13" t="s">
        <v>34</v>
      </c>
      <c r="AX315" s="13" t="s">
        <v>71</v>
      </c>
      <c r="AY315" s="252" t="s">
        <v>126</v>
      </c>
    </row>
    <row r="316" s="12" customFormat="1">
      <c r="B316" s="232"/>
      <c r="C316" s="233"/>
      <c r="D316" s="228" t="s">
        <v>141</v>
      </c>
      <c r="E316" s="234" t="s">
        <v>1</v>
      </c>
      <c r="F316" s="235" t="s">
        <v>371</v>
      </c>
      <c r="G316" s="233"/>
      <c r="H316" s="234" t="s">
        <v>1</v>
      </c>
      <c r="I316" s="236"/>
      <c r="J316" s="233"/>
      <c r="K316" s="233"/>
      <c r="L316" s="237"/>
      <c r="M316" s="238"/>
      <c r="N316" s="239"/>
      <c r="O316" s="239"/>
      <c r="P316" s="239"/>
      <c r="Q316" s="239"/>
      <c r="R316" s="239"/>
      <c r="S316" s="239"/>
      <c r="T316" s="240"/>
      <c r="AT316" s="241" t="s">
        <v>141</v>
      </c>
      <c r="AU316" s="241" t="s">
        <v>79</v>
      </c>
      <c r="AV316" s="12" t="s">
        <v>21</v>
      </c>
      <c r="AW316" s="12" t="s">
        <v>34</v>
      </c>
      <c r="AX316" s="12" t="s">
        <v>71</v>
      </c>
      <c r="AY316" s="241" t="s">
        <v>126</v>
      </c>
    </row>
    <row r="317" s="13" customFormat="1">
      <c r="B317" s="242"/>
      <c r="C317" s="243"/>
      <c r="D317" s="228" t="s">
        <v>141</v>
      </c>
      <c r="E317" s="244" t="s">
        <v>1</v>
      </c>
      <c r="F317" s="245" t="s">
        <v>372</v>
      </c>
      <c r="G317" s="243"/>
      <c r="H317" s="246">
        <v>428.93200000000002</v>
      </c>
      <c r="I317" s="247"/>
      <c r="J317" s="243"/>
      <c r="K317" s="243"/>
      <c r="L317" s="248"/>
      <c r="M317" s="249"/>
      <c r="N317" s="250"/>
      <c r="O317" s="250"/>
      <c r="P317" s="250"/>
      <c r="Q317" s="250"/>
      <c r="R317" s="250"/>
      <c r="S317" s="250"/>
      <c r="T317" s="251"/>
      <c r="AT317" s="252" t="s">
        <v>141</v>
      </c>
      <c r="AU317" s="252" t="s">
        <v>79</v>
      </c>
      <c r="AV317" s="13" t="s">
        <v>79</v>
      </c>
      <c r="AW317" s="13" t="s">
        <v>34</v>
      </c>
      <c r="AX317" s="13" t="s">
        <v>71</v>
      </c>
      <c r="AY317" s="252" t="s">
        <v>126</v>
      </c>
    </row>
    <row r="318" s="14" customFormat="1">
      <c r="B318" s="253"/>
      <c r="C318" s="254"/>
      <c r="D318" s="228" t="s">
        <v>141</v>
      </c>
      <c r="E318" s="255" t="s">
        <v>1</v>
      </c>
      <c r="F318" s="256" t="s">
        <v>150</v>
      </c>
      <c r="G318" s="254"/>
      <c r="H318" s="257">
        <v>1611.807</v>
      </c>
      <c r="I318" s="258"/>
      <c r="J318" s="254"/>
      <c r="K318" s="254"/>
      <c r="L318" s="259"/>
      <c r="M318" s="260"/>
      <c r="N318" s="261"/>
      <c r="O318" s="261"/>
      <c r="P318" s="261"/>
      <c r="Q318" s="261"/>
      <c r="R318" s="261"/>
      <c r="S318" s="261"/>
      <c r="T318" s="262"/>
      <c r="AT318" s="263" t="s">
        <v>141</v>
      </c>
      <c r="AU318" s="263" t="s">
        <v>79</v>
      </c>
      <c r="AV318" s="14" t="s">
        <v>133</v>
      </c>
      <c r="AW318" s="14" t="s">
        <v>34</v>
      </c>
      <c r="AX318" s="14" t="s">
        <v>21</v>
      </c>
      <c r="AY318" s="263" t="s">
        <v>126</v>
      </c>
    </row>
    <row r="319" s="1" customFormat="1" ht="16.5" customHeight="1">
      <c r="B319" s="38"/>
      <c r="C319" s="216" t="s">
        <v>373</v>
      </c>
      <c r="D319" s="216" t="s">
        <v>128</v>
      </c>
      <c r="E319" s="217" t="s">
        <v>374</v>
      </c>
      <c r="F319" s="218" t="s">
        <v>375</v>
      </c>
      <c r="G319" s="219" t="s">
        <v>376</v>
      </c>
      <c r="H319" s="220">
        <v>50</v>
      </c>
      <c r="I319" s="221"/>
      <c r="J319" s="222">
        <f>ROUND(I319*H319,2)</f>
        <v>0</v>
      </c>
      <c r="K319" s="218" t="s">
        <v>132</v>
      </c>
      <c r="L319" s="43"/>
      <c r="M319" s="223" t="s">
        <v>1</v>
      </c>
      <c r="N319" s="224" t="s">
        <v>42</v>
      </c>
      <c r="O319" s="79"/>
      <c r="P319" s="225">
        <f>O319*H319</f>
        <v>0</v>
      </c>
      <c r="Q319" s="225">
        <v>0</v>
      </c>
      <c r="R319" s="225">
        <f>Q319*H319</f>
        <v>0</v>
      </c>
      <c r="S319" s="225">
        <v>0</v>
      </c>
      <c r="T319" s="226">
        <f>S319*H319</f>
        <v>0</v>
      </c>
      <c r="AR319" s="17" t="s">
        <v>133</v>
      </c>
      <c r="AT319" s="17" t="s">
        <v>128</v>
      </c>
      <c r="AU319" s="17" t="s">
        <v>79</v>
      </c>
      <c r="AY319" s="17" t="s">
        <v>126</v>
      </c>
      <c r="BE319" s="227">
        <f>IF(N319="základní",J319,0)</f>
        <v>0</v>
      </c>
      <c r="BF319" s="227">
        <f>IF(N319="snížená",J319,0)</f>
        <v>0</v>
      </c>
      <c r="BG319" s="227">
        <f>IF(N319="zákl. přenesená",J319,0)</f>
        <v>0</v>
      </c>
      <c r="BH319" s="227">
        <f>IF(N319="sníž. přenesená",J319,0)</f>
        <v>0</v>
      </c>
      <c r="BI319" s="227">
        <f>IF(N319="nulová",J319,0)</f>
        <v>0</v>
      </c>
      <c r="BJ319" s="17" t="s">
        <v>21</v>
      </c>
      <c r="BK319" s="227">
        <f>ROUND(I319*H319,2)</f>
        <v>0</v>
      </c>
      <c r="BL319" s="17" t="s">
        <v>133</v>
      </c>
      <c r="BM319" s="17" t="s">
        <v>377</v>
      </c>
    </row>
    <row r="320" s="1" customFormat="1">
      <c r="B320" s="38"/>
      <c r="C320" s="39"/>
      <c r="D320" s="228" t="s">
        <v>135</v>
      </c>
      <c r="E320" s="39"/>
      <c r="F320" s="229" t="s">
        <v>378</v>
      </c>
      <c r="G320" s="39"/>
      <c r="H320" s="39"/>
      <c r="I320" s="143"/>
      <c r="J320" s="39"/>
      <c r="K320" s="39"/>
      <c r="L320" s="43"/>
      <c r="M320" s="230"/>
      <c r="N320" s="79"/>
      <c r="O320" s="79"/>
      <c r="P320" s="79"/>
      <c r="Q320" s="79"/>
      <c r="R320" s="79"/>
      <c r="S320" s="79"/>
      <c r="T320" s="80"/>
      <c r="AT320" s="17" t="s">
        <v>135</v>
      </c>
      <c r="AU320" s="17" t="s">
        <v>79</v>
      </c>
    </row>
    <row r="321" s="12" customFormat="1">
      <c r="B321" s="232"/>
      <c r="C321" s="233"/>
      <c r="D321" s="228" t="s">
        <v>141</v>
      </c>
      <c r="E321" s="234" t="s">
        <v>1</v>
      </c>
      <c r="F321" s="235" t="s">
        <v>379</v>
      </c>
      <c r="G321" s="233"/>
      <c r="H321" s="234" t="s">
        <v>1</v>
      </c>
      <c r="I321" s="236"/>
      <c r="J321" s="233"/>
      <c r="K321" s="233"/>
      <c r="L321" s="237"/>
      <c r="M321" s="238"/>
      <c r="N321" s="239"/>
      <c r="O321" s="239"/>
      <c r="P321" s="239"/>
      <c r="Q321" s="239"/>
      <c r="R321" s="239"/>
      <c r="S321" s="239"/>
      <c r="T321" s="240"/>
      <c r="AT321" s="241" t="s">
        <v>141</v>
      </c>
      <c r="AU321" s="241" t="s">
        <v>79</v>
      </c>
      <c r="AV321" s="12" t="s">
        <v>21</v>
      </c>
      <c r="AW321" s="12" t="s">
        <v>34</v>
      </c>
      <c r="AX321" s="12" t="s">
        <v>71</v>
      </c>
      <c r="AY321" s="241" t="s">
        <v>126</v>
      </c>
    </row>
    <row r="322" s="13" customFormat="1">
      <c r="B322" s="242"/>
      <c r="C322" s="243"/>
      <c r="D322" s="228" t="s">
        <v>141</v>
      </c>
      <c r="E322" s="244" t="s">
        <v>1</v>
      </c>
      <c r="F322" s="245" t="s">
        <v>380</v>
      </c>
      <c r="G322" s="243"/>
      <c r="H322" s="246">
        <v>50</v>
      </c>
      <c r="I322" s="247"/>
      <c r="J322" s="243"/>
      <c r="K322" s="243"/>
      <c r="L322" s="248"/>
      <c r="M322" s="249"/>
      <c r="N322" s="250"/>
      <c r="O322" s="250"/>
      <c r="P322" s="250"/>
      <c r="Q322" s="250"/>
      <c r="R322" s="250"/>
      <c r="S322" s="250"/>
      <c r="T322" s="251"/>
      <c r="AT322" s="252" t="s">
        <v>141</v>
      </c>
      <c r="AU322" s="252" t="s">
        <v>79</v>
      </c>
      <c r="AV322" s="13" t="s">
        <v>79</v>
      </c>
      <c r="AW322" s="13" t="s">
        <v>34</v>
      </c>
      <c r="AX322" s="13" t="s">
        <v>21</v>
      </c>
      <c r="AY322" s="252" t="s">
        <v>126</v>
      </c>
    </row>
    <row r="323" s="1" customFormat="1" ht="16.5" customHeight="1">
      <c r="B323" s="38"/>
      <c r="C323" s="216" t="s">
        <v>381</v>
      </c>
      <c r="D323" s="216" t="s">
        <v>128</v>
      </c>
      <c r="E323" s="217" t="s">
        <v>382</v>
      </c>
      <c r="F323" s="218" t="s">
        <v>383</v>
      </c>
      <c r="G323" s="219" t="s">
        <v>376</v>
      </c>
      <c r="H323" s="220">
        <v>50</v>
      </c>
      <c r="I323" s="221"/>
      <c r="J323" s="222">
        <f>ROUND(I323*H323,2)</f>
        <v>0</v>
      </c>
      <c r="K323" s="218" t="s">
        <v>132</v>
      </c>
      <c r="L323" s="43"/>
      <c r="M323" s="223" t="s">
        <v>1</v>
      </c>
      <c r="N323" s="224" t="s">
        <v>42</v>
      </c>
      <c r="O323" s="79"/>
      <c r="P323" s="225">
        <f>O323*H323</f>
        <v>0</v>
      </c>
      <c r="Q323" s="225">
        <v>0.00011985</v>
      </c>
      <c r="R323" s="225">
        <f>Q323*H323</f>
        <v>0.0059924999999999996</v>
      </c>
      <c r="S323" s="225">
        <v>0</v>
      </c>
      <c r="T323" s="226">
        <f>S323*H323</f>
        <v>0</v>
      </c>
      <c r="AR323" s="17" t="s">
        <v>133</v>
      </c>
      <c r="AT323" s="17" t="s">
        <v>128</v>
      </c>
      <c r="AU323" s="17" t="s">
        <v>79</v>
      </c>
      <c r="AY323" s="17" t="s">
        <v>126</v>
      </c>
      <c r="BE323" s="227">
        <f>IF(N323="základní",J323,0)</f>
        <v>0</v>
      </c>
      <c r="BF323" s="227">
        <f>IF(N323="snížená",J323,0)</f>
        <v>0</v>
      </c>
      <c r="BG323" s="227">
        <f>IF(N323="zákl. přenesená",J323,0)</f>
        <v>0</v>
      </c>
      <c r="BH323" s="227">
        <f>IF(N323="sníž. přenesená",J323,0)</f>
        <v>0</v>
      </c>
      <c r="BI323" s="227">
        <f>IF(N323="nulová",J323,0)</f>
        <v>0</v>
      </c>
      <c r="BJ323" s="17" t="s">
        <v>21</v>
      </c>
      <c r="BK323" s="227">
        <f>ROUND(I323*H323,2)</f>
        <v>0</v>
      </c>
      <c r="BL323" s="17" t="s">
        <v>133</v>
      </c>
      <c r="BM323" s="17" t="s">
        <v>384</v>
      </c>
    </row>
    <row r="324" s="1" customFormat="1">
      <c r="B324" s="38"/>
      <c r="C324" s="39"/>
      <c r="D324" s="228" t="s">
        <v>135</v>
      </c>
      <c r="E324" s="39"/>
      <c r="F324" s="229" t="s">
        <v>385</v>
      </c>
      <c r="G324" s="39"/>
      <c r="H324" s="39"/>
      <c r="I324" s="143"/>
      <c r="J324" s="39"/>
      <c r="K324" s="39"/>
      <c r="L324" s="43"/>
      <c r="M324" s="230"/>
      <c r="N324" s="79"/>
      <c r="O324" s="79"/>
      <c r="P324" s="79"/>
      <c r="Q324" s="79"/>
      <c r="R324" s="79"/>
      <c r="S324" s="79"/>
      <c r="T324" s="80"/>
      <c r="AT324" s="17" t="s">
        <v>135</v>
      </c>
      <c r="AU324" s="17" t="s">
        <v>79</v>
      </c>
    </row>
    <row r="325" s="12" customFormat="1">
      <c r="B325" s="232"/>
      <c r="C325" s="233"/>
      <c r="D325" s="228" t="s">
        <v>141</v>
      </c>
      <c r="E325" s="234" t="s">
        <v>1</v>
      </c>
      <c r="F325" s="235" t="s">
        <v>379</v>
      </c>
      <c r="G325" s="233"/>
      <c r="H325" s="234" t="s">
        <v>1</v>
      </c>
      <c r="I325" s="236"/>
      <c r="J325" s="233"/>
      <c r="K325" s="233"/>
      <c r="L325" s="237"/>
      <c r="M325" s="238"/>
      <c r="N325" s="239"/>
      <c r="O325" s="239"/>
      <c r="P325" s="239"/>
      <c r="Q325" s="239"/>
      <c r="R325" s="239"/>
      <c r="S325" s="239"/>
      <c r="T325" s="240"/>
      <c r="AT325" s="241" t="s">
        <v>141</v>
      </c>
      <c r="AU325" s="241" t="s">
        <v>79</v>
      </c>
      <c r="AV325" s="12" t="s">
        <v>21</v>
      </c>
      <c r="AW325" s="12" t="s">
        <v>34</v>
      </c>
      <c r="AX325" s="12" t="s">
        <v>71</v>
      </c>
      <c r="AY325" s="241" t="s">
        <v>126</v>
      </c>
    </row>
    <row r="326" s="13" customFormat="1">
      <c r="B326" s="242"/>
      <c r="C326" s="243"/>
      <c r="D326" s="228" t="s">
        <v>141</v>
      </c>
      <c r="E326" s="244" t="s">
        <v>1</v>
      </c>
      <c r="F326" s="245" t="s">
        <v>380</v>
      </c>
      <c r="G326" s="243"/>
      <c r="H326" s="246">
        <v>50</v>
      </c>
      <c r="I326" s="247"/>
      <c r="J326" s="243"/>
      <c r="K326" s="243"/>
      <c r="L326" s="248"/>
      <c r="M326" s="249"/>
      <c r="N326" s="250"/>
      <c r="O326" s="250"/>
      <c r="P326" s="250"/>
      <c r="Q326" s="250"/>
      <c r="R326" s="250"/>
      <c r="S326" s="250"/>
      <c r="T326" s="251"/>
      <c r="AT326" s="252" t="s">
        <v>141</v>
      </c>
      <c r="AU326" s="252" t="s">
        <v>79</v>
      </c>
      <c r="AV326" s="13" t="s">
        <v>79</v>
      </c>
      <c r="AW326" s="13" t="s">
        <v>34</v>
      </c>
      <c r="AX326" s="13" t="s">
        <v>21</v>
      </c>
      <c r="AY326" s="252" t="s">
        <v>126</v>
      </c>
    </row>
    <row r="327" s="1" customFormat="1" ht="16.5" customHeight="1">
      <c r="B327" s="38"/>
      <c r="C327" s="216" t="s">
        <v>386</v>
      </c>
      <c r="D327" s="216" t="s">
        <v>128</v>
      </c>
      <c r="E327" s="217" t="s">
        <v>387</v>
      </c>
      <c r="F327" s="218" t="s">
        <v>388</v>
      </c>
      <c r="G327" s="219" t="s">
        <v>376</v>
      </c>
      <c r="H327" s="220">
        <v>18</v>
      </c>
      <c r="I327" s="221"/>
      <c r="J327" s="222">
        <f>ROUND(I327*H327,2)</f>
        <v>0</v>
      </c>
      <c r="K327" s="218" t="s">
        <v>132</v>
      </c>
      <c r="L327" s="43"/>
      <c r="M327" s="223" t="s">
        <v>1</v>
      </c>
      <c r="N327" s="224" t="s">
        <v>42</v>
      </c>
      <c r="O327" s="79"/>
      <c r="P327" s="225">
        <f>O327*H327</f>
        <v>0</v>
      </c>
      <c r="Q327" s="225">
        <v>0.00071000000000000002</v>
      </c>
      <c r="R327" s="225">
        <f>Q327*H327</f>
        <v>0.01278</v>
      </c>
      <c r="S327" s="225">
        <v>0</v>
      </c>
      <c r="T327" s="226">
        <f>S327*H327</f>
        <v>0</v>
      </c>
      <c r="AR327" s="17" t="s">
        <v>133</v>
      </c>
      <c r="AT327" s="17" t="s">
        <v>128</v>
      </c>
      <c r="AU327" s="17" t="s">
        <v>79</v>
      </c>
      <c r="AY327" s="17" t="s">
        <v>126</v>
      </c>
      <c r="BE327" s="227">
        <f>IF(N327="základní",J327,0)</f>
        <v>0</v>
      </c>
      <c r="BF327" s="227">
        <f>IF(N327="snížená",J327,0)</f>
        <v>0</v>
      </c>
      <c r="BG327" s="227">
        <f>IF(N327="zákl. přenesená",J327,0)</f>
        <v>0</v>
      </c>
      <c r="BH327" s="227">
        <f>IF(N327="sníž. přenesená",J327,0)</f>
        <v>0</v>
      </c>
      <c r="BI327" s="227">
        <f>IF(N327="nulová",J327,0)</f>
        <v>0</v>
      </c>
      <c r="BJ327" s="17" t="s">
        <v>21</v>
      </c>
      <c r="BK327" s="227">
        <f>ROUND(I327*H327,2)</f>
        <v>0</v>
      </c>
      <c r="BL327" s="17" t="s">
        <v>133</v>
      </c>
      <c r="BM327" s="17" t="s">
        <v>389</v>
      </c>
    </row>
    <row r="328" s="1" customFormat="1">
      <c r="B328" s="38"/>
      <c r="C328" s="39"/>
      <c r="D328" s="228" t="s">
        <v>135</v>
      </c>
      <c r="E328" s="39"/>
      <c r="F328" s="229" t="s">
        <v>390</v>
      </c>
      <c r="G328" s="39"/>
      <c r="H328" s="39"/>
      <c r="I328" s="143"/>
      <c r="J328" s="39"/>
      <c r="K328" s="39"/>
      <c r="L328" s="43"/>
      <c r="M328" s="230"/>
      <c r="N328" s="79"/>
      <c r="O328" s="79"/>
      <c r="P328" s="79"/>
      <c r="Q328" s="79"/>
      <c r="R328" s="79"/>
      <c r="S328" s="79"/>
      <c r="T328" s="80"/>
      <c r="AT328" s="17" t="s">
        <v>135</v>
      </c>
      <c r="AU328" s="17" t="s">
        <v>79</v>
      </c>
    </row>
    <row r="329" s="12" customFormat="1">
      <c r="B329" s="232"/>
      <c r="C329" s="233"/>
      <c r="D329" s="228" t="s">
        <v>141</v>
      </c>
      <c r="E329" s="234" t="s">
        <v>1</v>
      </c>
      <c r="F329" s="235" t="s">
        <v>391</v>
      </c>
      <c r="G329" s="233"/>
      <c r="H329" s="234" t="s">
        <v>1</v>
      </c>
      <c r="I329" s="236"/>
      <c r="J329" s="233"/>
      <c r="K329" s="233"/>
      <c r="L329" s="237"/>
      <c r="M329" s="238"/>
      <c r="N329" s="239"/>
      <c r="O329" s="239"/>
      <c r="P329" s="239"/>
      <c r="Q329" s="239"/>
      <c r="R329" s="239"/>
      <c r="S329" s="239"/>
      <c r="T329" s="240"/>
      <c r="AT329" s="241" t="s">
        <v>141</v>
      </c>
      <c r="AU329" s="241" t="s">
        <v>79</v>
      </c>
      <c r="AV329" s="12" t="s">
        <v>21</v>
      </c>
      <c r="AW329" s="12" t="s">
        <v>34</v>
      </c>
      <c r="AX329" s="12" t="s">
        <v>71</v>
      </c>
      <c r="AY329" s="241" t="s">
        <v>126</v>
      </c>
    </row>
    <row r="330" s="13" customFormat="1">
      <c r="B330" s="242"/>
      <c r="C330" s="243"/>
      <c r="D330" s="228" t="s">
        <v>141</v>
      </c>
      <c r="E330" s="244" t="s">
        <v>1</v>
      </c>
      <c r="F330" s="245" t="s">
        <v>79</v>
      </c>
      <c r="G330" s="243"/>
      <c r="H330" s="246">
        <v>2</v>
      </c>
      <c r="I330" s="247"/>
      <c r="J330" s="243"/>
      <c r="K330" s="243"/>
      <c r="L330" s="248"/>
      <c r="M330" s="249"/>
      <c r="N330" s="250"/>
      <c r="O330" s="250"/>
      <c r="P330" s="250"/>
      <c r="Q330" s="250"/>
      <c r="R330" s="250"/>
      <c r="S330" s="250"/>
      <c r="T330" s="251"/>
      <c r="AT330" s="252" t="s">
        <v>141</v>
      </c>
      <c r="AU330" s="252" t="s">
        <v>79</v>
      </c>
      <c r="AV330" s="13" t="s">
        <v>79</v>
      </c>
      <c r="AW330" s="13" t="s">
        <v>34</v>
      </c>
      <c r="AX330" s="13" t="s">
        <v>71</v>
      </c>
      <c r="AY330" s="252" t="s">
        <v>126</v>
      </c>
    </row>
    <row r="331" s="12" customFormat="1">
      <c r="B331" s="232"/>
      <c r="C331" s="233"/>
      <c r="D331" s="228" t="s">
        <v>141</v>
      </c>
      <c r="E331" s="234" t="s">
        <v>1</v>
      </c>
      <c r="F331" s="235" t="s">
        <v>392</v>
      </c>
      <c r="G331" s="233"/>
      <c r="H331" s="234" t="s">
        <v>1</v>
      </c>
      <c r="I331" s="236"/>
      <c r="J331" s="233"/>
      <c r="K331" s="233"/>
      <c r="L331" s="237"/>
      <c r="M331" s="238"/>
      <c r="N331" s="239"/>
      <c r="O331" s="239"/>
      <c r="P331" s="239"/>
      <c r="Q331" s="239"/>
      <c r="R331" s="239"/>
      <c r="S331" s="239"/>
      <c r="T331" s="240"/>
      <c r="AT331" s="241" t="s">
        <v>141</v>
      </c>
      <c r="AU331" s="241" t="s">
        <v>79</v>
      </c>
      <c r="AV331" s="12" t="s">
        <v>21</v>
      </c>
      <c r="AW331" s="12" t="s">
        <v>34</v>
      </c>
      <c r="AX331" s="12" t="s">
        <v>71</v>
      </c>
      <c r="AY331" s="241" t="s">
        <v>126</v>
      </c>
    </row>
    <row r="332" s="13" customFormat="1">
      <c r="B332" s="242"/>
      <c r="C332" s="243"/>
      <c r="D332" s="228" t="s">
        <v>141</v>
      </c>
      <c r="E332" s="244" t="s">
        <v>1</v>
      </c>
      <c r="F332" s="245" t="s">
        <v>393</v>
      </c>
      <c r="G332" s="243"/>
      <c r="H332" s="246">
        <v>16</v>
      </c>
      <c r="I332" s="247"/>
      <c r="J332" s="243"/>
      <c r="K332" s="243"/>
      <c r="L332" s="248"/>
      <c r="M332" s="249"/>
      <c r="N332" s="250"/>
      <c r="O332" s="250"/>
      <c r="P332" s="250"/>
      <c r="Q332" s="250"/>
      <c r="R332" s="250"/>
      <c r="S332" s="250"/>
      <c r="T332" s="251"/>
      <c r="AT332" s="252" t="s">
        <v>141</v>
      </c>
      <c r="AU332" s="252" t="s">
        <v>79</v>
      </c>
      <c r="AV332" s="13" t="s">
        <v>79</v>
      </c>
      <c r="AW332" s="13" t="s">
        <v>34</v>
      </c>
      <c r="AX332" s="13" t="s">
        <v>71</v>
      </c>
      <c r="AY332" s="252" t="s">
        <v>126</v>
      </c>
    </row>
    <row r="333" s="14" customFormat="1">
      <c r="B333" s="253"/>
      <c r="C333" s="254"/>
      <c r="D333" s="228" t="s">
        <v>141</v>
      </c>
      <c r="E333" s="255" t="s">
        <v>1</v>
      </c>
      <c r="F333" s="256" t="s">
        <v>150</v>
      </c>
      <c r="G333" s="254"/>
      <c r="H333" s="257">
        <v>18</v>
      </c>
      <c r="I333" s="258"/>
      <c r="J333" s="254"/>
      <c r="K333" s="254"/>
      <c r="L333" s="259"/>
      <c r="M333" s="260"/>
      <c r="N333" s="261"/>
      <c r="O333" s="261"/>
      <c r="P333" s="261"/>
      <c r="Q333" s="261"/>
      <c r="R333" s="261"/>
      <c r="S333" s="261"/>
      <c r="T333" s="262"/>
      <c r="AT333" s="263" t="s">
        <v>141</v>
      </c>
      <c r="AU333" s="263" t="s">
        <v>79</v>
      </c>
      <c r="AV333" s="14" t="s">
        <v>133</v>
      </c>
      <c r="AW333" s="14" t="s">
        <v>34</v>
      </c>
      <c r="AX333" s="14" t="s">
        <v>21</v>
      </c>
      <c r="AY333" s="263" t="s">
        <v>126</v>
      </c>
    </row>
    <row r="334" s="11" customFormat="1" ht="22.8" customHeight="1">
      <c r="B334" s="200"/>
      <c r="C334" s="201"/>
      <c r="D334" s="202" t="s">
        <v>70</v>
      </c>
      <c r="E334" s="214" t="s">
        <v>218</v>
      </c>
      <c r="F334" s="214" t="s">
        <v>394</v>
      </c>
      <c r="G334" s="201"/>
      <c r="H334" s="201"/>
      <c r="I334" s="204"/>
      <c r="J334" s="215">
        <f>BK334</f>
        <v>0</v>
      </c>
      <c r="K334" s="201"/>
      <c r="L334" s="206"/>
      <c r="M334" s="207"/>
      <c r="N334" s="208"/>
      <c r="O334" s="208"/>
      <c r="P334" s="209">
        <f>SUM(P335:P601)</f>
        <v>0</v>
      </c>
      <c r="Q334" s="208"/>
      <c r="R334" s="209">
        <f>SUM(R335:R601)</f>
        <v>12.305982516</v>
      </c>
      <c r="S334" s="208"/>
      <c r="T334" s="210">
        <f>SUM(T335:T601)</f>
        <v>8.4011796000000007</v>
      </c>
      <c r="AR334" s="211" t="s">
        <v>21</v>
      </c>
      <c r="AT334" s="212" t="s">
        <v>70</v>
      </c>
      <c r="AU334" s="212" t="s">
        <v>21</v>
      </c>
      <c r="AY334" s="211" t="s">
        <v>126</v>
      </c>
      <c r="BK334" s="213">
        <f>SUM(BK335:BK601)</f>
        <v>0</v>
      </c>
    </row>
    <row r="335" s="1" customFormat="1" ht="16.5" customHeight="1">
      <c r="B335" s="38"/>
      <c r="C335" s="216" t="s">
        <v>395</v>
      </c>
      <c r="D335" s="216" t="s">
        <v>128</v>
      </c>
      <c r="E335" s="217" t="s">
        <v>396</v>
      </c>
      <c r="F335" s="218" t="s">
        <v>397</v>
      </c>
      <c r="G335" s="219" t="s">
        <v>131</v>
      </c>
      <c r="H335" s="220">
        <v>1217</v>
      </c>
      <c r="I335" s="221"/>
      <c r="J335" s="222">
        <f>ROUND(I335*H335,2)</f>
        <v>0</v>
      </c>
      <c r="K335" s="218" t="s">
        <v>1</v>
      </c>
      <c r="L335" s="43"/>
      <c r="M335" s="223" t="s">
        <v>1</v>
      </c>
      <c r="N335" s="224" t="s">
        <v>42</v>
      </c>
      <c r="O335" s="79"/>
      <c r="P335" s="225">
        <f>O335*H335</f>
        <v>0</v>
      </c>
      <c r="Q335" s="225">
        <v>0</v>
      </c>
      <c r="R335" s="225">
        <f>Q335*H335</f>
        <v>0</v>
      </c>
      <c r="S335" s="225">
        <v>0</v>
      </c>
      <c r="T335" s="226">
        <f>S335*H335</f>
        <v>0</v>
      </c>
      <c r="AR335" s="17" t="s">
        <v>133</v>
      </c>
      <c r="AT335" s="17" t="s">
        <v>128</v>
      </c>
      <c r="AU335" s="17" t="s">
        <v>79</v>
      </c>
      <c r="AY335" s="17" t="s">
        <v>126</v>
      </c>
      <c r="BE335" s="227">
        <f>IF(N335="základní",J335,0)</f>
        <v>0</v>
      </c>
      <c r="BF335" s="227">
        <f>IF(N335="snížená",J335,0)</f>
        <v>0</v>
      </c>
      <c r="BG335" s="227">
        <f>IF(N335="zákl. přenesená",J335,0)</f>
        <v>0</v>
      </c>
      <c r="BH335" s="227">
        <f>IF(N335="sníž. přenesená",J335,0)</f>
        <v>0</v>
      </c>
      <c r="BI335" s="227">
        <f>IF(N335="nulová",J335,0)</f>
        <v>0</v>
      </c>
      <c r="BJ335" s="17" t="s">
        <v>21</v>
      </c>
      <c r="BK335" s="227">
        <f>ROUND(I335*H335,2)</f>
        <v>0</v>
      </c>
      <c r="BL335" s="17" t="s">
        <v>133</v>
      </c>
      <c r="BM335" s="17" t="s">
        <v>398</v>
      </c>
    </row>
    <row r="336" s="1" customFormat="1">
      <c r="B336" s="38"/>
      <c r="C336" s="39"/>
      <c r="D336" s="228" t="s">
        <v>135</v>
      </c>
      <c r="E336" s="39"/>
      <c r="F336" s="229" t="s">
        <v>399</v>
      </c>
      <c r="G336" s="39"/>
      <c r="H336" s="39"/>
      <c r="I336" s="143"/>
      <c r="J336" s="39"/>
      <c r="K336" s="39"/>
      <c r="L336" s="43"/>
      <c r="M336" s="230"/>
      <c r="N336" s="79"/>
      <c r="O336" s="79"/>
      <c r="P336" s="79"/>
      <c r="Q336" s="79"/>
      <c r="R336" s="79"/>
      <c r="S336" s="79"/>
      <c r="T336" s="80"/>
      <c r="AT336" s="17" t="s">
        <v>135</v>
      </c>
      <c r="AU336" s="17" t="s">
        <v>79</v>
      </c>
    </row>
    <row r="337" s="1" customFormat="1">
      <c r="B337" s="38"/>
      <c r="C337" s="39"/>
      <c r="D337" s="228" t="s">
        <v>139</v>
      </c>
      <c r="E337" s="39"/>
      <c r="F337" s="231" t="s">
        <v>400</v>
      </c>
      <c r="G337" s="39"/>
      <c r="H337" s="39"/>
      <c r="I337" s="143"/>
      <c r="J337" s="39"/>
      <c r="K337" s="39"/>
      <c r="L337" s="43"/>
      <c r="M337" s="230"/>
      <c r="N337" s="79"/>
      <c r="O337" s="79"/>
      <c r="P337" s="79"/>
      <c r="Q337" s="79"/>
      <c r="R337" s="79"/>
      <c r="S337" s="79"/>
      <c r="T337" s="80"/>
      <c r="AT337" s="17" t="s">
        <v>139</v>
      </c>
      <c r="AU337" s="17" t="s">
        <v>79</v>
      </c>
    </row>
    <row r="338" s="12" customFormat="1">
      <c r="B338" s="232"/>
      <c r="C338" s="233"/>
      <c r="D338" s="228" t="s">
        <v>141</v>
      </c>
      <c r="E338" s="234" t="s">
        <v>1</v>
      </c>
      <c r="F338" s="235" t="s">
        <v>401</v>
      </c>
      <c r="G338" s="233"/>
      <c r="H338" s="234" t="s">
        <v>1</v>
      </c>
      <c r="I338" s="236"/>
      <c r="J338" s="233"/>
      <c r="K338" s="233"/>
      <c r="L338" s="237"/>
      <c r="M338" s="238"/>
      <c r="N338" s="239"/>
      <c r="O338" s="239"/>
      <c r="P338" s="239"/>
      <c r="Q338" s="239"/>
      <c r="R338" s="239"/>
      <c r="S338" s="239"/>
      <c r="T338" s="240"/>
      <c r="AT338" s="241" t="s">
        <v>141</v>
      </c>
      <c r="AU338" s="241" t="s">
        <v>79</v>
      </c>
      <c r="AV338" s="12" t="s">
        <v>21</v>
      </c>
      <c r="AW338" s="12" t="s">
        <v>34</v>
      </c>
      <c r="AX338" s="12" t="s">
        <v>71</v>
      </c>
      <c r="AY338" s="241" t="s">
        <v>126</v>
      </c>
    </row>
    <row r="339" s="13" customFormat="1">
      <c r="B339" s="242"/>
      <c r="C339" s="243"/>
      <c r="D339" s="228" t="s">
        <v>141</v>
      </c>
      <c r="E339" s="244" t="s">
        <v>1</v>
      </c>
      <c r="F339" s="245" t="s">
        <v>402</v>
      </c>
      <c r="G339" s="243"/>
      <c r="H339" s="246">
        <v>1145</v>
      </c>
      <c r="I339" s="247"/>
      <c r="J339" s="243"/>
      <c r="K339" s="243"/>
      <c r="L339" s="248"/>
      <c r="M339" s="249"/>
      <c r="N339" s="250"/>
      <c r="O339" s="250"/>
      <c r="P339" s="250"/>
      <c r="Q339" s="250"/>
      <c r="R339" s="250"/>
      <c r="S339" s="250"/>
      <c r="T339" s="251"/>
      <c r="AT339" s="252" t="s">
        <v>141</v>
      </c>
      <c r="AU339" s="252" t="s">
        <v>79</v>
      </c>
      <c r="AV339" s="13" t="s">
        <v>79</v>
      </c>
      <c r="AW339" s="13" t="s">
        <v>34</v>
      </c>
      <c r="AX339" s="13" t="s">
        <v>71</v>
      </c>
      <c r="AY339" s="252" t="s">
        <v>126</v>
      </c>
    </row>
    <row r="340" s="12" customFormat="1">
      <c r="B340" s="232"/>
      <c r="C340" s="233"/>
      <c r="D340" s="228" t="s">
        <v>141</v>
      </c>
      <c r="E340" s="234" t="s">
        <v>1</v>
      </c>
      <c r="F340" s="235" t="s">
        <v>403</v>
      </c>
      <c r="G340" s="233"/>
      <c r="H340" s="234" t="s">
        <v>1</v>
      </c>
      <c r="I340" s="236"/>
      <c r="J340" s="233"/>
      <c r="K340" s="233"/>
      <c r="L340" s="237"/>
      <c r="M340" s="238"/>
      <c r="N340" s="239"/>
      <c r="O340" s="239"/>
      <c r="P340" s="239"/>
      <c r="Q340" s="239"/>
      <c r="R340" s="239"/>
      <c r="S340" s="239"/>
      <c r="T340" s="240"/>
      <c r="AT340" s="241" t="s">
        <v>141</v>
      </c>
      <c r="AU340" s="241" t="s">
        <v>79</v>
      </c>
      <c r="AV340" s="12" t="s">
        <v>21</v>
      </c>
      <c r="AW340" s="12" t="s">
        <v>34</v>
      </c>
      <c r="AX340" s="12" t="s">
        <v>71</v>
      </c>
      <c r="AY340" s="241" t="s">
        <v>126</v>
      </c>
    </row>
    <row r="341" s="13" customFormat="1">
      <c r="B341" s="242"/>
      <c r="C341" s="243"/>
      <c r="D341" s="228" t="s">
        <v>141</v>
      </c>
      <c r="E341" s="244" t="s">
        <v>1</v>
      </c>
      <c r="F341" s="245" t="s">
        <v>404</v>
      </c>
      <c r="G341" s="243"/>
      <c r="H341" s="246">
        <v>72</v>
      </c>
      <c r="I341" s="247"/>
      <c r="J341" s="243"/>
      <c r="K341" s="243"/>
      <c r="L341" s="248"/>
      <c r="M341" s="249"/>
      <c r="N341" s="250"/>
      <c r="O341" s="250"/>
      <c r="P341" s="250"/>
      <c r="Q341" s="250"/>
      <c r="R341" s="250"/>
      <c r="S341" s="250"/>
      <c r="T341" s="251"/>
      <c r="AT341" s="252" t="s">
        <v>141</v>
      </c>
      <c r="AU341" s="252" t="s">
        <v>79</v>
      </c>
      <c r="AV341" s="13" t="s">
        <v>79</v>
      </c>
      <c r="AW341" s="13" t="s">
        <v>34</v>
      </c>
      <c r="AX341" s="13" t="s">
        <v>71</v>
      </c>
      <c r="AY341" s="252" t="s">
        <v>126</v>
      </c>
    </row>
    <row r="342" s="14" customFormat="1">
      <c r="B342" s="253"/>
      <c r="C342" s="254"/>
      <c r="D342" s="228" t="s">
        <v>141</v>
      </c>
      <c r="E342" s="255" t="s">
        <v>1</v>
      </c>
      <c r="F342" s="256" t="s">
        <v>150</v>
      </c>
      <c r="G342" s="254"/>
      <c r="H342" s="257">
        <v>1217</v>
      </c>
      <c r="I342" s="258"/>
      <c r="J342" s="254"/>
      <c r="K342" s="254"/>
      <c r="L342" s="259"/>
      <c r="M342" s="260"/>
      <c r="N342" s="261"/>
      <c r="O342" s="261"/>
      <c r="P342" s="261"/>
      <c r="Q342" s="261"/>
      <c r="R342" s="261"/>
      <c r="S342" s="261"/>
      <c r="T342" s="262"/>
      <c r="AT342" s="263" t="s">
        <v>141</v>
      </c>
      <c r="AU342" s="263" t="s">
        <v>79</v>
      </c>
      <c r="AV342" s="14" t="s">
        <v>133</v>
      </c>
      <c r="AW342" s="14" t="s">
        <v>34</v>
      </c>
      <c r="AX342" s="14" t="s">
        <v>21</v>
      </c>
      <c r="AY342" s="263" t="s">
        <v>126</v>
      </c>
    </row>
    <row r="343" s="1" customFormat="1" ht="16.5" customHeight="1">
      <c r="B343" s="38"/>
      <c r="C343" s="216" t="s">
        <v>405</v>
      </c>
      <c r="D343" s="216" t="s">
        <v>128</v>
      </c>
      <c r="E343" s="217" t="s">
        <v>406</v>
      </c>
      <c r="F343" s="218" t="s">
        <v>407</v>
      </c>
      <c r="G343" s="219" t="s">
        <v>232</v>
      </c>
      <c r="H343" s="220">
        <v>767.54999999999995</v>
      </c>
      <c r="I343" s="221"/>
      <c r="J343" s="222">
        <f>ROUND(I343*H343,2)</f>
        <v>0</v>
      </c>
      <c r="K343" s="218" t="s">
        <v>132</v>
      </c>
      <c r="L343" s="43"/>
      <c r="M343" s="223" t="s">
        <v>1</v>
      </c>
      <c r="N343" s="224" t="s">
        <v>42</v>
      </c>
      <c r="O343" s="79"/>
      <c r="P343" s="225">
        <f>O343*H343</f>
        <v>0</v>
      </c>
      <c r="Q343" s="225">
        <v>0</v>
      </c>
      <c r="R343" s="225">
        <f>Q343*H343</f>
        <v>0</v>
      </c>
      <c r="S343" s="225">
        <v>0</v>
      </c>
      <c r="T343" s="226">
        <f>S343*H343</f>
        <v>0</v>
      </c>
      <c r="AR343" s="17" t="s">
        <v>133</v>
      </c>
      <c r="AT343" s="17" t="s">
        <v>128</v>
      </c>
      <c r="AU343" s="17" t="s">
        <v>79</v>
      </c>
      <c r="AY343" s="17" t="s">
        <v>126</v>
      </c>
      <c r="BE343" s="227">
        <f>IF(N343="základní",J343,0)</f>
        <v>0</v>
      </c>
      <c r="BF343" s="227">
        <f>IF(N343="snížená",J343,0)</f>
        <v>0</v>
      </c>
      <c r="BG343" s="227">
        <f>IF(N343="zákl. přenesená",J343,0)</f>
        <v>0</v>
      </c>
      <c r="BH343" s="227">
        <f>IF(N343="sníž. přenesená",J343,0)</f>
        <v>0</v>
      </c>
      <c r="BI343" s="227">
        <f>IF(N343="nulová",J343,0)</f>
        <v>0</v>
      </c>
      <c r="BJ343" s="17" t="s">
        <v>21</v>
      </c>
      <c r="BK343" s="227">
        <f>ROUND(I343*H343,2)</f>
        <v>0</v>
      </c>
      <c r="BL343" s="17" t="s">
        <v>133</v>
      </c>
      <c r="BM343" s="17" t="s">
        <v>408</v>
      </c>
    </row>
    <row r="344" s="1" customFormat="1">
      <c r="B344" s="38"/>
      <c r="C344" s="39"/>
      <c r="D344" s="228" t="s">
        <v>135</v>
      </c>
      <c r="E344" s="39"/>
      <c r="F344" s="229" t="s">
        <v>409</v>
      </c>
      <c r="G344" s="39"/>
      <c r="H344" s="39"/>
      <c r="I344" s="143"/>
      <c r="J344" s="39"/>
      <c r="K344" s="39"/>
      <c r="L344" s="43"/>
      <c r="M344" s="230"/>
      <c r="N344" s="79"/>
      <c r="O344" s="79"/>
      <c r="P344" s="79"/>
      <c r="Q344" s="79"/>
      <c r="R344" s="79"/>
      <c r="S344" s="79"/>
      <c r="T344" s="80"/>
      <c r="AT344" s="17" t="s">
        <v>135</v>
      </c>
      <c r="AU344" s="17" t="s">
        <v>79</v>
      </c>
    </row>
    <row r="345" s="1" customFormat="1">
      <c r="B345" s="38"/>
      <c r="C345" s="39"/>
      <c r="D345" s="228" t="s">
        <v>137</v>
      </c>
      <c r="E345" s="39"/>
      <c r="F345" s="231" t="s">
        <v>410</v>
      </c>
      <c r="G345" s="39"/>
      <c r="H345" s="39"/>
      <c r="I345" s="143"/>
      <c r="J345" s="39"/>
      <c r="K345" s="39"/>
      <c r="L345" s="43"/>
      <c r="M345" s="230"/>
      <c r="N345" s="79"/>
      <c r="O345" s="79"/>
      <c r="P345" s="79"/>
      <c r="Q345" s="79"/>
      <c r="R345" s="79"/>
      <c r="S345" s="79"/>
      <c r="T345" s="80"/>
      <c r="AT345" s="17" t="s">
        <v>137</v>
      </c>
      <c r="AU345" s="17" t="s">
        <v>79</v>
      </c>
    </row>
    <row r="346" s="12" customFormat="1">
      <c r="B346" s="232"/>
      <c r="C346" s="233"/>
      <c r="D346" s="228" t="s">
        <v>141</v>
      </c>
      <c r="E346" s="234" t="s">
        <v>1</v>
      </c>
      <c r="F346" s="235" t="s">
        <v>411</v>
      </c>
      <c r="G346" s="233"/>
      <c r="H346" s="234" t="s">
        <v>1</v>
      </c>
      <c r="I346" s="236"/>
      <c r="J346" s="233"/>
      <c r="K346" s="233"/>
      <c r="L346" s="237"/>
      <c r="M346" s="238"/>
      <c r="N346" s="239"/>
      <c r="O346" s="239"/>
      <c r="P346" s="239"/>
      <c r="Q346" s="239"/>
      <c r="R346" s="239"/>
      <c r="S346" s="239"/>
      <c r="T346" s="240"/>
      <c r="AT346" s="241" t="s">
        <v>141</v>
      </c>
      <c r="AU346" s="241" t="s">
        <v>79</v>
      </c>
      <c r="AV346" s="12" t="s">
        <v>21</v>
      </c>
      <c r="AW346" s="12" t="s">
        <v>34</v>
      </c>
      <c r="AX346" s="12" t="s">
        <v>71</v>
      </c>
      <c r="AY346" s="241" t="s">
        <v>126</v>
      </c>
    </row>
    <row r="347" s="13" customFormat="1">
      <c r="B347" s="242"/>
      <c r="C347" s="243"/>
      <c r="D347" s="228" t="s">
        <v>141</v>
      </c>
      <c r="E347" s="244" t="s">
        <v>1</v>
      </c>
      <c r="F347" s="245" t="s">
        <v>412</v>
      </c>
      <c r="G347" s="243"/>
      <c r="H347" s="246">
        <v>54.015999999999998</v>
      </c>
      <c r="I347" s="247"/>
      <c r="J347" s="243"/>
      <c r="K347" s="243"/>
      <c r="L347" s="248"/>
      <c r="M347" s="249"/>
      <c r="N347" s="250"/>
      <c r="O347" s="250"/>
      <c r="P347" s="250"/>
      <c r="Q347" s="250"/>
      <c r="R347" s="250"/>
      <c r="S347" s="250"/>
      <c r="T347" s="251"/>
      <c r="AT347" s="252" t="s">
        <v>141</v>
      </c>
      <c r="AU347" s="252" t="s">
        <v>79</v>
      </c>
      <c r="AV347" s="13" t="s">
        <v>79</v>
      </c>
      <c r="AW347" s="13" t="s">
        <v>34</v>
      </c>
      <c r="AX347" s="13" t="s">
        <v>71</v>
      </c>
      <c r="AY347" s="252" t="s">
        <v>126</v>
      </c>
    </row>
    <row r="348" s="12" customFormat="1">
      <c r="B348" s="232"/>
      <c r="C348" s="233"/>
      <c r="D348" s="228" t="s">
        <v>141</v>
      </c>
      <c r="E348" s="234" t="s">
        <v>1</v>
      </c>
      <c r="F348" s="235" t="s">
        <v>413</v>
      </c>
      <c r="G348" s="233"/>
      <c r="H348" s="234" t="s">
        <v>1</v>
      </c>
      <c r="I348" s="236"/>
      <c r="J348" s="233"/>
      <c r="K348" s="233"/>
      <c r="L348" s="237"/>
      <c r="M348" s="238"/>
      <c r="N348" s="239"/>
      <c r="O348" s="239"/>
      <c r="P348" s="239"/>
      <c r="Q348" s="239"/>
      <c r="R348" s="239"/>
      <c r="S348" s="239"/>
      <c r="T348" s="240"/>
      <c r="AT348" s="241" t="s">
        <v>141</v>
      </c>
      <c r="AU348" s="241" t="s">
        <v>79</v>
      </c>
      <c r="AV348" s="12" t="s">
        <v>21</v>
      </c>
      <c r="AW348" s="12" t="s">
        <v>34</v>
      </c>
      <c r="AX348" s="12" t="s">
        <v>71</v>
      </c>
      <c r="AY348" s="241" t="s">
        <v>126</v>
      </c>
    </row>
    <row r="349" s="13" customFormat="1">
      <c r="B349" s="242"/>
      <c r="C349" s="243"/>
      <c r="D349" s="228" t="s">
        <v>141</v>
      </c>
      <c r="E349" s="244" t="s">
        <v>1</v>
      </c>
      <c r="F349" s="245" t="s">
        <v>414</v>
      </c>
      <c r="G349" s="243"/>
      <c r="H349" s="246">
        <v>111.63</v>
      </c>
      <c r="I349" s="247"/>
      <c r="J349" s="243"/>
      <c r="K349" s="243"/>
      <c r="L349" s="248"/>
      <c r="M349" s="249"/>
      <c r="N349" s="250"/>
      <c r="O349" s="250"/>
      <c r="P349" s="250"/>
      <c r="Q349" s="250"/>
      <c r="R349" s="250"/>
      <c r="S349" s="250"/>
      <c r="T349" s="251"/>
      <c r="AT349" s="252" t="s">
        <v>141</v>
      </c>
      <c r="AU349" s="252" t="s">
        <v>79</v>
      </c>
      <c r="AV349" s="13" t="s">
        <v>79</v>
      </c>
      <c r="AW349" s="13" t="s">
        <v>34</v>
      </c>
      <c r="AX349" s="13" t="s">
        <v>71</v>
      </c>
      <c r="AY349" s="252" t="s">
        <v>126</v>
      </c>
    </row>
    <row r="350" s="12" customFormat="1">
      <c r="B350" s="232"/>
      <c r="C350" s="233"/>
      <c r="D350" s="228" t="s">
        <v>141</v>
      </c>
      <c r="E350" s="234" t="s">
        <v>1</v>
      </c>
      <c r="F350" s="235" t="s">
        <v>415</v>
      </c>
      <c r="G350" s="233"/>
      <c r="H350" s="234" t="s">
        <v>1</v>
      </c>
      <c r="I350" s="236"/>
      <c r="J350" s="233"/>
      <c r="K350" s="233"/>
      <c r="L350" s="237"/>
      <c r="M350" s="238"/>
      <c r="N350" s="239"/>
      <c r="O350" s="239"/>
      <c r="P350" s="239"/>
      <c r="Q350" s="239"/>
      <c r="R350" s="239"/>
      <c r="S350" s="239"/>
      <c r="T350" s="240"/>
      <c r="AT350" s="241" t="s">
        <v>141</v>
      </c>
      <c r="AU350" s="241" t="s">
        <v>79</v>
      </c>
      <c r="AV350" s="12" t="s">
        <v>21</v>
      </c>
      <c r="AW350" s="12" t="s">
        <v>34</v>
      </c>
      <c r="AX350" s="12" t="s">
        <v>71</v>
      </c>
      <c r="AY350" s="241" t="s">
        <v>126</v>
      </c>
    </row>
    <row r="351" s="13" customFormat="1">
      <c r="B351" s="242"/>
      <c r="C351" s="243"/>
      <c r="D351" s="228" t="s">
        <v>141</v>
      </c>
      <c r="E351" s="244" t="s">
        <v>1</v>
      </c>
      <c r="F351" s="245" t="s">
        <v>416</v>
      </c>
      <c r="G351" s="243"/>
      <c r="H351" s="246">
        <v>545.96199999999999</v>
      </c>
      <c r="I351" s="247"/>
      <c r="J351" s="243"/>
      <c r="K351" s="243"/>
      <c r="L351" s="248"/>
      <c r="M351" s="249"/>
      <c r="N351" s="250"/>
      <c r="O351" s="250"/>
      <c r="P351" s="250"/>
      <c r="Q351" s="250"/>
      <c r="R351" s="250"/>
      <c r="S351" s="250"/>
      <c r="T351" s="251"/>
      <c r="AT351" s="252" t="s">
        <v>141</v>
      </c>
      <c r="AU351" s="252" t="s">
        <v>79</v>
      </c>
      <c r="AV351" s="13" t="s">
        <v>79</v>
      </c>
      <c r="AW351" s="13" t="s">
        <v>34</v>
      </c>
      <c r="AX351" s="13" t="s">
        <v>71</v>
      </c>
      <c r="AY351" s="252" t="s">
        <v>126</v>
      </c>
    </row>
    <row r="352" s="12" customFormat="1">
      <c r="B352" s="232"/>
      <c r="C352" s="233"/>
      <c r="D352" s="228" t="s">
        <v>141</v>
      </c>
      <c r="E352" s="234" t="s">
        <v>1</v>
      </c>
      <c r="F352" s="235" t="s">
        <v>417</v>
      </c>
      <c r="G352" s="233"/>
      <c r="H352" s="234" t="s">
        <v>1</v>
      </c>
      <c r="I352" s="236"/>
      <c r="J352" s="233"/>
      <c r="K352" s="233"/>
      <c r="L352" s="237"/>
      <c r="M352" s="238"/>
      <c r="N352" s="239"/>
      <c r="O352" s="239"/>
      <c r="P352" s="239"/>
      <c r="Q352" s="239"/>
      <c r="R352" s="239"/>
      <c r="S352" s="239"/>
      <c r="T352" s="240"/>
      <c r="AT352" s="241" t="s">
        <v>141</v>
      </c>
      <c r="AU352" s="241" t="s">
        <v>79</v>
      </c>
      <c r="AV352" s="12" t="s">
        <v>21</v>
      </c>
      <c r="AW352" s="12" t="s">
        <v>34</v>
      </c>
      <c r="AX352" s="12" t="s">
        <v>71</v>
      </c>
      <c r="AY352" s="241" t="s">
        <v>126</v>
      </c>
    </row>
    <row r="353" s="13" customFormat="1">
      <c r="B353" s="242"/>
      <c r="C353" s="243"/>
      <c r="D353" s="228" t="s">
        <v>141</v>
      </c>
      <c r="E353" s="244" t="s">
        <v>1</v>
      </c>
      <c r="F353" s="245" t="s">
        <v>418</v>
      </c>
      <c r="G353" s="243"/>
      <c r="H353" s="246">
        <v>54.058</v>
      </c>
      <c r="I353" s="247"/>
      <c r="J353" s="243"/>
      <c r="K353" s="243"/>
      <c r="L353" s="248"/>
      <c r="M353" s="249"/>
      <c r="N353" s="250"/>
      <c r="O353" s="250"/>
      <c r="P353" s="250"/>
      <c r="Q353" s="250"/>
      <c r="R353" s="250"/>
      <c r="S353" s="250"/>
      <c r="T353" s="251"/>
      <c r="AT353" s="252" t="s">
        <v>141</v>
      </c>
      <c r="AU353" s="252" t="s">
        <v>79</v>
      </c>
      <c r="AV353" s="13" t="s">
        <v>79</v>
      </c>
      <c r="AW353" s="13" t="s">
        <v>34</v>
      </c>
      <c r="AX353" s="13" t="s">
        <v>71</v>
      </c>
      <c r="AY353" s="252" t="s">
        <v>126</v>
      </c>
    </row>
    <row r="354" s="12" customFormat="1">
      <c r="B354" s="232"/>
      <c r="C354" s="233"/>
      <c r="D354" s="228" t="s">
        <v>141</v>
      </c>
      <c r="E354" s="234" t="s">
        <v>1</v>
      </c>
      <c r="F354" s="235" t="s">
        <v>419</v>
      </c>
      <c r="G354" s="233"/>
      <c r="H354" s="234" t="s">
        <v>1</v>
      </c>
      <c r="I354" s="236"/>
      <c r="J354" s="233"/>
      <c r="K354" s="233"/>
      <c r="L354" s="237"/>
      <c r="M354" s="238"/>
      <c r="N354" s="239"/>
      <c r="O354" s="239"/>
      <c r="P354" s="239"/>
      <c r="Q354" s="239"/>
      <c r="R354" s="239"/>
      <c r="S354" s="239"/>
      <c r="T354" s="240"/>
      <c r="AT354" s="241" t="s">
        <v>141</v>
      </c>
      <c r="AU354" s="241" t="s">
        <v>79</v>
      </c>
      <c r="AV354" s="12" t="s">
        <v>21</v>
      </c>
      <c r="AW354" s="12" t="s">
        <v>34</v>
      </c>
      <c r="AX354" s="12" t="s">
        <v>71</v>
      </c>
      <c r="AY354" s="241" t="s">
        <v>126</v>
      </c>
    </row>
    <row r="355" s="13" customFormat="1">
      <c r="B355" s="242"/>
      <c r="C355" s="243"/>
      <c r="D355" s="228" t="s">
        <v>141</v>
      </c>
      <c r="E355" s="244" t="s">
        <v>1</v>
      </c>
      <c r="F355" s="245" t="s">
        <v>420</v>
      </c>
      <c r="G355" s="243"/>
      <c r="H355" s="246">
        <v>1.8839999999999999</v>
      </c>
      <c r="I355" s="247"/>
      <c r="J355" s="243"/>
      <c r="K355" s="243"/>
      <c r="L355" s="248"/>
      <c r="M355" s="249"/>
      <c r="N355" s="250"/>
      <c r="O355" s="250"/>
      <c r="P355" s="250"/>
      <c r="Q355" s="250"/>
      <c r="R355" s="250"/>
      <c r="S355" s="250"/>
      <c r="T355" s="251"/>
      <c r="AT355" s="252" t="s">
        <v>141</v>
      </c>
      <c r="AU355" s="252" t="s">
        <v>79</v>
      </c>
      <c r="AV355" s="13" t="s">
        <v>79</v>
      </c>
      <c r="AW355" s="13" t="s">
        <v>34</v>
      </c>
      <c r="AX355" s="13" t="s">
        <v>71</v>
      </c>
      <c r="AY355" s="252" t="s">
        <v>126</v>
      </c>
    </row>
    <row r="356" s="14" customFormat="1">
      <c r="B356" s="253"/>
      <c r="C356" s="254"/>
      <c r="D356" s="228" t="s">
        <v>141</v>
      </c>
      <c r="E356" s="255" t="s">
        <v>1</v>
      </c>
      <c r="F356" s="256" t="s">
        <v>150</v>
      </c>
      <c r="G356" s="254"/>
      <c r="H356" s="257">
        <v>767.54999999999995</v>
      </c>
      <c r="I356" s="258"/>
      <c r="J356" s="254"/>
      <c r="K356" s="254"/>
      <c r="L356" s="259"/>
      <c r="M356" s="260"/>
      <c r="N356" s="261"/>
      <c r="O356" s="261"/>
      <c r="P356" s="261"/>
      <c r="Q356" s="261"/>
      <c r="R356" s="261"/>
      <c r="S356" s="261"/>
      <c r="T356" s="262"/>
      <c r="AT356" s="263" t="s">
        <v>141</v>
      </c>
      <c r="AU356" s="263" t="s">
        <v>79</v>
      </c>
      <c r="AV356" s="14" t="s">
        <v>133</v>
      </c>
      <c r="AW356" s="14" t="s">
        <v>34</v>
      </c>
      <c r="AX356" s="14" t="s">
        <v>21</v>
      </c>
      <c r="AY356" s="263" t="s">
        <v>126</v>
      </c>
    </row>
    <row r="357" s="1" customFormat="1" ht="16.5" customHeight="1">
      <c r="B357" s="38"/>
      <c r="C357" s="216" t="s">
        <v>421</v>
      </c>
      <c r="D357" s="216" t="s">
        <v>128</v>
      </c>
      <c r="E357" s="217" t="s">
        <v>422</v>
      </c>
      <c r="F357" s="218" t="s">
        <v>423</v>
      </c>
      <c r="G357" s="219" t="s">
        <v>232</v>
      </c>
      <c r="H357" s="220">
        <v>767.54999999999995</v>
      </c>
      <c r="I357" s="221"/>
      <c r="J357" s="222">
        <f>ROUND(I357*H357,2)</f>
        <v>0</v>
      </c>
      <c r="K357" s="218" t="s">
        <v>132</v>
      </c>
      <c r="L357" s="43"/>
      <c r="M357" s="223" t="s">
        <v>1</v>
      </c>
      <c r="N357" s="224" t="s">
        <v>42</v>
      </c>
      <c r="O357" s="79"/>
      <c r="P357" s="225">
        <f>O357*H357</f>
        <v>0</v>
      </c>
      <c r="Q357" s="225">
        <v>2.0000000000000002E-05</v>
      </c>
      <c r="R357" s="225">
        <f>Q357*H357</f>
        <v>0.015351</v>
      </c>
      <c r="S357" s="225">
        <v>0</v>
      </c>
      <c r="T357" s="226">
        <f>S357*H357</f>
        <v>0</v>
      </c>
      <c r="AR357" s="17" t="s">
        <v>133</v>
      </c>
      <c r="AT357" s="17" t="s">
        <v>128</v>
      </c>
      <c r="AU357" s="17" t="s">
        <v>79</v>
      </c>
      <c r="AY357" s="17" t="s">
        <v>126</v>
      </c>
      <c r="BE357" s="227">
        <f>IF(N357="základní",J357,0)</f>
        <v>0</v>
      </c>
      <c r="BF357" s="227">
        <f>IF(N357="snížená",J357,0)</f>
        <v>0</v>
      </c>
      <c r="BG357" s="227">
        <f>IF(N357="zákl. přenesená",J357,0)</f>
        <v>0</v>
      </c>
      <c r="BH357" s="227">
        <f>IF(N357="sníž. přenesená",J357,0)</f>
        <v>0</v>
      </c>
      <c r="BI357" s="227">
        <f>IF(N357="nulová",J357,0)</f>
        <v>0</v>
      </c>
      <c r="BJ357" s="17" t="s">
        <v>21</v>
      </c>
      <c r="BK357" s="227">
        <f>ROUND(I357*H357,2)</f>
        <v>0</v>
      </c>
      <c r="BL357" s="17" t="s">
        <v>133</v>
      </c>
      <c r="BM357" s="17" t="s">
        <v>424</v>
      </c>
    </row>
    <row r="358" s="1" customFormat="1">
      <c r="B358" s="38"/>
      <c r="C358" s="39"/>
      <c r="D358" s="228" t="s">
        <v>135</v>
      </c>
      <c r="E358" s="39"/>
      <c r="F358" s="229" t="s">
        <v>425</v>
      </c>
      <c r="G358" s="39"/>
      <c r="H358" s="39"/>
      <c r="I358" s="143"/>
      <c r="J358" s="39"/>
      <c r="K358" s="39"/>
      <c r="L358" s="43"/>
      <c r="M358" s="230"/>
      <c r="N358" s="79"/>
      <c r="O358" s="79"/>
      <c r="P358" s="79"/>
      <c r="Q358" s="79"/>
      <c r="R358" s="79"/>
      <c r="S358" s="79"/>
      <c r="T358" s="80"/>
      <c r="AT358" s="17" t="s">
        <v>135</v>
      </c>
      <c r="AU358" s="17" t="s">
        <v>79</v>
      </c>
    </row>
    <row r="359" s="1" customFormat="1">
      <c r="B359" s="38"/>
      <c r="C359" s="39"/>
      <c r="D359" s="228" t="s">
        <v>137</v>
      </c>
      <c r="E359" s="39"/>
      <c r="F359" s="231" t="s">
        <v>410</v>
      </c>
      <c r="G359" s="39"/>
      <c r="H359" s="39"/>
      <c r="I359" s="143"/>
      <c r="J359" s="39"/>
      <c r="K359" s="39"/>
      <c r="L359" s="43"/>
      <c r="M359" s="230"/>
      <c r="N359" s="79"/>
      <c r="O359" s="79"/>
      <c r="P359" s="79"/>
      <c r="Q359" s="79"/>
      <c r="R359" s="79"/>
      <c r="S359" s="79"/>
      <c r="T359" s="80"/>
      <c r="AT359" s="17" t="s">
        <v>137</v>
      </c>
      <c r="AU359" s="17" t="s">
        <v>79</v>
      </c>
    </row>
    <row r="360" s="12" customFormat="1">
      <c r="B360" s="232"/>
      <c r="C360" s="233"/>
      <c r="D360" s="228" t="s">
        <v>141</v>
      </c>
      <c r="E360" s="234" t="s">
        <v>1</v>
      </c>
      <c r="F360" s="235" t="s">
        <v>426</v>
      </c>
      <c r="G360" s="233"/>
      <c r="H360" s="234" t="s">
        <v>1</v>
      </c>
      <c r="I360" s="236"/>
      <c r="J360" s="233"/>
      <c r="K360" s="233"/>
      <c r="L360" s="237"/>
      <c r="M360" s="238"/>
      <c r="N360" s="239"/>
      <c r="O360" s="239"/>
      <c r="P360" s="239"/>
      <c r="Q360" s="239"/>
      <c r="R360" s="239"/>
      <c r="S360" s="239"/>
      <c r="T360" s="240"/>
      <c r="AT360" s="241" t="s">
        <v>141</v>
      </c>
      <c r="AU360" s="241" t="s">
        <v>79</v>
      </c>
      <c r="AV360" s="12" t="s">
        <v>21</v>
      </c>
      <c r="AW360" s="12" t="s">
        <v>34</v>
      </c>
      <c r="AX360" s="12" t="s">
        <v>71</v>
      </c>
      <c r="AY360" s="241" t="s">
        <v>126</v>
      </c>
    </row>
    <row r="361" s="13" customFormat="1">
      <c r="B361" s="242"/>
      <c r="C361" s="243"/>
      <c r="D361" s="228" t="s">
        <v>141</v>
      </c>
      <c r="E361" s="244" t="s">
        <v>1</v>
      </c>
      <c r="F361" s="245" t="s">
        <v>412</v>
      </c>
      <c r="G361" s="243"/>
      <c r="H361" s="246">
        <v>54.015999999999998</v>
      </c>
      <c r="I361" s="247"/>
      <c r="J361" s="243"/>
      <c r="K361" s="243"/>
      <c r="L361" s="248"/>
      <c r="M361" s="249"/>
      <c r="N361" s="250"/>
      <c r="O361" s="250"/>
      <c r="P361" s="250"/>
      <c r="Q361" s="250"/>
      <c r="R361" s="250"/>
      <c r="S361" s="250"/>
      <c r="T361" s="251"/>
      <c r="AT361" s="252" t="s">
        <v>141</v>
      </c>
      <c r="AU361" s="252" t="s">
        <v>79</v>
      </c>
      <c r="AV361" s="13" t="s">
        <v>79</v>
      </c>
      <c r="AW361" s="13" t="s">
        <v>34</v>
      </c>
      <c r="AX361" s="13" t="s">
        <v>71</v>
      </c>
      <c r="AY361" s="252" t="s">
        <v>126</v>
      </c>
    </row>
    <row r="362" s="12" customFormat="1">
      <c r="B362" s="232"/>
      <c r="C362" s="233"/>
      <c r="D362" s="228" t="s">
        <v>141</v>
      </c>
      <c r="E362" s="234" t="s">
        <v>1</v>
      </c>
      <c r="F362" s="235" t="s">
        <v>427</v>
      </c>
      <c r="G362" s="233"/>
      <c r="H362" s="234" t="s">
        <v>1</v>
      </c>
      <c r="I362" s="236"/>
      <c r="J362" s="233"/>
      <c r="K362" s="233"/>
      <c r="L362" s="237"/>
      <c r="M362" s="238"/>
      <c r="N362" s="239"/>
      <c r="O362" s="239"/>
      <c r="P362" s="239"/>
      <c r="Q362" s="239"/>
      <c r="R362" s="239"/>
      <c r="S362" s="239"/>
      <c r="T362" s="240"/>
      <c r="AT362" s="241" t="s">
        <v>141</v>
      </c>
      <c r="AU362" s="241" t="s">
        <v>79</v>
      </c>
      <c r="AV362" s="12" t="s">
        <v>21</v>
      </c>
      <c r="AW362" s="12" t="s">
        <v>34</v>
      </c>
      <c r="AX362" s="12" t="s">
        <v>71</v>
      </c>
      <c r="AY362" s="241" t="s">
        <v>126</v>
      </c>
    </row>
    <row r="363" s="13" customFormat="1">
      <c r="B363" s="242"/>
      <c r="C363" s="243"/>
      <c r="D363" s="228" t="s">
        <v>141</v>
      </c>
      <c r="E363" s="244" t="s">
        <v>1</v>
      </c>
      <c r="F363" s="245" t="s">
        <v>414</v>
      </c>
      <c r="G363" s="243"/>
      <c r="H363" s="246">
        <v>111.63</v>
      </c>
      <c r="I363" s="247"/>
      <c r="J363" s="243"/>
      <c r="K363" s="243"/>
      <c r="L363" s="248"/>
      <c r="M363" s="249"/>
      <c r="N363" s="250"/>
      <c r="O363" s="250"/>
      <c r="P363" s="250"/>
      <c r="Q363" s="250"/>
      <c r="R363" s="250"/>
      <c r="S363" s="250"/>
      <c r="T363" s="251"/>
      <c r="AT363" s="252" t="s">
        <v>141</v>
      </c>
      <c r="AU363" s="252" t="s">
        <v>79</v>
      </c>
      <c r="AV363" s="13" t="s">
        <v>79</v>
      </c>
      <c r="AW363" s="13" t="s">
        <v>34</v>
      </c>
      <c r="AX363" s="13" t="s">
        <v>71</v>
      </c>
      <c r="AY363" s="252" t="s">
        <v>126</v>
      </c>
    </row>
    <row r="364" s="12" customFormat="1">
      <c r="B364" s="232"/>
      <c r="C364" s="233"/>
      <c r="D364" s="228" t="s">
        <v>141</v>
      </c>
      <c r="E364" s="234" t="s">
        <v>1</v>
      </c>
      <c r="F364" s="235" t="s">
        <v>428</v>
      </c>
      <c r="G364" s="233"/>
      <c r="H364" s="234" t="s">
        <v>1</v>
      </c>
      <c r="I364" s="236"/>
      <c r="J364" s="233"/>
      <c r="K364" s="233"/>
      <c r="L364" s="237"/>
      <c r="M364" s="238"/>
      <c r="N364" s="239"/>
      <c r="O364" s="239"/>
      <c r="P364" s="239"/>
      <c r="Q364" s="239"/>
      <c r="R364" s="239"/>
      <c r="S364" s="239"/>
      <c r="T364" s="240"/>
      <c r="AT364" s="241" t="s">
        <v>141</v>
      </c>
      <c r="AU364" s="241" t="s">
        <v>79</v>
      </c>
      <c r="AV364" s="12" t="s">
        <v>21</v>
      </c>
      <c r="AW364" s="12" t="s">
        <v>34</v>
      </c>
      <c r="AX364" s="12" t="s">
        <v>71</v>
      </c>
      <c r="AY364" s="241" t="s">
        <v>126</v>
      </c>
    </row>
    <row r="365" s="13" customFormat="1">
      <c r="B365" s="242"/>
      <c r="C365" s="243"/>
      <c r="D365" s="228" t="s">
        <v>141</v>
      </c>
      <c r="E365" s="244" t="s">
        <v>1</v>
      </c>
      <c r="F365" s="245" t="s">
        <v>416</v>
      </c>
      <c r="G365" s="243"/>
      <c r="H365" s="246">
        <v>545.96199999999999</v>
      </c>
      <c r="I365" s="247"/>
      <c r="J365" s="243"/>
      <c r="K365" s="243"/>
      <c r="L365" s="248"/>
      <c r="M365" s="249"/>
      <c r="N365" s="250"/>
      <c r="O365" s="250"/>
      <c r="P365" s="250"/>
      <c r="Q365" s="250"/>
      <c r="R365" s="250"/>
      <c r="S365" s="250"/>
      <c r="T365" s="251"/>
      <c r="AT365" s="252" t="s">
        <v>141</v>
      </c>
      <c r="AU365" s="252" t="s">
        <v>79</v>
      </c>
      <c r="AV365" s="13" t="s">
        <v>79</v>
      </c>
      <c r="AW365" s="13" t="s">
        <v>34</v>
      </c>
      <c r="AX365" s="13" t="s">
        <v>71</v>
      </c>
      <c r="AY365" s="252" t="s">
        <v>126</v>
      </c>
    </row>
    <row r="366" s="12" customFormat="1">
      <c r="B366" s="232"/>
      <c r="C366" s="233"/>
      <c r="D366" s="228" t="s">
        <v>141</v>
      </c>
      <c r="E366" s="234" t="s">
        <v>1</v>
      </c>
      <c r="F366" s="235" t="s">
        <v>429</v>
      </c>
      <c r="G366" s="233"/>
      <c r="H366" s="234" t="s">
        <v>1</v>
      </c>
      <c r="I366" s="236"/>
      <c r="J366" s="233"/>
      <c r="K366" s="233"/>
      <c r="L366" s="237"/>
      <c r="M366" s="238"/>
      <c r="N366" s="239"/>
      <c r="O366" s="239"/>
      <c r="P366" s="239"/>
      <c r="Q366" s="239"/>
      <c r="R366" s="239"/>
      <c r="S366" s="239"/>
      <c r="T366" s="240"/>
      <c r="AT366" s="241" t="s">
        <v>141</v>
      </c>
      <c r="AU366" s="241" t="s">
        <v>79</v>
      </c>
      <c r="AV366" s="12" t="s">
        <v>21</v>
      </c>
      <c r="AW366" s="12" t="s">
        <v>34</v>
      </c>
      <c r="AX366" s="12" t="s">
        <v>71</v>
      </c>
      <c r="AY366" s="241" t="s">
        <v>126</v>
      </c>
    </row>
    <row r="367" s="13" customFormat="1">
      <c r="B367" s="242"/>
      <c r="C367" s="243"/>
      <c r="D367" s="228" t="s">
        <v>141</v>
      </c>
      <c r="E367" s="244" t="s">
        <v>1</v>
      </c>
      <c r="F367" s="245" t="s">
        <v>418</v>
      </c>
      <c r="G367" s="243"/>
      <c r="H367" s="246">
        <v>54.058</v>
      </c>
      <c r="I367" s="247"/>
      <c r="J367" s="243"/>
      <c r="K367" s="243"/>
      <c r="L367" s="248"/>
      <c r="M367" s="249"/>
      <c r="N367" s="250"/>
      <c r="O367" s="250"/>
      <c r="P367" s="250"/>
      <c r="Q367" s="250"/>
      <c r="R367" s="250"/>
      <c r="S367" s="250"/>
      <c r="T367" s="251"/>
      <c r="AT367" s="252" t="s">
        <v>141</v>
      </c>
      <c r="AU367" s="252" t="s">
        <v>79</v>
      </c>
      <c r="AV367" s="13" t="s">
        <v>79</v>
      </c>
      <c r="AW367" s="13" t="s">
        <v>34</v>
      </c>
      <c r="AX367" s="13" t="s">
        <v>71</v>
      </c>
      <c r="AY367" s="252" t="s">
        <v>126</v>
      </c>
    </row>
    <row r="368" s="12" customFormat="1">
      <c r="B368" s="232"/>
      <c r="C368" s="233"/>
      <c r="D368" s="228" t="s">
        <v>141</v>
      </c>
      <c r="E368" s="234" t="s">
        <v>1</v>
      </c>
      <c r="F368" s="235" t="s">
        <v>430</v>
      </c>
      <c r="G368" s="233"/>
      <c r="H368" s="234" t="s">
        <v>1</v>
      </c>
      <c r="I368" s="236"/>
      <c r="J368" s="233"/>
      <c r="K368" s="233"/>
      <c r="L368" s="237"/>
      <c r="M368" s="238"/>
      <c r="N368" s="239"/>
      <c r="O368" s="239"/>
      <c r="P368" s="239"/>
      <c r="Q368" s="239"/>
      <c r="R368" s="239"/>
      <c r="S368" s="239"/>
      <c r="T368" s="240"/>
      <c r="AT368" s="241" t="s">
        <v>141</v>
      </c>
      <c r="AU368" s="241" t="s">
        <v>79</v>
      </c>
      <c r="AV368" s="12" t="s">
        <v>21</v>
      </c>
      <c r="AW368" s="12" t="s">
        <v>34</v>
      </c>
      <c r="AX368" s="12" t="s">
        <v>71</v>
      </c>
      <c r="AY368" s="241" t="s">
        <v>126</v>
      </c>
    </row>
    <row r="369" s="13" customFormat="1">
      <c r="B369" s="242"/>
      <c r="C369" s="243"/>
      <c r="D369" s="228" t="s">
        <v>141</v>
      </c>
      <c r="E369" s="244" t="s">
        <v>1</v>
      </c>
      <c r="F369" s="245" t="s">
        <v>420</v>
      </c>
      <c r="G369" s="243"/>
      <c r="H369" s="246">
        <v>1.8839999999999999</v>
      </c>
      <c r="I369" s="247"/>
      <c r="J369" s="243"/>
      <c r="K369" s="243"/>
      <c r="L369" s="248"/>
      <c r="M369" s="249"/>
      <c r="N369" s="250"/>
      <c r="O369" s="250"/>
      <c r="P369" s="250"/>
      <c r="Q369" s="250"/>
      <c r="R369" s="250"/>
      <c r="S369" s="250"/>
      <c r="T369" s="251"/>
      <c r="AT369" s="252" t="s">
        <v>141</v>
      </c>
      <c r="AU369" s="252" t="s">
        <v>79</v>
      </c>
      <c r="AV369" s="13" t="s">
        <v>79</v>
      </c>
      <c r="AW369" s="13" t="s">
        <v>34</v>
      </c>
      <c r="AX369" s="13" t="s">
        <v>71</v>
      </c>
      <c r="AY369" s="252" t="s">
        <v>126</v>
      </c>
    </row>
    <row r="370" s="14" customFormat="1">
      <c r="B370" s="253"/>
      <c r="C370" s="254"/>
      <c r="D370" s="228" t="s">
        <v>141</v>
      </c>
      <c r="E370" s="255" t="s">
        <v>1</v>
      </c>
      <c r="F370" s="256" t="s">
        <v>150</v>
      </c>
      <c r="G370" s="254"/>
      <c r="H370" s="257">
        <v>767.54999999999995</v>
      </c>
      <c r="I370" s="258"/>
      <c r="J370" s="254"/>
      <c r="K370" s="254"/>
      <c r="L370" s="259"/>
      <c r="M370" s="260"/>
      <c r="N370" s="261"/>
      <c r="O370" s="261"/>
      <c r="P370" s="261"/>
      <c r="Q370" s="261"/>
      <c r="R370" s="261"/>
      <c r="S370" s="261"/>
      <c r="T370" s="262"/>
      <c r="AT370" s="263" t="s">
        <v>141</v>
      </c>
      <c r="AU370" s="263" t="s">
        <v>79</v>
      </c>
      <c r="AV370" s="14" t="s">
        <v>133</v>
      </c>
      <c r="AW370" s="14" t="s">
        <v>34</v>
      </c>
      <c r="AX370" s="14" t="s">
        <v>21</v>
      </c>
      <c r="AY370" s="263" t="s">
        <v>126</v>
      </c>
    </row>
    <row r="371" s="1" customFormat="1" ht="16.5" customHeight="1">
      <c r="B371" s="38"/>
      <c r="C371" s="264" t="s">
        <v>431</v>
      </c>
      <c r="D371" s="264" t="s">
        <v>175</v>
      </c>
      <c r="E371" s="265" t="s">
        <v>432</v>
      </c>
      <c r="F371" s="266" t="s">
        <v>433</v>
      </c>
      <c r="G371" s="267" t="s">
        <v>161</v>
      </c>
      <c r="H371" s="268">
        <v>0.053999999999999999</v>
      </c>
      <c r="I371" s="269"/>
      <c r="J371" s="270">
        <f>ROUND(I371*H371,2)</f>
        <v>0</v>
      </c>
      <c r="K371" s="266" t="s">
        <v>132</v>
      </c>
      <c r="L371" s="271"/>
      <c r="M371" s="272" t="s">
        <v>1</v>
      </c>
      <c r="N371" s="273" t="s">
        <v>42</v>
      </c>
      <c r="O371" s="79"/>
      <c r="P371" s="225">
        <f>O371*H371</f>
        <v>0</v>
      </c>
      <c r="Q371" s="225">
        <v>1</v>
      </c>
      <c r="R371" s="225">
        <f>Q371*H371</f>
        <v>0.053999999999999999</v>
      </c>
      <c r="S371" s="225">
        <v>0</v>
      </c>
      <c r="T371" s="226">
        <f>S371*H371</f>
        <v>0</v>
      </c>
      <c r="AR371" s="17" t="s">
        <v>178</v>
      </c>
      <c r="AT371" s="17" t="s">
        <v>175</v>
      </c>
      <c r="AU371" s="17" t="s">
        <v>79</v>
      </c>
      <c r="AY371" s="17" t="s">
        <v>126</v>
      </c>
      <c r="BE371" s="227">
        <f>IF(N371="základní",J371,0)</f>
        <v>0</v>
      </c>
      <c r="BF371" s="227">
        <f>IF(N371="snížená",J371,0)</f>
        <v>0</v>
      </c>
      <c r="BG371" s="227">
        <f>IF(N371="zákl. přenesená",J371,0)</f>
        <v>0</v>
      </c>
      <c r="BH371" s="227">
        <f>IF(N371="sníž. přenesená",J371,0)</f>
        <v>0</v>
      </c>
      <c r="BI371" s="227">
        <f>IF(N371="nulová",J371,0)</f>
        <v>0</v>
      </c>
      <c r="BJ371" s="17" t="s">
        <v>21</v>
      </c>
      <c r="BK371" s="227">
        <f>ROUND(I371*H371,2)</f>
        <v>0</v>
      </c>
      <c r="BL371" s="17" t="s">
        <v>133</v>
      </c>
      <c r="BM371" s="17" t="s">
        <v>434</v>
      </c>
    </row>
    <row r="372" s="1" customFormat="1">
      <c r="B372" s="38"/>
      <c r="C372" s="39"/>
      <c r="D372" s="228" t="s">
        <v>135</v>
      </c>
      <c r="E372" s="39"/>
      <c r="F372" s="229" t="s">
        <v>433</v>
      </c>
      <c r="G372" s="39"/>
      <c r="H372" s="39"/>
      <c r="I372" s="143"/>
      <c r="J372" s="39"/>
      <c r="K372" s="39"/>
      <c r="L372" s="43"/>
      <c r="M372" s="230"/>
      <c r="N372" s="79"/>
      <c r="O372" s="79"/>
      <c r="P372" s="79"/>
      <c r="Q372" s="79"/>
      <c r="R372" s="79"/>
      <c r="S372" s="79"/>
      <c r="T372" s="80"/>
      <c r="AT372" s="17" t="s">
        <v>135</v>
      </c>
      <c r="AU372" s="17" t="s">
        <v>79</v>
      </c>
    </row>
    <row r="373" s="1" customFormat="1">
      <c r="B373" s="38"/>
      <c r="C373" s="39"/>
      <c r="D373" s="228" t="s">
        <v>139</v>
      </c>
      <c r="E373" s="39"/>
      <c r="F373" s="231" t="s">
        <v>435</v>
      </c>
      <c r="G373" s="39"/>
      <c r="H373" s="39"/>
      <c r="I373" s="143"/>
      <c r="J373" s="39"/>
      <c r="K373" s="39"/>
      <c r="L373" s="43"/>
      <c r="M373" s="230"/>
      <c r="N373" s="79"/>
      <c r="O373" s="79"/>
      <c r="P373" s="79"/>
      <c r="Q373" s="79"/>
      <c r="R373" s="79"/>
      <c r="S373" s="79"/>
      <c r="T373" s="80"/>
      <c r="AT373" s="17" t="s">
        <v>139</v>
      </c>
      <c r="AU373" s="17" t="s">
        <v>79</v>
      </c>
    </row>
    <row r="374" s="12" customFormat="1">
      <c r="B374" s="232"/>
      <c r="C374" s="233"/>
      <c r="D374" s="228" t="s">
        <v>141</v>
      </c>
      <c r="E374" s="234" t="s">
        <v>1</v>
      </c>
      <c r="F374" s="235" t="s">
        <v>411</v>
      </c>
      <c r="G374" s="233"/>
      <c r="H374" s="234" t="s">
        <v>1</v>
      </c>
      <c r="I374" s="236"/>
      <c r="J374" s="233"/>
      <c r="K374" s="233"/>
      <c r="L374" s="237"/>
      <c r="M374" s="238"/>
      <c r="N374" s="239"/>
      <c r="O374" s="239"/>
      <c r="P374" s="239"/>
      <c r="Q374" s="239"/>
      <c r="R374" s="239"/>
      <c r="S374" s="239"/>
      <c r="T374" s="240"/>
      <c r="AT374" s="241" t="s">
        <v>141</v>
      </c>
      <c r="AU374" s="241" t="s">
        <v>79</v>
      </c>
      <c r="AV374" s="12" t="s">
        <v>21</v>
      </c>
      <c r="AW374" s="12" t="s">
        <v>34</v>
      </c>
      <c r="AX374" s="12" t="s">
        <v>71</v>
      </c>
      <c r="AY374" s="241" t="s">
        <v>126</v>
      </c>
    </row>
    <row r="375" s="13" customFormat="1">
      <c r="B375" s="242"/>
      <c r="C375" s="243"/>
      <c r="D375" s="228" t="s">
        <v>141</v>
      </c>
      <c r="E375" s="244" t="s">
        <v>1</v>
      </c>
      <c r="F375" s="245" t="s">
        <v>436</v>
      </c>
      <c r="G375" s="243"/>
      <c r="H375" s="246">
        <v>0.053999999999999999</v>
      </c>
      <c r="I375" s="247"/>
      <c r="J375" s="243"/>
      <c r="K375" s="243"/>
      <c r="L375" s="248"/>
      <c r="M375" s="249"/>
      <c r="N375" s="250"/>
      <c r="O375" s="250"/>
      <c r="P375" s="250"/>
      <c r="Q375" s="250"/>
      <c r="R375" s="250"/>
      <c r="S375" s="250"/>
      <c r="T375" s="251"/>
      <c r="AT375" s="252" t="s">
        <v>141</v>
      </c>
      <c r="AU375" s="252" t="s">
        <v>79</v>
      </c>
      <c r="AV375" s="13" t="s">
        <v>79</v>
      </c>
      <c r="AW375" s="13" t="s">
        <v>34</v>
      </c>
      <c r="AX375" s="13" t="s">
        <v>21</v>
      </c>
      <c r="AY375" s="252" t="s">
        <v>126</v>
      </c>
    </row>
    <row r="376" s="1" customFormat="1" ht="16.5" customHeight="1">
      <c r="B376" s="38"/>
      <c r="C376" s="264" t="s">
        <v>437</v>
      </c>
      <c r="D376" s="264" t="s">
        <v>175</v>
      </c>
      <c r="E376" s="265" t="s">
        <v>438</v>
      </c>
      <c r="F376" s="266" t="s">
        <v>439</v>
      </c>
      <c r="G376" s="267" t="s">
        <v>161</v>
      </c>
      <c r="H376" s="268">
        <v>0.59999999999999998</v>
      </c>
      <c r="I376" s="269"/>
      <c r="J376" s="270">
        <f>ROUND(I376*H376,2)</f>
        <v>0</v>
      </c>
      <c r="K376" s="266" t="s">
        <v>132</v>
      </c>
      <c r="L376" s="271"/>
      <c r="M376" s="272" t="s">
        <v>1</v>
      </c>
      <c r="N376" s="273" t="s">
        <v>42</v>
      </c>
      <c r="O376" s="79"/>
      <c r="P376" s="225">
        <f>O376*H376</f>
        <v>0</v>
      </c>
      <c r="Q376" s="225">
        <v>1</v>
      </c>
      <c r="R376" s="225">
        <f>Q376*H376</f>
        <v>0.59999999999999998</v>
      </c>
      <c r="S376" s="225">
        <v>0</v>
      </c>
      <c r="T376" s="226">
        <f>S376*H376</f>
        <v>0</v>
      </c>
      <c r="AR376" s="17" t="s">
        <v>178</v>
      </c>
      <c r="AT376" s="17" t="s">
        <v>175</v>
      </c>
      <c r="AU376" s="17" t="s">
        <v>79</v>
      </c>
      <c r="AY376" s="17" t="s">
        <v>126</v>
      </c>
      <c r="BE376" s="227">
        <f>IF(N376="základní",J376,0)</f>
        <v>0</v>
      </c>
      <c r="BF376" s="227">
        <f>IF(N376="snížená",J376,0)</f>
        <v>0</v>
      </c>
      <c r="BG376" s="227">
        <f>IF(N376="zákl. přenesená",J376,0)</f>
        <v>0</v>
      </c>
      <c r="BH376" s="227">
        <f>IF(N376="sníž. přenesená",J376,0)</f>
        <v>0</v>
      </c>
      <c r="BI376" s="227">
        <f>IF(N376="nulová",J376,0)</f>
        <v>0</v>
      </c>
      <c r="BJ376" s="17" t="s">
        <v>21</v>
      </c>
      <c r="BK376" s="227">
        <f>ROUND(I376*H376,2)</f>
        <v>0</v>
      </c>
      <c r="BL376" s="17" t="s">
        <v>133</v>
      </c>
      <c r="BM376" s="17" t="s">
        <v>440</v>
      </c>
    </row>
    <row r="377" s="1" customFormat="1">
      <c r="B377" s="38"/>
      <c r="C377" s="39"/>
      <c r="D377" s="228" t="s">
        <v>135</v>
      </c>
      <c r="E377" s="39"/>
      <c r="F377" s="229" t="s">
        <v>439</v>
      </c>
      <c r="G377" s="39"/>
      <c r="H377" s="39"/>
      <c r="I377" s="143"/>
      <c r="J377" s="39"/>
      <c r="K377" s="39"/>
      <c r="L377" s="43"/>
      <c r="M377" s="230"/>
      <c r="N377" s="79"/>
      <c r="O377" s="79"/>
      <c r="P377" s="79"/>
      <c r="Q377" s="79"/>
      <c r="R377" s="79"/>
      <c r="S377" s="79"/>
      <c r="T377" s="80"/>
      <c r="AT377" s="17" t="s">
        <v>135</v>
      </c>
      <c r="AU377" s="17" t="s">
        <v>79</v>
      </c>
    </row>
    <row r="378" s="1" customFormat="1">
      <c r="B378" s="38"/>
      <c r="C378" s="39"/>
      <c r="D378" s="228" t="s">
        <v>139</v>
      </c>
      <c r="E378" s="39"/>
      <c r="F378" s="231" t="s">
        <v>441</v>
      </c>
      <c r="G378" s="39"/>
      <c r="H378" s="39"/>
      <c r="I378" s="143"/>
      <c r="J378" s="39"/>
      <c r="K378" s="39"/>
      <c r="L378" s="43"/>
      <c r="M378" s="230"/>
      <c r="N378" s="79"/>
      <c r="O378" s="79"/>
      <c r="P378" s="79"/>
      <c r="Q378" s="79"/>
      <c r="R378" s="79"/>
      <c r="S378" s="79"/>
      <c r="T378" s="80"/>
      <c r="AT378" s="17" t="s">
        <v>139</v>
      </c>
      <c r="AU378" s="17" t="s">
        <v>79</v>
      </c>
    </row>
    <row r="379" s="12" customFormat="1">
      <c r="B379" s="232"/>
      <c r="C379" s="233"/>
      <c r="D379" s="228" t="s">
        <v>141</v>
      </c>
      <c r="E379" s="234" t="s">
        <v>1</v>
      </c>
      <c r="F379" s="235" t="s">
        <v>415</v>
      </c>
      <c r="G379" s="233"/>
      <c r="H379" s="234" t="s">
        <v>1</v>
      </c>
      <c r="I379" s="236"/>
      <c r="J379" s="233"/>
      <c r="K379" s="233"/>
      <c r="L379" s="237"/>
      <c r="M379" s="238"/>
      <c r="N379" s="239"/>
      <c r="O379" s="239"/>
      <c r="P379" s="239"/>
      <c r="Q379" s="239"/>
      <c r="R379" s="239"/>
      <c r="S379" s="239"/>
      <c r="T379" s="240"/>
      <c r="AT379" s="241" t="s">
        <v>141</v>
      </c>
      <c r="AU379" s="241" t="s">
        <v>79</v>
      </c>
      <c r="AV379" s="12" t="s">
        <v>21</v>
      </c>
      <c r="AW379" s="12" t="s">
        <v>34</v>
      </c>
      <c r="AX379" s="12" t="s">
        <v>71</v>
      </c>
      <c r="AY379" s="241" t="s">
        <v>126</v>
      </c>
    </row>
    <row r="380" s="13" customFormat="1">
      <c r="B380" s="242"/>
      <c r="C380" s="243"/>
      <c r="D380" s="228" t="s">
        <v>141</v>
      </c>
      <c r="E380" s="244" t="s">
        <v>1</v>
      </c>
      <c r="F380" s="245" t="s">
        <v>442</v>
      </c>
      <c r="G380" s="243"/>
      <c r="H380" s="246">
        <v>0.54600000000000004</v>
      </c>
      <c r="I380" s="247"/>
      <c r="J380" s="243"/>
      <c r="K380" s="243"/>
      <c r="L380" s="248"/>
      <c r="M380" s="249"/>
      <c r="N380" s="250"/>
      <c r="O380" s="250"/>
      <c r="P380" s="250"/>
      <c r="Q380" s="250"/>
      <c r="R380" s="250"/>
      <c r="S380" s="250"/>
      <c r="T380" s="251"/>
      <c r="AT380" s="252" t="s">
        <v>141</v>
      </c>
      <c r="AU380" s="252" t="s">
        <v>79</v>
      </c>
      <c r="AV380" s="13" t="s">
        <v>79</v>
      </c>
      <c r="AW380" s="13" t="s">
        <v>34</v>
      </c>
      <c r="AX380" s="13" t="s">
        <v>71</v>
      </c>
      <c r="AY380" s="252" t="s">
        <v>126</v>
      </c>
    </row>
    <row r="381" s="12" customFormat="1">
      <c r="B381" s="232"/>
      <c r="C381" s="233"/>
      <c r="D381" s="228" t="s">
        <v>141</v>
      </c>
      <c r="E381" s="234" t="s">
        <v>1</v>
      </c>
      <c r="F381" s="235" t="s">
        <v>417</v>
      </c>
      <c r="G381" s="233"/>
      <c r="H381" s="234" t="s">
        <v>1</v>
      </c>
      <c r="I381" s="236"/>
      <c r="J381" s="233"/>
      <c r="K381" s="233"/>
      <c r="L381" s="237"/>
      <c r="M381" s="238"/>
      <c r="N381" s="239"/>
      <c r="O381" s="239"/>
      <c r="P381" s="239"/>
      <c r="Q381" s="239"/>
      <c r="R381" s="239"/>
      <c r="S381" s="239"/>
      <c r="T381" s="240"/>
      <c r="AT381" s="241" t="s">
        <v>141</v>
      </c>
      <c r="AU381" s="241" t="s">
        <v>79</v>
      </c>
      <c r="AV381" s="12" t="s">
        <v>21</v>
      </c>
      <c r="AW381" s="12" t="s">
        <v>34</v>
      </c>
      <c r="AX381" s="12" t="s">
        <v>71</v>
      </c>
      <c r="AY381" s="241" t="s">
        <v>126</v>
      </c>
    </row>
    <row r="382" s="13" customFormat="1">
      <c r="B382" s="242"/>
      <c r="C382" s="243"/>
      <c r="D382" s="228" t="s">
        <v>141</v>
      </c>
      <c r="E382" s="244" t="s">
        <v>1</v>
      </c>
      <c r="F382" s="245" t="s">
        <v>443</v>
      </c>
      <c r="G382" s="243"/>
      <c r="H382" s="246">
        <v>0.053999999999999999</v>
      </c>
      <c r="I382" s="247"/>
      <c r="J382" s="243"/>
      <c r="K382" s="243"/>
      <c r="L382" s="248"/>
      <c r="M382" s="249"/>
      <c r="N382" s="250"/>
      <c r="O382" s="250"/>
      <c r="P382" s="250"/>
      <c r="Q382" s="250"/>
      <c r="R382" s="250"/>
      <c r="S382" s="250"/>
      <c r="T382" s="251"/>
      <c r="AT382" s="252" t="s">
        <v>141</v>
      </c>
      <c r="AU382" s="252" t="s">
        <v>79</v>
      </c>
      <c r="AV382" s="13" t="s">
        <v>79</v>
      </c>
      <c r="AW382" s="13" t="s">
        <v>34</v>
      </c>
      <c r="AX382" s="13" t="s">
        <v>71</v>
      </c>
      <c r="AY382" s="252" t="s">
        <v>126</v>
      </c>
    </row>
    <row r="383" s="14" customFormat="1">
      <c r="B383" s="253"/>
      <c r="C383" s="254"/>
      <c r="D383" s="228" t="s">
        <v>141</v>
      </c>
      <c r="E383" s="255" t="s">
        <v>1</v>
      </c>
      <c r="F383" s="256" t="s">
        <v>150</v>
      </c>
      <c r="G383" s="254"/>
      <c r="H383" s="257">
        <v>0.59999999999999998</v>
      </c>
      <c r="I383" s="258"/>
      <c r="J383" s="254"/>
      <c r="K383" s="254"/>
      <c r="L383" s="259"/>
      <c r="M383" s="260"/>
      <c r="N383" s="261"/>
      <c r="O383" s="261"/>
      <c r="P383" s="261"/>
      <c r="Q383" s="261"/>
      <c r="R383" s="261"/>
      <c r="S383" s="261"/>
      <c r="T383" s="262"/>
      <c r="AT383" s="263" t="s">
        <v>141</v>
      </c>
      <c r="AU383" s="263" t="s">
        <v>79</v>
      </c>
      <c r="AV383" s="14" t="s">
        <v>133</v>
      </c>
      <c r="AW383" s="14" t="s">
        <v>34</v>
      </c>
      <c r="AX383" s="14" t="s">
        <v>21</v>
      </c>
      <c r="AY383" s="263" t="s">
        <v>126</v>
      </c>
    </row>
    <row r="384" s="1" customFormat="1" ht="16.5" customHeight="1">
      <c r="B384" s="38"/>
      <c r="C384" s="264" t="s">
        <v>444</v>
      </c>
      <c r="D384" s="264" t="s">
        <v>175</v>
      </c>
      <c r="E384" s="265" t="s">
        <v>445</v>
      </c>
      <c r="F384" s="266" t="s">
        <v>446</v>
      </c>
      <c r="G384" s="267" t="s">
        <v>161</v>
      </c>
      <c r="H384" s="268">
        <v>0.002</v>
      </c>
      <c r="I384" s="269"/>
      <c r="J384" s="270">
        <f>ROUND(I384*H384,2)</f>
        <v>0</v>
      </c>
      <c r="K384" s="266" t="s">
        <v>132</v>
      </c>
      <c r="L384" s="271"/>
      <c r="M384" s="272" t="s">
        <v>1</v>
      </c>
      <c r="N384" s="273" t="s">
        <v>42</v>
      </c>
      <c r="O384" s="79"/>
      <c r="P384" s="225">
        <f>O384*H384</f>
        <v>0</v>
      </c>
      <c r="Q384" s="225">
        <v>1</v>
      </c>
      <c r="R384" s="225">
        <f>Q384*H384</f>
        <v>0.002</v>
      </c>
      <c r="S384" s="225">
        <v>0</v>
      </c>
      <c r="T384" s="226">
        <f>S384*H384</f>
        <v>0</v>
      </c>
      <c r="AR384" s="17" t="s">
        <v>178</v>
      </c>
      <c r="AT384" s="17" t="s">
        <v>175</v>
      </c>
      <c r="AU384" s="17" t="s">
        <v>79</v>
      </c>
      <c r="AY384" s="17" t="s">
        <v>126</v>
      </c>
      <c r="BE384" s="227">
        <f>IF(N384="základní",J384,0)</f>
        <v>0</v>
      </c>
      <c r="BF384" s="227">
        <f>IF(N384="snížená",J384,0)</f>
        <v>0</v>
      </c>
      <c r="BG384" s="227">
        <f>IF(N384="zákl. přenesená",J384,0)</f>
        <v>0</v>
      </c>
      <c r="BH384" s="227">
        <f>IF(N384="sníž. přenesená",J384,0)</f>
        <v>0</v>
      </c>
      <c r="BI384" s="227">
        <f>IF(N384="nulová",J384,0)</f>
        <v>0</v>
      </c>
      <c r="BJ384" s="17" t="s">
        <v>21</v>
      </c>
      <c r="BK384" s="227">
        <f>ROUND(I384*H384,2)</f>
        <v>0</v>
      </c>
      <c r="BL384" s="17" t="s">
        <v>133</v>
      </c>
      <c r="BM384" s="17" t="s">
        <v>447</v>
      </c>
    </row>
    <row r="385" s="1" customFormat="1">
      <c r="B385" s="38"/>
      <c r="C385" s="39"/>
      <c r="D385" s="228" t="s">
        <v>135</v>
      </c>
      <c r="E385" s="39"/>
      <c r="F385" s="229" t="s">
        <v>446</v>
      </c>
      <c r="G385" s="39"/>
      <c r="H385" s="39"/>
      <c r="I385" s="143"/>
      <c r="J385" s="39"/>
      <c r="K385" s="39"/>
      <c r="L385" s="43"/>
      <c r="M385" s="230"/>
      <c r="N385" s="79"/>
      <c r="O385" s="79"/>
      <c r="P385" s="79"/>
      <c r="Q385" s="79"/>
      <c r="R385" s="79"/>
      <c r="S385" s="79"/>
      <c r="T385" s="80"/>
      <c r="AT385" s="17" t="s">
        <v>135</v>
      </c>
      <c r="AU385" s="17" t="s">
        <v>79</v>
      </c>
    </row>
    <row r="386" s="1" customFormat="1">
      <c r="B386" s="38"/>
      <c r="C386" s="39"/>
      <c r="D386" s="228" t="s">
        <v>139</v>
      </c>
      <c r="E386" s="39"/>
      <c r="F386" s="231" t="s">
        <v>448</v>
      </c>
      <c r="G386" s="39"/>
      <c r="H386" s="39"/>
      <c r="I386" s="143"/>
      <c r="J386" s="39"/>
      <c r="K386" s="39"/>
      <c r="L386" s="43"/>
      <c r="M386" s="230"/>
      <c r="N386" s="79"/>
      <c r="O386" s="79"/>
      <c r="P386" s="79"/>
      <c r="Q386" s="79"/>
      <c r="R386" s="79"/>
      <c r="S386" s="79"/>
      <c r="T386" s="80"/>
      <c r="AT386" s="17" t="s">
        <v>139</v>
      </c>
      <c r="AU386" s="17" t="s">
        <v>79</v>
      </c>
    </row>
    <row r="387" s="12" customFormat="1">
      <c r="B387" s="232"/>
      <c r="C387" s="233"/>
      <c r="D387" s="228" t="s">
        <v>141</v>
      </c>
      <c r="E387" s="234" t="s">
        <v>1</v>
      </c>
      <c r="F387" s="235" t="s">
        <v>419</v>
      </c>
      <c r="G387" s="233"/>
      <c r="H387" s="234" t="s">
        <v>1</v>
      </c>
      <c r="I387" s="236"/>
      <c r="J387" s="233"/>
      <c r="K387" s="233"/>
      <c r="L387" s="237"/>
      <c r="M387" s="238"/>
      <c r="N387" s="239"/>
      <c r="O387" s="239"/>
      <c r="P387" s="239"/>
      <c r="Q387" s="239"/>
      <c r="R387" s="239"/>
      <c r="S387" s="239"/>
      <c r="T387" s="240"/>
      <c r="AT387" s="241" t="s">
        <v>141</v>
      </c>
      <c r="AU387" s="241" t="s">
        <v>79</v>
      </c>
      <c r="AV387" s="12" t="s">
        <v>21</v>
      </c>
      <c r="AW387" s="12" t="s">
        <v>34</v>
      </c>
      <c r="AX387" s="12" t="s">
        <v>71</v>
      </c>
      <c r="AY387" s="241" t="s">
        <v>126</v>
      </c>
    </row>
    <row r="388" s="13" customFormat="1">
      <c r="B388" s="242"/>
      <c r="C388" s="243"/>
      <c r="D388" s="228" t="s">
        <v>141</v>
      </c>
      <c r="E388" s="244" t="s">
        <v>1</v>
      </c>
      <c r="F388" s="245" t="s">
        <v>449</v>
      </c>
      <c r="G388" s="243"/>
      <c r="H388" s="246">
        <v>0.002</v>
      </c>
      <c r="I388" s="247"/>
      <c r="J388" s="243"/>
      <c r="K388" s="243"/>
      <c r="L388" s="248"/>
      <c r="M388" s="249"/>
      <c r="N388" s="250"/>
      <c r="O388" s="250"/>
      <c r="P388" s="250"/>
      <c r="Q388" s="250"/>
      <c r="R388" s="250"/>
      <c r="S388" s="250"/>
      <c r="T388" s="251"/>
      <c r="AT388" s="252" t="s">
        <v>141</v>
      </c>
      <c r="AU388" s="252" t="s">
        <v>79</v>
      </c>
      <c r="AV388" s="13" t="s">
        <v>79</v>
      </c>
      <c r="AW388" s="13" t="s">
        <v>34</v>
      </c>
      <c r="AX388" s="13" t="s">
        <v>21</v>
      </c>
      <c r="AY388" s="252" t="s">
        <v>126</v>
      </c>
    </row>
    <row r="389" s="1" customFormat="1" ht="16.5" customHeight="1">
      <c r="B389" s="38"/>
      <c r="C389" s="264" t="s">
        <v>450</v>
      </c>
      <c r="D389" s="264" t="s">
        <v>175</v>
      </c>
      <c r="E389" s="265" t="s">
        <v>451</v>
      </c>
      <c r="F389" s="266" t="s">
        <v>452</v>
      </c>
      <c r="G389" s="267" t="s">
        <v>161</v>
      </c>
      <c r="H389" s="268">
        <v>0.112</v>
      </c>
      <c r="I389" s="269"/>
      <c r="J389" s="270">
        <f>ROUND(I389*H389,2)</f>
        <v>0</v>
      </c>
      <c r="K389" s="266" t="s">
        <v>132</v>
      </c>
      <c r="L389" s="271"/>
      <c r="M389" s="272" t="s">
        <v>1</v>
      </c>
      <c r="N389" s="273" t="s">
        <v>42</v>
      </c>
      <c r="O389" s="79"/>
      <c r="P389" s="225">
        <f>O389*H389</f>
        <v>0</v>
      </c>
      <c r="Q389" s="225">
        <v>1</v>
      </c>
      <c r="R389" s="225">
        <f>Q389*H389</f>
        <v>0.112</v>
      </c>
      <c r="S389" s="225">
        <v>0</v>
      </c>
      <c r="T389" s="226">
        <f>S389*H389</f>
        <v>0</v>
      </c>
      <c r="AR389" s="17" t="s">
        <v>178</v>
      </c>
      <c r="AT389" s="17" t="s">
        <v>175</v>
      </c>
      <c r="AU389" s="17" t="s">
        <v>79</v>
      </c>
      <c r="AY389" s="17" t="s">
        <v>126</v>
      </c>
      <c r="BE389" s="227">
        <f>IF(N389="základní",J389,0)</f>
        <v>0</v>
      </c>
      <c r="BF389" s="227">
        <f>IF(N389="snížená",J389,0)</f>
        <v>0</v>
      </c>
      <c r="BG389" s="227">
        <f>IF(N389="zákl. přenesená",J389,0)</f>
        <v>0</v>
      </c>
      <c r="BH389" s="227">
        <f>IF(N389="sníž. přenesená",J389,0)</f>
        <v>0</v>
      </c>
      <c r="BI389" s="227">
        <f>IF(N389="nulová",J389,0)</f>
        <v>0</v>
      </c>
      <c r="BJ389" s="17" t="s">
        <v>21</v>
      </c>
      <c r="BK389" s="227">
        <f>ROUND(I389*H389,2)</f>
        <v>0</v>
      </c>
      <c r="BL389" s="17" t="s">
        <v>133</v>
      </c>
      <c r="BM389" s="17" t="s">
        <v>453</v>
      </c>
    </row>
    <row r="390" s="1" customFormat="1">
      <c r="B390" s="38"/>
      <c r="C390" s="39"/>
      <c r="D390" s="228" t="s">
        <v>135</v>
      </c>
      <c r="E390" s="39"/>
      <c r="F390" s="229" t="s">
        <v>452</v>
      </c>
      <c r="G390" s="39"/>
      <c r="H390" s="39"/>
      <c r="I390" s="143"/>
      <c r="J390" s="39"/>
      <c r="K390" s="39"/>
      <c r="L390" s="43"/>
      <c r="M390" s="230"/>
      <c r="N390" s="79"/>
      <c r="O390" s="79"/>
      <c r="P390" s="79"/>
      <c r="Q390" s="79"/>
      <c r="R390" s="79"/>
      <c r="S390" s="79"/>
      <c r="T390" s="80"/>
      <c r="AT390" s="17" t="s">
        <v>135</v>
      </c>
      <c r="AU390" s="17" t="s">
        <v>79</v>
      </c>
    </row>
    <row r="391" s="1" customFormat="1">
      <c r="B391" s="38"/>
      <c r="C391" s="39"/>
      <c r="D391" s="228" t="s">
        <v>139</v>
      </c>
      <c r="E391" s="39"/>
      <c r="F391" s="231" t="s">
        <v>454</v>
      </c>
      <c r="G391" s="39"/>
      <c r="H391" s="39"/>
      <c r="I391" s="143"/>
      <c r="J391" s="39"/>
      <c r="K391" s="39"/>
      <c r="L391" s="43"/>
      <c r="M391" s="230"/>
      <c r="N391" s="79"/>
      <c r="O391" s="79"/>
      <c r="P391" s="79"/>
      <c r="Q391" s="79"/>
      <c r="R391" s="79"/>
      <c r="S391" s="79"/>
      <c r="T391" s="80"/>
      <c r="AT391" s="17" t="s">
        <v>139</v>
      </c>
      <c r="AU391" s="17" t="s">
        <v>79</v>
      </c>
    </row>
    <row r="392" s="12" customFormat="1">
      <c r="B392" s="232"/>
      <c r="C392" s="233"/>
      <c r="D392" s="228" t="s">
        <v>141</v>
      </c>
      <c r="E392" s="234" t="s">
        <v>1</v>
      </c>
      <c r="F392" s="235" t="s">
        <v>413</v>
      </c>
      <c r="G392" s="233"/>
      <c r="H392" s="234" t="s">
        <v>1</v>
      </c>
      <c r="I392" s="236"/>
      <c r="J392" s="233"/>
      <c r="K392" s="233"/>
      <c r="L392" s="237"/>
      <c r="M392" s="238"/>
      <c r="N392" s="239"/>
      <c r="O392" s="239"/>
      <c r="P392" s="239"/>
      <c r="Q392" s="239"/>
      <c r="R392" s="239"/>
      <c r="S392" s="239"/>
      <c r="T392" s="240"/>
      <c r="AT392" s="241" t="s">
        <v>141</v>
      </c>
      <c r="AU392" s="241" t="s">
        <v>79</v>
      </c>
      <c r="AV392" s="12" t="s">
        <v>21</v>
      </c>
      <c r="AW392" s="12" t="s">
        <v>34</v>
      </c>
      <c r="AX392" s="12" t="s">
        <v>71</v>
      </c>
      <c r="AY392" s="241" t="s">
        <v>126</v>
      </c>
    </row>
    <row r="393" s="13" customFormat="1">
      <c r="B393" s="242"/>
      <c r="C393" s="243"/>
      <c r="D393" s="228" t="s">
        <v>141</v>
      </c>
      <c r="E393" s="244" t="s">
        <v>1</v>
      </c>
      <c r="F393" s="245" t="s">
        <v>455</v>
      </c>
      <c r="G393" s="243"/>
      <c r="H393" s="246">
        <v>0.112</v>
      </c>
      <c r="I393" s="247"/>
      <c r="J393" s="243"/>
      <c r="K393" s="243"/>
      <c r="L393" s="248"/>
      <c r="M393" s="249"/>
      <c r="N393" s="250"/>
      <c r="O393" s="250"/>
      <c r="P393" s="250"/>
      <c r="Q393" s="250"/>
      <c r="R393" s="250"/>
      <c r="S393" s="250"/>
      <c r="T393" s="251"/>
      <c r="AT393" s="252" t="s">
        <v>141</v>
      </c>
      <c r="AU393" s="252" t="s">
        <v>79</v>
      </c>
      <c r="AV393" s="13" t="s">
        <v>79</v>
      </c>
      <c r="AW393" s="13" t="s">
        <v>34</v>
      </c>
      <c r="AX393" s="13" t="s">
        <v>21</v>
      </c>
      <c r="AY393" s="252" t="s">
        <v>126</v>
      </c>
    </row>
    <row r="394" s="1" customFormat="1" ht="16.5" customHeight="1">
      <c r="B394" s="38"/>
      <c r="C394" s="216" t="s">
        <v>456</v>
      </c>
      <c r="D394" s="216" t="s">
        <v>128</v>
      </c>
      <c r="E394" s="217" t="s">
        <v>457</v>
      </c>
      <c r="F394" s="218" t="s">
        <v>458</v>
      </c>
      <c r="G394" s="219" t="s">
        <v>376</v>
      </c>
      <c r="H394" s="220">
        <v>1.24</v>
      </c>
      <c r="I394" s="221"/>
      <c r="J394" s="222">
        <f>ROUND(I394*H394,2)</f>
        <v>0</v>
      </c>
      <c r="K394" s="218" t="s">
        <v>132</v>
      </c>
      <c r="L394" s="43"/>
      <c r="M394" s="223" t="s">
        <v>1</v>
      </c>
      <c r="N394" s="224" t="s">
        <v>42</v>
      </c>
      <c r="O394" s="79"/>
      <c r="P394" s="225">
        <f>O394*H394</f>
        <v>0</v>
      </c>
      <c r="Q394" s="225">
        <v>0.054239999999999997</v>
      </c>
      <c r="R394" s="225">
        <f>Q394*H394</f>
        <v>0.067257600000000001</v>
      </c>
      <c r="S394" s="225">
        <v>0</v>
      </c>
      <c r="T394" s="226">
        <f>S394*H394</f>
        <v>0</v>
      </c>
      <c r="AR394" s="17" t="s">
        <v>133</v>
      </c>
      <c r="AT394" s="17" t="s">
        <v>128</v>
      </c>
      <c r="AU394" s="17" t="s">
        <v>79</v>
      </c>
      <c r="AY394" s="17" t="s">
        <v>126</v>
      </c>
      <c r="BE394" s="227">
        <f>IF(N394="základní",J394,0)</f>
        <v>0</v>
      </c>
      <c r="BF394" s="227">
        <f>IF(N394="snížená",J394,0)</f>
        <v>0</v>
      </c>
      <c r="BG394" s="227">
        <f>IF(N394="zákl. přenesená",J394,0)</f>
        <v>0</v>
      </c>
      <c r="BH394" s="227">
        <f>IF(N394="sníž. přenesená",J394,0)</f>
        <v>0</v>
      </c>
      <c r="BI394" s="227">
        <f>IF(N394="nulová",J394,0)</f>
        <v>0</v>
      </c>
      <c r="BJ394" s="17" t="s">
        <v>21</v>
      </c>
      <c r="BK394" s="227">
        <f>ROUND(I394*H394,2)</f>
        <v>0</v>
      </c>
      <c r="BL394" s="17" t="s">
        <v>133</v>
      </c>
      <c r="BM394" s="17" t="s">
        <v>459</v>
      </c>
    </row>
    <row r="395" s="1" customFormat="1">
      <c r="B395" s="38"/>
      <c r="C395" s="39"/>
      <c r="D395" s="228" t="s">
        <v>135</v>
      </c>
      <c r="E395" s="39"/>
      <c r="F395" s="229" t="s">
        <v>460</v>
      </c>
      <c r="G395" s="39"/>
      <c r="H395" s="39"/>
      <c r="I395" s="143"/>
      <c r="J395" s="39"/>
      <c r="K395" s="39"/>
      <c r="L395" s="43"/>
      <c r="M395" s="230"/>
      <c r="N395" s="79"/>
      <c r="O395" s="79"/>
      <c r="P395" s="79"/>
      <c r="Q395" s="79"/>
      <c r="R395" s="79"/>
      <c r="S395" s="79"/>
      <c r="T395" s="80"/>
      <c r="AT395" s="17" t="s">
        <v>135</v>
      </c>
      <c r="AU395" s="17" t="s">
        <v>79</v>
      </c>
    </row>
    <row r="396" s="1" customFormat="1">
      <c r="B396" s="38"/>
      <c r="C396" s="39"/>
      <c r="D396" s="228" t="s">
        <v>137</v>
      </c>
      <c r="E396" s="39"/>
      <c r="F396" s="231" t="s">
        <v>461</v>
      </c>
      <c r="G396" s="39"/>
      <c r="H396" s="39"/>
      <c r="I396" s="143"/>
      <c r="J396" s="39"/>
      <c r="K396" s="39"/>
      <c r="L396" s="43"/>
      <c r="M396" s="230"/>
      <c r="N396" s="79"/>
      <c r="O396" s="79"/>
      <c r="P396" s="79"/>
      <c r="Q396" s="79"/>
      <c r="R396" s="79"/>
      <c r="S396" s="79"/>
      <c r="T396" s="80"/>
      <c r="AT396" s="17" t="s">
        <v>137</v>
      </c>
      <c r="AU396" s="17" t="s">
        <v>79</v>
      </c>
    </row>
    <row r="397" s="1" customFormat="1">
      <c r="B397" s="38"/>
      <c r="C397" s="39"/>
      <c r="D397" s="228" t="s">
        <v>139</v>
      </c>
      <c r="E397" s="39"/>
      <c r="F397" s="231" t="s">
        <v>462</v>
      </c>
      <c r="G397" s="39"/>
      <c r="H397" s="39"/>
      <c r="I397" s="143"/>
      <c r="J397" s="39"/>
      <c r="K397" s="39"/>
      <c r="L397" s="43"/>
      <c r="M397" s="230"/>
      <c r="N397" s="79"/>
      <c r="O397" s="79"/>
      <c r="P397" s="79"/>
      <c r="Q397" s="79"/>
      <c r="R397" s="79"/>
      <c r="S397" s="79"/>
      <c r="T397" s="80"/>
      <c r="AT397" s="17" t="s">
        <v>139</v>
      </c>
      <c r="AU397" s="17" t="s">
        <v>79</v>
      </c>
    </row>
    <row r="398" s="12" customFormat="1">
      <c r="B398" s="232"/>
      <c r="C398" s="233"/>
      <c r="D398" s="228" t="s">
        <v>141</v>
      </c>
      <c r="E398" s="234" t="s">
        <v>1</v>
      </c>
      <c r="F398" s="235" t="s">
        <v>463</v>
      </c>
      <c r="G398" s="233"/>
      <c r="H398" s="234" t="s">
        <v>1</v>
      </c>
      <c r="I398" s="236"/>
      <c r="J398" s="233"/>
      <c r="K398" s="233"/>
      <c r="L398" s="237"/>
      <c r="M398" s="238"/>
      <c r="N398" s="239"/>
      <c r="O398" s="239"/>
      <c r="P398" s="239"/>
      <c r="Q398" s="239"/>
      <c r="R398" s="239"/>
      <c r="S398" s="239"/>
      <c r="T398" s="240"/>
      <c r="AT398" s="241" t="s">
        <v>141</v>
      </c>
      <c r="AU398" s="241" t="s">
        <v>79</v>
      </c>
      <c r="AV398" s="12" t="s">
        <v>21</v>
      </c>
      <c r="AW398" s="12" t="s">
        <v>34</v>
      </c>
      <c r="AX398" s="12" t="s">
        <v>71</v>
      </c>
      <c r="AY398" s="241" t="s">
        <v>126</v>
      </c>
    </row>
    <row r="399" s="13" customFormat="1">
      <c r="B399" s="242"/>
      <c r="C399" s="243"/>
      <c r="D399" s="228" t="s">
        <v>141</v>
      </c>
      <c r="E399" s="244" t="s">
        <v>1</v>
      </c>
      <c r="F399" s="245" t="s">
        <v>464</v>
      </c>
      <c r="G399" s="243"/>
      <c r="H399" s="246">
        <v>1.24</v>
      </c>
      <c r="I399" s="247"/>
      <c r="J399" s="243"/>
      <c r="K399" s="243"/>
      <c r="L399" s="248"/>
      <c r="M399" s="249"/>
      <c r="N399" s="250"/>
      <c r="O399" s="250"/>
      <c r="P399" s="250"/>
      <c r="Q399" s="250"/>
      <c r="R399" s="250"/>
      <c r="S399" s="250"/>
      <c r="T399" s="251"/>
      <c r="AT399" s="252" t="s">
        <v>141</v>
      </c>
      <c r="AU399" s="252" t="s">
        <v>79</v>
      </c>
      <c r="AV399" s="13" t="s">
        <v>79</v>
      </c>
      <c r="AW399" s="13" t="s">
        <v>34</v>
      </c>
      <c r="AX399" s="13" t="s">
        <v>21</v>
      </c>
      <c r="AY399" s="252" t="s">
        <v>126</v>
      </c>
    </row>
    <row r="400" s="1" customFormat="1" ht="16.5" customHeight="1">
      <c r="B400" s="38"/>
      <c r="C400" s="264" t="s">
        <v>465</v>
      </c>
      <c r="D400" s="264" t="s">
        <v>175</v>
      </c>
      <c r="E400" s="265" t="s">
        <v>466</v>
      </c>
      <c r="F400" s="266" t="s">
        <v>467</v>
      </c>
      <c r="G400" s="267" t="s">
        <v>161</v>
      </c>
      <c r="H400" s="268">
        <v>0.034000000000000002</v>
      </c>
      <c r="I400" s="269"/>
      <c r="J400" s="270">
        <f>ROUND(I400*H400,2)</f>
        <v>0</v>
      </c>
      <c r="K400" s="266" t="s">
        <v>1</v>
      </c>
      <c r="L400" s="271"/>
      <c r="M400" s="272" t="s">
        <v>1</v>
      </c>
      <c r="N400" s="273" t="s">
        <v>42</v>
      </c>
      <c r="O400" s="79"/>
      <c r="P400" s="225">
        <f>O400*H400</f>
        <v>0</v>
      </c>
      <c r="Q400" s="225">
        <v>1</v>
      </c>
      <c r="R400" s="225">
        <f>Q400*H400</f>
        <v>0.034000000000000002</v>
      </c>
      <c r="S400" s="225">
        <v>0</v>
      </c>
      <c r="T400" s="226">
        <f>S400*H400</f>
        <v>0</v>
      </c>
      <c r="AR400" s="17" t="s">
        <v>178</v>
      </c>
      <c r="AT400" s="17" t="s">
        <v>175</v>
      </c>
      <c r="AU400" s="17" t="s">
        <v>79</v>
      </c>
      <c r="AY400" s="17" t="s">
        <v>126</v>
      </c>
      <c r="BE400" s="227">
        <f>IF(N400="základní",J400,0)</f>
        <v>0</v>
      </c>
      <c r="BF400" s="227">
        <f>IF(N400="snížená",J400,0)</f>
        <v>0</v>
      </c>
      <c r="BG400" s="227">
        <f>IF(N400="zákl. přenesená",J400,0)</f>
        <v>0</v>
      </c>
      <c r="BH400" s="227">
        <f>IF(N400="sníž. přenesená",J400,0)</f>
        <v>0</v>
      </c>
      <c r="BI400" s="227">
        <f>IF(N400="nulová",J400,0)</f>
        <v>0</v>
      </c>
      <c r="BJ400" s="17" t="s">
        <v>21</v>
      </c>
      <c r="BK400" s="227">
        <f>ROUND(I400*H400,2)</f>
        <v>0</v>
      </c>
      <c r="BL400" s="17" t="s">
        <v>133</v>
      </c>
      <c r="BM400" s="17" t="s">
        <v>468</v>
      </c>
    </row>
    <row r="401" s="1" customFormat="1">
      <c r="B401" s="38"/>
      <c r="C401" s="39"/>
      <c r="D401" s="228" t="s">
        <v>135</v>
      </c>
      <c r="E401" s="39"/>
      <c r="F401" s="229" t="s">
        <v>467</v>
      </c>
      <c r="G401" s="39"/>
      <c r="H401" s="39"/>
      <c r="I401" s="143"/>
      <c r="J401" s="39"/>
      <c r="K401" s="39"/>
      <c r="L401" s="43"/>
      <c r="M401" s="230"/>
      <c r="N401" s="79"/>
      <c r="O401" s="79"/>
      <c r="P401" s="79"/>
      <c r="Q401" s="79"/>
      <c r="R401" s="79"/>
      <c r="S401" s="79"/>
      <c r="T401" s="80"/>
      <c r="AT401" s="17" t="s">
        <v>135</v>
      </c>
      <c r="AU401" s="17" t="s">
        <v>79</v>
      </c>
    </row>
    <row r="402" s="1" customFormat="1">
      <c r="B402" s="38"/>
      <c r="C402" s="39"/>
      <c r="D402" s="228" t="s">
        <v>139</v>
      </c>
      <c r="E402" s="39"/>
      <c r="F402" s="231" t="s">
        <v>469</v>
      </c>
      <c r="G402" s="39"/>
      <c r="H402" s="39"/>
      <c r="I402" s="143"/>
      <c r="J402" s="39"/>
      <c r="K402" s="39"/>
      <c r="L402" s="43"/>
      <c r="M402" s="230"/>
      <c r="N402" s="79"/>
      <c r="O402" s="79"/>
      <c r="P402" s="79"/>
      <c r="Q402" s="79"/>
      <c r="R402" s="79"/>
      <c r="S402" s="79"/>
      <c r="T402" s="80"/>
      <c r="AT402" s="17" t="s">
        <v>139</v>
      </c>
      <c r="AU402" s="17" t="s">
        <v>79</v>
      </c>
    </row>
    <row r="403" s="12" customFormat="1">
      <c r="B403" s="232"/>
      <c r="C403" s="233"/>
      <c r="D403" s="228" t="s">
        <v>141</v>
      </c>
      <c r="E403" s="234" t="s">
        <v>1</v>
      </c>
      <c r="F403" s="235" t="s">
        <v>470</v>
      </c>
      <c r="G403" s="233"/>
      <c r="H403" s="234" t="s">
        <v>1</v>
      </c>
      <c r="I403" s="236"/>
      <c r="J403" s="233"/>
      <c r="K403" s="233"/>
      <c r="L403" s="237"/>
      <c r="M403" s="238"/>
      <c r="N403" s="239"/>
      <c r="O403" s="239"/>
      <c r="P403" s="239"/>
      <c r="Q403" s="239"/>
      <c r="R403" s="239"/>
      <c r="S403" s="239"/>
      <c r="T403" s="240"/>
      <c r="AT403" s="241" t="s">
        <v>141</v>
      </c>
      <c r="AU403" s="241" t="s">
        <v>79</v>
      </c>
      <c r="AV403" s="12" t="s">
        <v>21</v>
      </c>
      <c r="AW403" s="12" t="s">
        <v>34</v>
      </c>
      <c r="AX403" s="12" t="s">
        <v>71</v>
      </c>
      <c r="AY403" s="241" t="s">
        <v>126</v>
      </c>
    </row>
    <row r="404" s="13" customFormat="1">
      <c r="B404" s="242"/>
      <c r="C404" s="243"/>
      <c r="D404" s="228" t="s">
        <v>141</v>
      </c>
      <c r="E404" s="244" t="s">
        <v>1</v>
      </c>
      <c r="F404" s="245" t="s">
        <v>471</v>
      </c>
      <c r="G404" s="243"/>
      <c r="H404" s="246">
        <v>0.034000000000000002</v>
      </c>
      <c r="I404" s="247"/>
      <c r="J404" s="243"/>
      <c r="K404" s="243"/>
      <c r="L404" s="248"/>
      <c r="M404" s="249"/>
      <c r="N404" s="250"/>
      <c r="O404" s="250"/>
      <c r="P404" s="250"/>
      <c r="Q404" s="250"/>
      <c r="R404" s="250"/>
      <c r="S404" s="250"/>
      <c r="T404" s="251"/>
      <c r="AT404" s="252" t="s">
        <v>141</v>
      </c>
      <c r="AU404" s="252" t="s">
        <v>79</v>
      </c>
      <c r="AV404" s="13" t="s">
        <v>79</v>
      </c>
      <c r="AW404" s="13" t="s">
        <v>34</v>
      </c>
      <c r="AX404" s="13" t="s">
        <v>21</v>
      </c>
      <c r="AY404" s="252" t="s">
        <v>126</v>
      </c>
    </row>
    <row r="405" s="1" customFormat="1" ht="16.5" customHeight="1">
      <c r="B405" s="38"/>
      <c r="C405" s="216" t="s">
        <v>472</v>
      </c>
      <c r="D405" s="216" t="s">
        <v>128</v>
      </c>
      <c r="E405" s="217" t="s">
        <v>473</v>
      </c>
      <c r="F405" s="218" t="s">
        <v>474</v>
      </c>
      <c r="G405" s="219" t="s">
        <v>131</v>
      </c>
      <c r="H405" s="220">
        <v>157.13</v>
      </c>
      <c r="I405" s="221"/>
      <c r="J405" s="222">
        <f>ROUND(I405*H405,2)</f>
        <v>0</v>
      </c>
      <c r="K405" s="218" t="s">
        <v>132</v>
      </c>
      <c r="L405" s="43"/>
      <c r="M405" s="223" t="s">
        <v>1</v>
      </c>
      <c r="N405" s="224" t="s">
        <v>42</v>
      </c>
      <c r="O405" s="79"/>
      <c r="P405" s="225">
        <f>O405*H405</f>
        <v>0</v>
      </c>
      <c r="Q405" s="225">
        <v>0</v>
      </c>
      <c r="R405" s="225">
        <f>Q405*H405</f>
        <v>0</v>
      </c>
      <c r="S405" s="225">
        <v>0.00029999999999999997</v>
      </c>
      <c r="T405" s="226">
        <f>S405*H405</f>
        <v>0.047138999999999993</v>
      </c>
      <c r="AR405" s="17" t="s">
        <v>133</v>
      </c>
      <c r="AT405" s="17" t="s">
        <v>128</v>
      </c>
      <c r="AU405" s="17" t="s">
        <v>79</v>
      </c>
      <c r="AY405" s="17" t="s">
        <v>126</v>
      </c>
      <c r="BE405" s="227">
        <f>IF(N405="základní",J405,0)</f>
        <v>0</v>
      </c>
      <c r="BF405" s="227">
        <f>IF(N405="snížená",J405,0)</f>
        <v>0</v>
      </c>
      <c r="BG405" s="227">
        <f>IF(N405="zákl. přenesená",J405,0)</f>
        <v>0</v>
      </c>
      <c r="BH405" s="227">
        <f>IF(N405="sníž. přenesená",J405,0)</f>
        <v>0</v>
      </c>
      <c r="BI405" s="227">
        <f>IF(N405="nulová",J405,0)</f>
        <v>0</v>
      </c>
      <c r="BJ405" s="17" t="s">
        <v>21</v>
      </c>
      <c r="BK405" s="227">
        <f>ROUND(I405*H405,2)</f>
        <v>0</v>
      </c>
      <c r="BL405" s="17" t="s">
        <v>133</v>
      </c>
      <c r="BM405" s="17" t="s">
        <v>475</v>
      </c>
    </row>
    <row r="406" s="1" customFormat="1">
      <c r="B406" s="38"/>
      <c r="C406" s="39"/>
      <c r="D406" s="228" t="s">
        <v>135</v>
      </c>
      <c r="E406" s="39"/>
      <c r="F406" s="229" t="s">
        <v>476</v>
      </c>
      <c r="G406" s="39"/>
      <c r="H406" s="39"/>
      <c r="I406" s="143"/>
      <c r="J406" s="39"/>
      <c r="K406" s="39"/>
      <c r="L406" s="43"/>
      <c r="M406" s="230"/>
      <c r="N406" s="79"/>
      <c r="O406" s="79"/>
      <c r="P406" s="79"/>
      <c r="Q406" s="79"/>
      <c r="R406" s="79"/>
      <c r="S406" s="79"/>
      <c r="T406" s="80"/>
      <c r="AT406" s="17" t="s">
        <v>135</v>
      </c>
      <c r="AU406" s="17" t="s">
        <v>79</v>
      </c>
    </row>
    <row r="407" s="1" customFormat="1">
      <c r="B407" s="38"/>
      <c r="C407" s="39"/>
      <c r="D407" s="228" t="s">
        <v>137</v>
      </c>
      <c r="E407" s="39"/>
      <c r="F407" s="231" t="s">
        <v>477</v>
      </c>
      <c r="G407" s="39"/>
      <c r="H407" s="39"/>
      <c r="I407" s="143"/>
      <c r="J407" s="39"/>
      <c r="K407" s="39"/>
      <c r="L407" s="43"/>
      <c r="M407" s="230"/>
      <c r="N407" s="79"/>
      <c r="O407" s="79"/>
      <c r="P407" s="79"/>
      <c r="Q407" s="79"/>
      <c r="R407" s="79"/>
      <c r="S407" s="79"/>
      <c r="T407" s="80"/>
      <c r="AT407" s="17" t="s">
        <v>137</v>
      </c>
      <c r="AU407" s="17" t="s">
        <v>79</v>
      </c>
    </row>
    <row r="408" s="12" customFormat="1">
      <c r="B408" s="232"/>
      <c r="C408" s="233"/>
      <c r="D408" s="228" t="s">
        <v>141</v>
      </c>
      <c r="E408" s="234" t="s">
        <v>1</v>
      </c>
      <c r="F408" s="235" t="s">
        <v>478</v>
      </c>
      <c r="G408" s="233"/>
      <c r="H408" s="234" t="s">
        <v>1</v>
      </c>
      <c r="I408" s="236"/>
      <c r="J408" s="233"/>
      <c r="K408" s="233"/>
      <c r="L408" s="237"/>
      <c r="M408" s="238"/>
      <c r="N408" s="239"/>
      <c r="O408" s="239"/>
      <c r="P408" s="239"/>
      <c r="Q408" s="239"/>
      <c r="R408" s="239"/>
      <c r="S408" s="239"/>
      <c r="T408" s="240"/>
      <c r="AT408" s="241" t="s">
        <v>141</v>
      </c>
      <c r="AU408" s="241" t="s">
        <v>79</v>
      </c>
      <c r="AV408" s="12" t="s">
        <v>21</v>
      </c>
      <c r="AW408" s="12" t="s">
        <v>34</v>
      </c>
      <c r="AX408" s="12" t="s">
        <v>71</v>
      </c>
      <c r="AY408" s="241" t="s">
        <v>126</v>
      </c>
    </row>
    <row r="409" s="13" customFormat="1">
      <c r="B409" s="242"/>
      <c r="C409" s="243"/>
      <c r="D409" s="228" t="s">
        <v>141</v>
      </c>
      <c r="E409" s="244" t="s">
        <v>1</v>
      </c>
      <c r="F409" s="245" t="s">
        <v>479</v>
      </c>
      <c r="G409" s="243"/>
      <c r="H409" s="246">
        <v>13.859999999999999</v>
      </c>
      <c r="I409" s="247"/>
      <c r="J409" s="243"/>
      <c r="K409" s="243"/>
      <c r="L409" s="248"/>
      <c r="M409" s="249"/>
      <c r="N409" s="250"/>
      <c r="O409" s="250"/>
      <c r="P409" s="250"/>
      <c r="Q409" s="250"/>
      <c r="R409" s="250"/>
      <c r="S409" s="250"/>
      <c r="T409" s="251"/>
      <c r="AT409" s="252" t="s">
        <v>141</v>
      </c>
      <c r="AU409" s="252" t="s">
        <v>79</v>
      </c>
      <c r="AV409" s="13" t="s">
        <v>79</v>
      </c>
      <c r="AW409" s="13" t="s">
        <v>34</v>
      </c>
      <c r="AX409" s="13" t="s">
        <v>71</v>
      </c>
      <c r="AY409" s="252" t="s">
        <v>126</v>
      </c>
    </row>
    <row r="410" s="13" customFormat="1">
      <c r="B410" s="242"/>
      <c r="C410" s="243"/>
      <c r="D410" s="228" t="s">
        <v>141</v>
      </c>
      <c r="E410" s="244" t="s">
        <v>1</v>
      </c>
      <c r="F410" s="245" t="s">
        <v>480</v>
      </c>
      <c r="G410" s="243"/>
      <c r="H410" s="246">
        <v>19.440000000000001</v>
      </c>
      <c r="I410" s="247"/>
      <c r="J410" s="243"/>
      <c r="K410" s="243"/>
      <c r="L410" s="248"/>
      <c r="M410" s="249"/>
      <c r="N410" s="250"/>
      <c r="O410" s="250"/>
      <c r="P410" s="250"/>
      <c r="Q410" s="250"/>
      <c r="R410" s="250"/>
      <c r="S410" s="250"/>
      <c r="T410" s="251"/>
      <c r="AT410" s="252" t="s">
        <v>141</v>
      </c>
      <c r="AU410" s="252" t="s">
        <v>79</v>
      </c>
      <c r="AV410" s="13" t="s">
        <v>79</v>
      </c>
      <c r="AW410" s="13" t="s">
        <v>34</v>
      </c>
      <c r="AX410" s="13" t="s">
        <v>71</v>
      </c>
      <c r="AY410" s="252" t="s">
        <v>126</v>
      </c>
    </row>
    <row r="411" s="13" customFormat="1">
      <c r="B411" s="242"/>
      <c r="C411" s="243"/>
      <c r="D411" s="228" t="s">
        <v>141</v>
      </c>
      <c r="E411" s="244" t="s">
        <v>1</v>
      </c>
      <c r="F411" s="245" t="s">
        <v>479</v>
      </c>
      <c r="G411" s="243"/>
      <c r="H411" s="246">
        <v>13.859999999999999</v>
      </c>
      <c r="I411" s="247"/>
      <c r="J411" s="243"/>
      <c r="K411" s="243"/>
      <c r="L411" s="248"/>
      <c r="M411" s="249"/>
      <c r="N411" s="250"/>
      <c r="O411" s="250"/>
      <c r="P411" s="250"/>
      <c r="Q411" s="250"/>
      <c r="R411" s="250"/>
      <c r="S411" s="250"/>
      <c r="T411" s="251"/>
      <c r="AT411" s="252" t="s">
        <v>141</v>
      </c>
      <c r="AU411" s="252" t="s">
        <v>79</v>
      </c>
      <c r="AV411" s="13" t="s">
        <v>79</v>
      </c>
      <c r="AW411" s="13" t="s">
        <v>34</v>
      </c>
      <c r="AX411" s="13" t="s">
        <v>71</v>
      </c>
      <c r="AY411" s="252" t="s">
        <v>126</v>
      </c>
    </row>
    <row r="412" s="12" customFormat="1">
      <c r="B412" s="232"/>
      <c r="C412" s="233"/>
      <c r="D412" s="228" t="s">
        <v>141</v>
      </c>
      <c r="E412" s="234" t="s">
        <v>1</v>
      </c>
      <c r="F412" s="235" t="s">
        <v>481</v>
      </c>
      <c r="G412" s="233"/>
      <c r="H412" s="234" t="s">
        <v>1</v>
      </c>
      <c r="I412" s="236"/>
      <c r="J412" s="233"/>
      <c r="K412" s="233"/>
      <c r="L412" s="237"/>
      <c r="M412" s="238"/>
      <c r="N412" s="239"/>
      <c r="O412" s="239"/>
      <c r="P412" s="239"/>
      <c r="Q412" s="239"/>
      <c r="R412" s="239"/>
      <c r="S412" s="239"/>
      <c r="T412" s="240"/>
      <c r="AT412" s="241" t="s">
        <v>141</v>
      </c>
      <c r="AU412" s="241" t="s">
        <v>79</v>
      </c>
      <c r="AV412" s="12" t="s">
        <v>21</v>
      </c>
      <c r="AW412" s="12" t="s">
        <v>34</v>
      </c>
      <c r="AX412" s="12" t="s">
        <v>71</v>
      </c>
      <c r="AY412" s="241" t="s">
        <v>126</v>
      </c>
    </row>
    <row r="413" s="13" customFormat="1">
      <c r="B413" s="242"/>
      <c r="C413" s="243"/>
      <c r="D413" s="228" t="s">
        <v>141</v>
      </c>
      <c r="E413" s="244" t="s">
        <v>1</v>
      </c>
      <c r="F413" s="245" t="s">
        <v>482</v>
      </c>
      <c r="G413" s="243"/>
      <c r="H413" s="246">
        <v>7.9450000000000003</v>
      </c>
      <c r="I413" s="247"/>
      <c r="J413" s="243"/>
      <c r="K413" s="243"/>
      <c r="L413" s="248"/>
      <c r="M413" s="249"/>
      <c r="N413" s="250"/>
      <c r="O413" s="250"/>
      <c r="P413" s="250"/>
      <c r="Q413" s="250"/>
      <c r="R413" s="250"/>
      <c r="S413" s="250"/>
      <c r="T413" s="251"/>
      <c r="AT413" s="252" t="s">
        <v>141</v>
      </c>
      <c r="AU413" s="252" t="s">
        <v>79</v>
      </c>
      <c r="AV413" s="13" t="s">
        <v>79</v>
      </c>
      <c r="AW413" s="13" t="s">
        <v>34</v>
      </c>
      <c r="AX413" s="13" t="s">
        <v>71</v>
      </c>
      <c r="AY413" s="252" t="s">
        <v>126</v>
      </c>
    </row>
    <row r="414" s="13" customFormat="1">
      <c r="B414" s="242"/>
      <c r="C414" s="243"/>
      <c r="D414" s="228" t="s">
        <v>141</v>
      </c>
      <c r="E414" s="244" t="s">
        <v>1</v>
      </c>
      <c r="F414" s="245" t="s">
        <v>483</v>
      </c>
      <c r="G414" s="243"/>
      <c r="H414" s="246">
        <v>13.720000000000001</v>
      </c>
      <c r="I414" s="247"/>
      <c r="J414" s="243"/>
      <c r="K414" s="243"/>
      <c r="L414" s="248"/>
      <c r="M414" s="249"/>
      <c r="N414" s="250"/>
      <c r="O414" s="250"/>
      <c r="P414" s="250"/>
      <c r="Q414" s="250"/>
      <c r="R414" s="250"/>
      <c r="S414" s="250"/>
      <c r="T414" s="251"/>
      <c r="AT414" s="252" t="s">
        <v>141</v>
      </c>
      <c r="AU414" s="252" t="s">
        <v>79</v>
      </c>
      <c r="AV414" s="13" t="s">
        <v>79</v>
      </c>
      <c r="AW414" s="13" t="s">
        <v>34</v>
      </c>
      <c r="AX414" s="13" t="s">
        <v>71</v>
      </c>
      <c r="AY414" s="252" t="s">
        <v>126</v>
      </c>
    </row>
    <row r="415" s="13" customFormat="1">
      <c r="B415" s="242"/>
      <c r="C415" s="243"/>
      <c r="D415" s="228" t="s">
        <v>141</v>
      </c>
      <c r="E415" s="244" t="s">
        <v>1</v>
      </c>
      <c r="F415" s="245" t="s">
        <v>482</v>
      </c>
      <c r="G415" s="243"/>
      <c r="H415" s="246">
        <v>7.9450000000000003</v>
      </c>
      <c r="I415" s="247"/>
      <c r="J415" s="243"/>
      <c r="K415" s="243"/>
      <c r="L415" s="248"/>
      <c r="M415" s="249"/>
      <c r="N415" s="250"/>
      <c r="O415" s="250"/>
      <c r="P415" s="250"/>
      <c r="Q415" s="250"/>
      <c r="R415" s="250"/>
      <c r="S415" s="250"/>
      <c r="T415" s="251"/>
      <c r="AT415" s="252" t="s">
        <v>141</v>
      </c>
      <c r="AU415" s="252" t="s">
        <v>79</v>
      </c>
      <c r="AV415" s="13" t="s">
        <v>79</v>
      </c>
      <c r="AW415" s="13" t="s">
        <v>34</v>
      </c>
      <c r="AX415" s="13" t="s">
        <v>71</v>
      </c>
      <c r="AY415" s="252" t="s">
        <v>126</v>
      </c>
    </row>
    <row r="416" s="12" customFormat="1">
      <c r="B416" s="232"/>
      <c r="C416" s="233"/>
      <c r="D416" s="228" t="s">
        <v>141</v>
      </c>
      <c r="E416" s="234" t="s">
        <v>1</v>
      </c>
      <c r="F416" s="235" t="s">
        <v>484</v>
      </c>
      <c r="G416" s="233"/>
      <c r="H416" s="234" t="s">
        <v>1</v>
      </c>
      <c r="I416" s="236"/>
      <c r="J416" s="233"/>
      <c r="K416" s="233"/>
      <c r="L416" s="237"/>
      <c r="M416" s="238"/>
      <c r="N416" s="239"/>
      <c r="O416" s="239"/>
      <c r="P416" s="239"/>
      <c r="Q416" s="239"/>
      <c r="R416" s="239"/>
      <c r="S416" s="239"/>
      <c r="T416" s="240"/>
      <c r="AT416" s="241" t="s">
        <v>141</v>
      </c>
      <c r="AU416" s="241" t="s">
        <v>79</v>
      </c>
      <c r="AV416" s="12" t="s">
        <v>21</v>
      </c>
      <c r="AW416" s="12" t="s">
        <v>34</v>
      </c>
      <c r="AX416" s="12" t="s">
        <v>71</v>
      </c>
      <c r="AY416" s="241" t="s">
        <v>126</v>
      </c>
    </row>
    <row r="417" s="13" customFormat="1">
      <c r="B417" s="242"/>
      <c r="C417" s="243"/>
      <c r="D417" s="228" t="s">
        <v>141</v>
      </c>
      <c r="E417" s="244" t="s">
        <v>1</v>
      </c>
      <c r="F417" s="245" t="s">
        <v>485</v>
      </c>
      <c r="G417" s="243"/>
      <c r="H417" s="246">
        <v>80.359999999999999</v>
      </c>
      <c r="I417" s="247"/>
      <c r="J417" s="243"/>
      <c r="K417" s="243"/>
      <c r="L417" s="248"/>
      <c r="M417" s="249"/>
      <c r="N417" s="250"/>
      <c r="O417" s="250"/>
      <c r="P417" s="250"/>
      <c r="Q417" s="250"/>
      <c r="R417" s="250"/>
      <c r="S417" s="250"/>
      <c r="T417" s="251"/>
      <c r="AT417" s="252" t="s">
        <v>141</v>
      </c>
      <c r="AU417" s="252" t="s">
        <v>79</v>
      </c>
      <c r="AV417" s="13" t="s">
        <v>79</v>
      </c>
      <c r="AW417" s="13" t="s">
        <v>34</v>
      </c>
      <c r="AX417" s="13" t="s">
        <v>71</v>
      </c>
      <c r="AY417" s="252" t="s">
        <v>126</v>
      </c>
    </row>
    <row r="418" s="14" customFormat="1">
      <c r="B418" s="253"/>
      <c r="C418" s="254"/>
      <c r="D418" s="228" t="s">
        <v>141</v>
      </c>
      <c r="E418" s="255" t="s">
        <v>1</v>
      </c>
      <c r="F418" s="256" t="s">
        <v>150</v>
      </c>
      <c r="G418" s="254"/>
      <c r="H418" s="257">
        <v>157.13</v>
      </c>
      <c r="I418" s="258"/>
      <c r="J418" s="254"/>
      <c r="K418" s="254"/>
      <c r="L418" s="259"/>
      <c r="M418" s="260"/>
      <c r="N418" s="261"/>
      <c r="O418" s="261"/>
      <c r="P418" s="261"/>
      <c r="Q418" s="261"/>
      <c r="R418" s="261"/>
      <c r="S418" s="261"/>
      <c r="T418" s="262"/>
      <c r="AT418" s="263" t="s">
        <v>141</v>
      </c>
      <c r="AU418" s="263" t="s">
        <v>79</v>
      </c>
      <c r="AV418" s="14" t="s">
        <v>133</v>
      </c>
      <c r="AW418" s="14" t="s">
        <v>34</v>
      </c>
      <c r="AX418" s="14" t="s">
        <v>21</v>
      </c>
      <c r="AY418" s="263" t="s">
        <v>126</v>
      </c>
    </row>
    <row r="419" s="1" customFormat="1" ht="16.5" customHeight="1">
      <c r="B419" s="38"/>
      <c r="C419" s="216" t="s">
        <v>486</v>
      </c>
      <c r="D419" s="216" t="s">
        <v>128</v>
      </c>
      <c r="E419" s="217" t="s">
        <v>487</v>
      </c>
      <c r="F419" s="218" t="s">
        <v>488</v>
      </c>
      <c r="G419" s="219" t="s">
        <v>131</v>
      </c>
      <c r="H419" s="220">
        <v>114.8</v>
      </c>
      <c r="I419" s="221"/>
      <c r="J419" s="222">
        <f>ROUND(I419*H419,2)</f>
        <v>0</v>
      </c>
      <c r="K419" s="218" t="s">
        <v>132</v>
      </c>
      <c r="L419" s="43"/>
      <c r="M419" s="223" t="s">
        <v>1</v>
      </c>
      <c r="N419" s="224" t="s">
        <v>42</v>
      </c>
      <c r="O419" s="79"/>
      <c r="P419" s="225">
        <f>O419*H419</f>
        <v>0</v>
      </c>
      <c r="Q419" s="225">
        <v>0</v>
      </c>
      <c r="R419" s="225">
        <f>Q419*H419</f>
        <v>0</v>
      </c>
      <c r="S419" s="225">
        <v>0.00050000000000000001</v>
      </c>
      <c r="T419" s="226">
        <f>S419*H419</f>
        <v>0.0574</v>
      </c>
      <c r="AR419" s="17" t="s">
        <v>133</v>
      </c>
      <c r="AT419" s="17" t="s">
        <v>128</v>
      </c>
      <c r="AU419" s="17" t="s">
        <v>79</v>
      </c>
      <c r="AY419" s="17" t="s">
        <v>126</v>
      </c>
      <c r="BE419" s="227">
        <f>IF(N419="základní",J419,0)</f>
        <v>0</v>
      </c>
      <c r="BF419" s="227">
        <f>IF(N419="snížená",J419,0)</f>
        <v>0</v>
      </c>
      <c r="BG419" s="227">
        <f>IF(N419="zákl. přenesená",J419,0)</f>
        <v>0</v>
      </c>
      <c r="BH419" s="227">
        <f>IF(N419="sníž. přenesená",J419,0)</f>
        <v>0</v>
      </c>
      <c r="BI419" s="227">
        <f>IF(N419="nulová",J419,0)</f>
        <v>0</v>
      </c>
      <c r="BJ419" s="17" t="s">
        <v>21</v>
      </c>
      <c r="BK419" s="227">
        <f>ROUND(I419*H419,2)</f>
        <v>0</v>
      </c>
      <c r="BL419" s="17" t="s">
        <v>133</v>
      </c>
      <c r="BM419" s="17" t="s">
        <v>489</v>
      </c>
    </row>
    <row r="420" s="1" customFormat="1">
      <c r="B420" s="38"/>
      <c r="C420" s="39"/>
      <c r="D420" s="228" t="s">
        <v>135</v>
      </c>
      <c r="E420" s="39"/>
      <c r="F420" s="229" t="s">
        <v>490</v>
      </c>
      <c r="G420" s="39"/>
      <c r="H420" s="39"/>
      <c r="I420" s="143"/>
      <c r="J420" s="39"/>
      <c r="K420" s="39"/>
      <c r="L420" s="43"/>
      <c r="M420" s="230"/>
      <c r="N420" s="79"/>
      <c r="O420" s="79"/>
      <c r="P420" s="79"/>
      <c r="Q420" s="79"/>
      <c r="R420" s="79"/>
      <c r="S420" s="79"/>
      <c r="T420" s="80"/>
      <c r="AT420" s="17" t="s">
        <v>135</v>
      </c>
      <c r="AU420" s="17" t="s">
        <v>79</v>
      </c>
    </row>
    <row r="421" s="1" customFormat="1">
      <c r="B421" s="38"/>
      <c r="C421" s="39"/>
      <c r="D421" s="228" t="s">
        <v>139</v>
      </c>
      <c r="E421" s="39"/>
      <c r="F421" s="231" t="s">
        <v>491</v>
      </c>
      <c r="G421" s="39"/>
      <c r="H421" s="39"/>
      <c r="I421" s="143"/>
      <c r="J421" s="39"/>
      <c r="K421" s="39"/>
      <c r="L421" s="43"/>
      <c r="M421" s="230"/>
      <c r="N421" s="79"/>
      <c r="O421" s="79"/>
      <c r="P421" s="79"/>
      <c r="Q421" s="79"/>
      <c r="R421" s="79"/>
      <c r="S421" s="79"/>
      <c r="T421" s="80"/>
      <c r="AT421" s="17" t="s">
        <v>139</v>
      </c>
      <c r="AU421" s="17" t="s">
        <v>79</v>
      </c>
    </row>
    <row r="422" s="13" customFormat="1">
      <c r="B422" s="242"/>
      <c r="C422" s="243"/>
      <c r="D422" s="228" t="s">
        <v>141</v>
      </c>
      <c r="E422" s="244" t="s">
        <v>1</v>
      </c>
      <c r="F422" s="245" t="s">
        <v>492</v>
      </c>
      <c r="G422" s="243"/>
      <c r="H422" s="246">
        <v>114.8</v>
      </c>
      <c r="I422" s="247"/>
      <c r="J422" s="243"/>
      <c r="K422" s="243"/>
      <c r="L422" s="248"/>
      <c r="M422" s="249"/>
      <c r="N422" s="250"/>
      <c r="O422" s="250"/>
      <c r="P422" s="250"/>
      <c r="Q422" s="250"/>
      <c r="R422" s="250"/>
      <c r="S422" s="250"/>
      <c r="T422" s="251"/>
      <c r="AT422" s="252" t="s">
        <v>141</v>
      </c>
      <c r="AU422" s="252" t="s">
        <v>79</v>
      </c>
      <c r="AV422" s="13" t="s">
        <v>79</v>
      </c>
      <c r="AW422" s="13" t="s">
        <v>34</v>
      </c>
      <c r="AX422" s="13" t="s">
        <v>21</v>
      </c>
      <c r="AY422" s="252" t="s">
        <v>126</v>
      </c>
    </row>
    <row r="423" s="1" customFormat="1" ht="16.5" customHeight="1">
      <c r="B423" s="38"/>
      <c r="C423" s="216" t="s">
        <v>493</v>
      </c>
      <c r="D423" s="216" t="s">
        <v>128</v>
      </c>
      <c r="E423" s="217" t="s">
        <v>494</v>
      </c>
      <c r="F423" s="218" t="s">
        <v>495</v>
      </c>
      <c r="G423" s="219" t="s">
        <v>273</v>
      </c>
      <c r="H423" s="220">
        <v>8</v>
      </c>
      <c r="I423" s="221"/>
      <c r="J423" s="222">
        <f>ROUND(I423*H423,2)</f>
        <v>0</v>
      </c>
      <c r="K423" s="218" t="s">
        <v>132</v>
      </c>
      <c r="L423" s="43"/>
      <c r="M423" s="223" t="s">
        <v>1</v>
      </c>
      <c r="N423" s="224" t="s">
        <v>42</v>
      </c>
      <c r="O423" s="79"/>
      <c r="P423" s="225">
        <f>O423*H423</f>
        <v>0</v>
      </c>
      <c r="Q423" s="225">
        <v>6.0000000000000002E-05</v>
      </c>
      <c r="R423" s="225">
        <f>Q423*H423</f>
        <v>0.00048000000000000001</v>
      </c>
      <c r="S423" s="225">
        <v>0</v>
      </c>
      <c r="T423" s="226">
        <f>S423*H423</f>
        <v>0</v>
      </c>
      <c r="AR423" s="17" t="s">
        <v>133</v>
      </c>
      <c r="AT423" s="17" t="s">
        <v>128</v>
      </c>
      <c r="AU423" s="17" t="s">
        <v>79</v>
      </c>
      <c r="AY423" s="17" t="s">
        <v>126</v>
      </c>
      <c r="BE423" s="227">
        <f>IF(N423="základní",J423,0)</f>
        <v>0</v>
      </c>
      <c r="BF423" s="227">
        <f>IF(N423="snížená",J423,0)</f>
        <v>0</v>
      </c>
      <c r="BG423" s="227">
        <f>IF(N423="zákl. přenesená",J423,0)</f>
        <v>0</v>
      </c>
      <c r="BH423" s="227">
        <f>IF(N423="sníž. přenesená",J423,0)</f>
        <v>0</v>
      </c>
      <c r="BI423" s="227">
        <f>IF(N423="nulová",J423,0)</f>
        <v>0</v>
      </c>
      <c r="BJ423" s="17" t="s">
        <v>21</v>
      </c>
      <c r="BK423" s="227">
        <f>ROUND(I423*H423,2)</f>
        <v>0</v>
      </c>
      <c r="BL423" s="17" t="s">
        <v>133</v>
      </c>
      <c r="BM423" s="17" t="s">
        <v>496</v>
      </c>
    </row>
    <row r="424" s="1" customFormat="1">
      <c r="B424" s="38"/>
      <c r="C424" s="39"/>
      <c r="D424" s="228" t="s">
        <v>135</v>
      </c>
      <c r="E424" s="39"/>
      <c r="F424" s="229" t="s">
        <v>497</v>
      </c>
      <c r="G424" s="39"/>
      <c r="H424" s="39"/>
      <c r="I424" s="143"/>
      <c r="J424" s="39"/>
      <c r="K424" s="39"/>
      <c r="L424" s="43"/>
      <c r="M424" s="230"/>
      <c r="N424" s="79"/>
      <c r="O424" s="79"/>
      <c r="P424" s="79"/>
      <c r="Q424" s="79"/>
      <c r="R424" s="79"/>
      <c r="S424" s="79"/>
      <c r="T424" s="80"/>
      <c r="AT424" s="17" t="s">
        <v>135</v>
      </c>
      <c r="AU424" s="17" t="s">
        <v>79</v>
      </c>
    </row>
    <row r="425" s="1" customFormat="1">
      <c r="B425" s="38"/>
      <c r="C425" s="39"/>
      <c r="D425" s="228" t="s">
        <v>137</v>
      </c>
      <c r="E425" s="39"/>
      <c r="F425" s="231" t="s">
        <v>498</v>
      </c>
      <c r="G425" s="39"/>
      <c r="H425" s="39"/>
      <c r="I425" s="143"/>
      <c r="J425" s="39"/>
      <c r="K425" s="39"/>
      <c r="L425" s="43"/>
      <c r="M425" s="230"/>
      <c r="N425" s="79"/>
      <c r="O425" s="79"/>
      <c r="P425" s="79"/>
      <c r="Q425" s="79"/>
      <c r="R425" s="79"/>
      <c r="S425" s="79"/>
      <c r="T425" s="80"/>
      <c r="AT425" s="17" t="s">
        <v>137</v>
      </c>
      <c r="AU425" s="17" t="s">
        <v>79</v>
      </c>
    </row>
    <row r="426" s="1" customFormat="1">
      <c r="B426" s="38"/>
      <c r="C426" s="39"/>
      <c r="D426" s="228" t="s">
        <v>139</v>
      </c>
      <c r="E426" s="39"/>
      <c r="F426" s="231" t="s">
        <v>499</v>
      </c>
      <c r="G426" s="39"/>
      <c r="H426" s="39"/>
      <c r="I426" s="143"/>
      <c r="J426" s="39"/>
      <c r="K426" s="39"/>
      <c r="L426" s="43"/>
      <c r="M426" s="230"/>
      <c r="N426" s="79"/>
      <c r="O426" s="79"/>
      <c r="P426" s="79"/>
      <c r="Q426" s="79"/>
      <c r="R426" s="79"/>
      <c r="S426" s="79"/>
      <c r="T426" s="80"/>
      <c r="AT426" s="17" t="s">
        <v>139</v>
      </c>
      <c r="AU426" s="17" t="s">
        <v>79</v>
      </c>
    </row>
    <row r="427" s="13" customFormat="1">
      <c r="B427" s="242"/>
      <c r="C427" s="243"/>
      <c r="D427" s="228" t="s">
        <v>141</v>
      </c>
      <c r="E427" s="244" t="s">
        <v>1</v>
      </c>
      <c r="F427" s="245" t="s">
        <v>500</v>
      </c>
      <c r="G427" s="243"/>
      <c r="H427" s="246">
        <v>8</v>
      </c>
      <c r="I427" s="247"/>
      <c r="J427" s="243"/>
      <c r="K427" s="243"/>
      <c r="L427" s="248"/>
      <c r="M427" s="249"/>
      <c r="N427" s="250"/>
      <c r="O427" s="250"/>
      <c r="P427" s="250"/>
      <c r="Q427" s="250"/>
      <c r="R427" s="250"/>
      <c r="S427" s="250"/>
      <c r="T427" s="251"/>
      <c r="AT427" s="252" t="s">
        <v>141</v>
      </c>
      <c r="AU427" s="252" t="s">
        <v>79</v>
      </c>
      <c r="AV427" s="13" t="s">
        <v>79</v>
      </c>
      <c r="AW427" s="13" t="s">
        <v>34</v>
      </c>
      <c r="AX427" s="13" t="s">
        <v>21</v>
      </c>
      <c r="AY427" s="252" t="s">
        <v>126</v>
      </c>
    </row>
    <row r="428" s="1" customFormat="1" ht="16.5" customHeight="1">
      <c r="B428" s="38"/>
      <c r="C428" s="216" t="s">
        <v>501</v>
      </c>
      <c r="D428" s="216" t="s">
        <v>128</v>
      </c>
      <c r="E428" s="217" t="s">
        <v>502</v>
      </c>
      <c r="F428" s="218" t="s">
        <v>503</v>
      </c>
      <c r="G428" s="219" t="s">
        <v>273</v>
      </c>
      <c r="H428" s="220">
        <v>8</v>
      </c>
      <c r="I428" s="221"/>
      <c r="J428" s="222">
        <f>ROUND(I428*H428,2)</f>
        <v>0</v>
      </c>
      <c r="K428" s="218" t="s">
        <v>132</v>
      </c>
      <c r="L428" s="43"/>
      <c r="M428" s="223" t="s">
        <v>1</v>
      </c>
      <c r="N428" s="224" t="s">
        <v>42</v>
      </c>
      <c r="O428" s="79"/>
      <c r="P428" s="225">
        <f>O428*H428</f>
        <v>0</v>
      </c>
      <c r="Q428" s="225">
        <v>0.36965999999999999</v>
      </c>
      <c r="R428" s="225">
        <f>Q428*H428</f>
        <v>2.9572799999999999</v>
      </c>
      <c r="S428" s="225">
        <v>0</v>
      </c>
      <c r="T428" s="226">
        <f>S428*H428</f>
        <v>0</v>
      </c>
      <c r="AR428" s="17" t="s">
        <v>133</v>
      </c>
      <c r="AT428" s="17" t="s">
        <v>128</v>
      </c>
      <c r="AU428" s="17" t="s">
        <v>79</v>
      </c>
      <c r="AY428" s="17" t="s">
        <v>126</v>
      </c>
      <c r="BE428" s="227">
        <f>IF(N428="základní",J428,0)</f>
        <v>0</v>
      </c>
      <c r="BF428" s="227">
        <f>IF(N428="snížená",J428,0)</f>
        <v>0</v>
      </c>
      <c r="BG428" s="227">
        <f>IF(N428="zákl. přenesená",J428,0)</f>
        <v>0</v>
      </c>
      <c r="BH428" s="227">
        <f>IF(N428="sníž. přenesená",J428,0)</f>
        <v>0</v>
      </c>
      <c r="BI428" s="227">
        <f>IF(N428="nulová",J428,0)</f>
        <v>0</v>
      </c>
      <c r="BJ428" s="17" t="s">
        <v>21</v>
      </c>
      <c r="BK428" s="227">
        <f>ROUND(I428*H428,2)</f>
        <v>0</v>
      </c>
      <c r="BL428" s="17" t="s">
        <v>133</v>
      </c>
      <c r="BM428" s="17" t="s">
        <v>504</v>
      </c>
    </row>
    <row r="429" s="1" customFormat="1">
      <c r="B429" s="38"/>
      <c r="C429" s="39"/>
      <c r="D429" s="228" t="s">
        <v>135</v>
      </c>
      <c r="E429" s="39"/>
      <c r="F429" s="229" t="s">
        <v>505</v>
      </c>
      <c r="G429" s="39"/>
      <c r="H429" s="39"/>
      <c r="I429" s="143"/>
      <c r="J429" s="39"/>
      <c r="K429" s="39"/>
      <c r="L429" s="43"/>
      <c r="M429" s="230"/>
      <c r="N429" s="79"/>
      <c r="O429" s="79"/>
      <c r="P429" s="79"/>
      <c r="Q429" s="79"/>
      <c r="R429" s="79"/>
      <c r="S429" s="79"/>
      <c r="T429" s="80"/>
      <c r="AT429" s="17" t="s">
        <v>135</v>
      </c>
      <c r="AU429" s="17" t="s">
        <v>79</v>
      </c>
    </row>
    <row r="430" s="1" customFormat="1">
      <c r="B430" s="38"/>
      <c r="C430" s="39"/>
      <c r="D430" s="228" t="s">
        <v>137</v>
      </c>
      <c r="E430" s="39"/>
      <c r="F430" s="231" t="s">
        <v>498</v>
      </c>
      <c r="G430" s="39"/>
      <c r="H430" s="39"/>
      <c r="I430" s="143"/>
      <c r="J430" s="39"/>
      <c r="K430" s="39"/>
      <c r="L430" s="43"/>
      <c r="M430" s="230"/>
      <c r="N430" s="79"/>
      <c r="O430" s="79"/>
      <c r="P430" s="79"/>
      <c r="Q430" s="79"/>
      <c r="R430" s="79"/>
      <c r="S430" s="79"/>
      <c r="T430" s="80"/>
      <c r="AT430" s="17" t="s">
        <v>137</v>
      </c>
      <c r="AU430" s="17" t="s">
        <v>79</v>
      </c>
    </row>
    <row r="431" s="1" customFormat="1">
      <c r="B431" s="38"/>
      <c r="C431" s="39"/>
      <c r="D431" s="228" t="s">
        <v>139</v>
      </c>
      <c r="E431" s="39"/>
      <c r="F431" s="231" t="s">
        <v>506</v>
      </c>
      <c r="G431" s="39"/>
      <c r="H431" s="39"/>
      <c r="I431" s="143"/>
      <c r="J431" s="39"/>
      <c r="K431" s="39"/>
      <c r="L431" s="43"/>
      <c r="M431" s="230"/>
      <c r="N431" s="79"/>
      <c r="O431" s="79"/>
      <c r="P431" s="79"/>
      <c r="Q431" s="79"/>
      <c r="R431" s="79"/>
      <c r="S431" s="79"/>
      <c r="T431" s="80"/>
      <c r="AT431" s="17" t="s">
        <v>139</v>
      </c>
      <c r="AU431" s="17" t="s">
        <v>79</v>
      </c>
    </row>
    <row r="432" s="13" customFormat="1">
      <c r="B432" s="242"/>
      <c r="C432" s="243"/>
      <c r="D432" s="228" t="s">
        <v>141</v>
      </c>
      <c r="E432" s="244" t="s">
        <v>1</v>
      </c>
      <c r="F432" s="245" t="s">
        <v>500</v>
      </c>
      <c r="G432" s="243"/>
      <c r="H432" s="246">
        <v>8</v>
      </c>
      <c r="I432" s="247"/>
      <c r="J432" s="243"/>
      <c r="K432" s="243"/>
      <c r="L432" s="248"/>
      <c r="M432" s="249"/>
      <c r="N432" s="250"/>
      <c r="O432" s="250"/>
      <c r="P432" s="250"/>
      <c r="Q432" s="250"/>
      <c r="R432" s="250"/>
      <c r="S432" s="250"/>
      <c r="T432" s="251"/>
      <c r="AT432" s="252" t="s">
        <v>141</v>
      </c>
      <c r="AU432" s="252" t="s">
        <v>79</v>
      </c>
      <c r="AV432" s="13" t="s">
        <v>79</v>
      </c>
      <c r="AW432" s="13" t="s">
        <v>34</v>
      </c>
      <c r="AX432" s="13" t="s">
        <v>21</v>
      </c>
      <c r="AY432" s="252" t="s">
        <v>126</v>
      </c>
    </row>
    <row r="433" s="1" customFormat="1" ht="16.5" customHeight="1">
      <c r="B433" s="38"/>
      <c r="C433" s="216" t="s">
        <v>507</v>
      </c>
      <c r="D433" s="216" t="s">
        <v>128</v>
      </c>
      <c r="E433" s="217" t="s">
        <v>508</v>
      </c>
      <c r="F433" s="218" t="s">
        <v>509</v>
      </c>
      <c r="G433" s="219" t="s">
        <v>131</v>
      </c>
      <c r="H433" s="220">
        <v>77.040000000000006</v>
      </c>
      <c r="I433" s="221"/>
      <c r="J433" s="222">
        <f>ROUND(I433*H433,2)</f>
        <v>0</v>
      </c>
      <c r="K433" s="218" t="s">
        <v>132</v>
      </c>
      <c r="L433" s="43"/>
      <c r="M433" s="223" t="s">
        <v>1</v>
      </c>
      <c r="N433" s="224" t="s">
        <v>42</v>
      </c>
      <c r="O433" s="79"/>
      <c r="P433" s="225">
        <f>O433*H433</f>
        <v>0</v>
      </c>
      <c r="Q433" s="225">
        <v>0</v>
      </c>
      <c r="R433" s="225">
        <f>Q433*H433</f>
        <v>0</v>
      </c>
      <c r="S433" s="225">
        <v>0</v>
      </c>
      <c r="T433" s="226">
        <f>S433*H433</f>
        <v>0</v>
      </c>
      <c r="AR433" s="17" t="s">
        <v>133</v>
      </c>
      <c r="AT433" s="17" t="s">
        <v>128</v>
      </c>
      <c r="AU433" s="17" t="s">
        <v>79</v>
      </c>
      <c r="AY433" s="17" t="s">
        <v>126</v>
      </c>
      <c r="BE433" s="227">
        <f>IF(N433="základní",J433,0)</f>
        <v>0</v>
      </c>
      <c r="BF433" s="227">
        <f>IF(N433="snížená",J433,0)</f>
        <v>0</v>
      </c>
      <c r="BG433" s="227">
        <f>IF(N433="zákl. přenesená",J433,0)</f>
        <v>0</v>
      </c>
      <c r="BH433" s="227">
        <f>IF(N433="sníž. přenesená",J433,0)</f>
        <v>0</v>
      </c>
      <c r="BI433" s="227">
        <f>IF(N433="nulová",J433,0)</f>
        <v>0</v>
      </c>
      <c r="BJ433" s="17" t="s">
        <v>21</v>
      </c>
      <c r="BK433" s="227">
        <f>ROUND(I433*H433,2)</f>
        <v>0</v>
      </c>
      <c r="BL433" s="17" t="s">
        <v>133</v>
      </c>
      <c r="BM433" s="17" t="s">
        <v>510</v>
      </c>
    </row>
    <row r="434" s="1" customFormat="1">
      <c r="B434" s="38"/>
      <c r="C434" s="39"/>
      <c r="D434" s="228" t="s">
        <v>135</v>
      </c>
      <c r="E434" s="39"/>
      <c r="F434" s="229" t="s">
        <v>511</v>
      </c>
      <c r="G434" s="39"/>
      <c r="H434" s="39"/>
      <c r="I434" s="143"/>
      <c r="J434" s="39"/>
      <c r="K434" s="39"/>
      <c r="L434" s="43"/>
      <c r="M434" s="230"/>
      <c r="N434" s="79"/>
      <c r="O434" s="79"/>
      <c r="P434" s="79"/>
      <c r="Q434" s="79"/>
      <c r="R434" s="79"/>
      <c r="S434" s="79"/>
      <c r="T434" s="80"/>
      <c r="AT434" s="17" t="s">
        <v>135</v>
      </c>
      <c r="AU434" s="17" t="s">
        <v>79</v>
      </c>
    </row>
    <row r="435" s="1" customFormat="1">
      <c r="B435" s="38"/>
      <c r="C435" s="39"/>
      <c r="D435" s="228" t="s">
        <v>137</v>
      </c>
      <c r="E435" s="39"/>
      <c r="F435" s="231" t="s">
        <v>512</v>
      </c>
      <c r="G435" s="39"/>
      <c r="H435" s="39"/>
      <c r="I435" s="143"/>
      <c r="J435" s="39"/>
      <c r="K435" s="39"/>
      <c r="L435" s="43"/>
      <c r="M435" s="230"/>
      <c r="N435" s="79"/>
      <c r="O435" s="79"/>
      <c r="P435" s="79"/>
      <c r="Q435" s="79"/>
      <c r="R435" s="79"/>
      <c r="S435" s="79"/>
      <c r="T435" s="80"/>
      <c r="AT435" s="17" t="s">
        <v>137</v>
      </c>
      <c r="AU435" s="17" t="s">
        <v>79</v>
      </c>
    </row>
    <row r="436" s="12" customFormat="1">
      <c r="B436" s="232"/>
      <c r="C436" s="233"/>
      <c r="D436" s="228" t="s">
        <v>141</v>
      </c>
      <c r="E436" s="234" t="s">
        <v>1</v>
      </c>
      <c r="F436" s="235" t="s">
        <v>513</v>
      </c>
      <c r="G436" s="233"/>
      <c r="H436" s="234" t="s">
        <v>1</v>
      </c>
      <c r="I436" s="236"/>
      <c r="J436" s="233"/>
      <c r="K436" s="233"/>
      <c r="L436" s="237"/>
      <c r="M436" s="238"/>
      <c r="N436" s="239"/>
      <c r="O436" s="239"/>
      <c r="P436" s="239"/>
      <c r="Q436" s="239"/>
      <c r="R436" s="239"/>
      <c r="S436" s="239"/>
      <c r="T436" s="240"/>
      <c r="AT436" s="241" t="s">
        <v>141</v>
      </c>
      <c r="AU436" s="241" t="s">
        <v>79</v>
      </c>
      <c r="AV436" s="12" t="s">
        <v>21</v>
      </c>
      <c r="AW436" s="12" t="s">
        <v>34</v>
      </c>
      <c r="AX436" s="12" t="s">
        <v>71</v>
      </c>
      <c r="AY436" s="241" t="s">
        <v>126</v>
      </c>
    </row>
    <row r="437" s="13" customFormat="1">
      <c r="B437" s="242"/>
      <c r="C437" s="243"/>
      <c r="D437" s="228" t="s">
        <v>141</v>
      </c>
      <c r="E437" s="244" t="s">
        <v>1</v>
      </c>
      <c r="F437" s="245" t="s">
        <v>514</v>
      </c>
      <c r="G437" s="243"/>
      <c r="H437" s="246">
        <v>77.040000000000006</v>
      </c>
      <c r="I437" s="247"/>
      <c r="J437" s="243"/>
      <c r="K437" s="243"/>
      <c r="L437" s="248"/>
      <c r="M437" s="249"/>
      <c r="N437" s="250"/>
      <c r="O437" s="250"/>
      <c r="P437" s="250"/>
      <c r="Q437" s="250"/>
      <c r="R437" s="250"/>
      <c r="S437" s="250"/>
      <c r="T437" s="251"/>
      <c r="AT437" s="252" t="s">
        <v>141</v>
      </c>
      <c r="AU437" s="252" t="s">
        <v>79</v>
      </c>
      <c r="AV437" s="13" t="s">
        <v>79</v>
      </c>
      <c r="AW437" s="13" t="s">
        <v>34</v>
      </c>
      <c r="AX437" s="13" t="s">
        <v>21</v>
      </c>
      <c r="AY437" s="252" t="s">
        <v>126</v>
      </c>
    </row>
    <row r="438" s="1" customFormat="1" ht="16.5" customHeight="1">
      <c r="B438" s="38"/>
      <c r="C438" s="216" t="s">
        <v>515</v>
      </c>
      <c r="D438" s="216" t="s">
        <v>128</v>
      </c>
      <c r="E438" s="217" t="s">
        <v>516</v>
      </c>
      <c r="F438" s="218" t="s">
        <v>517</v>
      </c>
      <c r="G438" s="219" t="s">
        <v>131</v>
      </c>
      <c r="H438" s="220">
        <v>2311.1999999999998</v>
      </c>
      <c r="I438" s="221"/>
      <c r="J438" s="222">
        <f>ROUND(I438*H438,2)</f>
        <v>0</v>
      </c>
      <c r="K438" s="218" t="s">
        <v>132</v>
      </c>
      <c r="L438" s="43"/>
      <c r="M438" s="223" t="s">
        <v>1</v>
      </c>
      <c r="N438" s="224" t="s">
        <v>42</v>
      </c>
      <c r="O438" s="79"/>
      <c r="P438" s="225">
        <f>O438*H438</f>
        <v>0</v>
      </c>
      <c r="Q438" s="225">
        <v>0</v>
      </c>
      <c r="R438" s="225">
        <f>Q438*H438</f>
        <v>0</v>
      </c>
      <c r="S438" s="225">
        <v>0</v>
      </c>
      <c r="T438" s="226">
        <f>S438*H438</f>
        <v>0</v>
      </c>
      <c r="AR438" s="17" t="s">
        <v>133</v>
      </c>
      <c r="AT438" s="17" t="s">
        <v>128</v>
      </c>
      <c r="AU438" s="17" t="s">
        <v>79</v>
      </c>
      <c r="AY438" s="17" t="s">
        <v>126</v>
      </c>
      <c r="BE438" s="227">
        <f>IF(N438="základní",J438,0)</f>
        <v>0</v>
      </c>
      <c r="BF438" s="227">
        <f>IF(N438="snížená",J438,0)</f>
        <v>0</v>
      </c>
      <c r="BG438" s="227">
        <f>IF(N438="zákl. přenesená",J438,0)</f>
        <v>0</v>
      </c>
      <c r="BH438" s="227">
        <f>IF(N438="sníž. přenesená",J438,0)</f>
        <v>0</v>
      </c>
      <c r="BI438" s="227">
        <f>IF(N438="nulová",J438,0)</f>
        <v>0</v>
      </c>
      <c r="BJ438" s="17" t="s">
        <v>21</v>
      </c>
      <c r="BK438" s="227">
        <f>ROUND(I438*H438,2)</f>
        <v>0</v>
      </c>
      <c r="BL438" s="17" t="s">
        <v>133</v>
      </c>
      <c r="BM438" s="17" t="s">
        <v>518</v>
      </c>
    </row>
    <row r="439" s="1" customFormat="1">
      <c r="B439" s="38"/>
      <c r="C439" s="39"/>
      <c r="D439" s="228" t="s">
        <v>135</v>
      </c>
      <c r="E439" s="39"/>
      <c r="F439" s="229" t="s">
        <v>519</v>
      </c>
      <c r="G439" s="39"/>
      <c r="H439" s="39"/>
      <c r="I439" s="143"/>
      <c r="J439" s="39"/>
      <c r="K439" s="39"/>
      <c r="L439" s="43"/>
      <c r="M439" s="230"/>
      <c r="N439" s="79"/>
      <c r="O439" s="79"/>
      <c r="P439" s="79"/>
      <c r="Q439" s="79"/>
      <c r="R439" s="79"/>
      <c r="S439" s="79"/>
      <c r="T439" s="80"/>
      <c r="AT439" s="17" t="s">
        <v>135</v>
      </c>
      <c r="AU439" s="17" t="s">
        <v>79</v>
      </c>
    </row>
    <row r="440" s="1" customFormat="1">
      <c r="B440" s="38"/>
      <c r="C440" s="39"/>
      <c r="D440" s="228" t="s">
        <v>137</v>
      </c>
      <c r="E440" s="39"/>
      <c r="F440" s="231" t="s">
        <v>512</v>
      </c>
      <c r="G440" s="39"/>
      <c r="H440" s="39"/>
      <c r="I440" s="143"/>
      <c r="J440" s="39"/>
      <c r="K440" s="39"/>
      <c r="L440" s="43"/>
      <c r="M440" s="230"/>
      <c r="N440" s="79"/>
      <c r="O440" s="79"/>
      <c r="P440" s="79"/>
      <c r="Q440" s="79"/>
      <c r="R440" s="79"/>
      <c r="S440" s="79"/>
      <c r="T440" s="80"/>
      <c r="AT440" s="17" t="s">
        <v>137</v>
      </c>
      <c r="AU440" s="17" t="s">
        <v>79</v>
      </c>
    </row>
    <row r="441" s="1" customFormat="1">
      <c r="B441" s="38"/>
      <c r="C441" s="39"/>
      <c r="D441" s="228" t="s">
        <v>139</v>
      </c>
      <c r="E441" s="39"/>
      <c r="F441" s="231" t="s">
        <v>520</v>
      </c>
      <c r="G441" s="39"/>
      <c r="H441" s="39"/>
      <c r="I441" s="143"/>
      <c r="J441" s="39"/>
      <c r="K441" s="39"/>
      <c r="L441" s="43"/>
      <c r="M441" s="230"/>
      <c r="N441" s="79"/>
      <c r="O441" s="79"/>
      <c r="P441" s="79"/>
      <c r="Q441" s="79"/>
      <c r="R441" s="79"/>
      <c r="S441" s="79"/>
      <c r="T441" s="80"/>
      <c r="AT441" s="17" t="s">
        <v>139</v>
      </c>
      <c r="AU441" s="17" t="s">
        <v>79</v>
      </c>
    </row>
    <row r="442" s="13" customFormat="1">
      <c r="B442" s="242"/>
      <c r="C442" s="243"/>
      <c r="D442" s="228" t="s">
        <v>141</v>
      </c>
      <c r="E442" s="244" t="s">
        <v>1</v>
      </c>
      <c r="F442" s="245" t="s">
        <v>521</v>
      </c>
      <c r="G442" s="243"/>
      <c r="H442" s="246">
        <v>2311.1999999999998</v>
      </c>
      <c r="I442" s="247"/>
      <c r="J442" s="243"/>
      <c r="K442" s="243"/>
      <c r="L442" s="248"/>
      <c r="M442" s="249"/>
      <c r="N442" s="250"/>
      <c r="O442" s="250"/>
      <c r="P442" s="250"/>
      <c r="Q442" s="250"/>
      <c r="R442" s="250"/>
      <c r="S442" s="250"/>
      <c r="T442" s="251"/>
      <c r="AT442" s="252" t="s">
        <v>141</v>
      </c>
      <c r="AU442" s="252" t="s">
        <v>79</v>
      </c>
      <c r="AV442" s="13" t="s">
        <v>79</v>
      </c>
      <c r="AW442" s="13" t="s">
        <v>34</v>
      </c>
      <c r="AX442" s="13" t="s">
        <v>21</v>
      </c>
      <c r="AY442" s="252" t="s">
        <v>126</v>
      </c>
    </row>
    <row r="443" s="1" customFormat="1" ht="16.5" customHeight="1">
      <c r="B443" s="38"/>
      <c r="C443" s="216" t="s">
        <v>522</v>
      </c>
      <c r="D443" s="216" t="s">
        <v>128</v>
      </c>
      <c r="E443" s="217" t="s">
        <v>523</v>
      </c>
      <c r="F443" s="218" t="s">
        <v>524</v>
      </c>
      <c r="G443" s="219" t="s">
        <v>131</v>
      </c>
      <c r="H443" s="220">
        <v>77.040000000000006</v>
      </c>
      <c r="I443" s="221"/>
      <c r="J443" s="222">
        <f>ROUND(I443*H443,2)</f>
        <v>0</v>
      </c>
      <c r="K443" s="218" t="s">
        <v>132</v>
      </c>
      <c r="L443" s="43"/>
      <c r="M443" s="223" t="s">
        <v>1</v>
      </c>
      <c r="N443" s="224" t="s">
        <v>42</v>
      </c>
      <c r="O443" s="79"/>
      <c r="P443" s="225">
        <f>O443*H443</f>
        <v>0</v>
      </c>
      <c r="Q443" s="225">
        <v>0</v>
      </c>
      <c r="R443" s="225">
        <f>Q443*H443</f>
        <v>0</v>
      </c>
      <c r="S443" s="225">
        <v>0</v>
      </c>
      <c r="T443" s="226">
        <f>S443*H443</f>
        <v>0</v>
      </c>
      <c r="AR443" s="17" t="s">
        <v>133</v>
      </c>
      <c r="AT443" s="17" t="s">
        <v>128</v>
      </c>
      <c r="AU443" s="17" t="s">
        <v>79</v>
      </c>
      <c r="AY443" s="17" t="s">
        <v>126</v>
      </c>
      <c r="BE443" s="227">
        <f>IF(N443="základní",J443,0)</f>
        <v>0</v>
      </c>
      <c r="BF443" s="227">
        <f>IF(N443="snížená",J443,0)</f>
        <v>0</v>
      </c>
      <c r="BG443" s="227">
        <f>IF(N443="zákl. přenesená",J443,0)</f>
        <v>0</v>
      </c>
      <c r="BH443" s="227">
        <f>IF(N443="sníž. přenesená",J443,0)</f>
        <v>0</v>
      </c>
      <c r="BI443" s="227">
        <f>IF(N443="nulová",J443,0)</f>
        <v>0</v>
      </c>
      <c r="BJ443" s="17" t="s">
        <v>21</v>
      </c>
      <c r="BK443" s="227">
        <f>ROUND(I443*H443,2)</f>
        <v>0</v>
      </c>
      <c r="BL443" s="17" t="s">
        <v>133</v>
      </c>
      <c r="BM443" s="17" t="s">
        <v>525</v>
      </c>
    </row>
    <row r="444" s="1" customFormat="1">
      <c r="B444" s="38"/>
      <c r="C444" s="39"/>
      <c r="D444" s="228" t="s">
        <v>135</v>
      </c>
      <c r="E444" s="39"/>
      <c r="F444" s="229" t="s">
        <v>526</v>
      </c>
      <c r="G444" s="39"/>
      <c r="H444" s="39"/>
      <c r="I444" s="143"/>
      <c r="J444" s="39"/>
      <c r="K444" s="39"/>
      <c r="L444" s="43"/>
      <c r="M444" s="230"/>
      <c r="N444" s="79"/>
      <c r="O444" s="79"/>
      <c r="P444" s="79"/>
      <c r="Q444" s="79"/>
      <c r="R444" s="79"/>
      <c r="S444" s="79"/>
      <c r="T444" s="80"/>
      <c r="AT444" s="17" t="s">
        <v>135</v>
      </c>
      <c r="AU444" s="17" t="s">
        <v>79</v>
      </c>
    </row>
    <row r="445" s="1" customFormat="1">
      <c r="B445" s="38"/>
      <c r="C445" s="39"/>
      <c r="D445" s="228" t="s">
        <v>137</v>
      </c>
      <c r="E445" s="39"/>
      <c r="F445" s="231" t="s">
        <v>527</v>
      </c>
      <c r="G445" s="39"/>
      <c r="H445" s="39"/>
      <c r="I445" s="143"/>
      <c r="J445" s="39"/>
      <c r="K445" s="39"/>
      <c r="L445" s="43"/>
      <c r="M445" s="230"/>
      <c r="N445" s="79"/>
      <c r="O445" s="79"/>
      <c r="P445" s="79"/>
      <c r="Q445" s="79"/>
      <c r="R445" s="79"/>
      <c r="S445" s="79"/>
      <c r="T445" s="80"/>
      <c r="AT445" s="17" t="s">
        <v>137</v>
      </c>
      <c r="AU445" s="17" t="s">
        <v>79</v>
      </c>
    </row>
    <row r="446" s="1" customFormat="1" ht="16.5" customHeight="1">
      <c r="B446" s="38"/>
      <c r="C446" s="216" t="s">
        <v>528</v>
      </c>
      <c r="D446" s="216" t="s">
        <v>128</v>
      </c>
      <c r="E446" s="217" t="s">
        <v>529</v>
      </c>
      <c r="F446" s="218" t="s">
        <v>530</v>
      </c>
      <c r="G446" s="219" t="s">
        <v>131</v>
      </c>
      <c r="H446" s="220">
        <v>291.88</v>
      </c>
      <c r="I446" s="221"/>
      <c r="J446" s="222">
        <f>ROUND(I446*H446,2)</f>
        <v>0</v>
      </c>
      <c r="K446" s="218" t="s">
        <v>132</v>
      </c>
      <c r="L446" s="43"/>
      <c r="M446" s="223" t="s">
        <v>1</v>
      </c>
      <c r="N446" s="224" t="s">
        <v>42</v>
      </c>
      <c r="O446" s="79"/>
      <c r="P446" s="225">
        <f>O446*H446</f>
        <v>0</v>
      </c>
      <c r="Q446" s="225">
        <v>0</v>
      </c>
      <c r="R446" s="225">
        <f>Q446*H446</f>
        <v>0</v>
      </c>
      <c r="S446" s="225">
        <v>0</v>
      </c>
      <c r="T446" s="226">
        <f>S446*H446</f>
        <v>0</v>
      </c>
      <c r="AR446" s="17" t="s">
        <v>133</v>
      </c>
      <c r="AT446" s="17" t="s">
        <v>128</v>
      </c>
      <c r="AU446" s="17" t="s">
        <v>79</v>
      </c>
      <c r="AY446" s="17" t="s">
        <v>126</v>
      </c>
      <c r="BE446" s="227">
        <f>IF(N446="základní",J446,0)</f>
        <v>0</v>
      </c>
      <c r="BF446" s="227">
        <f>IF(N446="snížená",J446,0)</f>
        <v>0</v>
      </c>
      <c r="BG446" s="227">
        <f>IF(N446="zákl. přenesená",J446,0)</f>
        <v>0</v>
      </c>
      <c r="BH446" s="227">
        <f>IF(N446="sníž. přenesená",J446,0)</f>
        <v>0</v>
      </c>
      <c r="BI446" s="227">
        <f>IF(N446="nulová",J446,0)</f>
        <v>0</v>
      </c>
      <c r="BJ446" s="17" t="s">
        <v>21</v>
      </c>
      <c r="BK446" s="227">
        <f>ROUND(I446*H446,2)</f>
        <v>0</v>
      </c>
      <c r="BL446" s="17" t="s">
        <v>133</v>
      </c>
      <c r="BM446" s="17" t="s">
        <v>531</v>
      </c>
    </row>
    <row r="447" s="1" customFormat="1">
      <c r="B447" s="38"/>
      <c r="C447" s="39"/>
      <c r="D447" s="228" t="s">
        <v>135</v>
      </c>
      <c r="E447" s="39"/>
      <c r="F447" s="229" t="s">
        <v>532</v>
      </c>
      <c r="G447" s="39"/>
      <c r="H447" s="39"/>
      <c r="I447" s="143"/>
      <c r="J447" s="39"/>
      <c r="K447" s="39"/>
      <c r="L447" s="43"/>
      <c r="M447" s="230"/>
      <c r="N447" s="79"/>
      <c r="O447" s="79"/>
      <c r="P447" s="79"/>
      <c r="Q447" s="79"/>
      <c r="R447" s="79"/>
      <c r="S447" s="79"/>
      <c r="T447" s="80"/>
      <c r="AT447" s="17" t="s">
        <v>135</v>
      </c>
      <c r="AU447" s="17" t="s">
        <v>79</v>
      </c>
    </row>
    <row r="448" s="1" customFormat="1">
      <c r="B448" s="38"/>
      <c r="C448" s="39"/>
      <c r="D448" s="228" t="s">
        <v>137</v>
      </c>
      <c r="E448" s="39"/>
      <c r="F448" s="231" t="s">
        <v>533</v>
      </c>
      <c r="G448" s="39"/>
      <c r="H448" s="39"/>
      <c r="I448" s="143"/>
      <c r="J448" s="39"/>
      <c r="K448" s="39"/>
      <c r="L448" s="43"/>
      <c r="M448" s="230"/>
      <c r="N448" s="79"/>
      <c r="O448" s="79"/>
      <c r="P448" s="79"/>
      <c r="Q448" s="79"/>
      <c r="R448" s="79"/>
      <c r="S448" s="79"/>
      <c r="T448" s="80"/>
      <c r="AT448" s="17" t="s">
        <v>137</v>
      </c>
      <c r="AU448" s="17" t="s">
        <v>79</v>
      </c>
    </row>
    <row r="449" s="12" customFormat="1">
      <c r="B449" s="232"/>
      <c r="C449" s="233"/>
      <c r="D449" s="228" t="s">
        <v>141</v>
      </c>
      <c r="E449" s="234" t="s">
        <v>1</v>
      </c>
      <c r="F449" s="235" t="s">
        <v>534</v>
      </c>
      <c r="G449" s="233"/>
      <c r="H449" s="234" t="s">
        <v>1</v>
      </c>
      <c r="I449" s="236"/>
      <c r="J449" s="233"/>
      <c r="K449" s="233"/>
      <c r="L449" s="237"/>
      <c r="M449" s="238"/>
      <c r="N449" s="239"/>
      <c r="O449" s="239"/>
      <c r="P449" s="239"/>
      <c r="Q449" s="239"/>
      <c r="R449" s="239"/>
      <c r="S449" s="239"/>
      <c r="T449" s="240"/>
      <c r="AT449" s="241" t="s">
        <v>141</v>
      </c>
      <c r="AU449" s="241" t="s">
        <v>79</v>
      </c>
      <c r="AV449" s="12" t="s">
        <v>21</v>
      </c>
      <c r="AW449" s="12" t="s">
        <v>34</v>
      </c>
      <c r="AX449" s="12" t="s">
        <v>71</v>
      </c>
      <c r="AY449" s="241" t="s">
        <v>126</v>
      </c>
    </row>
    <row r="450" s="13" customFormat="1">
      <c r="B450" s="242"/>
      <c r="C450" s="243"/>
      <c r="D450" s="228" t="s">
        <v>141</v>
      </c>
      <c r="E450" s="244" t="s">
        <v>1</v>
      </c>
      <c r="F450" s="245" t="s">
        <v>535</v>
      </c>
      <c r="G450" s="243"/>
      <c r="H450" s="246">
        <v>291.88</v>
      </c>
      <c r="I450" s="247"/>
      <c r="J450" s="243"/>
      <c r="K450" s="243"/>
      <c r="L450" s="248"/>
      <c r="M450" s="249"/>
      <c r="N450" s="250"/>
      <c r="O450" s="250"/>
      <c r="P450" s="250"/>
      <c r="Q450" s="250"/>
      <c r="R450" s="250"/>
      <c r="S450" s="250"/>
      <c r="T450" s="251"/>
      <c r="AT450" s="252" t="s">
        <v>141</v>
      </c>
      <c r="AU450" s="252" t="s">
        <v>79</v>
      </c>
      <c r="AV450" s="13" t="s">
        <v>79</v>
      </c>
      <c r="AW450" s="13" t="s">
        <v>34</v>
      </c>
      <c r="AX450" s="13" t="s">
        <v>21</v>
      </c>
      <c r="AY450" s="252" t="s">
        <v>126</v>
      </c>
    </row>
    <row r="451" s="1" customFormat="1" ht="16.5" customHeight="1">
      <c r="B451" s="38"/>
      <c r="C451" s="216" t="s">
        <v>536</v>
      </c>
      <c r="D451" s="216" t="s">
        <v>128</v>
      </c>
      <c r="E451" s="217" t="s">
        <v>537</v>
      </c>
      <c r="F451" s="218" t="s">
        <v>538</v>
      </c>
      <c r="G451" s="219" t="s">
        <v>131</v>
      </c>
      <c r="H451" s="220">
        <v>8756.3999999999996</v>
      </c>
      <c r="I451" s="221"/>
      <c r="J451" s="222">
        <f>ROUND(I451*H451,2)</f>
        <v>0</v>
      </c>
      <c r="K451" s="218" t="s">
        <v>132</v>
      </c>
      <c r="L451" s="43"/>
      <c r="M451" s="223" t="s">
        <v>1</v>
      </c>
      <c r="N451" s="224" t="s">
        <v>42</v>
      </c>
      <c r="O451" s="79"/>
      <c r="P451" s="225">
        <f>O451*H451</f>
        <v>0</v>
      </c>
      <c r="Q451" s="225">
        <v>0</v>
      </c>
      <c r="R451" s="225">
        <f>Q451*H451</f>
        <v>0</v>
      </c>
      <c r="S451" s="225">
        <v>0</v>
      </c>
      <c r="T451" s="226">
        <f>S451*H451</f>
        <v>0</v>
      </c>
      <c r="AR451" s="17" t="s">
        <v>133</v>
      </c>
      <c r="AT451" s="17" t="s">
        <v>128</v>
      </c>
      <c r="AU451" s="17" t="s">
        <v>79</v>
      </c>
      <c r="AY451" s="17" t="s">
        <v>126</v>
      </c>
      <c r="BE451" s="227">
        <f>IF(N451="základní",J451,0)</f>
        <v>0</v>
      </c>
      <c r="BF451" s="227">
        <f>IF(N451="snížená",J451,0)</f>
        <v>0</v>
      </c>
      <c r="BG451" s="227">
        <f>IF(N451="zákl. přenesená",J451,0)</f>
        <v>0</v>
      </c>
      <c r="BH451" s="227">
        <f>IF(N451="sníž. přenesená",J451,0)</f>
        <v>0</v>
      </c>
      <c r="BI451" s="227">
        <f>IF(N451="nulová",J451,0)</f>
        <v>0</v>
      </c>
      <c r="BJ451" s="17" t="s">
        <v>21</v>
      </c>
      <c r="BK451" s="227">
        <f>ROUND(I451*H451,2)</f>
        <v>0</v>
      </c>
      <c r="BL451" s="17" t="s">
        <v>133</v>
      </c>
      <c r="BM451" s="17" t="s">
        <v>539</v>
      </c>
    </row>
    <row r="452" s="1" customFormat="1">
      <c r="B452" s="38"/>
      <c r="C452" s="39"/>
      <c r="D452" s="228" t="s">
        <v>135</v>
      </c>
      <c r="E452" s="39"/>
      <c r="F452" s="229" t="s">
        <v>540</v>
      </c>
      <c r="G452" s="39"/>
      <c r="H452" s="39"/>
      <c r="I452" s="143"/>
      <c r="J452" s="39"/>
      <c r="K452" s="39"/>
      <c r="L452" s="43"/>
      <c r="M452" s="230"/>
      <c r="N452" s="79"/>
      <c r="O452" s="79"/>
      <c r="P452" s="79"/>
      <c r="Q452" s="79"/>
      <c r="R452" s="79"/>
      <c r="S452" s="79"/>
      <c r="T452" s="80"/>
      <c r="AT452" s="17" t="s">
        <v>135</v>
      </c>
      <c r="AU452" s="17" t="s">
        <v>79</v>
      </c>
    </row>
    <row r="453" s="1" customFormat="1">
      <c r="B453" s="38"/>
      <c r="C453" s="39"/>
      <c r="D453" s="228" t="s">
        <v>137</v>
      </c>
      <c r="E453" s="39"/>
      <c r="F453" s="231" t="s">
        <v>533</v>
      </c>
      <c r="G453" s="39"/>
      <c r="H453" s="39"/>
      <c r="I453" s="143"/>
      <c r="J453" s="39"/>
      <c r="K453" s="39"/>
      <c r="L453" s="43"/>
      <c r="M453" s="230"/>
      <c r="N453" s="79"/>
      <c r="O453" s="79"/>
      <c r="P453" s="79"/>
      <c r="Q453" s="79"/>
      <c r="R453" s="79"/>
      <c r="S453" s="79"/>
      <c r="T453" s="80"/>
      <c r="AT453" s="17" t="s">
        <v>137</v>
      </c>
      <c r="AU453" s="17" t="s">
        <v>79</v>
      </c>
    </row>
    <row r="454" s="1" customFormat="1">
      <c r="B454" s="38"/>
      <c r="C454" s="39"/>
      <c r="D454" s="228" t="s">
        <v>139</v>
      </c>
      <c r="E454" s="39"/>
      <c r="F454" s="231" t="s">
        <v>520</v>
      </c>
      <c r="G454" s="39"/>
      <c r="H454" s="39"/>
      <c r="I454" s="143"/>
      <c r="J454" s="39"/>
      <c r="K454" s="39"/>
      <c r="L454" s="43"/>
      <c r="M454" s="230"/>
      <c r="N454" s="79"/>
      <c r="O454" s="79"/>
      <c r="P454" s="79"/>
      <c r="Q454" s="79"/>
      <c r="R454" s="79"/>
      <c r="S454" s="79"/>
      <c r="T454" s="80"/>
      <c r="AT454" s="17" t="s">
        <v>139</v>
      </c>
      <c r="AU454" s="17" t="s">
        <v>79</v>
      </c>
    </row>
    <row r="455" s="13" customFormat="1">
      <c r="B455" s="242"/>
      <c r="C455" s="243"/>
      <c r="D455" s="228" t="s">
        <v>141</v>
      </c>
      <c r="E455" s="244" t="s">
        <v>1</v>
      </c>
      <c r="F455" s="245" t="s">
        <v>541</v>
      </c>
      <c r="G455" s="243"/>
      <c r="H455" s="246">
        <v>8756.3999999999996</v>
      </c>
      <c r="I455" s="247"/>
      <c r="J455" s="243"/>
      <c r="K455" s="243"/>
      <c r="L455" s="248"/>
      <c r="M455" s="249"/>
      <c r="N455" s="250"/>
      <c r="O455" s="250"/>
      <c r="P455" s="250"/>
      <c r="Q455" s="250"/>
      <c r="R455" s="250"/>
      <c r="S455" s="250"/>
      <c r="T455" s="251"/>
      <c r="AT455" s="252" t="s">
        <v>141</v>
      </c>
      <c r="AU455" s="252" t="s">
        <v>79</v>
      </c>
      <c r="AV455" s="13" t="s">
        <v>79</v>
      </c>
      <c r="AW455" s="13" t="s">
        <v>34</v>
      </c>
      <c r="AX455" s="13" t="s">
        <v>21</v>
      </c>
      <c r="AY455" s="252" t="s">
        <v>126</v>
      </c>
    </row>
    <row r="456" s="1" customFormat="1" ht="16.5" customHeight="1">
      <c r="B456" s="38"/>
      <c r="C456" s="216" t="s">
        <v>542</v>
      </c>
      <c r="D456" s="216" t="s">
        <v>128</v>
      </c>
      <c r="E456" s="217" t="s">
        <v>543</v>
      </c>
      <c r="F456" s="218" t="s">
        <v>544</v>
      </c>
      <c r="G456" s="219" t="s">
        <v>131</v>
      </c>
      <c r="H456" s="220">
        <v>291.88</v>
      </c>
      <c r="I456" s="221"/>
      <c r="J456" s="222">
        <f>ROUND(I456*H456,2)</f>
        <v>0</v>
      </c>
      <c r="K456" s="218" t="s">
        <v>132</v>
      </c>
      <c r="L456" s="43"/>
      <c r="M456" s="223" t="s">
        <v>1</v>
      </c>
      <c r="N456" s="224" t="s">
        <v>42</v>
      </c>
      <c r="O456" s="79"/>
      <c r="P456" s="225">
        <f>O456*H456</f>
        <v>0</v>
      </c>
      <c r="Q456" s="225">
        <v>0</v>
      </c>
      <c r="R456" s="225">
        <f>Q456*H456</f>
        <v>0</v>
      </c>
      <c r="S456" s="225">
        <v>0</v>
      </c>
      <c r="T456" s="226">
        <f>S456*H456</f>
        <v>0</v>
      </c>
      <c r="AR456" s="17" t="s">
        <v>133</v>
      </c>
      <c r="AT456" s="17" t="s">
        <v>128</v>
      </c>
      <c r="AU456" s="17" t="s">
        <v>79</v>
      </c>
      <c r="AY456" s="17" t="s">
        <v>126</v>
      </c>
      <c r="BE456" s="227">
        <f>IF(N456="základní",J456,0)</f>
        <v>0</v>
      </c>
      <c r="BF456" s="227">
        <f>IF(N456="snížená",J456,0)</f>
        <v>0</v>
      </c>
      <c r="BG456" s="227">
        <f>IF(N456="zákl. přenesená",J456,0)</f>
        <v>0</v>
      </c>
      <c r="BH456" s="227">
        <f>IF(N456="sníž. přenesená",J456,0)</f>
        <v>0</v>
      </c>
      <c r="BI456" s="227">
        <f>IF(N456="nulová",J456,0)</f>
        <v>0</v>
      </c>
      <c r="BJ456" s="17" t="s">
        <v>21</v>
      </c>
      <c r="BK456" s="227">
        <f>ROUND(I456*H456,2)</f>
        <v>0</v>
      </c>
      <c r="BL456" s="17" t="s">
        <v>133</v>
      </c>
      <c r="BM456" s="17" t="s">
        <v>545</v>
      </c>
    </row>
    <row r="457" s="1" customFormat="1">
      <c r="B457" s="38"/>
      <c r="C457" s="39"/>
      <c r="D457" s="228" t="s">
        <v>135</v>
      </c>
      <c r="E457" s="39"/>
      <c r="F457" s="229" t="s">
        <v>546</v>
      </c>
      <c r="G457" s="39"/>
      <c r="H457" s="39"/>
      <c r="I457" s="143"/>
      <c r="J457" s="39"/>
      <c r="K457" s="39"/>
      <c r="L457" s="43"/>
      <c r="M457" s="230"/>
      <c r="N457" s="79"/>
      <c r="O457" s="79"/>
      <c r="P457" s="79"/>
      <c r="Q457" s="79"/>
      <c r="R457" s="79"/>
      <c r="S457" s="79"/>
      <c r="T457" s="80"/>
      <c r="AT457" s="17" t="s">
        <v>135</v>
      </c>
      <c r="AU457" s="17" t="s">
        <v>79</v>
      </c>
    </row>
    <row r="458" s="1" customFormat="1">
      <c r="B458" s="38"/>
      <c r="C458" s="39"/>
      <c r="D458" s="228" t="s">
        <v>137</v>
      </c>
      <c r="E458" s="39"/>
      <c r="F458" s="231" t="s">
        <v>547</v>
      </c>
      <c r="G458" s="39"/>
      <c r="H458" s="39"/>
      <c r="I458" s="143"/>
      <c r="J458" s="39"/>
      <c r="K458" s="39"/>
      <c r="L458" s="43"/>
      <c r="M458" s="230"/>
      <c r="N458" s="79"/>
      <c r="O458" s="79"/>
      <c r="P458" s="79"/>
      <c r="Q458" s="79"/>
      <c r="R458" s="79"/>
      <c r="S458" s="79"/>
      <c r="T458" s="80"/>
      <c r="AT458" s="17" t="s">
        <v>137</v>
      </c>
      <c r="AU458" s="17" t="s">
        <v>79</v>
      </c>
    </row>
    <row r="459" s="1" customFormat="1" ht="16.5" customHeight="1">
      <c r="B459" s="38"/>
      <c r="C459" s="216" t="s">
        <v>548</v>
      </c>
      <c r="D459" s="216" t="s">
        <v>128</v>
      </c>
      <c r="E459" s="217" t="s">
        <v>549</v>
      </c>
      <c r="F459" s="218" t="s">
        <v>550</v>
      </c>
      <c r="G459" s="219" t="s">
        <v>131</v>
      </c>
      <c r="H459" s="220">
        <v>102.72</v>
      </c>
      <c r="I459" s="221"/>
      <c r="J459" s="222">
        <f>ROUND(I459*H459,2)</f>
        <v>0</v>
      </c>
      <c r="K459" s="218" t="s">
        <v>132</v>
      </c>
      <c r="L459" s="43"/>
      <c r="M459" s="223" t="s">
        <v>1</v>
      </c>
      <c r="N459" s="224" t="s">
        <v>42</v>
      </c>
      <c r="O459" s="79"/>
      <c r="P459" s="225">
        <f>O459*H459</f>
        <v>0</v>
      </c>
      <c r="Q459" s="225">
        <v>0.00012999999999999999</v>
      </c>
      <c r="R459" s="225">
        <f>Q459*H459</f>
        <v>0.013353599999999999</v>
      </c>
      <c r="S459" s="225">
        <v>0</v>
      </c>
      <c r="T459" s="226">
        <f>S459*H459</f>
        <v>0</v>
      </c>
      <c r="AR459" s="17" t="s">
        <v>133</v>
      </c>
      <c r="AT459" s="17" t="s">
        <v>128</v>
      </c>
      <c r="AU459" s="17" t="s">
        <v>79</v>
      </c>
      <c r="AY459" s="17" t="s">
        <v>126</v>
      </c>
      <c r="BE459" s="227">
        <f>IF(N459="základní",J459,0)</f>
        <v>0</v>
      </c>
      <c r="BF459" s="227">
        <f>IF(N459="snížená",J459,0)</f>
        <v>0</v>
      </c>
      <c r="BG459" s="227">
        <f>IF(N459="zákl. přenesená",J459,0)</f>
        <v>0</v>
      </c>
      <c r="BH459" s="227">
        <f>IF(N459="sníž. přenesená",J459,0)</f>
        <v>0</v>
      </c>
      <c r="BI459" s="227">
        <f>IF(N459="nulová",J459,0)</f>
        <v>0</v>
      </c>
      <c r="BJ459" s="17" t="s">
        <v>21</v>
      </c>
      <c r="BK459" s="227">
        <f>ROUND(I459*H459,2)</f>
        <v>0</v>
      </c>
      <c r="BL459" s="17" t="s">
        <v>133</v>
      </c>
      <c r="BM459" s="17" t="s">
        <v>551</v>
      </c>
    </row>
    <row r="460" s="1" customFormat="1">
      <c r="B460" s="38"/>
      <c r="C460" s="39"/>
      <c r="D460" s="228" t="s">
        <v>135</v>
      </c>
      <c r="E460" s="39"/>
      <c r="F460" s="229" t="s">
        <v>552</v>
      </c>
      <c r="G460" s="39"/>
      <c r="H460" s="39"/>
      <c r="I460" s="143"/>
      <c r="J460" s="39"/>
      <c r="K460" s="39"/>
      <c r="L460" s="43"/>
      <c r="M460" s="230"/>
      <c r="N460" s="79"/>
      <c r="O460" s="79"/>
      <c r="P460" s="79"/>
      <c r="Q460" s="79"/>
      <c r="R460" s="79"/>
      <c r="S460" s="79"/>
      <c r="T460" s="80"/>
      <c r="AT460" s="17" t="s">
        <v>135</v>
      </c>
      <c r="AU460" s="17" t="s">
        <v>79</v>
      </c>
    </row>
    <row r="461" s="1" customFormat="1">
      <c r="B461" s="38"/>
      <c r="C461" s="39"/>
      <c r="D461" s="228" t="s">
        <v>137</v>
      </c>
      <c r="E461" s="39"/>
      <c r="F461" s="231" t="s">
        <v>553</v>
      </c>
      <c r="G461" s="39"/>
      <c r="H461" s="39"/>
      <c r="I461" s="143"/>
      <c r="J461" s="39"/>
      <c r="K461" s="39"/>
      <c r="L461" s="43"/>
      <c r="M461" s="230"/>
      <c r="N461" s="79"/>
      <c r="O461" s="79"/>
      <c r="P461" s="79"/>
      <c r="Q461" s="79"/>
      <c r="R461" s="79"/>
      <c r="S461" s="79"/>
      <c r="T461" s="80"/>
      <c r="AT461" s="17" t="s">
        <v>137</v>
      </c>
      <c r="AU461" s="17" t="s">
        <v>79</v>
      </c>
    </row>
    <row r="462" s="1" customFormat="1">
      <c r="B462" s="38"/>
      <c r="C462" s="39"/>
      <c r="D462" s="228" t="s">
        <v>139</v>
      </c>
      <c r="E462" s="39"/>
      <c r="F462" s="231" t="s">
        <v>554</v>
      </c>
      <c r="G462" s="39"/>
      <c r="H462" s="39"/>
      <c r="I462" s="143"/>
      <c r="J462" s="39"/>
      <c r="K462" s="39"/>
      <c r="L462" s="43"/>
      <c r="M462" s="230"/>
      <c r="N462" s="79"/>
      <c r="O462" s="79"/>
      <c r="P462" s="79"/>
      <c r="Q462" s="79"/>
      <c r="R462" s="79"/>
      <c r="S462" s="79"/>
      <c r="T462" s="80"/>
      <c r="AT462" s="17" t="s">
        <v>139</v>
      </c>
      <c r="AU462" s="17" t="s">
        <v>79</v>
      </c>
    </row>
    <row r="463" s="12" customFormat="1">
      <c r="B463" s="232"/>
      <c r="C463" s="233"/>
      <c r="D463" s="228" t="s">
        <v>141</v>
      </c>
      <c r="E463" s="234" t="s">
        <v>1</v>
      </c>
      <c r="F463" s="235" t="s">
        <v>555</v>
      </c>
      <c r="G463" s="233"/>
      <c r="H463" s="234" t="s">
        <v>1</v>
      </c>
      <c r="I463" s="236"/>
      <c r="J463" s="233"/>
      <c r="K463" s="233"/>
      <c r="L463" s="237"/>
      <c r="M463" s="238"/>
      <c r="N463" s="239"/>
      <c r="O463" s="239"/>
      <c r="P463" s="239"/>
      <c r="Q463" s="239"/>
      <c r="R463" s="239"/>
      <c r="S463" s="239"/>
      <c r="T463" s="240"/>
      <c r="AT463" s="241" t="s">
        <v>141</v>
      </c>
      <c r="AU463" s="241" t="s">
        <v>79</v>
      </c>
      <c r="AV463" s="12" t="s">
        <v>21</v>
      </c>
      <c r="AW463" s="12" t="s">
        <v>34</v>
      </c>
      <c r="AX463" s="12" t="s">
        <v>71</v>
      </c>
      <c r="AY463" s="241" t="s">
        <v>126</v>
      </c>
    </row>
    <row r="464" s="13" customFormat="1">
      <c r="B464" s="242"/>
      <c r="C464" s="243"/>
      <c r="D464" s="228" t="s">
        <v>141</v>
      </c>
      <c r="E464" s="244" t="s">
        <v>1</v>
      </c>
      <c r="F464" s="245" t="s">
        <v>556</v>
      </c>
      <c r="G464" s="243"/>
      <c r="H464" s="246">
        <v>102.72</v>
      </c>
      <c r="I464" s="247"/>
      <c r="J464" s="243"/>
      <c r="K464" s="243"/>
      <c r="L464" s="248"/>
      <c r="M464" s="249"/>
      <c r="N464" s="250"/>
      <c r="O464" s="250"/>
      <c r="P464" s="250"/>
      <c r="Q464" s="250"/>
      <c r="R464" s="250"/>
      <c r="S464" s="250"/>
      <c r="T464" s="251"/>
      <c r="AT464" s="252" t="s">
        <v>141</v>
      </c>
      <c r="AU464" s="252" t="s">
        <v>79</v>
      </c>
      <c r="AV464" s="13" t="s">
        <v>79</v>
      </c>
      <c r="AW464" s="13" t="s">
        <v>34</v>
      </c>
      <c r="AX464" s="13" t="s">
        <v>21</v>
      </c>
      <c r="AY464" s="252" t="s">
        <v>126</v>
      </c>
    </row>
    <row r="465" s="1" customFormat="1" ht="16.5" customHeight="1">
      <c r="B465" s="38"/>
      <c r="C465" s="216" t="s">
        <v>557</v>
      </c>
      <c r="D465" s="216" t="s">
        <v>128</v>
      </c>
      <c r="E465" s="217" t="s">
        <v>558</v>
      </c>
      <c r="F465" s="218" t="s">
        <v>559</v>
      </c>
      <c r="G465" s="219" t="s">
        <v>232</v>
      </c>
      <c r="H465" s="220">
        <v>20.879999999999999</v>
      </c>
      <c r="I465" s="221"/>
      <c r="J465" s="222">
        <f>ROUND(I465*H465,2)</f>
        <v>0</v>
      </c>
      <c r="K465" s="218" t="s">
        <v>132</v>
      </c>
      <c r="L465" s="43"/>
      <c r="M465" s="223" t="s">
        <v>1</v>
      </c>
      <c r="N465" s="224" t="s">
        <v>42</v>
      </c>
      <c r="O465" s="79"/>
      <c r="P465" s="225">
        <f>O465*H465</f>
        <v>0</v>
      </c>
      <c r="Q465" s="225">
        <v>0</v>
      </c>
      <c r="R465" s="225">
        <f>Q465*H465</f>
        <v>0</v>
      </c>
      <c r="S465" s="225">
        <v>0.001</v>
      </c>
      <c r="T465" s="226">
        <f>S465*H465</f>
        <v>0.020879999999999999</v>
      </c>
      <c r="AR465" s="17" t="s">
        <v>133</v>
      </c>
      <c r="AT465" s="17" t="s">
        <v>128</v>
      </c>
      <c r="AU465" s="17" t="s">
        <v>79</v>
      </c>
      <c r="AY465" s="17" t="s">
        <v>126</v>
      </c>
      <c r="BE465" s="227">
        <f>IF(N465="základní",J465,0)</f>
        <v>0</v>
      </c>
      <c r="BF465" s="227">
        <f>IF(N465="snížená",J465,0)</f>
        <v>0</v>
      </c>
      <c r="BG465" s="227">
        <f>IF(N465="zákl. přenesená",J465,0)</f>
        <v>0</v>
      </c>
      <c r="BH465" s="227">
        <f>IF(N465="sníž. přenesená",J465,0)</f>
        <v>0</v>
      </c>
      <c r="BI465" s="227">
        <f>IF(N465="nulová",J465,0)</f>
        <v>0</v>
      </c>
      <c r="BJ465" s="17" t="s">
        <v>21</v>
      </c>
      <c r="BK465" s="227">
        <f>ROUND(I465*H465,2)</f>
        <v>0</v>
      </c>
      <c r="BL465" s="17" t="s">
        <v>133</v>
      </c>
      <c r="BM465" s="17" t="s">
        <v>560</v>
      </c>
    </row>
    <row r="466" s="1" customFormat="1">
      <c r="B466" s="38"/>
      <c r="C466" s="39"/>
      <c r="D466" s="228" t="s">
        <v>135</v>
      </c>
      <c r="E466" s="39"/>
      <c r="F466" s="229" t="s">
        <v>561</v>
      </c>
      <c r="G466" s="39"/>
      <c r="H466" s="39"/>
      <c r="I466" s="143"/>
      <c r="J466" s="39"/>
      <c r="K466" s="39"/>
      <c r="L466" s="43"/>
      <c r="M466" s="230"/>
      <c r="N466" s="79"/>
      <c r="O466" s="79"/>
      <c r="P466" s="79"/>
      <c r="Q466" s="79"/>
      <c r="R466" s="79"/>
      <c r="S466" s="79"/>
      <c r="T466" s="80"/>
      <c r="AT466" s="17" t="s">
        <v>135</v>
      </c>
      <c r="AU466" s="17" t="s">
        <v>79</v>
      </c>
    </row>
    <row r="467" s="12" customFormat="1">
      <c r="B467" s="232"/>
      <c r="C467" s="233"/>
      <c r="D467" s="228" t="s">
        <v>141</v>
      </c>
      <c r="E467" s="234" t="s">
        <v>1</v>
      </c>
      <c r="F467" s="235" t="s">
        <v>562</v>
      </c>
      <c r="G467" s="233"/>
      <c r="H467" s="234" t="s">
        <v>1</v>
      </c>
      <c r="I467" s="236"/>
      <c r="J467" s="233"/>
      <c r="K467" s="233"/>
      <c r="L467" s="237"/>
      <c r="M467" s="238"/>
      <c r="N467" s="239"/>
      <c r="O467" s="239"/>
      <c r="P467" s="239"/>
      <c r="Q467" s="239"/>
      <c r="R467" s="239"/>
      <c r="S467" s="239"/>
      <c r="T467" s="240"/>
      <c r="AT467" s="241" t="s">
        <v>141</v>
      </c>
      <c r="AU467" s="241" t="s">
        <v>79</v>
      </c>
      <c r="AV467" s="12" t="s">
        <v>21</v>
      </c>
      <c r="AW467" s="12" t="s">
        <v>34</v>
      </c>
      <c r="AX467" s="12" t="s">
        <v>71</v>
      </c>
      <c r="AY467" s="241" t="s">
        <v>126</v>
      </c>
    </row>
    <row r="468" s="13" customFormat="1">
      <c r="B468" s="242"/>
      <c r="C468" s="243"/>
      <c r="D468" s="228" t="s">
        <v>141</v>
      </c>
      <c r="E468" s="244" t="s">
        <v>1</v>
      </c>
      <c r="F468" s="245" t="s">
        <v>563</v>
      </c>
      <c r="G468" s="243"/>
      <c r="H468" s="246">
        <v>20.879999999999999</v>
      </c>
      <c r="I468" s="247"/>
      <c r="J468" s="243"/>
      <c r="K468" s="243"/>
      <c r="L468" s="248"/>
      <c r="M468" s="249"/>
      <c r="N468" s="250"/>
      <c r="O468" s="250"/>
      <c r="P468" s="250"/>
      <c r="Q468" s="250"/>
      <c r="R468" s="250"/>
      <c r="S468" s="250"/>
      <c r="T468" s="251"/>
      <c r="AT468" s="252" t="s">
        <v>141</v>
      </c>
      <c r="AU468" s="252" t="s">
        <v>79</v>
      </c>
      <c r="AV468" s="13" t="s">
        <v>79</v>
      </c>
      <c r="AW468" s="13" t="s">
        <v>34</v>
      </c>
      <c r="AX468" s="13" t="s">
        <v>21</v>
      </c>
      <c r="AY468" s="252" t="s">
        <v>126</v>
      </c>
    </row>
    <row r="469" s="1" customFormat="1" ht="16.5" customHeight="1">
      <c r="B469" s="38"/>
      <c r="C469" s="216" t="s">
        <v>564</v>
      </c>
      <c r="D469" s="216" t="s">
        <v>128</v>
      </c>
      <c r="E469" s="217" t="s">
        <v>565</v>
      </c>
      <c r="F469" s="218" t="s">
        <v>566</v>
      </c>
      <c r="G469" s="219" t="s">
        <v>131</v>
      </c>
      <c r="H469" s="220">
        <v>101.41800000000001</v>
      </c>
      <c r="I469" s="221"/>
      <c r="J469" s="222">
        <f>ROUND(I469*H469,2)</f>
        <v>0</v>
      </c>
      <c r="K469" s="218" t="s">
        <v>132</v>
      </c>
      <c r="L469" s="43"/>
      <c r="M469" s="223" t="s">
        <v>1</v>
      </c>
      <c r="N469" s="224" t="s">
        <v>42</v>
      </c>
      <c r="O469" s="79"/>
      <c r="P469" s="225">
        <f>O469*H469</f>
        <v>0</v>
      </c>
      <c r="Q469" s="225">
        <v>0.048000000000000001</v>
      </c>
      <c r="R469" s="225">
        <f>Q469*H469</f>
        <v>4.8680640000000004</v>
      </c>
      <c r="S469" s="225">
        <v>0.048000000000000001</v>
      </c>
      <c r="T469" s="226">
        <f>S469*H469</f>
        <v>4.8680640000000004</v>
      </c>
      <c r="AR469" s="17" t="s">
        <v>133</v>
      </c>
      <c r="AT469" s="17" t="s">
        <v>128</v>
      </c>
      <c r="AU469" s="17" t="s">
        <v>79</v>
      </c>
      <c r="AY469" s="17" t="s">
        <v>126</v>
      </c>
      <c r="BE469" s="227">
        <f>IF(N469="základní",J469,0)</f>
        <v>0</v>
      </c>
      <c r="BF469" s="227">
        <f>IF(N469="snížená",J469,0)</f>
        <v>0</v>
      </c>
      <c r="BG469" s="227">
        <f>IF(N469="zákl. přenesená",J469,0)</f>
        <v>0</v>
      </c>
      <c r="BH469" s="227">
        <f>IF(N469="sníž. přenesená",J469,0)</f>
        <v>0</v>
      </c>
      <c r="BI469" s="227">
        <f>IF(N469="nulová",J469,0)</f>
        <v>0</v>
      </c>
      <c r="BJ469" s="17" t="s">
        <v>21</v>
      </c>
      <c r="BK469" s="227">
        <f>ROUND(I469*H469,2)</f>
        <v>0</v>
      </c>
      <c r="BL469" s="17" t="s">
        <v>133</v>
      </c>
      <c r="BM469" s="17" t="s">
        <v>567</v>
      </c>
    </row>
    <row r="470" s="1" customFormat="1">
      <c r="B470" s="38"/>
      <c r="C470" s="39"/>
      <c r="D470" s="228" t="s">
        <v>135</v>
      </c>
      <c r="E470" s="39"/>
      <c r="F470" s="229" t="s">
        <v>568</v>
      </c>
      <c r="G470" s="39"/>
      <c r="H470" s="39"/>
      <c r="I470" s="143"/>
      <c r="J470" s="39"/>
      <c r="K470" s="39"/>
      <c r="L470" s="43"/>
      <c r="M470" s="230"/>
      <c r="N470" s="79"/>
      <c r="O470" s="79"/>
      <c r="P470" s="79"/>
      <c r="Q470" s="79"/>
      <c r="R470" s="79"/>
      <c r="S470" s="79"/>
      <c r="T470" s="80"/>
      <c r="AT470" s="17" t="s">
        <v>135</v>
      </c>
      <c r="AU470" s="17" t="s">
        <v>79</v>
      </c>
    </row>
    <row r="471" s="1" customFormat="1">
      <c r="B471" s="38"/>
      <c r="C471" s="39"/>
      <c r="D471" s="228" t="s">
        <v>137</v>
      </c>
      <c r="E471" s="39"/>
      <c r="F471" s="231" t="s">
        <v>569</v>
      </c>
      <c r="G471" s="39"/>
      <c r="H471" s="39"/>
      <c r="I471" s="143"/>
      <c r="J471" s="39"/>
      <c r="K471" s="39"/>
      <c r="L471" s="43"/>
      <c r="M471" s="230"/>
      <c r="N471" s="79"/>
      <c r="O471" s="79"/>
      <c r="P471" s="79"/>
      <c r="Q471" s="79"/>
      <c r="R471" s="79"/>
      <c r="S471" s="79"/>
      <c r="T471" s="80"/>
      <c r="AT471" s="17" t="s">
        <v>137</v>
      </c>
      <c r="AU471" s="17" t="s">
        <v>79</v>
      </c>
    </row>
    <row r="472" s="12" customFormat="1">
      <c r="B472" s="232"/>
      <c r="C472" s="233"/>
      <c r="D472" s="228" t="s">
        <v>141</v>
      </c>
      <c r="E472" s="234" t="s">
        <v>1</v>
      </c>
      <c r="F472" s="235" t="s">
        <v>478</v>
      </c>
      <c r="G472" s="233"/>
      <c r="H472" s="234" t="s">
        <v>1</v>
      </c>
      <c r="I472" s="236"/>
      <c r="J472" s="233"/>
      <c r="K472" s="233"/>
      <c r="L472" s="237"/>
      <c r="M472" s="238"/>
      <c r="N472" s="239"/>
      <c r="O472" s="239"/>
      <c r="P472" s="239"/>
      <c r="Q472" s="239"/>
      <c r="R472" s="239"/>
      <c r="S472" s="239"/>
      <c r="T472" s="240"/>
      <c r="AT472" s="241" t="s">
        <v>141</v>
      </c>
      <c r="AU472" s="241" t="s">
        <v>79</v>
      </c>
      <c r="AV472" s="12" t="s">
        <v>21</v>
      </c>
      <c r="AW472" s="12" t="s">
        <v>34</v>
      </c>
      <c r="AX472" s="12" t="s">
        <v>71</v>
      </c>
      <c r="AY472" s="241" t="s">
        <v>126</v>
      </c>
    </row>
    <row r="473" s="13" customFormat="1">
      <c r="B473" s="242"/>
      <c r="C473" s="243"/>
      <c r="D473" s="228" t="s">
        <v>141</v>
      </c>
      <c r="E473" s="244" t="s">
        <v>1</v>
      </c>
      <c r="F473" s="245" t="s">
        <v>479</v>
      </c>
      <c r="G473" s="243"/>
      <c r="H473" s="246">
        <v>13.859999999999999</v>
      </c>
      <c r="I473" s="247"/>
      <c r="J473" s="243"/>
      <c r="K473" s="243"/>
      <c r="L473" s="248"/>
      <c r="M473" s="249"/>
      <c r="N473" s="250"/>
      <c r="O473" s="250"/>
      <c r="P473" s="250"/>
      <c r="Q473" s="250"/>
      <c r="R473" s="250"/>
      <c r="S473" s="250"/>
      <c r="T473" s="251"/>
      <c r="AT473" s="252" t="s">
        <v>141</v>
      </c>
      <c r="AU473" s="252" t="s">
        <v>79</v>
      </c>
      <c r="AV473" s="13" t="s">
        <v>79</v>
      </c>
      <c r="AW473" s="13" t="s">
        <v>34</v>
      </c>
      <c r="AX473" s="13" t="s">
        <v>71</v>
      </c>
      <c r="AY473" s="252" t="s">
        <v>126</v>
      </c>
    </row>
    <row r="474" s="13" customFormat="1">
      <c r="B474" s="242"/>
      <c r="C474" s="243"/>
      <c r="D474" s="228" t="s">
        <v>141</v>
      </c>
      <c r="E474" s="244" t="s">
        <v>1</v>
      </c>
      <c r="F474" s="245" t="s">
        <v>480</v>
      </c>
      <c r="G474" s="243"/>
      <c r="H474" s="246">
        <v>19.440000000000001</v>
      </c>
      <c r="I474" s="247"/>
      <c r="J474" s="243"/>
      <c r="K474" s="243"/>
      <c r="L474" s="248"/>
      <c r="M474" s="249"/>
      <c r="N474" s="250"/>
      <c r="O474" s="250"/>
      <c r="P474" s="250"/>
      <c r="Q474" s="250"/>
      <c r="R474" s="250"/>
      <c r="S474" s="250"/>
      <c r="T474" s="251"/>
      <c r="AT474" s="252" t="s">
        <v>141</v>
      </c>
      <c r="AU474" s="252" t="s">
        <v>79</v>
      </c>
      <c r="AV474" s="13" t="s">
        <v>79</v>
      </c>
      <c r="AW474" s="13" t="s">
        <v>34</v>
      </c>
      <c r="AX474" s="13" t="s">
        <v>71</v>
      </c>
      <c r="AY474" s="252" t="s">
        <v>126</v>
      </c>
    </row>
    <row r="475" s="13" customFormat="1">
      <c r="B475" s="242"/>
      <c r="C475" s="243"/>
      <c r="D475" s="228" t="s">
        <v>141</v>
      </c>
      <c r="E475" s="244" t="s">
        <v>1</v>
      </c>
      <c r="F475" s="245" t="s">
        <v>479</v>
      </c>
      <c r="G475" s="243"/>
      <c r="H475" s="246">
        <v>13.859999999999999</v>
      </c>
      <c r="I475" s="247"/>
      <c r="J475" s="243"/>
      <c r="K475" s="243"/>
      <c r="L475" s="248"/>
      <c r="M475" s="249"/>
      <c r="N475" s="250"/>
      <c r="O475" s="250"/>
      <c r="P475" s="250"/>
      <c r="Q475" s="250"/>
      <c r="R475" s="250"/>
      <c r="S475" s="250"/>
      <c r="T475" s="251"/>
      <c r="AT475" s="252" t="s">
        <v>141</v>
      </c>
      <c r="AU475" s="252" t="s">
        <v>79</v>
      </c>
      <c r="AV475" s="13" t="s">
        <v>79</v>
      </c>
      <c r="AW475" s="13" t="s">
        <v>34</v>
      </c>
      <c r="AX475" s="13" t="s">
        <v>71</v>
      </c>
      <c r="AY475" s="252" t="s">
        <v>126</v>
      </c>
    </row>
    <row r="476" s="12" customFormat="1">
      <c r="B476" s="232"/>
      <c r="C476" s="233"/>
      <c r="D476" s="228" t="s">
        <v>141</v>
      </c>
      <c r="E476" s="234" t="s">
        <v>1</v>
      </c>
      <c r="F476" s="235" t="s">
        <v>481</v>
      </c>
      <c r="G476" s="233"/>
      <c r="H476" s="234" t="s">
        <v>1</v>
      </c>
      <c r="I476" s="236"/>
      <c r="J476" s="233"/>
      <c r="K476" s="233"/>
      <c r="L476" s="237"/>
      <c r="M476" s="238"/>
      <c r="N476" s="239"/>
      <c r="O476" s="239"/>
      <c r="P476" s="239"/>
      <c r="Q476" s="239"/>
      <c r="R476" s="239"/>
      <c r="S476" s="239"/>
      <c r="T476" s="240"/>
      <c r="AT476" s="241" t="s">
        <v>141</v>
      </c>
      <c r="AU476" s="241" t="s">
        <v>79</v>
      </c>
      <c r="AV476" s="12" t="s">
        <v>21</v>
      </c>
      <c r="AW476" s="12" t="s">
        <v>34</v>
      </c>
      <c r="AX476" s="12" t="s">
        <v>71</v>
      </c>
      <c r="AY476" s="241" t="s">
        <v>126</v>
      </c>
    </row>
    <row r="477" s="13" customFormat="1">
      <c r="B477" s="242"/>
      <c r="C477" s="243"/>
      <c r="D477" s="228" t="s">
        <v>141</v>
      </c>
      <c r="E477" s="244" t="s">
        <v>1</v>
      </c>
      <c r="F477" s="245" t="s">
        <v>482</v>
      </c>
      <c r="G477" s="243"/>
      <c r="H477" s="246">
        <v>7.9450000000000003</v>
      </c>
      <c r="I477" s="247"/>
      <c r="J477" s="243"/>
      <c r="K477" s="243"/>
      <c r="L477" s="248"/>
      <c r="M477" s="249"/>
      <c r="N477" s="250"/>
      <c r="O477" s="250"/>
      <c r="P477" s="250"/>
      <c r="Q477" s="250"/>
      <c r="R477" s="250"/>
      <c r="S477" s="250"/>
      <c r="T477" s="251"/>
      <c r="AT477" s="252" t="s">
        <v>141</v>
      </c>
      <c r="AU477" s="252" t="s">
        <v>79</v>
      </c>
      <c r="AV477" s="13" t="s">
        <v>79</v>
      </c>
      <c r="AW477" s="13" t="s">
        <v>34</v>
      </c>
      <c r="AX477" s="13" t="s">
        <v>71</v>
      </c>
      <c r="AY477" s="252" t="s">
        <v>126</v>
      </c>
    </row>
    <row r="478" s="13" customFormat="1">
      <c r="B478" s="242"/>
      <c r="C478" s="243"/>
      <c r="D478" s="228" t="s">
        <v>141</v>
      </c>
      <c r="E478" s="244" t="s">
        <v>1</v>
      </c>
      <c r="F478" s="245" t="s">
        <v>483</v>
      </c>
      <c r="G478" s="243"/>
      <c r="H478" s="246">
        <v>13.720000000000001</v>
      </c>
      <c r="I478" s="247"/>
      <c r="J478" s="243"/>
      <c r="K478" s="243"/>
      <c r="L478" s="248"/>
      <c r="M478" s="249"/>
      <c r="N478" s="250"/>
      <c r="O478" s="250"/>
      <c r="P478" s="250"/>
      <c r="Q478" s="250"/>
      <c r="R478" s="250"/>
      <c r="S478" s="250"/>
      <c r="T478" s="251"/>
      <c r="AT478" s="252" t="s">
        <v>141</v>
      </c>
      <c r="AU478" s="252" t="s">
        <v>79</v>
      </c>
      <c r="AV478" s="13" t="s">
        <v>79</v>
      </c>
      <c r="AW478" s="13" t="s">
        <v>34</v>
      </c>
      <c r="AX478" s="13" t="s">
        <v>71</v>
      </c>
      <c r="AY478" s="252" t="s">
        <v>126</v>
      </c>
    </row>
    <row r="479" s="13" customFormat="1">
      <c r="B479" s="242"/>
      <c r="C479" s="243"/>
      <c r="D479" s="228" t="s">
        <v>141</v>
      </c>
      <c r="E479" s="244" t="s">
        <v>1</v>
      </c>
      <c r="F479" s="245" t="s">
        <v>482</v>
      </c>
      <c r="G479" s="243"/>
      <c r="H479" s="246">
        <v>7.9450000000000003</v>
      </c>
      <c r="I479" s="247"/>
      <c r="J479" s="243"/>
      <c r="K479" s="243"/>
      <c r="L479" s="248"/>
      <c r="M479" s="249"/>
      <c r="N479" s="250"/>
      <c r="O479" s="250"/>
      <c r="P479" s="250"/>
      <c r="Q479" s="250"/>
      <c r="R479" s="250"/>
      <c r="S479" s="250"/>
      <c r="T479" s="251"/>
      <c r="AT479" s="252" t="s">
        <v>141</v>
      </c>
      <c r="AU479" s="252" t="s">
        <v>79</v>
      </c>
      <c r="AV479" s="13" t="s">
        <v>79</v>
      </c>
      <c r="AW479" s="13" t="s">
        <v>34</v>
      </c>
      <c r="AX479" s="13" t="s">
        <v>71</v>
      </c>
      <c r="AY479" s="252" t="s">
        <v>126</v>
      </c>
    </row>
    <row r="480" s="12" customFormat="1">
      <c r="B480" s="232"/>
      <c r="C480" s="233"/>
      <c r="D480" s="228" t="s">
        <v>141</v>
      </c>
      <c r="E480" s="234" t="s">
        <v>1</v>
      </c>
      <c r="F480" s="235" t="s">
        <v>570</v>
      </c>
      <c r="G480" s="233"/>
      <c r="H480" s="234" t="s">
        <v>1</v>
      </c>
      <c r="I480" s="236"/>
      <c r="J480" s="233"/>
      <c r="K480" s="233"/>
      <c r="L480" s="237"/>
      <c r="M480" s="238"/>
      <c r="N480" s="239"/>
      <c r="O480" s="239"/>
      <c r="P480" s="239"/>
      <c r="Q480" s="239"/>
      <c r="R480" s="239"/>
      <c r="S480" s="239"/>
      <c r="T480" s="240"/>
      <c r="AT480" s="241" t="s">
        <v>141</v>
      </c>
      <c r="AU480" s="241" t="s">
        <v>79</v>
      </c>
      <c r="AV480" s="12" t="s">
        <v>21</v>
      </c>
      <c r="AW480" s="12" t="s">
        <v>34</v>
      </c>
      <c r="AX480" s="12" t="s">
        <v>71</v>
      </c>
      <c r="AY480" s="241" t="s">
        <v>126</v>
      </c>
    </row>
    <row r="481" s="13" customFormat="1">
      <c r="B481" s="242"/>
      <c r="C481" s="243"/>
      <c r="D481" s="228" t="s">
        <v>141</v>
      </c>
      <c r="E481" s="244" t="s">
        <v>1</v>
      </c>
      <c r="F481" s="245" t="s">
        <v>571</v>
      </c>
      <c r="G481" s="243"/>
      <c r="H481" s="246">
        <v>24.648</v>
      </c>
      <c r="I481" s="247"/>
      <c r="J481" s="243"/>
      <c r="K481" s="243"/>
      <c r="L481" s="248"/>
      <c r="M481" s="249"/>
      <c r="N481" s="250"/>
      <c r="O481" s="250"/>
      <c r="P481" s="250"/>
      <c r="Q481" s="250"/>
      <c r="R481" s="250"/>
      <c r="S481" s="250"/>
      <c r="T481" s="251"/>
      <c r="AT481" s="252" t="s">
        <v>141</v>
      </c>
      <c r="AU481" s="252" t="s">
        <v>79</v>
      </c>
      <c r="AV481" s="13" t="s">
        <v>79</v>
      </c>
      <c r="AW481" s="13" t="s">
        <v>34</v>
      </c>
      <c r="AX481" s="13" t="s">
        <v>71</v>
      </c>
      <c r="AY481" s="252" t="s">
        <v>126</v>
      </c>
    </row>
    <row r="482" s="14" customFormat="1">
      <c r="B482" s="253"/>
      <c r="C482" s="254"/>
      <c r="D482" s="228" t="s">
        <v>141</v>
      </c>
      <c r="E482" s="255" t="s">
        <v>1</v>
      </c>
      <c r="F482" s="256" t="s">
        <v>150</v>
      </c>
      <c r="G482" s="254"/>
      <c r="H482" s="257">
        <v>101.41800000000001</v>
      </c>
      <c r="I482" s="258"/>
      <c r="J482" s="254"/>
      <c r="K482" s="254"/>
      <c r="L482" s="259"/>
      <c r="M482" s="260"/>
      <c r="N482" s="261"/>
      <c r="O482" s="261"/>
      <c r="P482" s="261"/>
      <c r="Q482" s="261"/>
      <c r="R482" s="261"/>
      <c r="S482" s="261"/>
      <c r="T482" s="262"/>
      <c r="AT482" s="263" t="s">
        <v>141</v>
      </c>
      <c r="AU482" s="263" t="s">
        <v>79</v>
      </c>
      <c r="AV482" s="14" t="s">
        <v>133</v>
      </c>
      <c r="AW482" s="14" t="s">
        <v>34</v>
      </c>
      <c r="AX482" s="14" t="s">
        <v>21</v>
      </c>
      <c r="AY482" s="263" t="s">
        <v>126</v>
      </c>
    </row>
    <row r="483" s="1" customFormat="1" ht="16.5" customHeight="1">
      <c r="B483" s="38"/>
      <c r="C483" s="216" t="s">
        <v>572</v>
      </c>
      <c r="D483" s="216" t="s">
        <v>128</v>
      </c>
      <c r="E483" s="217" t="s">
        <v>573</v>
      </c>
      <c r="F483" s="218" t="s">
        <v>574</v>
      </c>
      <c r="G483" s="219" t="s">
        <v>131</v>
      </c>
      <c r="H483" s="220">
        <v>52.640000000000001</v>
      </c>
      <c r="I483" s="221"/>
      <c r="J483" s="222">
        <f>ROUND(I483*H483,2)</f>
        <v>0</v>
      </c>
      <c r="K483" s="218" t="s">
        <v>132</v>
      </c>
      <c r="L483" s="43"/>
      <c r="M483" s="223" t="s">
        <v>1</v>
      </c>
      <c r="N483" s="224" t="s">
        <v>42</v>
      </c>
      <c r="O483" s="79"/>
      <c r="P483" s="225">
        <f>O483*H483</f>
        <v>0</v>
      </c>
      <c r="Q483" s="225">
        <v>0</v>
      </c>
      <c r="R483" s="225">
        <f>Q483*H483</f>
        <v>0</v>
      </c>
      <c r="S483" s="225">
        <v>0</v>
      </c>
      <c r="T483" s="226">
        <f>S483*H483</f>
        <v>0</v>
      </c>
      <c r="AR483" s="17" t="s">
        <v>133</v>
      </c>
      <c r="AT483" s="17" t="s">
        <v>128</v>
      </c>
      <c r="AU483" s="17" t="s">
        <v>79</v>
      </c>
      <c r="AY483" s="17" t="s">
        <v>126</v>
      </c>
      <c r="BE483" s="227">
        <f>IF(N483="základní",J483,0)</f>
        <v>0</v>
      </c>
      <c r="BF483" s="227">
        <f>IF(N483="snížená",J483,0)</f>
        <v>0</v>
      </c>
      <c r="BG483" s="227">
        <f>IF(N483="zákl. přenesená",J483,0)</f>
        <v>0</v>
      </c>
      <c r="BH483" s="227">
        <f>IF(N483="sníž. přenesená",J483,0)</f>
        <v>0</v>
      </c>
      <c r="BI483" s="227">
        <f>IF(N483="nulová",J483,0)</f>
        <v>0</v>
      </c>
      <c r="BJ483" s="17" t="s">
        <v>21</v>
      </c>
      <c r="BK483" s="227">
        <f>ROUND(I483*H483,2)</f>
        <v>0</v>
      </c>
      <c r="BL483" s="17" t="s">
        <v>133</v>
      </c>
      <c r="BM483" s="17" t="s">
        <v>575</v>
      </c>
    </row>
    <row r="484" s="1" customFormat="1">
      <c r="B484" s="38"/>
      <c r="C484" s="39"/>
      <c r="D484" s="228" t="s">
        <v>135</v>
      </c>
      <c r="E484" s="39"/>
      <c r="F484" s="229" t="s">
        <v>576</v>
      </c>
      <c r="G484" s="39"/>
      <c r="H484" s="39"/>
      <c r="I484" s="143"/>
      <c r="J484" s="39"/>
      <c r="K484" s="39"/>
      <c r="L484" s="43"/>
      <c r="M484" s="230"/>
      <c r="N484" s="79"/>
      <c r="O484" s="79"/>
      <c r="P484" s="79"/>
      <c r="Q484" s="79"/>
      <c r="R484" s="79"/>
      <c r="S484" s="79"/>
      <c r="T484" s="80"/>
      <c r="AT484" s="17" t="s">
        <v>135</v>
      </c>
      <c r="AU484" s="17" t="s">
        <v>79</v>
      </c>
    </row>
    <row r="485" s="1" customFormat="1">
      <c r="B485" s="38"/>
      <c r="C485" s="39"/>
      <c r="D485" s="228" t="s">
        <v>137</v>
      </c>
      <c r="E485" s="39"/>
      <c r="F485" s="231" t="s">
        <v>569</v>
      </c>
      <c r="G485" s="39"/>
      <c r="H485" s="39"/>
      <c r="I485" s="143"/>
      <c r="J485" s="39"/>
      <c r="K485" s="39"/>
      <c r="L485" s="43"/>
      <c r="M485" s="230"/>
      <c r="N485" s="79"/>
      <c r="O485" s="79"/>
      <c r="P485" s="79"/>
      <c r="Q485" s="79"/>
      <c r="R485" s="79"/>
      <c r="S485" s="79"/>
      <c r="T485" s="80"/>
      <c r="AT485" s="17" t="s">
        <v>137</v>
      </c>
      <c r="AU485" s="17" t="s">
        <v>79</v>
      </c>
    </row>
    <row r="486" s="1" customFormat="1">
      <c r="B486" s="38"/>
      <c r="C486" s="39"/>
      <c r="D486" s="228" t="s">
        <v>139</v>
      </c>
      <c r="E486" s="39"/>
      <c r="F486" s="231" t="s">
        <v>577</v>
      </c>
      <c r="G486" s="39"/>
      <c r="H486" s="39"/>
      <c r="I486" s="143"/>
      <c r="J486" s="39"/>
      <c r="K486" s="39"/>
      <c r="L486" s="43"/>
      <c r="M486" s="230"/>
      <c r="N486" s="79"/>
      <c r="O486" s="79"/>
      <c r="P486" s="79"/>
      <c r="Q486" s="79"/>
      <c r="R486" s="79"/>
      <c r="S486" s="79"/>
      <c r="T486" s="80"/>
      <c r="AT486" s="17" t="s">
        <v>139</v>
      </c>
      <c r="AU486" s="17" t="s">
        <v>79</v>
      </c>
    </row>
    <row r="487" s="12" customFormat="1">
      <c r="B487" s="232"/>
      <c r="C487" s="233"/>
      <c r="D487" s="228" t="s">
        <v>141</v>
      </c>
      <c r="E487" s="234" t="s">
        <v>1</v>
      </c>
      <c r="F487" s="235" t="s">
        <v>578</v>
      </c>
      <c r="G487" s="233"/>
      <c r="H487" s="234" t="s">
        <v>1</v>
      </c>
      <c r="I487" s="236"/>
      <c r="J487" s="233"/>
      <c r="K487" s="233"/>
      <c r="L487" s="237"/>
      <c r="M487" s="238"/>
      <c r="N487" s="239"/>
      <c r="O487" s="239"/>
      <c r="P487" s="239"/>
      <c r="Q487" s="239"/>
      <c r="R487" s="239"/>
      <c r="S487" s="239"/>
      <c r="T487" s="240"/>
      <c r="AT487" s="241" t="s">
        <v>141</v>
      </c>
      <c r="AU487" s="241" t="s">
        <v>79</v>
      </c>
      <c r="AV487" s="12" t="s">
        <v>21</v>
      </c>
      <c r="AW487" s="12" t="s">
        <v>34</v>
      </c>
      <c r="AX487" s="12" t="s">
        <v>71</v>
      </c>
      <c r="AY487" s="241" t="s">
        <v>126</v>
      </c>
    </row>
    <row r="488" s="13" customFormat="1">
      <c r="B488" s="242"/>
      <c r="C488" s="243"/>
      <c r="D488" s="228" t="s">
        <v>141</v>
      </c>
      <c r="E488" s="244" t="s">
        <v>1</v>
      </c>
      <c r="F488" s="245" t="s">
        <v>579</v>
      </c>
      <c r="G488" s="243"/>
      <c r="H488" s="246">
        <v>11.960000000000001</v>
      </c>
      <c r="I488" s="247"/>
      <c r="J488" s="243"/>
      <c r="K488" s="243"/>
      <c r="L488" s="248"/>
      <c r="M488" s="249"/>
      <c r="N488" s="250"/>
      <c r="O488" s="250"/>
      <c r="P488" s="250"/>
      <c r="Q488" s="250"/>
      <c r="R488" s="250"/>
      <c r="S488" s="250"/>
      <c r="T488" s="251"/>
      <c r="AT488" s="252" t="s">
        <v>141</v>
      </c>
      <c r="AU488" s="252" t="s">
        <v>79</v>
      </c>
      <c r="AV488" s="13" t="s">
        <v>79</v>
      </c>
      <c r="AW488" s="13" t="s">
        <v>34</v>
      </c>
      <c r="AX488" s="13" t="s">
        <v>71</v>
      </c>
      <c r="AY488" s="252" t="s">
        <v>126</v>
      </c>
    </row>
    <row r="489" s="12" customFormat="1">
      <c r="B489" s="232"/>
      <c r="C489" s="233"/>
      <c r="D489" s="228" t="s">
        <v>141</v>
      </c>
      <c r="E489" s="234" t="s">
        <v>1</v>
      </c>
      <c r="F489" s="235" t="s">
        <v>580</v>
      </c>
      <c r="G489" s="233"/>
      <c r="H489" s="234" t="s">
        <v>1</v>
      </c>
      <c r="I489" s="236"/>
      <c r="J489" s="233"/>
      <c r="K489" s="233"/>
      <c r="L489" s="237"/>
      <c r="M489" s="238"/>
      <c r="N489" s="239"/>
      <c r="O489" s="239"/>
      <c r="P489" s="239"/>
      <c r="Q489" s="239"/>
      <c r="R489" s="239"/>
      <c r="S489" s="239"/>
      <c r="T489" s="240"/>
      <c r="AT489" s="241" t="s">
        <v>141</v>
      </c>
      <c r="AU489" s="241" t="s">
        <v>79</v>
      </c>
      <c r="AV489" s="12" t="s">
        <v>21</v>
      </c>
      <c r="AW489" s="12" t="s">
        <v>34</v>
      </c>
      <c r="AX489" s="12" t="s">
        <v>71</v>
      </c>
      <c r="AY489" s="241" t="s">
        <v>126</v>
      </c>
    </row>
    <row r="490" s="13" customFormat="1">
      <c r="B490" s="242"/>
      <c r="C490" s="243"/>
      <c r="D490" s="228" t="s">
        <v>141</v>
      </c>
      <c r="E490" s="244" t="s">
        <v>1</v>
      </c>
      <c r="F490" s="245" t="s">
        <v>581</v>
      </c>
      <c r="G490" s="243"/>
      <c r="H490" s="246">
        <v>15.795999999999999</v>
      </c>
      <c r="I490" s="247"/>
      <c r="J490" s="243"/>
      <c r="K490" s="243"/>
      <c r="L490" s="248"/>
      <c r="M490" s="249"/>
      <c r="N490" s="250"/>
      <c r="O490" s="250"/>
      <c r="P490" s="250"/>
      <c r="Q490" s="250"/>
      <c r="R490" s="250"/>
      <c r="S490" s="250"/>
      <c r="T490" s="251"/>
      <c r="AT490" s="252" t="s">
        <v>141</v>
      </c>
      <c r="AU490" s="252" t="s">
        <v>79</v>
      </c>
      <c r="AV490" s="13" t="s">
        <v>79</v>
      </c>
      <c r="AW490" s="13" t="s">
        <v>34</v>
      </c>
      <c r="AX490" s="13" t="s">
        <v>71</v>
      </c>
      <c r="AY490" s="252" t="s">
        <v>126</v>
      </c>
    </row>
    <row r="491" s="12" customFormat="1">
      <c r="B491" s="232"/>
      <c r="C491" s="233"/>
      <c r="D491" s="228" t="s">
        <v>141</v>
      </c>
      <c r="E491" s="234" t="s">
        <v>1</v>
      </c>
      <c r="F491" s="235" t="s">
        <v>582</v>
      </c>
      <c r="G491" s="233"/>
      <c r="H491" s="234" t="s">
        <v>1</v>
      </c>
      <c r="I491" s="236"/>
      <c r="J491" s="233"/>
      <c r="K491" s="233"/>
      <c r="L491" s="237"/>
      <c r="M491" s="238"/>
      <c r="N491" s="239"/>
      <c r="O491" s="239"/>
      <c r="P491" s="239"/>
      <c r="Q491" s="239"/>
      <c r="R491" s="239"/>
      <c r="S491" s="239"/>
      <c r="T491" s="240"/>
      <c r="AT491" s="241" t="s">
        <v>141</v>
      </c>
      <c r="AU491" s="241" t="s">
        <v>79</v>
      </c>
      <c r="AV491" s="12" t="s">
        <v>21</v>
      </c>
      <c r="AW491" s="12" t="s">
        <v>34</v>
      </c>
      <c r="AX491" s="12" t="s">
        <v>71</v>
      </c>
      <c r="AY491" s="241" t="s">
        <v>126</v>
      </c>
    </row>
    <row r="492" s="13" customFormat="1">
      <c r="B492" s="242"/>
      <c r="C492" s="243"/>
      <c r="D492" s="228" t="s">
        <v>141</v>
      </c>
      <c r="E492" s="244" t="s">
        <v>1</v>
      </c>
      <c r="F492" s="245" t="s">
        <v>583</v>
      </c>
      <c r="G492" s="243"/>
      <c r="H492" s="246">
        <v>52.640000000000001</v>
      </c>
      <c r="I492" s="247"/>
      <c r="J492" s="243"/>
      <c r="K492" s="243"/>
      <c r="L492" s="248"/>
      <c r="M492" s="249"/>
      <c r="N492" s="250"/>
      <c r="O492" s="250"/>
      <c r="P492" s="250"/>
      <c r="Q492" s="250"/>
      <c r="R492" s="250"/>
      <c r="S492" s="250"/>
      <c r="T492" s="251"/>
      <c r="AT492" s="252" t="s">
        <v>141</v>
      </c>
      <c r="AU492" s="252" t="s">
        <v>79</v>
      </c>
      <c r="AV492" s="13" t="s">
        <v>79</v>
      </c>
      <c r="AW492" s="13" t="s">
        <v>34</v>
      </c>
      <c r="AX492" s="13" t="s">
        <v>21</v>
      </c>
      <c r="AY492" s="252" t="s">
        <v>126</v>
      </c>
    </row>
    <row r="493" s="1" customFormat="1" ht="16.5" customHeight="1">
      <c r="B493" s="38"/>
      <c r="C493" s="216" t="s">
        <v>380</v>
      </c>
      <c r="D493" s="216" t="s">
        <v>128</v>
      </c>
      <c r="E493" s="217" t="s">
        <v>584</v>
      </c>
      <c r="F493" s="218" t="s">
        <v>585</v>
      </c>
      <c r="G493" s="219" t="s">
        <v>131</v>
      </c>
      <c r="H493" s="220">
        <v>61.966000000000001</v>
      </c>
      <c r="I493" s="221"/>
      <c r="J493" s="222">
        <f>ROUND(I493*H493,2)</f>
        <v>0</v>
      </c>
      <c r="K493" s="218" t="s">
        <v>132</v>
      </c>
      <c r="L493" s="43"/>
      <c r="M493" s="223" t="s">
        <v>1</v>
      </c>
      <c r="N493" s="224" t="s">
        <v>42</v>
      </c>
      <c r="O493" s="79"/>
      <c r="P493" s="225">
        <f>O493*H493</f>
        <v>0</v>
      </c>
      <c r="Q493" s="225">
        <v>0</v>
      </c>
      <c r="R493" s="225">
        <f>Q493*H493</f>
        <v>0</v>
      </c>
      <c r="S493" s="225">
        <v>0.0395</v>
      </c>
      <c r="T493" s="226">
        <f>S493*H493</f>
        <v>2.447657</v>
      </c>
      <c r="AR493" s="17" t="s">
        <v>133</v>
      </c>
      <c r="AT493" s="17" t="s">
        <v>128</v>
      </c>
      <c r="AU493" s="17" t="s">
        <v>79</v>
      </c>
      <c r="AY493" s="17" t="s">
        <v>126</v>
      </c>
      <c r="BE493" s="227">
        <f>IF(N493="základní",J493,0)</f>
        <v>0</v>
      </c>
      <c r="BF493" s="227">
        <f>IF(N493="snížená",J493,0)</f>
        <v>0</v>
      </c>
      <c r="BG493" s="227">
        <f>IF(N493="zákl. přenesená",J493,0)</f>
        <v>0</v>
      </c>
      <c r="BH493" s="227">
        <f>IF(N493="sníž. přenesená",J493,0)</f>
        <v>0</v>
      </c>
      <c r="BI493" s="227">
        <f>IF(N493="nulová",J493,0)</f>
        <v>0</v>
      </c>
      <c r="BJ493" s="17" t="s">
        <v>21</v>
      </c>
      <c r="BK493" s="227">
        <f>ROUND(I493*H493,2)</f>
        <v>0</v>
      </c>
      <c r="BL493" s="17" t="s">
        <v>133</v>
      </c>
      <c r="BM493" s="17" t="s">
        <v>586</v>
      </c>
    </row>
    <row r="494" s="1" customFormat="1">
      <c r="B494" s="38"/>
      <c r="C494" s="39"/>
      <c r="D494" s="228" t="s">
        <v>135</v>
      </c>
      <c r="E494" s="39"/>
      <c r="F494" s="229" t="s">
        <v>587</v>
      </c>
      <c r="G494" s="39"/>
      <c r="H494" s="39"/>
      <c r="I494" s="143"/>
      <c r="J494" s="39"/>
      <c r="K494" s="39"/>
      <c r="L494" s="43"/>
      <c r="M494" s="230"/>
      <c r="N494" s="79"/>
      <c r="O494" s="79"/>
      <c r="P494" s="79"/>
      <c r="Q494" s="79"/>
      <c r="R494" s="79"/>
      <c r="S494" s="79"/>
      <c r="T494" s="80"/>
      <c r="AT494" s="17" t="s">
        <v>135</v>
      </c>
      <c r="AU494" s="17" t="s">
        <v>79</v>
      </c>
    </row>
    <row r="495" s="1" customFormat="1">
      <c r="B495" s="38"/>
      <c r="C495" s="39"/>
      <c r="D495" s="228" t="s">
        <v>137</v>
      </c>
      <c r="E495" s="39"/>
      <c r="F495" s="231" t="s">
        <v>588</v>
      </c>
      <c r="G495" s="39"/>
      <c r="H495" s="39"/>
      <c r="I495" s="143"/>
      <c r="J495" s="39"/>
      <c r="K495" s="39"/>
      <c r="L495" s="43"/>
      <c r="M495" s="230"/>
      <c r="N495" s="79"/>
      <c r="O495" s="79"/>
      <c r="P495" s="79"/>
      <c r="Q495" s="79"/>
      <c r="R495" s="79"/>
      <c r="S495" s="79"/>
      <c r="T495" s="80"/>
      <c r="AT495" s="17" t="s">
        <v>137</v>
      </c>
      <c r="AU495" s="17" t="s">
        <v>79</v>
      </c>
    </row>
    <row r="496" s="12" customFormat="1">
      <c r="B496" s="232"/>
      <c r="C496" s="233"/>
      <c r="D496" s="228" t="s">
        <v>141</v>
      </c>
      <c r="E496" s="234" t="s">
        <v>1</v>
      </c>
      <c r="F496" s="235" t="s">
        <v>478</v>
      </c>
      <c r="G496" s="233"/>
      <c r="H496" s="234" t="s">
        <v>1</v>
      </c>
      <c r="I496" s="236"/>
      <c r="J496" s="233"/>
      <c r="K496" s="233"/>
      <c r="L496" s="237"/>
      <c r="M496" s="238"/>
      <c r="N496" s="239"/>
      <c r="O496" s="239"/>
      <c r="P496" s="239"/>
      <c r="Q496" s="239"/>
      <c r="R496" s="239"/>
      <c r="S496" s="239"/>
      <c r="T496" s="240"/>
      <c r="AT496" s="241" t="s">
        <v>141</v>
      </c>
      <c r="AU496" s="241" t="s">
        <v>79</v>
      </c>
      <c r="AV496" s="12" t="s">
        <v>21</v>
      </c>
      <c r="AW496" s="12" t="s">
        <v>34</v>
      </c>
      <c r="AX496" s="12" t="s">
        <v>71</v>
      </c>
      <c r="AY496" s="241" t="s">
        <v>126</v>
      </c>
    </row>
    <row r="497" s="13" customFormat="1">
      <c r="B497" s="242"/>
      <c r="C497" s="243"/>
      <c r="D497" s="228" t="s">
        <v>141</v>
      </c>
      <c r="E497" s="244" t="s">
        <v>1</v>
      </c>
      <c r="F497" s="245" t="s">
        <v>479</v>
      </c>
      <c r="G497" s="243"/>
      <c r="H497" s="246">
        <v>13.859999999999999</v>
      </c>
      <c r="I497" s="247"/>
      <c r="J497" s="243"/>
      <c r="K497" s="243"/>
      <c r="L497" s="248"/>
      <c r="M497" s="249"/>
      <c r="N497" s="250"/>
      <c r="O497" s="250"/>
      <c r="P497" s="250"/>
      <c r="Q497" s="250"/>
      <c r="R497" s="250"/>
      <c r="S497" s="250"/>
      <c r="T497" s="251"/>
      <c r="AT497" s="252" t="s">
        <v>141</v>
      </c>
      <c r="AU497" s="252" t="s">
        <v>79</v>
      </c>
      <c r="AV497" s="13" t="s">
        <v>79</v>
      </c>
      <c r="AW497" s="13" t="s">
        <v>34</v>
      </c>
      <c r="AX497" s="13" t="s">
        <v>71</v>
      </c>
      <c r="AY497" s="252" t="s">
        <v>126</v>
      </c>
    </row>
    <row r="498" s="13" customFormat="1">
      <c r="B498" s="242"/>
      <c r="C498" s="243"/>
      <c r="D498" s="228" t="s">
        <v>141</v>
      </c>
      <c r="E498" s="244" t="s">
        <v>1</v>
      </c>
      <c r="F498" s="245" t="s">
        <v>480</v>
      </c>
      <c r="G498" s="243"/>
      <c r="H498" s="246">
        <v>19.440000000000001</v>
      </c>
      <c r="I498" s="247"/>
      <c r="J498" s="243"/>
      <c r="K498" s="243"/>
      <c r="L498" s="248"/>
      <c r="M498" s="249"/>
      <c r="N498" s="250"/>
      <c r="O498" s="250"/>
      <c r="P498" s="250"/>
      <c r="Q498" s="250"/>
      <c r="R498" s="250"/>
      <c r="S498" s="250"/>
      <c r="T498" s="251"/>
      <c r="AT498" s="252" t="s">
        <v>141</v>
      </c>
      <c r="AU498" s="252" t="s">
        <v>79</v>
      </c>
      <c r="AV498" s="13" t="s">
        <v>79</v>
      </c>
      <c r="AW498" s="13" t="s">
        <v>34</v>
      </c>
      <c r="AX498" s="13" t="s">
        <v>71</v>
      </c>
      <c r="AY498" s="252" t="s">
        <v>126</v>
      </c>
    </row>
    <row r="499" s="13" customFormat="1">
      <c r="B499" s="242"/>
      <c r="C499" s="243"/>
      <c r="D499" s="228" t="s">
        <v>141</v>
      </c>
      <c r="E499" s="244" t="s">
        <v>1</v>
      </c>
      <c r="F499" s="245" t="s">
        <v>479</v>
      </c>
      <c r="G499" s="243"/>
      <c r="H499" s="246">
        <v>13.859999999999999</v>
      </c>
      <c r="I499" s="247"/>
      <c r="J499" s="243"/>
      <c r="K499" s="243"/>
      <c r="L499" s="248"/>
      <c r="M499" s="249"/>
      <c r="N499" s="250"/>
      <c r="O499" s="250"/>
      <c r="P499" s="250"/>
      <c r="Q499" s="250"/>
      <c r="R499" s="250"/>
      <c r="S499" s="250"/>
      <c r="T499" s="251"/>
      <c r="AT499" s="252" t="s">
        <v>141</v>
      </c>
      <c r="AU499" s="252" t="s">
        <v>79</v>
      </c>
      <c r="AV499" s="13" t="s">
        <v>79</v>
      </c>
      <c r="AW499" s="13" t="s">
        <v>34</v>
      </c>
      <c r="AX499" s="13" t="s">
        <v>71</v>
      </c>
      <c r="AY499" s="252" t="s">
        <v>126</v>
      </c>
    </row>
    <row r="500" s="12" customFormat="1">
      <c r="B500" s="232"/>
      <c r="C500" s="233"/>
      <c r="D500" s="228" t="s">
        <v>141</v>
      </c>
      <c r="E500" s="234" t="s">
        <v>1</v>
      </c>
      <c r="F500" s="235" t="s">
        <v>589</v>
      </c>
      <c r="G500" s="233"/>
      <c r="H500" s="234" t="s">
        <v>1</v>
      </c>
      <c r="I500" s="236"/>
      <c r="J500" s="233"/>
      <c r="K500" s="233"/>
      <c r="L500" s="237"/>
      <c r="M500" s="238"/>
      <c r="N500" s="239"/>
      <c r="O500" s="239"/>
      <c r="P500" s="239"/>
      <c r="Q500" s="239"/>
      <c r="R500" s="239"/>
      <c r="S500" s="239"/>
      <c r="T500" s="240"/>
      <c r="AT500" s="241" t="s">
        <v>141</v>
      </c>
      <c r="AU500" s="241" t="s">
        <v>79</v>
      </c>
      <c r="AV500" s="12" t="s">
        <v>21</v>
      </c>
      <c r="AW500" s="12" t="s">
        <v>34</v>
      </c>
      <c r="AX500" s="12" t="s">
        <v>71</v>
      </c>
      <c r="AY500" s="241" t="s">
        <v>126</v>
      </c>
    </row>
    <row r="501" s="13" customFormat="1">
      <c r="B501" s="242"/>
      <c r="C501" s="243"/>
      <c r="D501" s="228" t="s">
        <v>141</v>
      </c>
      <c r="E501" s="244" t="s">
        <v>1</v>
      </c>
      <c r="F501" s="245" t="s">
        <v>590</v>
      </c>
      <c r="G501" s="243"/>
      <c r="H501" s="246">
        <v>3.9729999999999999</v>
      </c>
      <c r="I501" s="247"/>
      <c r="J501" s="243"/>
      <c r="K501" s="243"/>
      <c r="L501" s="248"/>
      <c r="M501" s="249"/>
      <c r="N501" s="250"/>
      <c r="O501" s="250"/>
      <c r="P501" s="250"/>
      <c r="Q501" s="250"/>
      <c r="R501" s="250"/>
      <c r="S501" s="250"/>
      <c r="T501" s="251"/>
      <c r="AT501" s="252" t="s">
        <v>141</v>
      </c>
      <c r="AU501" s="252" t="s">
        <v>79</v>
      </c>
      <c r="AV501" s="13" t="s">
        <v>79</v>
      </c>
      <c r="AW501" s="13" t="s">
        <v>34</v>
      </c>
      <c r="AX501" s="13" t="s">
        <v>71</v>
      </c>
      <c r="AY501" s="252" t="s">
        <v>126</v>
      </c>
    </row>
    <row r="502" s="13" customFormat="1">
      <c r="B502" s="242"/>
      <c r="C502" s="243"/>
      <c r="D502" s="228" t="s">
        <v>141</v>
      </c>
      <c r="E502" s="244" t="s">
        <v>1</v>
      </c>
      <c r="F502" s="245" t="s">
        <v>591</v>
      </c>
      <c r="G502" s="243"/>
      <c r="H502" s="246">
        <v>6.8600000000000003</v>
      </c>
      <c r="I502" s="247"/>
      <c r="J502" s="243"/>
      <c r="K502" s="243"/>
      <c r="L502" s="248"/>
      <c r="M502" s="249"/>
      <c r="N502" s="250"/>
      <c r="O502" s="250"/>
      <c r="P502" s="250"/>
      <c r="Q502" s="250"/>
      <c r="R502" s="250"/>
      <c r="S502" s="250"/>
      <c r="T502" s="251"/>
      <c r="AT502" s="252" t="s">
        <v>141</v>
      </c>
      <c r="AU502" s="252" t="s">
        <v>79</v>
      </c>
      <c r="AV502" s="13" t="s">
        <v>79</v>
      </c>
      <c r="AW502" s="13" t="s">
        <v>34</v>
      </c>
      <c r="AX502" s="13" t="s">
        <v>71</v>
      </c>
      <c r="AY502" s="252" t="s">
        <v>126</v>
      </c>
    </row>
    <row r="503" s="13" customFormat="1">
      <c r="B503" s="242"/>
      <c r="C503" s="243"/>
      <c r="D503" s="228" t="s">
        <v>141</v>
      </c>
      <c r="E503" s="244" t="s">
        <v>1</v>
      </c>
      <c r="F503" s="245" t="s">
        <v>590</v>
      </c>
      <c r="G503" s="243"/>
      <c r="H503" s="246">
        <v>3.9729999999999999</v>
      </c>
      <c r="I503" s="247"/>
      <c r="J503" s="243"/>
      <c r="K503" s="243"/>
      <c r="L503" s="248"/>
      <c r="M503" s="249"/>
      <c r="N503" s="250"/>
      <c r="O503" s="250"/>
      <c r="P503" s="250"/>
      <c r="Q503" s="250"/>
      <c r="R503" s="250"/>
      <c r="S503" s="250"/>
      <c r="T503" s="251"/>
      <c r="AT503" s="252" t="s">
        <v>141</v>
      </c>
      <c r="AU503" s="252" t="s">
        <v>79</v>
      </c>
      <c r="AV503" s="13" t="s">
        <v>79</v>
      </c>
      <c r="AW503" s="13" t="s">
        <v>34</v>
      </c>
      <c r="AX503" s="13" t="s">
        <v>71</v>
      </c>
      <c r="AY503" s="252" t="s">
        <v>126</v>
      </c>
    </row>
    <row r="504" s="14" customFormat="1">
      <c r="B504" s="253"/>
      <c r="C504" s="254"/>
      <c r="D504" s="228" t="s">
        <v>141</v>
      </c>
      <c r="E504" s="255" t="s">
        <v>1</v>
      </c>
      <c r="F504" s="256" t="s">
        <v>150</v>
      </c>
      <c r="G504" s="254"/>
      <c r="H504" s="257">
        <v>61.966000000000001</v>
      </c>
      <c r="I504" s="258"/>
      <c r="J504" s="254"/>
      <c r="K504" s="254"/>
      <c r="L504" s="259"/>
      <c r="M504" s="260"/>
      <c r="N504" s="261"/>
      <c r="O504" s="261"/>
      <c r="P504" s="261"/>
      <c r="Q504" s="261"/>
      <c r="R504" s="261"/>
      <c r="S504" s="261"/>
      <c r="T504" s="262"/>
      <c r="AT504" s="263" t="s">
        <v>141</v>
      </c>
      <c r="AU504" s="263" t="s">
        <v>79</v>
      </c>
      <c r="AV504" s="14" t="s">
        <v>133</v>
      </c>
      <c r="AW504" s="14" t="s">
        <v>34</v>
      </c>
      <c r="AX504" s="14" t="s">
        <v>21</v>
      </c>
      <c r="AY504" s="263" t="s">
        <v>126</v>
      </c>
    </row>
    <row r="505" s="1" customFormat="1" ht="16.5" customHeight="1">
      <c r="B505" s="38"/>
      <c r="C505" s="216" t="s">
        <v>592</v>
      </c>
      <c r="D505" s="216" t="s">
        <v>128</v>
      </c>
      <c r="E505" s="217" t="s">
        <v>593</v>
      </c>
      <c r="F505" s="218" t="s">
        <v>594</v>
      </c>
      <c r="G505" s="219" t="s">
        <v>131</v>
      </c>
      <c r="H505" s="220">
        <v>12.324</v>
      </c>
      <c r="I505" s="221"/>
      <c r="J505" s="222">
        <f>ROUND(I505*H505,2)</f>
        <v>0</v>
      </c>
      <c r="K505" s="218" t="s">
        <v>132</v>
      </c>
      <c r="L505" s="43"/>
      <c r="M505" s="223" t="s">
        <v>1</v>
      </c>
      <c r="N505" s="224" t="s">
        <v>42</v>
      </c>
      <c r="O505" s="79"/>
      <c r="P505" s="225">
        <f>O505*H505</f>
        <v>0</v>
      </c>
      <c r="Q505" s="225">
        <v>0</v>
      </c>
      <c r="R505" s="225">
        <f>Q505*H505</f>
        <v>0</v>
      </c>
      <c r="S505" s="225">
        <v>0.077899999999999997</v>
      </c>
      <c r="T505" s="226">
        <f>S505*H505</f>
        <v>0.96003959999999999</v>
      </c>
      <c r="AR505" s="17" t="s">
        <v>133</v>
      </c>
      <c r="AT505" s="17" t="s">
        <v>128</v>
      </c>
      <c r="AU505" s="17" t="s">
        <v>79</v>
      </c>
      <c r="AY505" s="17" t="s">
        <v>126</v>
      </c>
      <c r="BE505" s="227">
        <f>IF(N505="základní",J505,0)</f>
        <v>0</v>
      </c>
      <c r="BF505" s="227">
        <f>IF(N505="snížená",J505,0)</f>
        <v>0</v>
      </c>
      <c r="BG505" s="227">
        <f>IF(N505="zákl. přenesená",J505,0)</f>
        <v>0</v>
      </c>
      <c r="BH505" s="227">
        <f>IF(N505="sníž. přenesená",J505,0)</f>
        <v>0</v>
      </c>
      <c r="BI505" s="227">
        <f>IF(N505="nulová",J505,0)</f>
        <v>0</v>
      </c>
      <c r="BJ505" s="17" t="s">
        <v>21</v>
      </c>
      <c r="BK505" s="227">
        <f>ROUND(I505*H505,2)</f>
        <v>0</v>
      </c>
      <c r="BL505" s="17" t="s">
        <v>133</v>
      </c>
      <c r="BM505" s="17" t="s">
        <v>595</v>
      </c>
    </row>
    <row r="506" s="1" customFormat="1">
      <c r="B506" s="38"/>
      <c r="C506" s="39"/>
      <c r="D506" s="228" t="s">
        <v>135</v>
      </c>
      <c r="E506" s="39"/>
      <c r="F506" s="229" t="s">
        <v>596</v>
      </c>
      <c r="G506" s="39"/>
      <c r="H506" s="39"/>
      <c r="I506" s="143"/>
      <c r="J506" s="39"/>
      <c r="K506" s="39"/>
      <c r="L506" s="43"/>
      <c r="M506" s="230"/>
      <c r="N506" s="79"/>
      <c r="O506" s="79"/>
      <c r="P506" s="79"/>
      <c r="Q506" s="79"/>
      <c r="R506" s="79"/>
      <c r="S506" s="79"/>
      <c r="T506" s="80"/>
      <c r="AT506" s="17" t="s">
        <v>135</v>
      </c>
      <c r="AU506" s="17" t="s">
        <v>79</v>
      </c>
    </row>
    <row r="507" s="1" customFormat="1">
      <c r="B507" s="38"/>
      <c r="C507" s="39"/>
      <c r="D507" s="228" t="s">
        <v>137</v>
      </c>
      <c r="E507" s="39"/>
      <c r="F507" s="231" t="s">
        <v>588</v>
      </c>
      <c r="G507" s="39"/>
      <c r="H507" s="39"/>
      <c r="I507" s="143"/>
      <c r="J507" s="39"/>
      <c r="K507" s="39"/>
      <c r="L507" s="43"/>
      <c r="M507" s="230"/>
      <c r="N507" s="79"/>
      <c r="O507" s="79"/>
      <c r="P507" s="79"/>
      <c r="Q507" s="79"/>
      <c r="R507" s="79"/>
      <c r="S507" s="79"/>
      <c r="T507" s="80"/>
      <c r="AT507" s="17" t="s">
        <v>137</v>
      </c>
      <c r="AU507" s="17" t="s">
        <v>79</v>
      </c>
    </row>
    <row r="508" s="12" customFormat="1">
      <c r="B508" s="232"/>
      <c r="C508" s="233"/>
      <c r="D508" s="228" t="s">
        <v>141</v>
      </c>
      <c r="E508" s="234" t="s">
        <v>1</v>
      </c>
      <c r="F508" s="235" t="s">
        <v>597</v>
      </c>
      <c r="G508" s="233"/>
      <c r="H508" s="234" t="s">
        <v>1</v>
      </c>
      <c r="I508" s="236"/>
      <c r="J508" s="233"/>
      <c r="K508" s="233"/>
      <c r="L508" s="237"/>
      <c r="M508" s="238"/>
      <c r="N508" s="239"/>
      <c r="O508" s="239"/>
      <c r="P508" s="239"/>
      <c r="Q508" s="239"/>
      <c r="R508" s="239"/>
      <c r="S508" s="239"/>
      <c r="T508" s="240"/>
      <c r="AT508" s="241" t="s">
        <v>141</v>
      </c>
      <c r="AU508" s="241" t="s">
        <v>79</v>
      </c>
      <c r="AV508" s="12" t="s">
        <v>21</v>
      </c>
      <c r="AW508" s="12" t="s">
        <v>34</v>
      </c>
      <c r="AX508" s="12" t="s">
        <v>71</v>
      </c>
      <c r="AY508" s="241" t="s">
        <v>126</v>
      </c>
    </row>
    <row r="509" s="13" customFormat="1">
      <c r="B509" s="242"/>
      <c r="C509" s="243"/>
      <c r="D509" s="228" t="s">
        <v>141</v>
      </c>
      <c r="E509" s="244" t="s">
        <v>1</v>
      </c>
      <c r="F509" s="245" t="s">
        <v>598</v>
      </c>
      <c r="G509" s="243"/>
      <c r="H509" s="246">
        <v>12.324</v>
      </c>
      <c r="I509" s="247"/>
      <c r="J509" s="243"/>
      <c r="K509" s="243"/>
      <c r="L509" s="248"/>
      <c r="M509" s="249"/>
      <c r="N509" s="250"/>
      <c r="O509" s="250"/>
      <c r="P509" s="250"/>
      <c r="Q509" s="250"/>
      <c r="R509" s="250"/>
      <c r="S509" s="250"/>
      <c r="T509" s="251"/>
      <c r="AT509" s="252" t="s">
        <v>141</v>
      </c>
      <c r="AU509" s="252" t="s">
        <v>79</v>
      </c>
      <c r="AV509" s="13" t="s">
        <v>79</v>
      </c>
      <c r="AW509" s="13" t="s">
        <v>34</v>
      </c>
      <c r="AX509" s="13" t="s">
        <v>21</v>
      </c>
      <c r="AY509" s="252" t="s">
        <v>126</v>
      </c>
    </row>
    <row r="510" s="1" customFormat="1" ht="16.5" customHeight="1">
      <c r="B510" s="38"/>
      <c r="C510" s="216" t="s">
        <v>599</v>
      </c>
      <c r="D510" s="216" t="s">
        <v>128</v>
      </c>
      <c r="E510" s="217" t="s">
        <v>600</v>
      </c>
      <c r="F510" s="218" t="s">
        <v>601</v>
      </c>
      <c r="G510" s="219" t="s">
        <v>131</v>
      </c>
      <c r="H510" s="220">
        <v>59.484000000000002</v>
      </c>
      <c r="I510" s="221"/>
      <c r="J510" s="222">
        <f>ROUND(I510*H510,2)</f>
        <v>0</v>
      </c>
      <c r="K510" s="218" t="s">
        <v>132</v>
      </c>
      <c r="L510" s="43"/>
      <c r="M510" s="223" t="s">
        <v>1</v>
      </c>
      <c r="N510" s="224" t="s">
        <v>42</v>
      </c>
      <c r="O510" s="79"/>
      <c r="P510" s="225">
        <f>O510*H510</f>
        <v>0</v>
      </c>
      <c r="Q510" s="225">
        <v>0</v>
      </c>
      <c r="R510" s="225">
        <f>Q510*H510</f>
        <v>0</v>
      </c>
      <c r="S510" s="225">
        <v>0</v>
      </c>
      <c r="T510" s="226">
        <f>S510*H510</f>
        <v>0</v>
      </c>
      <c r="AR510" s="17" t="s">
        <v>133</v>
      </c>
      <c r="AT510" s="17" t="s">
        <v>128</v>
      </c>
      <c r="AU510" s="17" t="s">
        <v>79</v>
      </c>
      <c r="AY510" s="17" t="s">
        <v>126</v>
      </c>
      <c r="BE510" s="227">
        <f>IF(N510="základní",J510,0)</f>
        <v>0</v>
      </c>
      <c r="BF510" s="227">
        <f>IF(N510="snížená",J510,0)</f>
        <v>0</v>
      </c>
      <c r="BG510" s="227">
        <f>IF(N510="zákl. přenesená",J510,0)</f>
        <v>0</v>
      </c>
      <c r="BH510" s="227">
        <f>IF(N510="sníž. přenesená",J510,0)</f>
        <v>0</v>
      </c>
      <c r="BI510" s="227">
        <f>IF(N510="nulová",J510,0)</f>
        <v>0</v>
      </c>
      <c r="BJ510" s="17" t="s">
        <v>21</v>
      </c>
      <c r="BK510" s="227">
        <f>ROUND(I510*H510,2)</f>
        <v>0</v>
      </c>
      <c r="BL510" s="17" t="s">
        <v>133</v>
      </c>
      <c r="BM510" s="17" t="s">
        <v>602</v>
      </c>
    </row>
    <row r="511" s="1" customFormat="1">
      <c r="B511" s="38"/>
      <c r="C511" s="39"/>
      <c r="D511" s="228" t="s">
        <v>135</v>
      </c>
      <c r="E511" s="39"/>
      <c r="F511" s="229" t="s">
        <v>603</v>
      </c>
      <c r="G511" s="39"/>
      <c r="H511" s="39"/>
      <c r="I511" s="143"/>
      <c r="J511" s="39"/>
      <c r="K511" s="39"/>
      <c r="L511" s="43"/>
      <c r="M511" s="230"/>
      <c r="N511" s="79"/>
      <c r="O511" s="79"/>
      <c r="P511" s="79"/>
      <c r="Q511" s="79"/>
      <c r="R511" s="79"/>
      <c r="S511" s="79"/>
      <c r="T511" s="80"/>
      <c r="AT511" s="17" t="s">
        <v>135</v>
      </c>
      <c r="AU511" s="17" t="s">
        <v>79</v>
      </c>
    </row>
    <row r="512" s="1" customFormat="1">
      <c r="B512" s="38"/>
      <c r="C512" s="39"/>
      <c r="D512" s="228" t="s">
        <v>137</v>
      </c>
      <c r="E512" s="39"/>
      <c r="F512" s="231" t="s">
        <v>588</v>
      </c>
      <c r="G512" s="39"/>
      <c r="H512" s="39"/>
      <c r="I512" s="143"/>
      <c r="J512" s="39"/>
      <c r="K512" s="39"/>
      <c r="L512" s="43"/>
      <c r="M512" s="230"/>
      <c r="N512" s="79"/>
      <c r="O512" s="79"/>
      <c r="P512" s="79"/>
      <c r="Q512" s="79"/>
      <c r="R512" s="79"/>
      <c r="S512" s="79"/>
      <c r="T512" s="80"/>
      <c r="AT512" s="17" t="s">
        <v>137</v>
      </c>
      <c r="AU512" s="17" t="s">
        <v>79</v>
      </c>
    </row>
    <row r="513" s="1" customFormat="1">
      <c r="B513" s="38"/>
      <c r="C513" s="39"/>
      <c r="D513" s="228" t="s">
        <v>139</v>
      </c>
      <c r="E513" s="39"/>
      <c r="F513" s="231" t="s">
        <v>604</v>
      </c>
      <c r="G513" s="39"/>
      <c r="H513" s="39"/>
      <c r="I513" s="143"/>
      <c r="J513" s="39"/>
      <c r="K513" s="39"/>
      <c r="L513" s="43"/>
      <c r="M513" s="230"/>
      <c r="N513" s="79"/>
      <c r="O513" s="79"/>
      <c r="P513" s="79"/>
      <c r="Q513" s="79"/>
      <c r="R513" s="79"/>
      <c r="S513" s="79"/>
      <c r="T513" s="80"/>
      <c r="AT513" s="17" t="s">
        <v>139</v>
      </c>
      <c r="AU513" s="17" t="s">
        <v>79</v>
      </c>
    </row>
    <row r="514" s="12" customFormat="1">
      <c r="B514" s="232"/>
      <c r="C514" s="233"/>
      <c r="D514" s="228" t="s">
        <v>141</v>
      </c>
      <c r="E514" s="234" t="s">
        <v>1</v>
      </c>
      <c r="F514" s="235" t="s">
        <v>478</v>
      </c>
      <c r="G514" s="233"/>
      <c r="H514" s="234" t="s">
        <v>1</v>
      </c>
      <c r="I514" s="236"/>
      <c r="J514" s="233"/>
      <c r="K514" s="233"/>
      <c r="L514" s="237"/>
      <c r="M514" s="238"/>
      <c r="N514" s="239"/>
      <c r="O514" s="239"/>
      <c r="P514" s="239"/>
      <c r="Q514" s="239"/>
      <c r="R514" s="239"/>
      <c r="S514" s="239"/>
      <c r="T514" s="240"/>
      <c r="AT514" s="241" t="s">
        <v>141</v>
      </c>
      <c r="AU514" s="241" t="s">
        <v>79</v>
      </c>
      <c r="AV514" s="12" t="s">
        <v>21</v>
      </c>
      <c r="AW514" s="12" t="s">
        <v>34</v>
      </c>
      <c r="AX514" s="12" t="s">
        <v>71</v>
      </c>
      <c r="AY514" s="241" t="s">
        <v>126</v>
      </c>
    </row>
    <row r="515" s="13" customFormat="1">
      <c r="B515" s="242"/>
      <c r="C515" s="243"/>
      <c r="D515" s="228" t="s">
        <v>141</v>
      </c>
      <c r="E515" s="244" t="s">
        <v>1</v>
      </c>
      <c r="F515" s="245" t="s">
        <v>479</v>
      </c>
      <c r="G515" s="243"/>
      <c r="H515" s="246">
        <v>13.859999999999999</v>
      </c>
      <c r="I515" s="247"/>
      <c r="J515" s="243"/>
      <c r="K515" s="243"/>
      <c r="L515" s="248"/>
      <c r="M515" s="249"/>
      <c r="N515" s="250"/>
      <c r="O515" s="250"/>
      <c r="P515" s="250"/>
      <c r="Q515" s="250"/>
      <c r="R515" s="250"/>
      <c r="S515" s="250"/>
      <c r="T515" s="251"/>
      <c r="AT515" s="252" t="s">
        <v>141</v>
      </c>
      <c r="AU515" s="252" t="s">
        <v>79</v>
      </c>
      <c r="AV515" s="13" t="s">
        <v>79</v>
      </c>
      <c r="AW515" s="13" t="s">
        <v>34</v>
      </c>
      <c r="AX515" s="13" t="s">
        <v>71</v>
      </c>
      <c r="AY515" s="252" t="s">
        <v>126</v>
      </c>
    </row>
    <row r="516" s="13" customFormat="1">
      <c r="B516" s="242"/>
      <c r="C516" s="243"/>
      <c r="D516" s="228" t="s">
        <v>141</v>
      </c>
      <c r="E516" s="244" t="s">
        <v>1</v>
      </c>
      <c r="F516" s="245" t="s">
        <v>480</v>
      </c>
      <c r="G516" s="243"/>
      <c r="H516" s="246">
        <v>19.440000000000001</v>
      </c>
      <c r="I516" s="247"/>
      <c r="J516" s="243"/>
      <c r="K516" s="243"/>
      <c r="L516" s="248"/>
      <c r="M516" s="249"/>
      <c r="N516" s="250"/>
      <c r="O516" s="250"/>
      <c r="P516" s="250"/>
      <c r="Q516" s="250"/>
      <c r="R516" s="250"/>
      <c r="S516" s="250"/>
      <c r="T516" s="251"/>
      <c r="AT516" s="252" t="s">
        <v>141</v>
      </c>
      <c r="AU516" s="252" t="s">
        <v>79</v>
      </c>
      <c r="AV516" s="13" t="s">
        <v>79</v>
      </c>
      <c r="AW516" s="13" t="s">
        <v>34</v>
      </c>
      <c r="AX516" s="13" t="s">
        <v>71</v>
      </c>
      <c r="AY516" s="252" t="s">
        <v>126</v>
      </c>
    </row>
    <row r="517" s="13" customFormat="1">
      <c r="B517" s="242"/>
      <c r="C517" s="243"/>
      <c r="D517" s="228" t="s">
        <v>141</v>
      </c>
      <c r="E517" s="244" t="s">
        <v>1</v>
      </c>
      <c r="F517" s="245" t="s">
        <v>479</v>
      </c>
      <c r="G517" s="243"/>
      <c r="H517" s="246">
        <v>13.859999999999999</v>
      </c>
      <c r="I517" s="247"/>
      <c r="J517" s="243"/>
      <c r="K517" s="243"/>
      <c r="L517" s="248"/>
      <c r="M517" s="249"/>
      <c r="N517" s="250"/>
      <c r="O517" s="250"/>
      <c r="P517" s="250"/>
      <c r="Q517" s="250"/>
      <c r="R517" s="250"/>
      <c r="S517" s="250"/>
      <c r="T517" s="251"/>
      <c r="AT517" s="252" t="s">
        <v>141</v>
      </c>
      <c r="AU517" s="252" t="s">
        <v>79</v>
      </c>
      <c r="AV517" s="13" t="s">
        <v>79</v>
      </c>
      <c r="AW517" s="13" t="s">
        <v>34</v>
      </c>
      <c r="AX517" s="13" t="s">
        <v>71</v>
      </c>
      <c r="AY517" s="252" t="s">
        <v>126</v>
      </c>
    </row>
    <row r="518" s="12" customFormat="1">
      <c r="B518" s="232"/>
      <c r="C518" s="233"/>
      <c r="D518" s="228" t="s">
        <v>141</v>
      </c>
      <c r="E518" s="234" t="s">
        <v>1</v>
      </c>
      <c r="F518" s="235" t="s">
        <v>597</v>
      </c>
      <c r="G518" s="233"/>
      <c r="H518" s="234" t="s">
        <v>1</v>
      </c>
      <c r="I518" s="236"/>
      <c r="J518" s="233"/>
      <c r="K518" s="233"/>
      <c r="L518" s="237"/>
      <c r="M518" s="238"/>
      <c r="N518" s="239"/>
      <c r="O518" s="239"/>
      <c r="P518" s="239"/>
      <c r="Q518" s="239"/>
      <c r="R518" s="239"/>
      <c r="S518" s="239"/>
      <c r="T518" s="240"/>
      <c r="AT518" s="241" t="s">
        <v>141</v>
      </c>
      <c r="AU518" s="241" t="s">
        <v>79</v>
      </c>
      <c r="AV518" s="12" t="s">
        <v>21</v>
      </c>
      <c r="AW518" s="12" t="s">
        <v>34</v>
      </c>
      <c r="AX518" s="12" t="s">
        <v>71</v>
      </c>
      <c r="AY518" s="241" t="s">
        <v>126</v>
      </c>
    </row>
    <row r="519" s="13" customFormat="1">
      <c r="B519" s="242"/>
      <c r="C519" s="243"/>
      <c r="D519" s="228" t="s">
        <v>141</v>
      </c>
      <c r="E519" s="244" t="s">
        <v>1</v>
      </c>
      <c r="F519" s="245" t="s">
        <v>598</v>
      </c>
      <c r="G519" s="243"/>
      <c r="H519" s="246">
        <v>12.324</v>
      </c>
      <c r="I519" s="247"/>
      <c r="J519" s="243"/>
      <c r="K519" s="243"/>
      <c r="L519" s="248"/>
      <c r="M519" s="249"/>
      <c r="N519" s="250"/>
      <c r="O519" s="250"/>
      <c r="P519" s="250"/>
      <c r="Q519" s="250"/>
      <c r="R519" s="250"/>
      <c r="S519" s="250"/>
      <c r="T519" s="251"/>
      <c r="AT519" s="252" t="s">
        <v>141</v>
      </c>
      <c r="AU519" s="252" t="s">
        <v>79</v>
      </c>
      <c r="AV519" s="13" t="s">
        <v>79</v>
      </c>
      <c r="AW519" s="13" t="s">
        <v>34</v>
      </c>
      <c r="AX519" s="13" t="s">
        <v>71</v>
      </c>
      <c r="AY519" s="252" t="s">
        <v>126</v>
      </c>
    </row>
    <row r="520" s="14" customFormat="1">
      <c r="B520" s="253"/>
      <c r="C520" s="254"/>
      <c r="D520" s="228" t="s">
        <v>141</v>
      </c>
      <c r="E520" s="255" t="s">
        <v>1</v>
      </c>
      <c r="F520" s="256" t="s">
        <v>150</v>
      </c>
      <c r="G520" s="254"/>
      <c r="H520" s="257">
        <v>59.484000000000002</v>
      </c>
      <c r="I520" s="258"/>
      <c r="J520" s="254"/>
      <c r="K520" s="254"/>
      <c r="L520" s="259"/>
      <c r="M520" s="260"/>
      <c r="N520" s="261"/>
      <c r="O520" s="261"/>
      <c r="P520" s="261"/>
      <c r="Q520" s="261"/>
      <c r="R520" s="261"/>
      <c r="S520" s="261"/>
      <c r="T520" s="262"/>
      <c r="AT520" s="263" t="s">
        <v>141</v>
      </c>
      <c r="AU520" s="263" t="s">
        <v>79</v>
      </c>
      <c r="AV520" s="14" t="s">
        <v>133</v>
      </c>
      <c r="AW520" s="14" t="s">
        <v>34</v>
      </c>
      <c r="AX520" s="14" t="s">
        <v>21</v>
      </c>
      <c r="AY520" s="263" t="s">
        <v>126</v>
      </c>
    </row>
    <row r="521" s="1" customFormat="1" ht="16.5" customHeight="1">
      <c r="B521" s="38"/>
      <c r="C521" s="216" t="s">
        <v>605</v>
      </c>
      <c r="D521" s="216" t="s">
        <v>128</v>
      </c>
      <c r="E521" s="217" t="s">
        <v>606</v>
      </c>
      <c r="F521" s="218" t="s">
        <v>607</v>
      </c>
      <c r="G521" s="219" t="s">
        <v>131</v>
      </c>
      <c r="H521" s="220">
        <v>61.966000000000001</v>
      </c>
      <c r="I521" s="221"/>
      <c r="J521" s="222">
        <f>ROUND(I521*H521,2)</f>
        <v>0</v>
      </c>
      <c r="K521" s="218" t="s">
        <v>132</v>
      </c>
      <c r="L521" s="43"/>
      <c r="M521" s="223" t="s">
        <v>1</v>
      </c>
      <c r="N521" s="224" t="s">
        <v>42</v>
      </c>
      <c r="O521" s="79"/>
      <c r="P521" s="225">
        <f>O521*H521</f>
        <v>0</v>
      </c>
      <c r="Q521" s="225">
        <v>0.039079999999999997</v>
      </c>
      <c r="R521" s="225">
        <f>Q521*H521</f>
        <v>2.4216312799999997</v>
      </c>
      <c r="S521" s="225">
        <v>0</v>
      </c>
      <c r="T521" s="226">
        <f>S521*H521</f>
        <v>0</v>
      </c>
      <c r="AR521" s="17" t="s">
        <v>133</v>
      </c>
      <c r="AT521" s="17" t="s">
        <v>128</v>
      </c>
      <c r="AU521" s="17" t="s">
        <v>79</v>
      </c>
      <c r="AY521" s="17" t="s">
        <v>126</v>
      </c>
      <c r="BE521" s="227">
        <f>IF(N521="základní",J521,0)</f>
        <v>0</v>
      </c>
      <c r="BF521" s="227">
        <f>IF(N521="snížená",J521,0)</f>
        <v>0</v>
      </c>
      <c r="BG521" s="227">
        <f>IF(N521="zákl. přenesená",J521,0)</f>
        <v>0</v>
      </c>
      <c r="BH521" s="227">
        <f>IF(N521="sníž. přenesená",J521,0)</f>
        <v>0</v>
      </c>
      <c r="BI521" s="227">
        <f>IF(N521="nulová",J521,0)</f>
        <v>0</v>
      </c>
      <c r="BJ521" s="17" t="s">
        <v>21</v>
      </c>
      <c r="BK521" s="227">
        <f>ROUND(I521*H521,2)</f>
        <v>0</v>
      </c>
      <c r="BL521" s="17" t="s">
        <v>133</v>
      </c>
      <c r="BM521" s="17" t="s">
        <v>608</v>
      </c>
    </row>
    <row r="522" s="1" customFormat="1">
      <c r="B522" s="38"/>
      <c r="C522" s="39"/>
      <c r="D522" s="228" t="s">
        <v>135</v>
      </c>
      <c r="E522" s="39"/>
      <c r="F522" s="229" t="s">
        <v>609</v>
      </c>
      <c r="G522" s="39"/>
      <c r="H522" s="39"/>
      <c r="I522" s="143"/>
      <c r="J522" s="39"/>
      <c r="K522" s="39"/>
      <c r="L522" s="43"/>
      <c r="M522" s="230"/>
      <c r="N522" s="79"/>
      <c r="O522" s="79"/>
      <c r="P522" s="79"/>
      <c r="Q522" s="79"/>
      <c r="R522" s="79"/>
      <c r="S522" s="79"/>
      <c r="T522" s="80"/>
      <c r="AT522" s="17" t="s">
        <v>135</v>
      </c>
      <c r="AU522" s="17" t="s">
        <v>79</v>
      </c>
    </row>
    <row r="523" s="1" customFormat="1">
      <c r="B523" s="38"/>
      <c r="C523" s="39"/>
      <c r="D523" s="228" t="s">
        <v>137</v>
      </c>
      <c r="E523" s="39"/>
      <c r="F523" s="231" t="s">
        <v>610</v>
      </c>
      <c r="G523" s="39"/>
      <c r="H523" s="39"/>
      <c r="I523" s="143"/>
      <c r="J523" s="39"/>
      <c r="K523" s="39"/>
      <c r="L523" s="43"/>
      <c r="M523" s="230"/>
      <c r="N523" s="79"/>
      <c r="O523" s="79"/>
      <c r="P523" s="79"/>
      <c r="Q523" s="79"/>
      <c r="R523" s="79"/>
      <c r="S523" s="79"/>
      <c r="T523" s="80"/>
      <c r="AT523" s="17" t="s">
        <v>137</v>
      </c>
      <c r="AU523" s="17" t="s">
        <v>79</v>
      </c>
    </row>
    <row r="524" s="12" customFormat="1">
      <c r="B524" s="232"/>
      <c r="C524" s="233"/>
      <c r="D524" s="228" t="s">
        <v>141</v>
      </c>
      <c r="E524" s="234" t="s">
        <v>1</v>
      </c>
      <c r="F524" s="235" t="s">
        <v>478</v>
      </c>
      <c r="G524" s="233"/>
      <c r="H524" s="234" t="s">
        <v>1</v>
      </c>
      <c r="I524" s="236"/>
      <c r="J524" s="233"/>
      <c r="K524" s="233"/>
      <c r="L524" s="237"/>
      <c r="M524" s="238"/>
      <c r="N524" s="239"/>
      <c r="O524" s="239"/>
      <c r="P524" s="239"/>
      <c r="Q524" s="239"/>
      <c r="R524" s="239"/>
      <c r="S524" s="239"/>
      <c r="T524" s="240"/>
      <c r="AT524" s="241" t="s">
        <v>141</v>
      </c>
      <c r="AU524" s="241" t="s">
        <v>79</v>
      </c>
      <c r="AV524" s="12" t="s">
        <v>21</v>
      </c>
      <c r="AW524" s="12" t="s">
        <v>34</v>
      </c>
      <c r="AX524" s="12" t="s">
        <v>71</v>
      </c>
      <c r="AY524" s="241" t="s">
        <v>126</v>
      </c>
    </row>
    <row r="525" s="13" customFormat="1">
      <c r="B525" s="242"/>
      <c r="C525" s="243"/>
      <c r="D525" s="228" t="s">
        <v>141</v>
      </c>
      <c r="E525" s="244" t="s">
        <v>1</v>
      </c>
      <c r="F525" s="245" t="s">
        <v>479</v>
      </c>
      <c r="G525" s="243"/>
      <c r="H525" s="246">
        <v>13.859999999999999</v>
      </c>
      <c r="I525" s="247"/>
      <c r="J525" s="243"/>
      <c r="K525" s="243"/>
      <c r="L525" s="248"/>
      <c r="M525" s="249"/>
      <c r="N525" s="250"/>
      <c r="O525" s="250"/>
      <c r="P525" s="250"/>
      <c r="Q525" s="250"/>
      <c r="R525" s="250"/>
      <c r="S525" s="250"/>
      <c r="T525" s="251"/>
      <c r="AT525" s="252" t="s">
        <v>141</v>
      </c>
      <c r="AU525" s="252" t="s">
        <v>79</v>
      </c>
      <c r="AV525" s="13" t="s">
        <v>79</v>
      </c>
      <c r="AW525" s="13" t="s">
        <v>34</v>
      </c>
      <c r="AX525" s="13" t="s">
        <v>71</v>
      </c>
      <c r="AY525" s="252" t="s">
        <v>126</v>
      </c>
    </row>
    <row r="526" s="13" customFormat="1">
      <c r="B526" s="242"/>
      <c r="C526" s="243"/>
      <c r="D526" s="228" t="s">
        <v>141</v>
      </c>
      <c r="E526" s="244" t="s">
        <v>1</v>
      </c>
      <c r="F526" s="245" t="s">
        <v>480</v>
      </c>
      <c r="G526" s="243"/>
      <c r="H526" s="246">
        <v>19.440000000000001</v>
      </c>
      <c r="I526" s="247"/>
      <c r="J526" s="243"/>
      <c r="K526" s="243"/>
      <c r="L526" s="248"/>
      <c r="M526" s="249"/>
      <c r="N526" s="250"/>
      <c r="O526" s="250"/>
      <c r="P526" s="250"/>
      <c r="Q526" s="250"/>
      <c r="R526" s="250"/>
      <c r="S526" s="250"/>
      <c r="T526" s="251"/>
      <c r="AT526" s="252" t="s">
        <v>141</v>
      </c>
      <c r="AU526" s="252" t="s">
        <v>79</v>
      </c>
      <c r="AV526" s="13" t="s">
        <v>79</v>
      </c>
      <c r="AW526" s="13" t="s">
        <v>34</v>
      </c>
      <c r="AX526" s="13" t="s">
        <v>71</v>
      </c>
      <c r="AY526" s="252" t="s">
        <v>126</v>
      </c>
    </row>
    <row r="527" s="13" customFormat="1">
      <c r="B527" s="242"/>
      <c r="C527" s="243"/>
      <c r="D527" s="228" t="s">
        <v>141</v>
      </c>
      <c r="E527" s="244" t="s">
        <v>1</v>
      </c>
      <c r="F527" s="245" t="s">
        <v>479</v>
      </c>
      <c r="G527" s="243"/>
      <c r="H527" s="246">
        <v>13.859999999999999</v>
      </c>
      <c r="I527" s="247"/>
      <c r="J527" s="243"/>
      <c r="K527" s="243"/>
      <c r="L527" s="248"/>
      <c r="M527" s="249"/>
      <c r="N527" s="250"/>
      <c r="O527" s="250"/>
      <c r="P527" s="250"/>
      <c r="Q527" s="250"/>
      <c r="R527" s="250"/>
      <c r="S527" s="250"/>
      <c r="T527" s="251"/>
      <c r="AT527" s="252" t="s">
        <v>141</v>
      </c>
      <c r="AU527" s="252" t="s">
        <v>79</v>
      </c>
      <c r="AV527" s="13" t="s">
        <v>79</v>
      </c>
      <c r="AW527" s="13" t="s">
        <v>34</v>
      </c>
      <c r="AX527" s="13" t="s">
        <v>71</v>
      </c>
      <c r="AY527" s="252" t="s">
        <v>126</v>
      </c>
    </row>
    <row r="528" s="12" customFormat="1">
      <c r="B528" s="232"/>
      <c r="C528" s="233"/>
      <c r="D528" s="228" t="s">
        <v>141</v>
      </c>
      <c r="E528" s="234" t="s">
        <v>1</v>
      </c>
      <c r="F528" s="235" t="s">
        <v>589</v>
      </c>
      <c r="G528" s="233"/>
      <c r="H528" s="234" t="s">
        <v>1</v>
      </c>
      <c r="I528" s="236"/>
      <c r="J528" s="233"/>
      <c r="K528" s="233"/>
      <c r="L528" s="237"/>
      <c r="M528" s="238"/>
      <c r="N528" s="239"/>
      <c r="O528" s="239"/>
      <c r="P528" s="239"/>
      <c r="Q528" s="239"/>
      <c r="R528" s="239"/>
      <c r="S528" s="239"/>
      <c r="T528" s="240"/>
      <c r="AT528" s="241" t="s">
        <v>141</v>
      </c>
      <c r="AU528" s="241" t="s">
        <v>79</v>
      </c>
      <c r="AV528" s="12" t="s">
        <v>21</v>
      </c>
      <c r="AW528" s="12" t="s">
        <v>34</v>
      </c>
      <c r="AX528" s="12" t="s">
        <v>71</v>
      </c>
      <c r="AY528" s="241" t="s">
        <v>126</v>
      </c>
    </row>
    <row r="529" s="13" customFormat="1">
      <c r="B529" s="242"/>
      <c r="C529" s="243"/>
      <c r="D529" s="228" t="s">
        <v>141</v>
      </c>
      <c r="E529" s="244" t="s">
        <v>1</v>
      </c>
      <c r="F529" s="245" t="s">
        <v>590</v>
      </c>
      <c r="G529" s="243"/>
      <c r="H529" s="246">
        <v>3.9729999999999999</v>
      </c>
      <c r="I529" s="247"/>
      <c r="J529" s="243"/>
      <c r="K529" s="243"/>
      <c r="L529" s="248"/>
      <c r="M529" s="249"/>
      <c r="N529" s="250"/>
      <c r="O529" s="250"/>
      <c r="P529" s="250"/>
      <c r="Q529" s="250"/>
      <c r="R529" s="250"/>
      <c r="S529" s="250"/>
      <c r="T529" s="251"/>
      <c r="AT529" s="252" t="s">
        <v>141</v>
      </c>
      <c r="AU529" s="252" t="s">
        <v>79</v>
      </c>
      <c r="AV529" s="13" t="s">
        <v>79</v>
      </c>
      <c r="AW529" s="13" t="s">
        <v>34</v>
      </c>
      <c r="AX529" s="13" t="s">
        <v>71</v>
      </c>
      <c r="AY529" s="252" t="s">
        <v>126</v>
      </c>
    </row>
    <row r="530" s="13" customFormat="1">
      <c r="B530" s="242"/>
      <c r="C530" s="243"/>
      <c r="D530" s="228" t="s">
        <v>141</v>
      </c>
      <c r="E530" s="244" t="s">
        <v>1</v>
      </c>
      <c r="F530" s="245" t="s">
        <v>591</v>
      </c>
      <c r="G530" s="243"/>
      <c r="H530" s="246">
        <v>6.8600000000000003</v>
      </c>
      <c r="I530" s="247"/>
      <c r="J530" s="243"/>
      <c r="K530" s="243"/>
      <c r="L530" s="248"/>
      <c r="M530" s="249"/>
      <c r="N530" s="250"/>
      <c r="O530" s="250"/>
      <c r="P530" s="250"/>
      <c r="Q530" s="250"/>
      <c r="R530" s="250"/>
      <c r="S530" s="250"/>
      <c r="T530" s="251"/>
      <c r="AT530" s="252" t="s">
        <v>141</v>
      </c>
      <c r="AU530" s="252" t="s">
        <v>79</v>
      </c>
      <c r="AV530" s="13" t="s">
        <v>79</v>
      </c>
      <c r="AW530" s="13" t="s">
        <v>34</v>
      </c>
      <c r="AX530" s="13" t="s">
        <v>71</v>
      </c>
      <c r="AY530" s="252" t="s">
        <v>126</v>
      </c>
    </row>
    <row r="531" s="13" customFormat="1">
      <c r="B531" s="242"/>
      <c r="C531" s="243"/>
      <c r="D531" s="228" t="s">
        <v>141</v>
      </c>
      <c r="E531" s="244" t="s">
        <v>1</v>
      </c>
      <c r="F531" s="245" t="s">
        <v>590</v>
      </c>
      <c r="G531" s="243"/>
      <c r="H531" s="246">
        <v>3.9729999999999999</v>
      </c>
      <c r="I531" s="247"/>
      <c r="J531" s="243"/>
      <c r="K531" s="243"/>
      <c r="L531" s="248"/>
      <c r="M531" s="249"/>
      <c r="N531" s="250"/>
      <c r="O531" s="250"/>
      <c r="P531" s="250"/>
      <c r="Q531" s="250"/>
      <c r="R531" s="250"/>
      <c r="S531" s="250"/>
      <c r="T531" s="251"/>
      <c r="AT531" s="252" t="s">
        <v>141</v>
      </c>
      <c r="AU531" s="252" t="s">
        <v>79</v>
      </c>
      <c r="AV531" s="13" t="s">
        <v>79</v>
      </c>
      <c r="AW531" s="13" t="s">
        <v>34</v>
      </c>
      <c r="AX531" s="13" t="s">
        <v>71</v>
      </c>
      <c r="AY531" s="252" t="s">
        <v>126</v>
      </c>
    </row>
    <row r="532" s="14" customFormat="1">
      <c r="B532" s="253"/>
      <c r="C532" s="254"/>
      <c r="D532" s="228" t="s">
        <v>141</v>
      </c>
      <c r="E532" s="255" t="s">
        <v>1</v>
      </c>
      <c r="F532" s="256" t="s">
        <v>150</v>
      </c>
      <c r="G532" s="254"/>
      <c r="H532" s="257">
        <v>61.966000000000001</v>
      </c>
      <c r="I532" s="258"/>
      <c r="J532" s="254"/>
      <c r="K532" s="254"/>
      <c r="L532" s="259"/>
      <c r="M532" s="260"/>
      <c r="N532" s="261"/>
      <c r="O532" s="261"/>
      <c r="P532" s="261"/>
      <c r="Q532" s="261"/>
      <c r="R532" s="261"/>
      <c r="S532" s="261"/>
      <c r="T532" s="262"/>
      <c r="AT532" s="263" t="s">
        <v>141</v>
      </c>
      <c r="AU532" s="263" t="s">
        <v>79</v>
      </c>
      <c r="AV532" s="14" t="s">
        <v>133</v>
      </c>
      <c r="AW532" s="14" t="s">
        <v>34</v>
      </c>
      <c r="AX532" s="14" t="s">
        <v>21</v>
      </c>
      <c r="AY532" s="263" t="s">
        <v>126</v>
      </c>
    </row>
    <row r="533" s="1" customFormat="1" ht="16.5" customHeight="1">
      <c r="B533" s="38"/>
      <c r="C533" s="216" t="s">
        <v>611</v>
      </c>
      <c r="D533" s="216" t="s">
        <v>128</v>
      </c>
      <c r="E533" s="217" t="s">
        <v>612</v>
      </c>
      <c r="F533" s="218" t="s">
        <v>613</v>
      </c>
      <c r="G533" s="219" t="s">
        <v>131</v>
      </c>
      <c r="H533" s="220">
        <v>12.324</v>
      </c>
      <c r="I533" s="221"/>
      <c r="J533" s="222">
        <f>ROUND(I533*H533,2)</f>
        <v>0</v>
      </c>
      <c r="K533" s="218" t="s">
        <v>132</v>
      </c>
      <c r="L533" s="43"/>
      <c r="M533" s="223" t="s">
        <v>1</v>
      </c>
      <c r="N533" s="224" t="s">
        <v>42</v>
      </c>
      <c r="O533" s="79"/>
      <c r="P533" s="225">
        <f>O533*H533</f>
        <v>0</v>
      </c>
      <c r="Q533" s="225">
        <v>0.078163999999999997</v>
      </c>
      <c r="R533" s="225">
        <f>Q533*H533</f>
        <v>0.96329313599999999</v>
      </c>
      <c r="S533" s="225">
        <v>0</v>
      </c>
      <c r="T533" s="226">
        <f>S533*H533</f>
        <v>0</v>
      </c>
      <c r="AR533" s="17" t="s">
        <v>133</v>
      </c>
      <c r="AT533" s="17" t="s">
        <v>128</v>
      </c>
      <c r="AU533" s="17" t="s">
        <v>79</v>
      </c>
      <c r="AY533" s="17" t="s">
        <v>126</v>
      </c>
      <c r="BE533" s="227">
        <f>IF(N533="základní",J533,0)</f>
        <v>0</v>
      </c>
      <c r="BF533" s="227">
        <f>IF(N533="snížená",J533,0)</f>
        <v>0</v>
      </c>
      <c r="BG533" s="227">
        <f>IF(N533="zákl. přenesená",J533,0)</f>
        <v>0</v>
      </c>
      <c r="BH533" s="227">
        <f>IF(N533="sníž. přenesená",J533,0)</f>
        <v>0</v>
      </c>
      <c r="BI533" s="227">
        <f>IF(N533="nulová",J533,0)</f>
        <v>0</v>
      </c>
      <c r="BJ533" s="17" t="s">
        <v>21</v>
      </c>
      <c r="BK533" s="227">
        <f>ROUND(I533*H533,2)</f>
        <v>0</v>
      </c>
      <c r="BL533" s="17" t="s">
        <v>133</v>
      </c>
      <c r="BM533" s="17" t="s">
        <v>614</v>
      </c>
    </row>
    <row r="534" s="1" customFormat="1">
      <c r="B534" s="38"/>
      <c r="C534" s="39"/>
      <c r="D534" s="228" t="s">
        <v>135</v>
      </c>
      <c r="E534" s="39"/>
      <c r="F534" s="229" t="s">
        <v>615</v>
      </c>
      <c r="G534" s="39"/>
      <c r="H534" s="39"/>
      <c r="I534" s="143"/>
      <c r="J534" s="39"/>
      <c r="K534" s="39"/>
      <c r="L534" s="43"/>
      <c r="M534" s="230"/>
      <c r="N534" s="79"/>
      <c r="O534" s="79"/>
      <c r="P534" s="79"/>
      <c r="Q534" s="79"/>
      <c r="R534" s="79"/>
      <c r="S534" s="79"/>
      <c r="T534" s="80"/>
      <c r="AT534" s="17" t="s">
        <v>135</v>
      </c>
      <c r="AU534" s="17" t="s">
        <v>79</v>
      </c>
    </row>
    <row r="535" s="1" customFormat="1">
      <c r="B535" s="38"/>
      <c r="C535" s="39"/>
      <c r="D535" s="228" t="s">
        <v>137</v>
      </c>
      <c r="E535" s="39"/>
      <c r="F535" s="231" t="s">
        <v>610</v>
      </c>
      <c r="G535" s="39"/>
      <c r="H535" s="39"/>
      <c r="I535" s="143"/>
      <c r="J535" s="39"/>
      <c r="K535" s="39"/>
      <c r="L535" s="43"/>
      <c r="M535" s="230"/>
      <c r="N535" s="79"/>
      <c r="O535" s="79"/>
      <c r="P535" s="79"/>
      <c r="Q535" s="79"/>
      <c r="R535" s="79"/>
      <c r="S535" s="79"/>
      <c r="T535" s="80"/>
      <c r="AT535" s="17" t="s">
        <v>137</v>
      </c>
      <c r="AU535" s="17" t="s">
        <v>79</v>
      </c>
    </row>
    <row r="536" s="12" customFormat="1">
      <c r="B536" s="232"/>
      <c r="C536" s="233"/>
      <c r="D536" s="228" t="s">
        <v>141</v>
      </c>
      <c r="E536" s="234" t="s">
        <v>1</v>
      </c>
      <c r="F536" s="235" t="s">
        <v>597</v>
      </c>
      <c r="G536" s="233"/>
      <c r="H536" s="234" t="s">
        <v>1</v>
      </c>
      <c r="I536" s="236"/>
      <c r="J536" s="233"/>
      <c r="K536" s="233"/>
      <c r="L536" s="237"/>
      <c r="M536" s="238"/>
      <c r="N536" s="239"/>
      <c r="O536" s="239"/>
      <c r="P536" s="239"/>
      <c r="Q536" s="239"/>
      <c r="R536" s="239"/>
      <c r="S536" s="239"/>
      <c r="T536" s="240"/>
      <c r="AT536" s="241" t="s">
        <v>141</v>
      </c>
      <c r="AU536" s="241" t="s">
        <v>79</v>
      </c>
      <c r="AV536" s="12" t="s">
        <v>21</v>
      </c>
      <c r="AW536" s="12" t="s">
        <v>34</v>
      </c>
      <c r="AX536" s="12" t="s">
        <v>71</v>
      </c>
      <c r="AY536" s="241" t="s">
        <v>126</v>
      </c>
    </row>
    <row r="537" s="13" customFormat="1">
      <c r="B537" s="242"/>
      <c r="C537" s="243"/>
      <c r="D537" s="228" t="s">
        <v>141</v>
      </c>
      <c r="E537" s="244" t="s">
        <v>1</v>
      </c>
      <c r="F537" s="245" t="s">
        <v>598</v>
      </c>
      <c r="G537" s="243"/>
      <c r="H537" s="246">
        <v>12.324</v>
      </c>
      <c r="I537" s="247"/>
      <c r="J537" s="243"/>
      <c r="K537" s="243"/>
      <c r="L537" s="248"/>
      <c r="M537" s="249"/>
      <c r="N537" s="250"/>
      <c r="O537" s="250"/>
      <c r="P537" s="250"/>
      <c r="Q537" s="250"/>
      <c r="R537" s="250"/>
      <c r="S537" s="250"/>
      <c r="T537" s="251"/>
      <c r="AT537" s="252" t="s">
        <v>141</v>
      </c>
      <c r="AU537" s="252" t="s">
        <v>79</v>
      </c>
      <c r="AV537" s="13" t="s">
        <v>79</v>
      </c>
      <c r="AW537" s="13" t="s">
        <v>34</v>
      </c>
      <c r="AX537" s="13" t="s">
        <v>21</v>
      </c>
      <c r="AY537" s="252" t="s">
        <v>126</v>
      </c>
    </row>
    <row r="538" s="1" customFormat="1" ht="16.5" customHeight="1">
      <c r="B538" s="38"/>
      <c r="C538" s="216" t="s">
        <v>616</v>
      </c>
      <c r="D538" s="216" t="s">
        <v>128</v>
      </c>
      <c r="E538" s="217" t="s">
        <v>617</v>
      </c>
      <c r="F538" s="218" t="s">
        <v>618</v>
      </c>
      <c r="G538" s="219" t="s">
        <v>131</v>
      </c>
      <c r="H538" s="220">
        <v>59.484000000000002</v>
      </c>
      <c r="I538" s="221"/>
      <c r="J538" s="222">
        <f>ROUND(I538*H538,2)</f>
        <v>0</v>
      </c>
      <c r="K538" s="218" t="s">
        <v>132</v>
      </c>
      <c r="L538" s="43"/>
      <c r="M538" s="223" t="s">
        <v>1</v>
      </c>
      <c r="N538" s="224" t="s">
        <v>42</v>
      </c>
      <c r="O538" s="79"/>
      <c r="P538" s="225">
        <f>O538*H538</f>
        <v>0</v>
      </c>
      <c r="Q538" s="225">
        <v>0</v>
      </c>
      <c r="R538" s="225">
        <f>Q538*H538</f>
        <v>0</v>
      </c>
      <c r="S538" s="225">
        <v>0</v>
      </c>
      <c r="T538" s="226">
        <f>S538*H538</f>
        <v>0</v>
      </c>
      <c r="AR538" s="17" t="s">
        <v>133</v>
      </c>
      <c r="AT538" s="17" t="s">
        <v>128</v>
      </c>
      <c r="AU538" s="17" t="s">
        <v>79</v>
      </c>
      <c r="AY538" s="17" t="s">
        <v>126</v>
      </c>
      <c r="BE538" s="227">
        <f>IF(N538="základní",J538,0)</f>
        <v>0</v>
      </c>
      <c r="BF538" s="227">
        <f>IF(N538="snížená",J538,0)</f>
        <v>0</v>
      </c>
      <c r="BG538" s="227">
        <f>IF(N538="zákl. přenesená",J538,0)</f>
        <v>0</v>
      </c>
      <c r="BH538" s="227">
        <f>IF(N538="sníž. přenesená",J538,0)</f>
        <v>0</v>
      </c>
      <c r="BI538" s="227">
        <f>IF(N538="nulová",J538,0)</f>
        <v>0</v>
      </c>
      <c r="BJ538" s="17" t="s">
        <v>21</v>
      </c>
      <c r="BK538" s="227">
        <f>ROUND(I538*H538,2)</f>
        <v>0</v>
      </c>
      <c r="BL538" s="17" t="s">
        <v>133</v>
      </c>
      <c r="BM538" s="17" t="s">
        <v>619</v>
      </c>
    </row>
    <row r="539" s="1" customFormat="1">
      <c r="B539" s="38"/>
      <c r="C539" s="39"/>
      <c r="D539" s="228" t="s">
        <v>135</v>
      </c>
      <c r="E539" s="39"/>
      <c r="F539" s="229" t="s">
        <v>620</v>
      </c>
      <c r="G539" s="39"/>
      <c r="H539" s="39"/>
      <c r="I539" s="143"/>
      <c r="J539" s="39"/>
      <c r="K539" s="39"/>
      <c r="L539" s="43"/>
      <c r="M539" s="230"/>
      <c r="N539" s="79"/>
      <c r="O539" s="79"/>
      <c r="P539" s="79"/>
      <c r="Q539" s="79"/>
      <c r="R539" s="79"/>
      <c r="S539" s="79"/>
      <c r="T539" s="80"/>
      <c r="AT539" s="17" t="s">
        <v>135</v>
      </c>
      <c r="AU539" s="17" t="s">
        <v>79</v>
      </c>
    </row>
    <row r="540" s="1" customFormat="1">
      <c r="B540" s="38"/>
      <c r="C540" s="39"/>
      <c r="D540" s="228" t="s">
        <v>137</v>
      </c>
      <c r="E540" s="39"/>
      <c r="F540" s="231" t="s">
        <v>610</v>
      </c>
      <c r="G540" s="39"/>
      <c r="H540" s="39"/>
      <c r="I540" s="143"/>
      <c r="J540" s="39"/>
      <c r="K540" s="39"/>
      <c r="L540" s="43"/>
      <c r="M540" s="230"/>
      <c r="N540" s="79"/>
      <c r="O540" s="79"/>
      <c r="P540" s="79"/>
      <c r="Q540" s="79"/>
      <c r="R540" s="79"/>
      <c r="S540" s="79"/>
      <c r="T540" s="80"/>
      <c r="AT540" s="17" t="s">
        <v>137</v>
      </c>
      <c r="AU540" s="17" t="s">
        <v>79</v>
      </c>
    </row>
    <row r="541" s="1" customFormat="1">
      <c r="B541" s="38"/>
      <c r="C541" s="39"/>
      <c r="D541" s="228" t="s">
        <v>139</v>
      </c>
      <c r="E541" s="39"/>
      <c r="F541" s="231" t="s">
        <v>621</v>
      </c>
      <c r="G541" s="39"/>
      <c r="H541" s="39"/>
      <c r="I541" s="143"/>
      <c r="J541" s="39"/>
      <c r="K541" s="39"/>
      <c r="L541" s="43"/>
      <c r="M541" s="230"/>
      <c r="N541" s="79"/>
      <c r="O541" s="79"/>
      <c r="P541" s="79"/>
      <c r="Q541" s="79"/>
      <c r="R541" s="79"/>
      <c r="S541" s="79"/>
      <c r="T541" s="80"/>
      <c r="AT541" s="17" t="s">
        <v>139</v>
      </c>
      <c r="AU541" s="17" t="s">
        <v>79</v>
      </c>
    </row>
    <row r="542" s="12" customFormat="1">
      <c r="B542" s="232"/>
      <c r="C542" s="233"/>
      <c r="D542" s="228" t="s">
        <v>141</v>
      </c>
      <c r="E542" s="234" t="s">
        <v>1</v>
      </c>
      <c r="F542" s="235" t="s">
        <v>478</v>
      </c>
      <c r="G542" s="233"/>
      <c r="H542" s="234" t="s">
        <v>1</v>
      </c>
      <c r="I542" s="236"/>
      <c r="J542" s="233"/>
      <c r="K542" s="233"/>
      <c r="L542" s="237"/>
      <c r="M542" s="238"/>
      <c r="N542" s="239"/>
      <c r="O542" s="239"/>
      <c r="P542" s="239"/>
      <c r="Q542" s="239"/>
      <c r="R542" s="239"/>
      <c r="S542" s="239"/>
      <c r="T542" s="240"/>
      <c r="AT542" s="241" t="s">
        <v>141</v>
      </c>
      <c r="AU542" s="241" t="s">
        <v>79</v>
      </c>
      <c r="AV542" s="12" t="s">
        <v>21</v>
      </c>
      <c r="AW542" s="12" t="s">
        <v>34</v>
      </c>
      <c r="AX542" s="12" t="s">
        <v>71</v>
      </c>
      <c r="AY542" s="241" t="s">
        <v>126</v>
      </c>
    </row>
    <row r="543" s="13" customFormat="1">
      <c r="B543" s="242"/>
      <c r="C543" s="243"/>
      <c r="D543" s="228" t="s">
        <v>141</v>
      </c>
      <c r="E543" s="244" t="s">
        <v>1</v>
      </c>
      <c r="F543" s="245" t="s">
        <v>479</v>
      </c>
      <c r="G543" s="243"/>
      <c r="H543" s="246">
        <v>13.859999999999999</v>
      </c>
      <c r="I543" s="247"/>
      <c r="J543" s="243"/>
      <c r="K543" s="243"/>
      <c r="L543" s="248"/>
      <c r="M543" s="249"/>
      <c r="N543" s="250"/>
      <c r="O543" s="250"/>
      <c r="P543" s="250"/>
      <c r="Q543" s="250"/>
      <c r="R543" s="250"/>
      <c r="S543" s="250"/>
      <c r="T543" s="251"/>
      <c r="AT543" s="252" t="s">
        <v>141</v>
      </c>
      <c r="AU543" s="252" t="s">
        <v>79</v>
      </c>
      <c r="AV543" s="13" t="s">
        <v>79</v>
      </c>
      <c r="AW543" s="13" t="s">
        <v>34</v>
      </c>
      <c r="AX543" s="13" t="s">
        <v>71</v>
      </c>
      <c r="AY543" s="252" t="s">
        <v>126</v>
      </c>
    </row>
    <row r="544" s="13" customFormat="1">
      <c r="B544" s="242"/>
      <c r="C544" s="243"/>
      <c r="D544" s="228" t="s">
        <v>141</v>
      </c>
      <c r="E544" s="244" t="s">
        <v>1</v>
      </c>
      <c r="F544" s="245" t="s">
        <v>480</v>
      </c>
      <c r="G544" s="243"/>
      <c r="H544" s="246">
        <v>19.440000000000001</v>
      </c>
      <c r="I544" s="247"/>
      <c r="J544" s="243"/>
      <c r="K544" s="243"/>
      <c r="L544" s="248"/>
      <c r="M544" s="249"/>
      <c r="N544" s="250"/>
      <c r="O544" s="250"/>
      <c r="P544" s="250"/>
      <c r="Q544" s="250"/>
      <c r="R544" s="250"/>
      <c r="S544" s="250"/>
      <c r="T544" s="251"/>
      <c r="AT544" s="252" t="s">
        <v>141</v>
      </c>
      <c r="AU544" s="252" t="s">
        <v>79</v>
      </c>
      <c r="AV544" s="13" t="s">
        <v>79</v>
      </c>
      <c r="AW544" s="13" t="s">
        <v>34</v>
      </c>
      <c r="AX544" s="13" t="s">
        <v>71</v>
      </c>
      <c r="AY544" s="252" t="s">
        <v>126</v>
      </c>
    </row>
    <row r="545" s="13" customFormat="1">
      <c r="B545" s="242"/>
      <c r="C545" s="243"/>
      <c r="D545" s="228" t="s">
        <v>141</v>
      </c>
      <c r="E545" s="244" t="s">
        <v>1</v>
      </c>
      <c r="F545" s="245" t="s">
        <v>479</v>
      </c>
      <c r="G545" s="243"/>
      <c r="H545" s="246">
        <v>13.859999999999999</v>
      </c>
      <c r="I545" s="247"/>
      <c r="J545" s="243"/>
      <c r="K545" s="243"/>
      <c r="L545" s="248"/>
      <c r="M545" s="249"/>
      <c r="N545" s="250"/>
      <c r="O545" s="250"/>
      <c r="P545" s="250"/>
      <c r="Q545" s="250"/>
      <c r="R545" s="250"/>
      <c r="S545" s="250"/>
      <c r="T545" s="251"/>
      <c r="AT545" s="252" t="s">
        <v>141</v>
      </c>
      <c r="AU545" s="252" t="s">
        <v>79</v>
      </c>
      <c r="AV545" s="13" t="s">
        <v>79</v>
      </c>
      <c r="AW545" s="13" t="s">
        <v>34</v>
      </c>
      <c r="AX545" s="13" t="s">
        <v>71</v>
      </c>
      <c r="AY545" s="252" t="s">
        <v>126</v>
      </c>
    </row>
    <row r="546" s="12" customFormat="1">
      <c r="B546" s="232"/>
      <c r="C546" s="233"/>
      <c r="D546" s="228" t="s">
        <v>141</v>
      </c>
      <c r="E546" s="234" t="s">
        <v>1</v>
      </c>
      <c r="F546" s="235" t="s">
        <v>597</v>
      </c>
      <c r="G546" s="233"/>
      <c r="H546" s="234" t="s">
        <v>1</v>
      </c>
      <c r="I546" s="236"/>
      <c r="J546" s="233"/>
      <c r="K546" s="233"/>
      <c r="L546" s="237"/>
      <c r="M546" s="238"/>
      <c r="N546" s="239"/>
      <c r="O546" s="239"/>
      <c r="P546" s="239"/>
      <c r="Q546" s="239"/>
      <c r="R546" s="239"/>
      <c r="S546" s="239"/>
      <c r="T546" s="240"/>
      <c r="AT546" s="241" t="s">
        <v>141</v>
      </c>
      <c r="AU546" s="241" t="s">
        <v>79</v>
      </c>
      <c r="AV546" s="12" t="s">
        <v>21</v>
      </c>
      <c r="AW546" s="12" t="s">
        <v>34</v>
      </c>
      <c r="AX546" s="12" t="s">
        <v>71</v>
      </c>
      <c r="AY546" s="241" t="s">
        <v>126</v>
      </c>
    </row>
    <row r="547" s="13" customFormat="1">
      <c r="B547" s="242"/>
      <c r="C547" s="243"/>
      <c r="D547" s="228" t="s">
        <v>141</v>
      </c>
      <c r="E547" s="244" t="s">
        <v>1</v>
      </c>
      <c r="F547" s="245" t="s">
        <v>598</v>
      </c>
      <c r="G547" s="243"/>
      <c r="H547" s="246">
        <v>12.324</v>
      </c>
      <c r="I547" s="247"/>
      <c r="J547" s="243"/>
      <c r="K547" s="243"/>
      <c r="L547" s="248"/>
      <c r="M547" s="249"/>
      <c r="N547" s="250"/>
      <c r="O547" s="250"/>
      <c r="P547" s="250"/>
      <c r="Q547" s="250"/>
      <c r="R547" s="250"/>
      <c r="S547" s="250"/>
      <c r="T547" s="251"/>
      <c r="AT547" s="252" t="s">
        <v>141</v>
      </c>
      <c r="AU547" s="252" t="s">
        <v>79</v>
      </c>
      <c r="AV547" s="13" t="s">
        <v>79</v>
      </c>
      <c r="AW547" s="13" t="s">
        <v>34</v>
      </c>
      <c r="AX547" s="13" t="s">
        <v>71</v>
      </c>
      <c r="AY547" s="252" t="s">
        <v>126</v>
      </c>
    </row>
    <row r="548" s="14" customFormat="1">
      <c r="B548" s="253"/>
      <c r="C548" s="254"/>
      <c r="D548" s="228" t="s">
        <v>141</v>
      </c>
      <c r="E548" s="255" t="s">
        <v>1</v>
      </c>
      <c r="F548" s="256" t="s">
        <v>150</v>
      </c>
      <c r="G548" s="254"/>
      <c r="H548" s="257">
        <v>59.484000000000002</v>
      </c>
      <c r="I548" s="258"/>
      <c r="J548" s="254"/>
      <c r="K548" s="254"/>
      <c r="L548" s="259"/>
      <c r="M548" s="260"/>
      <c r="N548" s="261"/>
      <c r="O548" s="261"/>
      <c r="P548" s="261"/>
      <c r="Q548" s="261"/>
      <c r="R548" s="261"/>
      <c r="S548" s="261"/>
      <c r="T548" s="262"/>
      <c r="AT548" s="263" t="s">
        <v>141</v>
      </c>
      <c r="AU548" s="263" t="s">
        <v>79</v>
      </c>
      <c r="AV548" s="14" t="s">
        <v>133</v>
      </c>
      <c r="AW548" s="14" t="s">
        <v>34</v>
      </c>
      <c r="AX548" s="14" t="s">
        <v>21</v>
      </c>
      <c r="AY548" s="263" t="s">
        <v>126</v>
      </c>
    </row>
    <row r="549" s="1" customFormat="1" ht="16.5" customHeight="1">
      <c r="B549" s="38"/>
      <c r="C549" s="216" t="s">
        <v>622</v>
      </c>
      <c r="D549" s="216" t="s">
        <v>128</v>
      </c>
      <c r="E549" s="217" t="s">
        <v>623</v>
      </c>
      <c r="F549" s="218" t="s">
        <v>624</v>
      </c>
      <c r="G549" s="219" t="s">
        <v>131</v>
      </c>
      <c r="H549" s="220">
        <v>61.966000000000001</v>
      </c>
      <c r="I549" s="221"/>
      <c r="J549" s="222">
        <f>ROUND(I549*H549,2)</f>
        <v>0</v>
      </c>
      <c r="K549" s="218" t="s">
        <v>132</v>
      </c>
      <c r="L549" s="43"/>
      <c r="M549" s="223" t="s">
        <v>1</v>
      </c>
      <c r="N549" s="224" t="s">
        <v>42</v>
      </c>
      <c r="O549" s="79"/>
      <c r="P549" s="225">
        <f>O549*H549</f>
        <v>0</v>
      </c>
      <c r="Q549" s="225">
        <v>0</v>
      </c>
      <c r="R549" s="225">
        <f>Q549*H549</f>
        <v>0</v>
      </c>
      <c r="S549" s="225">
        <v>0</v>
      </c>
      <c r="T549" s="226">
        <f>S549*H549</f>
        <v>0</v>
      </c>
      <c r="AR549" s="17" t="s">
        <v>133</v>
      </c>
      <c r="AT549" s="17" t="s">
        <v>128</v>
      </c>
      <c r="AU549" s="17" t="s">
        <v>79</v>
      </c>
      <c r="AY549" s="17" t="s">
        <v>126</v>
      </c>
      <c r="BE549" s="227">
        <f>IF(N549="základní",J549,0)</f>
        <v>0</v>
      </c>
      <c r="BF549" s="227">
        <f>IF(N549="snížená",J549,0)</f>
        <v>0</v>
      </c>
      <c r="BG549" s="227">
        <f>IF(N549="zákl. přenesená",J549,0)</f>
        <v>0</v>
      </c>
      <c r="BH549" s="227">
        <f>IF(N549="sníž. přenesená",J549,0)</f>
        <v>0</v>
      </c>
      <c r="BI549" s="227">
        <f>IF(N549="nulová",J549,0)</f>
        <v>0</v>
      </c>
      <c r="BJ549" s="17" t="s">
        <v>21</v>
      </c>
      <c r="BK549" s="227">
        <f>ROUND(I549*H549,2)</f>
        <v>0</v>
      </c>
      <c r="BL549" s="17" t="s">
        <v>133</v>
      </c>
      <c r="BM549" s="17" t="s">
        <v>625</v>
      </c>
    </row>
    <row r="550" s="1" customFormat="1">
      <c r="B550" s="38"/>
      <c r="C550" s="39"/>
      <c r="D550" s="228" t="s">
        <v>135</v>
      </c>
      <c r="E550" s="39"/>
      <c r="F550" s="229" t="s">
        <v>626</v>
      </c>
      <c r="G550" s="39"/>
      <c r="H550" s="39"/>
      <c r="I550" s="143"/>
      <c r="J550" s="39"/>
      <c r="K550" s="39"/>
      <c r="L550" s="43"/>
      <c r="M550" s="230"/>
      <c r="N550" s="79"/>
      <c r="O550" s="79"/>
      <c r="P550" s="79"/>
      <c r="Q550" s="79"/>
      <c r="R550" s="79"/>
      <c r="S550" s="79"/>
      <c r="T550" s="80"/>
      <c r="AT550" s="17" t="s">
        <v>135</v>
      </c>
      <c r="AU550" s="17" t="s">
        <v>79</v>
      </c>
    </row>
    <row r="551" s="1" customFormat="1">
      <c r="B551" s="38"/>
      <c r="C551" s="39"/>
      <c r="D551" s="228" t="s">
        <v>137</v>
      </c>
      <c r="E551" s="39"/>
      <c r="F551" s="231" t="s">
        <v>627</v>
      </c>
      <c r="G551" s="39"/>
      <c r="H551" s="39"/>
      <c r="I551" s="143"/>
      <c r="J551" s="39"/>
      <c r="K551" s="39"/>
      <c r="L551" s="43"/>
      <c r="M551" s="230"/>
      <c r="N551" s="79"/>
      <c r="O551" s="79"/>
      <c r="P551" s="79"/>
      <c r="Q551" s="79"/>
      <c r="R551" s="79"/>
      <c r="S551" s="79"/>
      <c r="T551" s="80"/>
      <c r="AT551" s="17" t="s">
        <v>137</v>
      </c>
      <c r="AU551" s="17" t="s">
        <v>79</v>
      </c>
    </row>
    <row r="552" s="12" customFormat="1">
      <c r="B552" s="232"/>
      <c r="C552" s="233"/>
      <c r="D552" s="228" t="s">
        <v>141</v>
      </c>
      <c r="E552" s="234" t="s">
        <v>1</v>
      </c>
      <c r="F552" s="235" t="s">
        <v>478</v>
      </c>
      <c r="G552" s="233"/>
      <c r="H552" s="234" t="s">
        <v>1</v>
      </c>
      <c r="I552" s="236"/>
      <c r="J552" s="233"/>
      <c r="K552" s="233"/>
      <c r="L552" s="237"/>
      <c r="M552" s="238"/>
      <c r="N552" s="239"/>
      <c r="O552" s="239"/>
      <c r="P552" s="239"/>
      <c r="Q552" s="239"/>
      <c r="R552" s="239"/>
      <c r="S552" s="239"/>
      <c r="T552" s="240"/>
      <c r="AT552" s="241" t="s">
        <v>141</v>
      </c>
      <c r="AU552" s="241" t="s">
        <v>79</v>
      </c>
      <c r="AV552" s="12" t="s">
        <v>21</v>
      </c>
      <c r="AW552" s="12" t="s">
        <v>34</v>
      </c>
      <c r="AX552" s="12" t="s">
        <v>71</v>
      </c>
      <c r="AY552" s="241" t="s">
        <v>126</v>
      </c>
    </row>
    <row r="553" s="13" customFormat="1">
      <c r="B553" s="242"/>
      <c r="C553" s="243"/>
      <c r="D553" s="228" t="s">
        <v>141</v>
      </c>
      <c r="E553" s="244" t="s">
        <v>1</v>
      </c>
      <c r="F553" s="245" t="s">
        <v>479</v>
      </c>
      <c r="G553" s="243"/>
      <c r="H553" s="246">
        <v>13.859999999999999</v>
      </c>
      <c r="I553" s="247"/>
      <c r="J553" s="243"/>
      <c r="K553" s="243"/>
      <c r="L553" s="248"/>
      <c r="M553" s="249"/>
      <c r="N553" s="250"/>
      <c r="O553" s="250"/>
      <c r="P553" s="250"/>
      <c r="Q553" s="250"/>
      <c r="R553" s="250"/>
      <c r="S553" s="250"/>
      <c r="T553" s="251"/>
      <c r="AT553" s="252" t="s">
        <v>141</v>
      </c>
      <c r="AU553" s="252" t="s">
        <v>79</v>
      </c>
      <c r="AV553" s="13" t="s">
        <v>79</v>
      </c>
      <c r="AW553" s="13" t="s">
        <v>34</v>
      </c>
      <c r="AX553" s="13" t="s">
        <v>71</v>
      </c>
      <c r="AY553" s="252" t="s">
        <v>126</v>
      </c>
    </row>
    <row r="554" s="13" customFormat="1">
      <c r="B554" s="242"/>
      <c r="C554" s="243"/>
      <c r="D554" s="228" t="s">
        <v>141</v>
      </c>
      <c r="E554" s="244" t="s">
        <v>1</v>
      </c>
      <c r="F554" s="245" t="s">
        <v>480</v>
      </c>
      <c r="G554" s="243"/>
      <c r="H554" s="246">
        <v>19.440000000000001</v>
      </c>
      <c r="I554" s="247"/>
      <c r="J554" s="243"/>
      <c r="K554" s="243"/>
      <c r="L554" s="248"/>
      <c r="M554" s="249"/>
      <c r="N554" s="250"/>
      <c r="O554" s="250"/>
      <c r="P554" s="250"/>
      <c r="Q554" s="250"/>
      <c r="R554" s="250"/>
      <c r="S554" s="250"/>
      <c r="T554" s="251"/>
      <c r="AT554" s="252" t="s">
        <v>141</v>
      </c>
      <c r="AU554" s="252" t="s">
        <v>79</v>
      </c>
      <c r="AV554" s="13" t="s">
        <v>79</v>
      </c>
      <c r="AW554" s="13" t="s">
        <v>34</v>
      </c>
      <c r="AX554" s="13" t="s">
        <v>71</v>
      </c>
      <c r="AY554" s="252" t="s">
        <v>126</v>
      </c>
    </row>
    <row r="555" s="13" customFormat="1">
      <c r="B555" s="242"/>
      <c r="C555" s="243"/>
      <c r="D555" s="228" t="s">
        <v>141</v>
      </c>
      <c r="E555" s="244" t="s">
        <v>1</v>
      </c>
      <c r="F555" s="245" t="s">
        <v>479</v>
      </c>
      <c r="G555" s="243"/>
      <c r="H555" s="246">
        <v>13.859999999999999</v>
      </c>
      <c r="I555" s="247"/>
      <c r="J555" s="243"/>
      <c r="K555" s="243"/>
      <c r="L555" s="248"/>
      <c r="M555" s="249"/>
      <c r="N555" s="250"/>
      <c r="O555" s="250"/>
      <c r="P555" s="250"/>
      <c r="Q555" s="250"/>
      <c r="R555" s="250"/>
      <c r="S555" s="250"/>
      <c r="T555" s="251"/>
      <c r="AT555" s="252" t="s">
        <v>141</v>
      </c>
      <c r="AU555" s="252" t="s">
        <v>79</v>
      </c>
      <c r="AV555" s="13" t="s">
        <v>79</v>
      </c>
      <c r="AW555" s="13" t="s">
        <v>34</v>
      </c>
      <c r="AX555" s="13" t="s">
        <v>71</v>
      </c>
      <c r="AY555" s="252" t="s">
        <v>126</v>
      </c>
    </row>
    <row r="556" s="12" customFormat="1">
      <c r="B556" s="232"/>
      <c r="C556" s="233"/>
      <c r="D556" s="228" t="s">
        <v>141</v>
      </c>
      <c r="E556" s="234" t="s">
        <v>1</v>
      </c>
      <c r="F556" s="235" t="s">
        <v>589</v>
      </c>
      <c r="G556" s="233"/>
      <c r="H556" s="234" t="s">
        <v>1</v>
      </c>
      <c r="I556" s="236"/>
      <c r="J556" s="233"/>
      <c r="K556" s="233"/>
      <c r="L556" s="237"/>
      <c r="M556" s="238"/>
      <c r="N556" s="239"/>
      <c r="O556" s="239"/>
      <c r="P556" s="239"/>
      <c r="Q556" s="239"/>
      <c r="R556" s="239"/>
      <c r="S556" s="239"/>
      <c r="T556" s="240"/>
      <c r="AT556" s="241" t="s">
        <v>141</v>
      </c>
      <c r="AU556" s="241" t="s">
        <v>79</v>
      </c>
      <c r="AV556" s="12" t="s">
        <v>21</v>
      </c>
      <c r="AW556" s="12" t="s">
        <v>34</v>
      </c>
      <c r="AX556" s="12" t="s">
        <v>71</v>
      </c>
      <c r="AY556" s="241" t="s">
        <v>126</v>
      </c>
    </row>
    <row r="557" s="13" customFormat="1">
      <c r="B557" s="242"/>
      <c r="C557" s="243"/>
      <c r="D557" s="228" t="s">
        <v>141</v>
      </c>
      <c r="E557" s="244" t="s">
        <v>1</v>
      </c>
      <c r="F557" s="245" t="s">
        <v>590</v>
      </c>
      <c r="G557" s="243"/>
      <c r="H557" s="246">
        <v>3.9729999999999999</v>
      </c>
      <c r="I557" s="247"/>
      <c r="J557" s="243"/>
      <c r="K557" s="243"/>
      <c r="L557" s="248"/>
      <c r="M557" s="249"/>
      <c r="N557" s="250"/>
      <c r="O557" s="250"/>
      <c r="P557" s="250"/>
      <c r="Q557" s="250"/>
      <c r="R557" s="250"/>
      <c r="S557" s="250"/>
      <c r="T557" s="251"/>
      <c r="AT557" s="252" t="s">
        <v>141</v>
      </c>
      <c r="AU557" s="252" t="s">
        <v>79</v>
      </c>
      <c r="AV557" s="13" t="s">
        <v>79</v>
      </c>
      <c r="AW557" s="13" t="s">
        <v>34</v>
      </c>
      <c r="AX557" s="13" t="s">
        <v>71</v>
      </c>
      <c r="AY557" s="252" t="s">
        <v>126</v>
      </c>
    </row>
    <row r="558" s="13" customFormat="1">
      <c r="B558" s="242"/>
      <c r="C558" s="243"/>
      <c r="D558" s="228" t="s">
        <v>141</v>
      </c>
      <c r="E558" s="244" t="s">
        <v>1</v>
      </c>
      <c r="F558" s="245" t="s">
        <v>591</v>
      </c>
      <c r="G558" s="243"/>
      <c r="H558" s="246">
        <v>6.8600000000000003</v>
      </c>
      <c r="I558" s="247"/>
      <c r="J558" s="243"/>
      <c r="K558" s="243"/>
      <c r="L558" s="248"/>
      <c r="M558" s="249"/>
      <c r="N558" s="250"/>
      <c r="O558" s="250"/>
      <c r="P558" s="250"/>
      <c r="Q558" s="250"/>
      <c r="R558" s="250"/>
      <c r="S558" s="250"/>
      <c r="T558" s="251"/>
      <c r="AT558" s="252" t="s">
        <v>141</v>
      </c>
      <c r="AU558" s="252" t="s">
        <v>79</v>
      </c>
      <c r="AV558" s="13" t="s">
        <v>79</v>
      </c>
      <c r="AW558" s="13" t="s">
        <v>34</v>
      </c>
      <c r="AX558" s="13" t="s">
        <v>71</v>
      </c>
      <c r="AY558" s="252" t="s">
        <v>126</v>
      </c>
    </row>
    <row r="559" s="13" customFormat="1">
      <c r="B559" s="242"/>
      <c r="C559" s="243"/>
      <c r="D559" s="228" t="s">
        <v>141</v>
      </c>
      <c r="E559" s="244" t="s">
        <v>1</v>
      </c>
      <c r="F559" s="245" t="s">
        <v>590</v>
      </c>
      <c r="G559" s="243"/>
      <c r="H559" s="246">
        <v>3.9729999999999999</v>
      </c>
      <c r="I559" s="247"/>
      <c r="J559" s="243"/>
      <c r="K559" s="243"/>
      <c r="L559" s="248"/>
      <c r="M559" s="249"/>
      <c r="N559" s="250"/>
      <c r="O559" s="250"/>
      <c r="P559" s="250"/>
      <c r="Q559" s="250"/>
      <c r="R559" s="250"/>
      <c r="S559" s="250"/>
      <c r="T559" s="251"/>
      <c r="AT559" s="252" t="s">
        <v>141</v>
      </c>
      <c r="AU559" s="252" t="s">
        <v>79</v>
      </c>
      <c r="AV559" s="13" t="s">
        <v>79</v>
      </c>
      <c r="AW559" s="13" t="s">
        <v>34</v>
      </c>
      <c r="AX559" s="13" t="s">
        <v>71</v>
      </c>
      <c r="AY559" s="252" t="s">
        <v>126</v>
      </c>
    </row>
    <row r="560" s="14" customFormat="1">
      <c r="B560" s="253"/>
      <c r="C560" s="254"/>
      <c r="D560" s="228" t="s">
        <v>141</v>
      </c>
      <c r="E560" s="255" t="s">
        <v>1</v>
      </c>
      <c r="F560" s="256" t="s">
        <v>150</v>
      </c>
      <c r="G560" s="254"/>
      <c r="H560" s="257">
        <v>61.966000000000001</v>
      </c>
      <c r="I560" s="258"/>
      <c r="J560" s="254"/>
      <c r="K560" s="254"/>
      <c r="L560" s="259"/>
      <c r="M560" s="260"/>
      <c r="N560" s="261"/>
      <c r="O560" s="261"/>
      <c r="P560" s="261"/>
      <c r="Q560" s="261"/>
      <c r="R560" s="261"/>
      <c r="S560" s="261"/>
      <c r="T560" s="262"/>
      <c r="AT560" s="263" t="s">
        <v>141</v>
      </c>
      <c r="AU560" s="263" t="s">
        <v>79</v>
      </c>
      <c r="AV560" s="14" t="s">
        <v>133</v>
      </c>
      <c r="AW560" s="14" t="s">
        <v>34</v>
      </c>
      <c r="AX560" s="14" t="s">
        <v>21</v>
      </c>
      <c r="AY560" s="263" t="s">
        <v>126</v>
      </c>
    </row>
    <row r="561" s="1" customFormat="1" ht="16.5" customHeight="1">
      <c r="B561" s="38"/>
      <c r="C561" s="216" t="s">
        <v>628</v>
      </c>
      <c r="D561" s="216" t="s">
        <v>128</v>
      </c>
      <c r="E561" s="217" t="s">
        <v>629</v>
      </c>
      <c r="F561" s="218" t="s">
        <v>630</v>
      </c>
      <c r="G561" s="219" t="s">
        <v>131</v>
      </c>
      <c r="H561" s="220">
        <v>12.324</v>
      </c>
      <c r="I561" s="221"/>
      <c r="J561" s="222">
        <f>ROUND(I561*H561,2)</f>
        <v>0</v>
      </c>
      <c r="K561" s="218" t="s">
        <v>132</v>
      </c>
      <c r="L561" s="43"/>
      <c r="M561" s="223" t="s">
        <v>1</v>
      </c>
      <c r="N561" s="224" t="s">
        <v>42</v>
      </c>
      <c r="O561" s="79"/>
      <c r="P561" s="225">
        <f>O561*H561</f>
        <v>0</v>
      </c>
      <c r="Q561" s="225">
        <v>0</v>
      </c>
      <c r="R561" s="225">
        <f>Q561*H561</f>
        <v>0</v>
      </c>
      <c r="S561" s="225">
        <v>0</v>
      </c>
      <c r="T561" s="226">
        <f>S561*H561</f>
        <v>0</v>
      </c>
      <c r="AR561" s="17" t="s">
        <v>133</v>
      </c>
      <c r="AT561" s="17" t="s">
        <v>128</v>
      </c>
      <c r="AU561" s="17" t="s">
        <v>79</v>
      </c>
      <c r="AY561" s="17" t="s">
        <v>126</v>
      </c>
      <c r="BE561" s="227">
        <f>IF(N561="základní",J561,0)</f>
        <v>0</v>
      </c>
      <c r="BF561" s="227">
        <f>IF(N561="snížená",J561,0)</f>
        <v>0</v>
      </c>
      <c r="BG561" s="227">
        <f>IF(N561="zákl. přenesená",J561,0)</f>
        <v>0</v>
      </c>
      <c r="BH561" s="227">
        <f>IF(N561="sníž. přenesená",J561,0)</f>
        <v>0</v>
      </c>
      <c r="BI561" s="227">
        <f>IF(N561="nulová",J561,0)</f>
        <v>0</v>
      </c>
      <c r="BJ561" s="17" t="s">
        <v>21</v>
      </c>
      <c r="BK561" s="227">
        <f>ROUND(I561*H561,2)</f>
        <v>0</v>
      </c>
      <c r="BL561" s="17" t="s">
        <v>133</v>
      </c>
      <c r="BM561" s="17" t="s">
        <v>631</v>
      </c>
    </row>
    <row r="562" s="1" customFormat="1">
      <c r="B562" s="38"/>
      <c r="C562" s="39"/>
      <c r="D562" s="228" t="s">
        <v>135</v>
      </c>
      <c r="E562" s="39"/>
      <c r="F562" s="229" t="s">
        <v>632</v>
      </c>
      <c r="G562" s="39"/>
      <c r="H562" s="39"/>
      <c r="I562" s="143"/>
      <c r="J562" s="39"/>
      <c r="K562" s="39"/>
      <c r="L562" s="43"/>
      <c r="M562" s="230"/>
      <c r="N562" s="79"/>
      <c r="O562" s="79"/>
      <c r="P562" s="79"/>
      <c r="Q562" s="79"/>
      <c r="R562" s="79"/>
      <c r="S562" s="79"/>
      <c r="T562" s="80"/>
      <c r="AT562" s="17" t="s">
        <v>135</v>
      </c>
      <c r="AU562" s="17" t="s">
        <v>79</v>
      </c>
    </row>
    <row r="563" s="1" customFormat="1">
      <c r="B563" s="38"/>
      <c r="C563" s="39"/>
      <c r="D563" s="228" t="s">
        <v>137</v>
      </c>
      <c r="E563" s="39"/>
      <c r="F563" s="231" t="s">
        <v>627</v>
      </c>
      <c r="G563" s="39"/>
      <c r="H563" s="39"/>
      <c r="I563" s="143"/>
      <c r="J563" s="39"/>
      <c r="K563" s="39"/>
      <c r="L563" s="43"/>
      <c r="M563" s="230"/>
      <c r="N563" s="79"/>
      <c r="O563" s="79"/>
      <c r="P563" s="79"/>
      <c r="Q563" s="79"/>
      <c r="R563" s="79"/>
      <c r="S563" s="79"/>
      <c r="T563" s="80"/>
      <c r="AT563" s="17" t="s">
        <v>137</v>
      </c>
      <c r="AU563" s="17" t="s">
        <v>79</v>
      </c>
    </row>
    <row r="564" s="12" customFormat="1">
      <c r="B564" s="232"/>
      <c r="C564" s="233"/>
      <c r="D564" s="228" t="s">
        <v>141</v>
      </c>
      <c r="E564" s="234" t="s">
        <v>1</v>
      </c>
      <c r="F564" s="235" t="s">
        <v>597</v>
      </c>
      <c r="G564" s="233"/>
      <c r="H564" s="234" t="s">
        <v>1</v>
      </c>
      <c r="I564" s="236"/>
      <c r="J564" s="233"/>
      <c r="K564" s="233"/>
      <c r="L564" s="237"/>
      <c r="M564" s="238"/>
      <c r="N564" s="239"/>
      <c r="O564" s="239"/>
      <c r="P564" s="239"/>
      <c r="Q564" s="239"/>
      <c r="R564" s="239"/>
      <c r="S564" s="239"/>
      <c r="T564" s="240"/>
      <c r="AT564" s="241" t="s">
        <v>141</v>
      </c>
      <c r="AU564" s="241" t="s">
        <v>79</v>
      </c>
      <c r="AV564" s="12" t="s">
        <v>21</v>
      </c>
      <c r="AW564" s="12" t="s">
        <v>34</v>
      </c>
      <c r="AX564" s="12" t="s">
        <v>71</v>
      </c>
      <c r="AY564" s="241" t="s">
        <v>126</v>
      </c>
    </row>
    <row r="565" s="13" customFormat="1">
      <c r="B565" s="242"/>
      <c r="C565" s="243"/>
      <c r="D565" s="228" t="s">
        <v>141</v>
      </c>
      <c r="E565" s="244" t="s">
        <v>1</v>
      </c>
      <c r="F565" s="245" t="s">
        <v>598</v>
      </c>
      <c r="G565" s="243"/>
      <c r="H565" s="246">
        <v>12.324</v>
      </c>
      <c r="I565" s="247"/>
      <c r="J565" s="243"/>
      <c r="K565" s="243"/>
      <c r="L565" s="248"/>
      <c r="M565" s="249"/>
      <c r="N565" s="250"/>
      <c r="O565" s="250"/>
      <c r="P565" s="250"/>
      <c r="Q565" s="250"/>
      <c r="R565" s="250"/>
      <c r="S565" s="250"/>
      <c r="T565" s="251"/>
      <c r="AT565" s="252" t="s">
        <v>141</v>
      </c>
      <c r="AU565" s="252" t="s">
        <v>79</v>
      </c>
      <c r="AV565" s="13" t="s">
        <v>79</v>
      </c>
      <c r="AW565" s="13" t="s">
        <v>34</v>
      </c>
      <c r="AX565" s="13" t="s">
        <v>21</v>
      </c>
      <c r="AY565" s="252" t="s">
        <v>126</v>
      </c>
    </row>
    <row r="566" s="1" customFormat="1" ht="16.5" customHeight="1">
      <c r="B566" s="38"/>
      <c r="C566" s="216" t="s">
        <v>633</v>
      </c>
      <c r="D566" s="216" t="s">
        <v>128</v>
      </c>
      <c r="E566" s="217" t="s">
        <v>634</v>
      </c>
      <c r="F566" s="218" t="s">
        <v>635</v>
      </c>
      <c r="G566" s="219" t="s">
        <v>131</v>
      </c>
      <c r="H566" s="220">
        <v>59.484000000000002</v>
      </c>
      <c r="I566" s="221"/>
      <c r="J566" s="222">
        <f>ROUND(I566*H566,2)</f>
        <v>0</v>
      </c>
      <c r="K566" s="218" t="s">
        <v>132</v>
      </c>
      <c r="L566" s="43"/>
      <c r="M566" s="223" t="s">
        <v>1</v>
      </c>
      <c r="N566" s="224" t="s">
        <v>42</v>
      </c>
      <c r="O566" s="79"/>
      <c r="P566" s="225">
        <f>O566*H566</f>
        <v>0</v>
      </c>
      <c r="Q566" s="225">
        <v>0</v>
      </c>
      <c r="R566" s="225">
        <f>Q566*H566</f>
        <v>0</v>
      </c>
      <c r="S566" s="225">
        <v>0</v>
      </c>
      <c r="T566" s="226">
        <f>S566*H566</f>
        <v>0</v>
      </c>
      <c r="AR566" s="17" t="s">
        <v>133</v>
      </c>
      <c r="AT566" s="17" t="s">
        <v>128</v>
      </c>
      <c r="AU566" s="17" t="s">
        <v>79</v>
      </c>
      <c r="AY566" s="17" t="s">
        <v>126</v>
      </c>
      <c r="BE566" s="227">
        <f>IF(N566="základní",J566,0)</f>
        <v>0</v>
      </c>
      <c r="BF566" s="227">
        <f>IF(N566="snížená",J566,0)</f>
        <v>0</v>
      </c>
      <c r="BG566" s="227">
        <f>IF(N566="zákl. přenesená",J566,0)</f>
        <v>0</v>
      </c>
      <c r="BH566" s="227">
        <f>IF(N566="sníž. přenesená",J566,0)</f>
        <v>0</v>
      </c>
      <c r="BI566" s="227">
        <f>IF(N566="nulová",J566,0)</f>
        <v>0</v>
      </c>
      <c r="BJ566" s="17" t="s">
        <v>21</v>
      </c>
      <c r="BK566" s="227">
        <f>ROUND(I566*H566,2)</f>
        <v>0</v>
      </c>
      <c r="BL566" s="17" t="s">
        <v>133</v>
      </c>
      <c r="BM566" s="17" t="s">
        <v>636</v>
      </c>
    </row>
    <row r="567" s="1" customFormat="1">
      <c r="B567" s="38"/>
      <c r="C567" s="39"/>
      <c r="D567" s="228" t="s">
        <v>135</v>
      </c>
      <c r="E567" s="39"/>
      <c r="F567" s="229" t="s">
        <v>637</v>
      </c>
      <c r="G567" s="39"/>
      <c r="H567" s="39"/>
      <c r="I567" s="143"/>
      <c r="J567" s="39"/>
      <c r="K567" s="39"/>
      <c r="L567" s="43"/>
      <c r="M567" s="230"/>
      <c r="N567" s="79"/>
      <c r="O567" s="79"/>
      <c r="P567" s="79"/>
      <c r="Q567" s="79"/>
      <c r="R567" s="79"/>
      <c r="S567" s="79"/>
      <c r="T567" s="80"/>
      <c r="AT567" s="17" t="s">
        <v>135</v>
      </c>
      <c r="AU567" s="17" t="s">
        <v>79</v>
      </c>
    </row>
    <row r="568" s="1" customFormat="1">
      <c r="B568" s="38"/>
      <c r="C568" s="39"/>
      <c r="D568" s="228" t="s">
        <v>137</v>
      </c>
      <c r="E568" s="39"/>
      <c r="F568" s="231" t="s">
        <v>627</v>
      </c>
      <c r="G568" s="39"/>
      <c r="H568" s="39"/>
      <c r="I568" s="143"/>
      <c r="J568" s="39"/>
      <c r="K568" s="39"/>
      <c r="L568" s="43"/>
      <c r="M568" s="230"/>
      <c r="N568" s="79"/>
      <c r="O568" s="79"/>
      <c r="P568" s="79"/>
      <c r="Q568" s="79"/>
      <c r="R568" s="79"/>
      <c r="S568" s="79"/>
      <c r="T568" s="80"/>
      <c r="AT568" s="17" t="s">
        <v>137</v>
      </c>
      <c r="AU568" s="17" t="s">
        <v>79</v>
      </c>
    </row>
    <row r="569" s="1" customFormat="1">
      <c r="B569" s="38"/>
      <c r="C569" s="39"/>
      <c r="D569" s="228" t="s">
        <v>139</v>
      </c>
      <c r="E569" s="39"/>
      <c r="F569" s="231" t="s">
        <v>621</v>
      </c>
      <c r="G569" s="39"/>
      <c r="H569" s="39"/>
      <c r="I569" s="143"/>
      <c r="J569" s="39"/>
      <c r="K569" s="39"/>
      <c r="L569" s="43"/>
      <c r="M569" s="230"/>
      <c r="N569" s="79"/>
      <c r="O569" s="79"/>
      <c r="P569" s="79"/>
      <c r="Q569" s="79"/>
      <c r="R569" s="79"/>
      <c r="S569" s="79"/>
      <c r="T569" s="80"/>
      <c r="AT569" s="17" t="s">
        <v>139</v>
      </c>
      <c r="AU569" s="17" t="s">
        <v>79</v>
      </c>
    </row>
    <row r="570" s="12" customFormat="1">
      <c r="B570" s="232"/>
      <c r="C570" s="233"/>
      <c r="D570" s="228" t="s">
        <v>141</v>
      </c>
      <c r="E570" s="234" t="s">
        <v>1</v>
      </c>
      <c r="F570" s="235" t="s">
        <v>478</v>
      </c>
      <c r="G570" s="233"/>
      <c r="H570" s="234" t="s">
        <v>1</v>
      </c>
      <c r="I570" s="236"/>
      <c r="J570" s="233"/>
      <c r="K570" s="233"/>
      <c r="L570" s="237"/>
      <c r="M570" s="238"/>
      <c r="N570" s="239"/>
      <c r="O570" s="239"/>
      <c r="P570" s="239"/>
      <c r="Q570" s="239"/>
      <c r="R570" s="239"/>
      <c r="S570" s="239"/>
      <c r="T570" s="240"/>
      <c r="AT570" s="241" t="s">
        <v>141</v>
      </c>
      <c r="AU570" s="241" t="s">
        <v>79</v>
      </c>
      <c r="AV570" s="12" t="s">
        <v>21</v>
      </c>
      <c r="AW570" s="12" t="s">
        <v>34</v>
      </c>
      <c r="AX570" s="12" t="s">
        <v>71</v>
      </c>
      <c r="AY570" s="241" t="s">
        <v>126</v>
      </c>
    </row>
    <row r="571" s="13" customFormat="1">
      <c r="B571" s="242"/>
      <c r="C571" s="243"/>
      <c r="D571" s="228" t="s">
        <v>141</v>
      </c>
      <c r="E571" s="244" t="s">
        <v>1</v>
      </c>
      <c r="F571" s="245" t="s">
        <v>479</v>
      </c>
      <c r="G571" s="243"/>
      <c r="H571" s="246">
        <v>13.859999999999999</v>
      </c>
      <c r="I571" s="247"/>
      <c r="J571" s="243"/>
      <c r="K571" s="243"/>
      <c r="L571" s="248"/>
      <c r="M571" s="249"/>
      <c r="N571" s="250"/>
      <c r="O571" s="250"/>
      <c r="P571" s="250"/>
      <c r="Q571" s="250"/>
      <c r="R571" s="250"/>
      <c r="S571" s="250"/>
      <c r="T571" s="251"/>
      <c r="AT571" s="252" t="s">
        <v>141</v>
      </c>
      <c r="AU571" s="252" t="s">
        <v>79</v>
      </c>
      <c r="AV571" s="13" t="s">
        <v>79</v>
      </c>
      <c r="AW571" s="13" t="s">
        <v>34</v>
      </c>
      <c r="AX571" s="13" t="s">
        <v>71</v>
      </c>
      <c r="AY571" s="252" t="s">
        <v>126</v>
      </c>
    </row>
    <row r="572" s="13" customFormat="1">
      <c r="B572" s="242"/>
      <c r="C572" s="243"/>
      <c r="D572" s="228" t="s">
        <v>141</v>
      </c>
      <c r="E572" s="244" t="s">
        <v>1</v>
      </c>
      <c r="F572" s="245" t="s">
        <v>480</v>
      </c>
      <c r="G572" s="243"/>
      <c r="H572" s="246">
        <v>19.440000000000001</v>
      </c>
      <c r="I572" s="247"/>
      <c r="J572" s="243"/>
      <c r="K572" s="243"/>
      <c r="L572" s="248"/>
      <c r="M572" s="249"/>
      <c r="N572" s="250"/>
      <c r="O572" s="250"/>
      <c r="P572" s="250"/>
      <c r="Q572" s="250"/>
      <c r="R572" s="250"/>
      <c r="S572" s="250"/>
      <c r="T572" s="251"/>
      <c r="AT572" s="252" t="s">
        <v>141</v>
      </c>
      <c r="AU572" s="252" t="s">
        <v>79</v>
      </c>
      <c r="AV572" s="13" t="s">
        <v>79</v>
      </c>
      <c r="AW572" s="13" t="s">
        <v>34</v>
      </c>
      <c r="AX572" s="13" t="s">
        <v>71</v>
      </c>
      <c r="AY572" s="252" t="s">
        <v>126</v>
      </c>
    </row>
    <row r="573" s="13" customFormat="1">
      <c r="B573" s="242"/>
      <c r="C573" s="243"/>
      <c r="D573" s="228" t="s">
        <v>141</v>
      </c>
      <c r="E573" s="244" t="s">
        <v>1</v>
      </c>
      <c r="F573" s="245" t="s">
        <v>479</v>
      </c>
      <c r="G573" s="243"/>
      <c r="H573" s="246">
        <v>13.859999999999999</v>
      </c>
      <c r="I573" s="247"/>
      <c r="J573" s="243"/>
      <c r="K573" s="243"/>
      <c r="L573" s="248"/>
      <c r="M573" s="249"/>
      <c r="N573" s="250"/>
      <c r="O573" s="250"/>
      <c r="P573" s="250"/>
      <c r="Q573" s="250"/>
      <c r="R573" s="250"/>
      <c r="S573" s="250"/>
      <c r="T573" s="251"/>
      <c r="AT573" s="252" t="s">
        <v>141</v>
      </c>
      <c r="AU573" s="252" t="s">
        <v>79</v>
      </c>
      <c r="AV573" s="13" t="s">
        <v>79</v>
      </c>
      <c r="AW573" s="13" t="s">
        <v>34</v>
      </c>
      <c r="AX573" s="13" t="s">
        <v>71</v>
      </c>
      <c r="AY573" s="252" t="s">
        <v>126</v>
      </c>
    </row>
    <row r="574" s="12" customFormat="1">
      <c r="B574" s="232"/>
      <c r="C574" s="233"/>
      <c r="D574" s="228" t="s">
        <v>141</v>
      </c>
      <c r="E574" s="234" t="s">
        <v>1</v>
      </c>
      <c r="F574" s="235" t="s">
        <v>597</v>
      </c>
      <c r="G574" s="233"/>
      <c r="H574" s="234" t="s">
        <v>1</v>
      </c>
      <c r="I574" s="236"/>
      <c r="J574" s="233"/>
      <c r="K574" s="233"/>
      <c r="L574" s="237"/>
      <c r="M574" s="238"/>
      <c r="N574" s="239"/>
      <c r="O574" s="239"/>
      <c r="P574" s="239"/>
      <c r="Q574" s="239"/>
      <c r="R574" s="239"/>
      <c r="S574" s="239"/>
      <c r="T574" s="240"/>
      <c r="AT574" s="241" t="s">
        <v>141</v>
      </c>
      <c r="AU574" s="241" t="s">
        <v>79</v>
      </c>
      <c r="AV574" s="12" t="s">
        <v>21</v>
      </c>
      <c r="AW574" s="12" t="s">
        <v>34</v>
      </c>
      <c r="AX574" s="12" t="s">
        <v>71</v>
      </c>
      <c r="AY574" s="241" t="s">
        <v>126</v>
      </c>
    </row>
    <row r="575" s="13" customFormat="1">
      <c r="B575" s="242"/>
      <c r="C575" s="243"/>
      <c r="D575" s="228" t="s">
        <v>141</v>
      </c>
      <c r="E575" s="244" t="s">
        <v>1</v>
      </c>
      <c r="F575" s="245" t="s">
        <v>598</v>
      </c>
      <c r="G575" s="243"/>
      <c r="H575" s="246">
        <v>12.324</v>
      </c>
      <c r="I575" s="247"/>
      <c r="J575" s="243"/>
      <c r="K575" s="243"/>
      <c r="L575" s="248"/>
      <c r="M575" s="249"/>
      <c r="N575" s="250"/>
      <c r="O575" s="250"/>
      <c r="P575" s="250"/>
      <c r="Q575" s="250"/>
      <c r="R575" s="250"/>
      <c r="S575" s="250"/>
      <c r="T575" s="251"/>
      <c r="AT575" s="252" t="s">
        <v>141</v>
      </c>
      <c r="AU575" s="252" t="s">
        <v>79</v>
      </c>
      <c r="AV575" s="13" t="s">
        <v>79</v>
      </c>
      <c r="AW575" s="13" t="s">
        <v>34</v>
      </c>
      <c r="AX575" s="13" t="s">
        <v>71</v>
      </c>
      <c r="AY575" s="252" t="s">
        <v>126</v>
      </c>
    </row>
    <row r="576" s="14" customFormat="1">
      <c r="B576" s="253"/>
      <c r="C576" s="254"/>
      <c r="D576" s="228" t="s">
        <v>141</v>
      </c>
      <c r="E576" s="255" t="s">
        <v>1</v>
      </c>
      <c r="F576" s="256" t="s">
        <v>150</v>
      </c>
      <c r="G576" s="254"/>
      <c r="H576" s="257">
        <v>59.484000000000002</v>
      </c>
      <c r="I576" s="258"/>
      <c r="J576" s="254"/>
      <c r="K576" s="254"/>
      <c r="L576" s="259"/>
      <c r="M576" s="260"/>
      <c r="N576" s="261"/>
      <c r="O576" s="261"/>
      <c r="P576" s="261"/>
      <c r="Q576" s="261"/>
      <c r="R576" s="261"/>
      <c r="S576" s="261"/>
      <c r="T576" s="262"/>
      <c r="AT576" s="263" t="s">
        <v>141</v>
      </c>
      <c r="AU576" s="263" t="s">
        <v>79</v>
      </c>
      <c r="AV576" s="14" t="s">
        <v>133</v>
      </c>
      <c r="AW576" s="14" t="s">
        <v>34</v>
      </c>
      <c r="AX576" s="14" t="s">
        <v>21</v>
      </c>
      <c r="AY576" s="263" t="s">
        <v>126</v>
      </c>
    </row>
    <row r="577" s="1" customFormat="1" ht="16.5" customHeight="1">
      <c r="B577" s="38"/>
      <c r="C577" s="216" t="s">
        <v>638</v>
      </c>
      <c r="D577" s="216" t="s">
        <v>128</v>
      </c>
      <c r="E577" s="217" t="s">
        <v>639</v>
      </c>
      <c r="F577" s="218" t="s">
        <v>640</v>
      </c>
      <c r="G577" s="219" t="s">
        <v>131</v>
      </c>
      <c r="H577" s="220">
        <v>1.53</v>
      </c>
      <c r="I577" s="221"/>
      <c r="J577" s="222">
        <f>ROUND(I577*H577,2)</f>
        <v>0</v>
      </c>
      <c r="K577" s="218" t="s">
        <v>132</v>
      </c>
      <c r="L577" s="43"/>
      <c r="M577" s="223" t="s">
        <v>1</v>
      </c>
      <c r="N577" s="224" t="s">
        <v>42</v>
      </c>
      <c r="O577" s="79"/>
      <c r="P577" s="225">
        <f>O577*H577</f>
        <v>0</v>
      </c>
      <c r="Q577" s="225">
        <v>0.099750000000000005</v>
      </c>
      <c r="R577" s="225">
        <f>Q577*H577</f>
        <v>0.15261750000000002</v>
      </c>
      <c r="S577" s="225">
        <v>0</v>
      </c>
      <c r="T577" s="226">
        <f>S577*H577</f>
        <v>0</v>
      </c>
      <c r="AR577" s="17" t="s">
        <v>133</v>
      </c>
      <c r="AT577" s="17" t="s">
        <v>128</v>
      </c>
      <c r="AU577" s="17" t="s">
        <v>79</v>
      </c>
      <c r="AY577" s="17" t="s">
        <v>126</v>
      </c>
      <c r="BE577" s="227">
        <f>IF(N577="základní",J577,0)</f>
        <v>0</v>
      </c>
      <c r="BF577" s="227">
        <f>IF(N577="snížená",J577,0)</f>
        <v>0</v>
      </c>
      <c r="BG577" s="227">
        <f>IF(N577="zákl. přenesená",J577,0)</f>
        <v>0</v>
      </c>
      <c r="BH577" s="227">
        <f>IF(N577="sníž. přenesená",J577,0)</f>
        <v>0</v>
      </c>
      <c r="BI577" s="227">
        <f>IF(N577="nulová",J577,0)</f>
        <v>0</v>
      </c>
      <c r="BJ577" s="17" t="s">
        <v>21</v>
      </c>
      <c r="BK577" s="227">
        <f>ROUND(I577*H577,2)</f>
        <v>0</v>
      </c>
      <c r="BL577" s="17" t="s">
        <v>133</v>
      </c>
      <c r="BM577" s="17" t="s">
        <v>641</v>
      </c>
    </row>
    <row r="578" s="1" customFormat="1">
      <c r="B578" s="38"/>
      <c r="C578" s="39"/>
      <c r="D578" s="228" t="s">
        <v>135</v>
      </c>
      <c r="E578" s="39"/>
      <c r="F578" s="229" t="s">
        <v>642</v>
      </c>
      <c r="G578" s="39"/>
      <c r="H578" s="39"/>
      <c r="I578" s="143"/>
      <c r="J578" s="39"/>
      <c r="K578" s="39"/>
      <c r="L578" s="43"/>
      <c r="M578" s="230"/>
      <c r="N578" s="79"/>
      <c r="O578" s="79"/>
      <c r="P578" s="79"/>
      <c r="Q578" s="79"/>
      <c r="R578" s="79"/>
      <c r="S578" s="79"/>
      <c r="T578" s="80"/>
      <c r="AT578" s="17" t="s">
        <v>135</v>
      </c>
      <c r="AU578" s="17" t="s">
        <v>79</v>
      </c>
    </row>
    <row r="579" s="1" customFormat="1">
      <c r="B579" s="38"/>
      <c r="C579" s="39"/>
      <c r="D579" s="228" t="s">
        <v>137</v>
      </c>
      <c r="E579" s="39"/>
      <c r="F579" s="231" t="s">
        <v>643</v>
      </c>
      <c r="G579" s="39"/>
      <c r="H579" s="39"/>
      <c r="I579" s="143"/>
      <c r="J579" s="39"/>
      <c r="K579" s="39"/>
      <c r="L579" s="43"/>
      <c r="M579" s="230"/>
      <c r="N579" s="79"/>
      <c r="O579" s="79"/>
      <c r="P579" s="79"/>
      <c r="Q579" s="79"/>
      <c r="R579" s="79"/>
      <c r="S579" s="79"/>
      <c r="T579" s="80"/>
      <c r="AT579" s="17" t="s">
        <v>137</v>
      </c>
      <c r="AU579" s="17" t="s">
        <v>79</v>
      </c>
    </row>
    <row r="580" s="12" customFormat="1">
      <c r="B580" s="232"/>
      <c r="C580" s="233"/>
      <c r="D580" s="228" t="s">
        <v>141</v>
      </c>
      <c r="E580" s="234" t="s">
        <v>1</v>
      </c>
      <c r="F580" s="235" t="s">
        <v>644</v>
      </c>
      <c r="G580" s="233"/>
      <c r="H580" s="234" t="s">
        <v>1</v>
      </c>
      <c r="I580" s="236"/>
      <c r="J580" s="233"/>
      <c r="K580" s="233"/>
      <c r="L580" s="237"/>
      <c r="M580" s="238"/>
      <c r="N580" s="239"/>
      <c r="O580" s="239"/>
      <c r="P580" s="239"/>
      <c r="Q580" s="239"/>
      <c r="R580" s="239"/>
      <c r="S580" s="239"/>
      <c r="T580" s="240"/>
      <c r="AT580" s="241" t="s">
        <v>141</v>
      </c>
      <c r="AU580" s="241" t="s">
        <v>79</v>
      </c>
      <c r="AV580" s="12" t="s">
        <v>21</v>
      </c>
      <c r="AW580" s="12" t="s">
        <v>34</v>
      </c>
      <c r="AX580" s="12" t="s">
        <v>71</v>
      </c>
      <c r="AY580" s="241" t="s">
        <v>126</v>
      </c>
    </row>
    <row r="581" s="13" customFormat="1">
      <c r="B581" s="242"/>
      <c r="C581" s="243"/>
      <c r="D581" s="228" t="s">
        <v>141</v>
      </c>
      <c r="E581" s="244" t="s">
        <v>1</v>
      </c>
      <c r="F581" s="245" t="s">
        <v>645</v>
      </c>
      <c r="G581" s="243"/>
      <c r="H581" s="246">
        <v>1.53</v>
      </c>
      <c r="I581" s="247"/>
      <c r="J581" s="243"/>
      <c r="K581" s="243"/>
      <c r="L581" s="248"/>
      <c r="M581" s="249"/>
      <c r="N581" s="250"/>
      <c r="O581" s="250"/>
      <c r="P581" s="250"/>
      <c r="Q581" s="250"/>
      <c r="R581" s="250"/>
      <c r="S581" s="250"/>
      <c r="T581" s="251"/>
      <c r="AT581" s="252" t="s">
        <v>141</v>
      </c>
      <c r="AU581" s="252" t="s">
        <v>79</v>
      </c>
      <c r="AV581" s="13" t="s">
        <v>79</v>
      </c>
      <c r="AW581" s="13" t="s">
        <v>34</v>
      </c>
      <c r="AX581" s="13" t="s">
        <v>21</v>
      </c>
      <c r="AY581" s="252" t="s">
        <v>126</v>
      </c>
    </row>
    <row r="582" s="1" customFormat="1" ht="16.5" customHeight="1">
      <c r="B582" s="38"/>
      <c r="C582" s="216" t="s">
        <v>646</v>
      </c>
      <c r="D582" s="216" t="s">
        <v>128</v>
      </c>
      <c r="E582" s="217" t="s">
        <v>647</v>
      </c>
      <c r="F582" s="218" t="s">
        <v>648</v>
      </c>
      <c r="G582" s="219" t="s">
        <v>131</v>
      </c>
      <c r="H582" s="220">
        <v>1.53</v>
      </c>
      <c r="I582" s="221"/>
      <c r="J582" s="222">
        <f>ROUND(I582*H582,2)</f>
        <v>0</v>
      </c>
      <c r="K582" s="218" t="s">
        <v>132</v>
      </c>
      <c r="L582" s="43"/>
      <c r="M582" s="223" t="s">
        <v>1</v>
      </c>
      <c r="N582" s="224" t="s">
        <v>42</v>
      </c>
      <c r="O582" s="79"/>
      <c r="P582" s="225">
        <f>O582*H582</f>
        <v>0</v>
      </c>
      <c r="Q582" s="225">
        <v>0.00158</v>
      </c>
      <c r="R582" s="225">
        <f>Q582*H582</f>
        <v>0.0024174000000000001</v>
      </c>
      <c r="S582" s="225">
        <v>0</v>
      </c>
      <c r="T582" s="226">
        <f>S582*H582</f>
        <v>0</v>
      </c>
      <c r="AR582" s="17" t="s">
        <v>133</v>
      </c>
      <c r="AT582" s="17" t="s">
        <v>128</v>
      </c>
      <c r="AU582" s="17" t="s">
        <v>79</v>
      </c>
      <c r="AY582" s="17" t="s">
        <v>126</v>
      </c>
      <c r="BE582" s="227">
        <f>IF(N582="základní",J582,0)</f>
        <v>0</v>
      </c>
      <c r="BF582" s="227">
        <f>IF(N582="snížená",J582,0)</f>
        <v>0</v>
      </c>
      <c r="BG582" s="227">
        <f>IF(N582="zákl. přenesená",J582,0)</f>
        <v>0</v>
      </c>
      <c r="BH582" s="227">
        <f>IF(N582="sníž. přenesená",J582,0)</f>
        <v>0</v>
      </c>
      <c r="BI582" s="227">
        <f>IF(N582="nulová",J582,0)</f>
        <v>0</v>
      </c>
      <c r="BJ582" s="17" t="s">
        <v>21</v>
      </c>
      <c r="BK582" s="227">
        <f>ROUND(I582*H582,2)</f>
        <v>0</v>
      </c>
      <c r="BL582" s="17" t="s">
        <v>133</v>
      </c>
      <c r="BM582" s="17" t="s">
        <v>649</v>
      </c>
    </row>
    <row r="583" s="1" customFormat="1">
      <c r="B583" s="38"/>
      <c r="C583" s="39"/>
      <c r="D583" s="228" t="s">
        <v>135</v>
      </c>
      <c r="E583" s="39"/>
      <c r="F583" s="229" t="s">
        <v>650</v>
      </c>
      <c r="G583" s="39"/>
      <c r="H583" s="39"/>
      <c r="I583" s="143"/>
      <c r="J583" s="39"/>
      <c r="K583" s="39"/>
      <c r="L583" s="43"/>
      <c r="M583" s="230"/>
      <c r="N583" s="79"/>
      <c r="O583" s="79"/>
      <c r="P583" s="79"/>
      <c r="Q583" s="79"/>
      <c r="R583" s="79"/>
      <c r="S583" s="79"/>
      <c r="T583" s="80"/>
      <c r="AT583" s="17" t="s">
        <v>135</v>
      </c>
      <c r="AU583" s="17" t="s">
        <v>79</v>
      </c>
    </row>
    <row r="584" s="12" customFormat="1">
      <c r="B584" s="232"/>
      <c r="C584" s="233"/>
      <c r="D584" s="228" t="s">
        <v>141</v>
      </c>
      <c r="E584" s="234" t="s">
        <v>1</v>
      </c>
      <c r="F584" s="235" t="s">
        <v>651</v>
      </c>
      <c r="G584" s="233"/>
      <c r="H584" s="234" t="s">
        <v>1</v>
      </c>
      <c r="I584" s="236"/>
      <c r="J584" s="233"/>
      <c r="K584" s="233"/>
      <c r="L584" s="237"/>
      <c r="M584" s="238"/>
      <c r="N584" s="239"/>
      <c r="O584" s="239"/>
      <c r="P584" s="239"/>
      <c r="Q584" s="239"/>
      <c r="R584" s="239"/>
      <c r="S584" s="239"/>
      <c r="T584" s="240"/>
      <c r="AT584" s="241" t="s">
        <v>141</v>
      </c>
      <c r="AU584" s="241" t="s">
        <v>79</v>
      </c>
      <c r="AV584" s="12" t="s">
        <v>21</v>
      </c>
      <c r="AW584" s="12" t="s">
        <v>34</v>
      </c>
      <c r="AX584" s="12" t="s">
        <v>71</v>
      </c>
      <c r="AY584" s="241" t="s">
        <v>126</v>
      </c>
    </row>
    <row r="585" s="13" customFormat="1">
      <c r="B585" s="242"/>
      <c r="C585" s="243"/>
      <c r="D585" s="228" t="s">
        <v>141</v>
      </c>
      <c r="E585" s="244" t="s">
        <v>1</v>
      </c>
      <c r="F585" s="245" t="s">
        <v>645</v>
      </c>
      <c r="G585" s="243"/>
      <c r="H585" s="246">
        <v>1.53</v>
      </c>
      <c r="I585" s="247"/>
      <c r="J585" s="243"/>
      <c r="K585" s="243"/>
      <c r="L585" s="248"/>
      <c r="M585" s="249"/>
      <c r="N585" s="250"/>
      <c r="O585" s="250"/>
      <c r="P585" s="250"/>
      <c r="Q585" s="250"/>
      <c r="R585" s="250"/>
      <c r="S585" s="250"/>
      <c r="T585" s="251"/>
      <c r="AT585" s="252" t="s">
        <v>141</v>
      </c>
      <c r="AU585" s="252" t="s">
        <v>79</v>
      </c>
      <c r="AV585" s="13" t="s">
        <v>79</v>
      </c>
      <c r="AW585" s="13" t="s">
        <v>34</v>
      </c>
      <c r="AX585" s="13" t="s">
        <v>21</v>
      </c>
      <c r="AY585" s="252" t="s">
        <v>126</v>
      </c>
    </row>
    <row r="586" s="1" customFormat="1" ht="16.5" customHeight="1">
      <c r="B586" s="38"/>
      <c r="C586" s="216" t="s">
        <v>652</v>
      </c>
      <c r="D586" s="216" t="s">
        <v>128</v>
      </c>
      <c r="E586" s="217" t="s">
        <v>653</v>
      </c>
      <c r="F586" s="218" t="s">
        <v>654</v>
      </c>
      <c r="G586" s="219" t="s">
        <v>376</v>
      </c>
      <c r="H586" s="220">
        <v>17.100000000000001</v>
      </c>
      <c r="I586" s="221"/>
      <c r="J586" s="222">
        <f>ROUND(I586*H586,2)</f>
        <v>0</v>
      </c>
      <c r="K586" s="218" t="s">
        <v>132</v>
      </c>
      <c r="L586" s="43"/>
      <c r="M586" s="223" t="s">
        <v>1</v>
      </c>
      <c r="N586" s="224" t="s">
        <v>42</v>
      </c>
      <c r="O586" s="79"/>
      <c r="P586" s="225">
        <f>O586*H586</f>
        <v>0</v>
      </c>
      <c r="Q586" s="225">
        <v>0.00247</v>
      </c>
      <c r="R586" s="225">
        <f>Q586*H586</f>
        <v>0.042237000000000004</v>
      </c>
      <c r="S586" s="225">
        <v>0</v>
      </c>
      <c r="T586" s="226">
        <f>S586*H586</f>
        <v>0</v>
      </c>
      <c r="AR586" s="17" t="s">
        <v>133</v>
      </c>
      <c r="AT586" s="17" t="s">
        <v>128</v>
      </c>
      <c r="AU586" s="17" t="s">
        <v>79</v>
      </c>
      <c r="AY586" s="17" t="s">
        <v>126</v>
      </c>
      <c r="BE586" s="227">
        <f>IF(N586="základní",J586,0)</f>
        <v>0</v>
      </c>
      <c r="BF586" s="227">
        <f>IF(N586="snížená",J586,0)</f>
        <v>0</v>
      </c>
      <c r="BG586" s="227">
        <f>IF(N586="zákl. přenesená",J586,0)</f>
        <v>0</v>
      </c>
      <c r="BH586" s="227">
        <f>IF(N586="sníž. přenesená",J586,0)</f>
        <v>0</v>
      </c>
      <c r="BI586" s="227">
        <f>IF(N586="nulová",J586,0)</f>
        <v>0</v>
      </c>
      <c r="BJ586" s="17" t="s">
        <v>21</v>
      </c>
      <c r="BK586" s="227">
        <f>ROUND(I586*H586,2)</f>
        <v>0</v>
      </c>
      <c r="BL586" s="17" t="s">
        <v>133</v>
      </c>
      <c r="BM586" s="17" t="s">
        <v>655</v>
      </c>
    </row>
    <row r="587" s="1" customFormat="1">
      <c r="B587" s="38"/>
      <c r="C587" s="39"/>
      <c r="D587" s="228" t="s">
        <v>135</v>
      </c>
      <c r="E587" s="39"/>
      <c r="F587" s="229" t="s">
        <v>656</v>
      </c>
      <c r="G587" s="39"/>
      <c r="H587" s="39"/>
      <c r="I587" s="143"/>
      <c r="J587" s="39"/>
      <c r="K587" s="39"/>
      <c r="L587" s="43"/>
      <c r="M587" s="230"/>
      <c r="N587" s="79"/>
      <c r="O587" s="79"/>
      <c r="P587" s="79"/>
      <c r="Q587" s="79"/>
      <c r="R587" s="79"/>
      <c r="S587" s="79"/>
      <c r="T587" s="80"/>
      <c r="AT587" s="17" t="s">
        <v>135</v>
      </c>
      <c r="AU587" s="17" t="s">
        <v>79</v>
      </c>
    </row>
    <row r="588" s="1" customFormat="1">
      <c r="B588" s="38"/>
      <c r="C588" s="39"/>
      <c r="D588" s="228" t="s">
        <v>137</v>
      </c>
      <c r="E588" s="39"/>
      <c r="F588" s="231" t="s">
        <v>657</v>
      </c>
      <c r="G588" s="39"/>
      <c r="H588" s="39"/>
      <c r="I588" s="143"/>
      <c r="J588" s="39"/>
      <c r="K588" s="39"/>
      <c r="L588" s="43"/>
      <c r="M588" s="230"/>
      <c r="N588" s="79"/>
      <c r="O588" s="79"/>
      <c r="P588" s="79"/>
      <c r="Q588" s="79"/>
      <c r="R588" s="79"/>
      <c r="S588" s="79"/>
      <c r="T588" s="80"/>
      <c r="AT588" s="17" t="s">
        <v>137</v>
      </c>
      <c r="AU588" s="17" t="s">
        <v>79</v>
      </c>
    </row>
    <row r="589" s="12" customFormat="1">
      <c r="B589" s="232"/>
      <c r="C589" s="233"/>
      <c r="D589" s="228" t="s">
        <v>141</v>
      </c>
      <c r="E589" s="234" t="s">
        <v>1</v>
      </c>
      <c r="F589" s="235" t="s">
        <v>658</v>
      </c>
      <c r="G589" s="233"/>
      <c r="H589" s="234" t="s">
        <v>1</v>
      </c>
      <c r="I589" s="236"/>
      <c r="J589" s="233"/>
      <c r="K589" s="233"/>
      <c r="L589" s="237"/>
      <c r="M589" s="238"/>
      <c r="N589" s="239"/>
      <c r="O589" s="239"/>
      <c r="P589" s="239"/>
      <c r="Q589" s="239"/>
      <c r="R589" s="239"/>
      <c r="S589" s="239"/>
      <c r="T589" s="240"/>
      <c r="AT589" s="241" t="s">
        <v>141</v>
      </c>
      <c r="AU589" s="241" t="s">
        <v>79</v>
      </c>
      <c r="AV589" s="12" t="s">
        <v>21</v>
      </c>
      <c r="AW589" s="12" t="s">
        <v>34</v>
      </c>
      <c r="AX589" s="12" t="s">
        <v>71</v>
      </c>
      <c r="AY589" s="241" t="s">
        <v>126</v>
      </c>
    </row>
    <row r="590" s="13" customFormat="1">
      <c r="B590" s="242"/>
      <c r="C590" s="243"/>
      <c r="D590" s="228" t="s">
        <v>141</v>
      </c>
      <c r="E590" s="244" t="s">
        <v>1</v>
      </c>
      <c r="F590" s="245" t="s">
        <v>659</v>
      </c>
      <c r="G590" s="243"/>
      <c r="H590" s="246">
        <v>7</v>
      </c>
      <c r="I590" s="247"/>
      <c r="J590" s="243"/>
      <c r="K590" s="243"/>
      <c r="L590" s="248"/>
      <c r="M590" s="249"/>
      <c r="N590" s="250"/>
      <c r="O590" s="250"/>
      <c r="P590" s="250"/>
      <c r="Q590" s="250"/>
      <c r="R590" s="250"/>
      <c r="S590" s="250"/>
      <c r="T590" s="251"/>
      <c r="AT590" s="252" t="s">
        <v>141</v>
      </c>
      <c r="AU590" s="252" t="s">
        <v>79</v>
      </c>
      <c r="AV590" s="13" t="s">
        <v>79</v>
      </c>
      <c r="AW590" s="13" t="s">
        <v>34</v>
      </c>
      <c r="AX590" s="13" t="s">
        <v>71</v>
      </c>
      <c r="AY590" s="252" t="s">
        <v>126</v>
      </c>
    </row>
    <row r="591" s="12" customFormat="1">
      <c r="B591" s="232"/>
      <c r="C591" s="233"/>
      <c r="D591" s="228" t="s">
        <v>141</v>
      </c>
      <c r="E591" s="234" t="s">
        <v>1</v>
      </c>
      <c r="F591" s="235" t="s">
        <v>660</v>
      </c>
      <c r="G591" s="233"/>
      <c r="H591" s="234" t="s">
        <v>1</v>
      </c>
      <c r="I591" s="236"/>
      <c r="J591" s="233"/>
      <c r="K591" s="233"/>
      <c r="L591" s="237"/>
      <c r="M591" s="238"/>
      <c r="N591" s="239"/>
      <c r="O591" s="239"/>
      <c r="P591" s="239"/>
      <c r="Q591" s="239"/>
      <c r="R591" s="239"/>
      <c r="S591" s="239"/>
      <c r="T591" s="240"/>
      <c r="AT591" s="241" t="s">
        <v>141</v>
      </c>
      <c r="AU591" s="241" t="s">
        <v>79</v>
      </c>
      <c r="AV591" s="12" t="s">
        <v>21</v>
      </c>
      <c r="AW591" s="12" t="s">
        <v>34</v>
      </c>
      <c r="AX591" s="12" t="s">
        <v>71</v>
      </c>
      <c r="AY591" s="241" t="s">
        <v>126</v>
      </c>
    </row>
    <row r="592" s="13" customFormat="1">
      <c r="B592" s="242"/>
      <c r="C592" s="243"/>
      <c r="D592" s="228" t="s">
        <v>141</v>
      </c>
      <c r="E592" s="244" t="s">
        <v>1</v>
      </c>
      <c r="F592" s="245" t="s">
        <v>659</v>
      </c>
      <c r="G592" s="243"/>
      <c r="H592" s="246">
        <v>7</v>
      </c>
      <c r="I592" s="247"/>
      <c r="J592" s="243"/>
      <c r="K592" s="243"/>
      <c r="L592" s="248"/>
      <c r="M592" s="249"/>
      <c r="N592" s="250"/>
      <c r="O592" s="250"/>
      <c r="P592" s="250"/>
      <c r="Q592" s="250"/>
      <c r="R592" s="250"/>
      <c r="S592" s="250"/>
      <c r="T592" s="251"/>
      <c r="AT592" s="252" t="s">
        <v>141</v>
      </c>
      <c r="AU592" s="252" t="s">
        <v>79</v>
      </c>
      <c r="AV592" s="13" t="s">
        <v>79</v>
      </c>
      <c r="AW592" s="13" t="s">
        <v>34</v>
      </c>
      <c r="AX592" s="13" t="s">
        <v>71</v>
      </c>
      <c r="AY592" s="252" t="s">
        <v>126</v>
      </c>
    </row>
    <row r="593" s="12" customFormat="1">
      <c r="B593" s="232"/>
      <c r="C593" s="233"/>
      <c r="D593" s="228" t="s">
        <v>141</v>
      </c>
      <c r="E593" s="234" t="s">
        <v>1</v>
      </c>
      <c r="F593" s="235" t="s">
        <v>661</v>
      </c>
      <c r="G593" s="233"/>
      <c r="H593" s="234" t="s">
        <v>1</v>
      </c>
      <c r="I593" s="236"/>
      <c r="J593" s="233"/>
      <c r="K593" s="233"/>
      <c r="L593" s="237"/>
      <c r="M593" s="238"/>
      <c r="N593" s="239"/>
      <c r="O593" s="239"/>
      <c r="P593" s="239"/>
      <c r="Q593" s="239"/>
      <c r="R593" s="239"/>
      <c r="S593" s="239"/>
      <c r="T593" s="240"/>
      <c r="AT593" s="241" t="s">
        <v>141</v>
      </c>
      <c r="AU593" s="241" t="s">
        <v>79</v>
      </c>
      <c r="AV593" s="12" t="s">
        <v>21</v>
      </c>
      <c r="AW593" s="12" t="s">
        <v>34</v>
      </c>
      <c r="AX593" s="12" t="s">
        <v>71</v>
      </c>
      <c r="AY593" s="241" t="s">
        <v>126</v>
      </c>
    </row>
    <row r="594" s="13" customFormat="1">
      <c r="B594" s="242"/>
      <c r="C594" s="243"/>
      <c r="D594" s="228" t="s">
        <v>141</v>
      </c>
      <c r="E594" s="244" t="s">
        <v>1</v>
      </c>
      <c r="F594" s="245" t="s">
        <v>21</v>
      </c>
      <c r="G594" s="243"/>
      <c r="H594" s="246">
        <v>1</v>
      </c>
      <c r="I594" s="247"/>
      <c r="J594" s="243"/>
      <c r="K594" s="243"/>
      <c r="L594" s="248"/>
      <c r="M594" s="249"/>
      <c r="N594" s="250"/>
      <c r="O594" s="250"/>
      <c r="P594" s="250"/>
      <c r="Q594" s="250"/>
      <c r="R594" s="250"/>
      <c r="S594" s="250"/>
      <c r="T594" s="251"/>
      <c r="AT594" s="252" t="s">
        <v>141</v>
      </c>
      <c r="AU594" s="252" t="s">
        <v>79</v>
      </c>
      <c r="AV594" s="13" t="s">
        <v>79</v>
      </c>
      <c r="AW594" s="13" t="s">
        <v>34</v>
      </c>
      <c r="AX594" s="13" t="s">
        <v>71</v>
      </c>
      <c r="AY594" s="252" t="s">
        <v>126</v>
      </c>
    </row>
    <row r="595" s="12" customFormat="1">
      <c r="B595" s="232"/>
      <c r="C595" s="233"/>
      <c r="D595" s="228" t="s">
        <v>141</v>
      </c>
      <c r="E595" s="234" t="s">
        <v>1</v>
      </c>
      <c r="F595" s="235" t="s">
        <v>662</v>
      </c>
      <c r="G595" s="233"/>
      <c r="H595" s="234" t="s">
        <v>1</v>
      </c>
      <c r="I595" s="236"/>
      <c r="J595" s="233"/>
      <c r="K595" s="233"/>
      <c r="L595" s="237"/>
      <c r="M595" s="238"/>
      <c r="N595" s="239"/>
      <c r="O595" s="239"/>
      <c r="P595" s="239"/>
      <c r="Q595" s="239"/>
      <c r="R595" s="239"/>
      <c r="S595" s="239"/>
      <c r="T595" s="240"/>
      <c r="AT595" s="241" t="s">
        <v>141</v>
      </c>
      <c r="AU595" s="241" t="s">
        <v>79</v>
      </c>
      <c r="AV595" s="12" t="s">
        <v>21</v>
      </c>
      <c r="AW595" s="12" t="s">
        <v>34</v>
      </c>
      <c r="AX595" s="12" t="s">
        <v>71</v>
      </c>
      <c r="AY595" s="241" t="s">
        <v>126</v>
      </c>
    </row>
    <row r="596" s="13" customFormat="1">
      <c r="B596" s="242"/>
      <c r="C596" s="243"/>
      <c r="D596" s="228" t="s">
        <v>141</v>
      </c>
      <c r="E596" s="244" t="s">
        <v>1</v>
      </c>
      <c r="F596" s="245" t="s">
        <v>663</v>
      </c>
      <c r="G596" s="243"/>
      <c r="H596" s="246">
        <v>0.80000000000000004</v>
      </c>
      <c r="I596" s="247"/>
      <c r="J596" s="243"/>
      <c r="K596" s="243"/>
      <c r="L596" s="248"/>
      <c r="M596" s="249"/>
      <c r="N596" s="250"/>
      <c r="O596" s="250"/>
      <c r="P596" s="250"/>
      <c r="Q596" s="250"/>
      <c r="R596" s="250"/>
      <c r="S596" s="250"/>
      <c r="T596" s="251"/>
      <c r="AT596" s="252" t="s">
        <v>141</v>
      </c>
      <c r="AU596" s="252" t="s">
        <v>79</v>
      </c>
      <c r="AV596" s="13" t="s">
        <v>79</v>
      </c>
      <c r="AW596" s="13" t="s">
        <v>34</v>
      </c>
      <c r="AX596" s="13" t="s">
        <v>71</v>
      </c>
      <c r="AY596" s="252" t="s">
        <v>126</v>
      </c>
    </row>
    <row r="597" s="12" customFormat="1">
      <c r="B597" s="232"/>
      <c r="C597" s="233"/>
      <c r="D597" s="228" t="s">
        <v>141</v>
      </c>
      <c r="E597" s="234" t="s">
        <v>1</v>
      </c>
      <c r="F597" s="235" t="s">
        <v>664</v>
      </c>
      <c r="G597" s="233"/>
      <c r="H597" s="234" t="s">
        <v>1</v>
      </c>
      <c r="I597" s="236"/>
      <c r="J597" s="233"/>
      <c r="K597" s="233"/>
      <c r="L597" s="237"/>
      <c r="M597" s="238"/>
      <c r="N597" s="239"/>
      <c r="O597" s="239"/>
      <c r="P597" s="239"/>
      <c r="Q597" s="239"/>
      <c r="R597" s="239"/>
      <c r="S597" s="239"/>
      <c r="T597" s="240"/>
      <c r="AT597" s="241" t="s">
        <v>141</v>
      </c>
      <c r="AU597" s="241" t="s">
        <v>79</v>
      </c>
      <c r="AV597" s="12" t="s">
        <v>21</v>
      </c>
      <c r="AW597" s="12" t="s">
        <v>34</v>
      </c>
      <c r="AX597" s="12" t="s">
        <v>71</v>
      </c>
      <c r="AY597" s="241" t="s">
        <v>126</v>
      </c>
    </row>
    <row r="598" s="13" customFormat="1">
      <c r="B598" s="242"/>
      <c r="C598" s="243"/>
      <c r="D598" s="228" t="s">
        <v>141</v>
      </c>
      <c r="E598" s="244" t="s">
        <v>1</v>
      </c>
      <c r="F598" s="245" t="s">
        <v>665</v>
      </c>
      <c r="G598" s="243"/>
      <c r="H598" s="246">
        <v>0.29999999999999999</v>
      </c>
      <c r="I598" s="247"/>
      <c r="J598" s="243"/>
      <c r="K598" s="243"/>
      <c r="L598" s="248"/>
      <c r="M598" s="249"/>
      <c r="N598" s="250"/>
      <c r="O598" s="250"/>
      <c r="P598" s="250"/>
      <c r="Q598" s="250"/>
      <c r="R598" s="250"/>
      <c r="S598" s="250"/>
      <c r="T598" s="251"/>
      <c r="AT598" s="252" t="s">
        <v>141</v>
      </c>
      <c r="AU598" s="252" t="s">
        <v>79</v>
      </c>
      <c r="AV598" s="13" t="s">
        <v>79</v>
      </c>
      <c r="AW598" s="13" t="s">
        <v>34</v>
      </c>
      <c r="AX598" s="13" t="s">
        <v>71</v>
      </c>
      <c r="AY598" s="252" t="s">
        <v>126</v>
      </c>
    </row>
    <row r="599" s="12" customFormat="1">
      <c r="B599" s="232"/>
      <c r="C599" s="233"/>
      <c r="D599" s="228" t="s">
        <v>141</v>
      </c>
      <c r="E599" s="234" t="s">
        <v>1</v>
      </c>
      <c r="F599" s="235" t="s">
        <v>666</v>
      </c>
      <c r="G599" s="233"/>
      <c r="H599" s="234" t="s">
        <v>1</v>
      </c>
      <c r="I599" s="236"/>
      <c r="J599" s="233"/>
      <c r="K599" s="233"/>
      <c r="L599" s="237"/>
      <c r="M599" s="238"/>
      <c r="N599" s="239"/>
      <c r="O599" s="239"/>
      <c r="P599" s="239"/>
      <c r="Q599" s="239"/>
      <c r="R599" s="239"/>
      <c r="S599" s="239"/>
      <c r="T599" s="240"/>
      <c r="AT599" s="241" t="s">
        <v>141</v>
      </c>
      <c r="AU599" s="241" t="s">
        <v>79</v>
      </c>
      <c r="AV599" s="12" t="s">
        <v>21</v>
      </c>
      <c r="AW599" s="12" t="s">
        <v>34</v>
      </c>
      <c r="AX599" s="12" t="s">
        <v>71</v>
      </c>
      <c r="AY599" s="241" t="s">
        <v>126</v>
      </c>
    </row>
    <row r="600" s="13" customFormat="1">
      <c r="B600" s="242"/>
      <c r="C600" s="243"/>
      <c r="D600" s="228" t="s">
        <v>141</v>
      </c>
      <c r="E600" s="244" t="s">
        <v>1</v>
      </c>
      <c r="F600" s="245" t="s">
        <v>21</v>
      </c>
      <c r="G600" s="243"/>
      <c r="H600" s="246">
        <v>1</v>
      </c>
      <c r="I600" s="247"/>
      <c r="J600" s="243"/>
      <c r="K600" s="243"/>
      <c r="L600" s="248"/>
      <c r="M600" s="249"/>
      <c r="N600" s="250"/>
      <c r="O600" s="250"/>
      <c r="P600" s="250"/>
      <c r="Q600" s="250"/>
      <c r="R600" s="250"/>
      <c r="S600" s="250"/>
      <c r="T600" s="251"/>
      <c r="AT600" s="252" t="s">
        <v>141</v>
      </c>
      <c r="AU600" s="252" t="s">
        <v>79</v>
      </c>
      <c r="AV600" s="13" t="s">
        <v>79</v>
      </c>
      <c r="AW600" s="13" t="s">
        <v>34</v>
      </c>
      <c r="AX600" s="13" t="s">
        <v>71</v>
      </c>
      <c r="AY600" s="252" t="s">
        <v>126</v>
      </c>
    </row>
    <row r="601" s="14" customFormat="1">
      <c r="B601" s="253"/>
      <c r="C601" s="254"/>
      <c r="D601" s="228" t="s">
        <v>141</v>
      </c>
      <c r="E601" s="255" t="s">
        <v>1</v>
      </c>
      <c r="F601" s="256" t="s">
        <v>150</v>
      </c>
      <c r="G601" s="254"/>
      <c r="H601" s="257">
        <v>17.100000000000001</v>
      </c>
      <c r="I601" s="258"/>
      <c r="J601" s="254"/>
      <c r="K601" s="254"/>
      <c r="L601" s="259"/>
      <c r="M601" s="260"/>
      <c r="N601" s="261"/>
      <c r="O601" s="261"/>
      <c r="P601" s="261"/>
      <c r="Q601" s="261"/>
      <c r="R601" s="261"/>
      <c r="S601" s="261"/>
      <c r="T601" s="262"/>
      <c r="AT601" s="263" t="s">
        <v>141</v>
      </c>
      <c r="AU601" s="263" t="s">
        <v>79</v>
      </c>
      <c r="AV601" s="14" t="s">
        <v>133</v>
      </c>
      <c r="AW601" s="14" t="s">
        <v>34</v>
      </c>
      <c r="AX601" s="14" t="s">
        <v>21</v>
      </c>
      <c r="AY601" s="263" t="s">
        <v>126</v>
      </c>
    </row>
    <row r="602" s="11" customFormat="1" ht="22.8" customHeight="1">
      <c r="B602" s="200"/>
      <c r="C602" s="201"/>
      <c r="D602" s="202" t="s">
        <v>70</v>
      </c>
      <c r="E602" s="214" t="s">
        <v>667</v>
      </c>
      <c r="F602" s="214" t="s">
        <v>668</v>
      </c>
      <c r="G602" s="201"/>
      <c r="H602" s="201"/>
      <c r="I602" s="204"/>
      <c r="J602" s="215">
        <f>BK602</f>
        <v>0</v>
      </c>
      <c r="K602" s="201"/>
      <c r="L602" s="206"/>
      <c r="M602" s="207"/>
      <c r="N602" s="208"/>
      <c r="O602" s="208"/>
      <c r="P602" s="209">
        <f>SUM(P603:P640)</f>
        <v>0</v>
      </c>
      <c r="Q602" s="208"/>
      <c r="R602" s="209">
        <f>SUM(R603:R640)</f>
        <v>0</v>
      </c>
      <c r="S602" s="208"/>
      <c r="T602" s="210">
        <f>SUM(T603:T640)</f>
        <v>0</v>
      </c>
      <c r="AR602" s="211" t="s">
        <v>21</v>
      </c>
      <c r="AT602" s="212" t="s">
        <v>70</v>
      </c>
      <c r="AU602" s="212" t="s">
        <v>21</v>
      </c>
      <c r="AY602" s="211" t="s">
        <v>126</v>
      </c>
      <c r="BK602" s="213">
        <f>SUM(BK603:BK640)</f>
        <v>0</v>
      </c>
    </row>
    <row r="603" s="1" customFormat="1" ht="16.5" customHeight="1">
      <c r="B603" s="38"/>
      <c r="C603" s="216" t="s">
        <v>669</v>
      </c>
      <c r="D603" s="216" t="s">
        <v>128</v>
      </c>
      <c r="E603" s="217" t="s">
        <v>670</v>
      </c>
      <c r="F603" s="218" t="s">
        <v>671</v>
      </c>
      <c r="G603" s="219" t="s">
        <v>161</v>
      </c>
      <c r="H603" s="220">
        <v>3.4079999999999999</v>
      </c>
      <c r="I603" s="221"/>
      <c r="J603" s="222">
        <f>ROUND(I603*H603,2)</f>
        <v>0</v>
      </c>
      <c r="K603" s="218" t="s">
        <v>132</v>
      </c>
      <c r="L603" s="43"/>
      <c r="M603" s="223" t="s">
        <v>1</v>
      </c>
      <c r="N603" s="224" t="s">
        <v>42</v>
      </c>
      <c r="O603" s="79"/>
      <c r="P603" s="225">
        <f>O603*H603</f>
        <v>0</v>
      </c>
      <c r="Q603" s="225">
        <v>0</v>
      </c>
      <c r="R603" s="225">
        <f>Q603*H603</f>
        <v>0</v>
      </c>
      <c r="S603" s="225">
        <v>0</v>
      </c>
      <c r="T603" s="226">
        <f>S603*H603</f>
        <v>0</v>
      </c>
      <c r="AR603" s="17" t="s">
        <v>133</v>
      </c>
      <c r="AT603" s="17" t="s">
        <v>128</v>
      </c>
      <c r="AU603" s="17" t="s">
        <v>79</v>
      </c>
      <c r="AY603" s="17" t="s">
        <v>126</v>
      </c>
      <c r="BE603" s="227">
        <f>IF(N603="základní",J603,0)</f>
        <v>0</v>
      </c>
      <c r="BF603" s="227">
        <f>IF(N603="snížená",J603,0)</f>
        <v>0</v>
      </c>
      <c r="BG603" s="227">
        <f>IF(N603="zákl. přenesená",J603,0)</f>
        <v>0</v>
      </c>
      <c r="BH603" s="227">
        <f>IF(N603="sníž. přenesená",J603,0)</f>
        <v>0</v>
      </c>
      <c r="BI603" s="227">
        <f>IF(N603="nulová",J603,0)</f>
        <v>0</v>
      </c>
      <c r="BJ603" s="17" t="s">
        <v>21</v>
      </c>
      <c r="BK603" s="227">
        <f>ROUND(I603*H603,2)</f>
        <v>0</v>
      </c>
      <c r="BL603" s="17" t="s">
        <v>133</v>
      </c>
      <c r="BM603" s="17" t="s">
        <v>672</v>
      </c>
    </row>
    <row r="604" s="1" customFormat="1">
      <c r="B604" s="38"/>
      <c r="C604" s="39"/>
      <c r="D604" s="228" t="s">
        <v>135</v>
      </c>
      <c r="E604" s="39"/>
      <c r="F604" s="229" t="s">
        <v>673</v>
      </c>
      <c r="G604" s="39"/>
      <c r="H604" s="39"/>
      <c r="I604" s="143"/>
      <c r="J604" s="39"/>
      <c r="K604" s="39"/>
      <c r="L604" s="43"/>
      <c r="M604" s="230"/>
      <c r="N604" s="79"/>
      <c r="O604" s="79"/>
      <c r="P604" s="79"/>
      <c r="Q604" s="79"/>
      <c r="R604" s="79"/>
      <c r="S604" s="79"/>
      <c r="T604" s="80"/>
      <c r="AT604" s="17" t="s">
        <v>135</v>
      </c>
      <c r="AU604" s="17" t="s">
        <v>79</v>
      </c>
    </row>
    <row r="605" s="1" customFormat="1">
      <c r="B605" s="38"/>
      <c r="C605" s="39"/>
      <c r="D605" s="228" t="s">
        <v>137</v>
      </c>
      <c r="E605" s="39"/>
      <c r="F605" s="231" t="s">
        <v>674</v>
      </c>
      <c r="G605" s="39"/>
      <c r="H605" s="39"/>
      <c r="I605" s="143"/>
      <c r="J605" s="39"/>
      <c r="K605" s="39"/>
      <c r="L605" s="43"/>
      <c r="M605" s="230"/>
      <c r="N605" s="79"/>
      <c r="O605" s="79"/>
      <c r="P605" s="79"/>
      <c r="Q605" s="79"/>
      <c r="R605" s="79"/>
      <c r="S605" s="79"/>
      <c r="T605" s="80"/>
      <c r="AT605" s="17" t="s">
        <v>137</v>
      </c>
      <c r="AU605" s="17" t="s">
        <v>79</v>
      </c>
    </row>
    <row r="606" s="12" customFormat="1">
      <c r="B606" s="232"/>
      <c r="C606" s="233"/>
      <c r="D606" s="228" t="s">
        <v>141</v>
      </c>
      <c r="E606" s="234" t="s">
        <v>1</v>
      </c>
      <c r="F606" s="235" t="s">
        <v>675</v>
      </c>
      <c r="G606" s="233"/>
      <c r="H606" s="234" t="s">
        <v>1</v>
      </c>
      <c r="I606" s="236"/>
      <c r="J606" s="233"/>
      <c r="K606" s="233"/>
      <c r="L606" s="237"/>
      <c r="M606" s="238"/>
      <c r="N606" s="239"/>
      <c r="O606" s="239"/>
      <c r="P606" s="239"/>
      <c r="Q606" s="239"/>
      <c r="R606" s="239"/>
      <c r="S606" s="239"/>
      <c r="T606" s="240"/>
      <c r="AT606" s="241" t="s">
        <v>141</v>
      </c>
      <c r="AU606" s="241" t="s">
        <v>79</v>
      </c>
      <c r="AV606" s="12" t="s">
        <v>21</v>
      </c>
      <c r="AW606" s="12" t="s">
        <v>34</v>
      </c>
      <c r="AX606" s="12" t="s">
        <v>71</v>
      </c>
      <c r="AY606" s="241" t="s">
        <v>126</v>
      </c>
    </row>
    <row r="607" s="13" customFormat="1">
      <c r="B607" s="242"/>
      <c r="C607" s="243"/>
      <c r="D607" s="228" t="s">
        <v>141</v>
      </c>
      <c r="E607" s="244" t="s">
        <v>1</v>
      </c>
      <c r="F607" s="245" t="s">
        <v>676</v>
      </c>
      <c r="G607" s="243"/>
      <c r="H607" s="246">
        <v>3.4079999999999999</v>
      </c>
      <c r="I607" s="247"/>
      <c r="J607" s="243"/>
      <c r="K607" s="243"/>
      <c r="L607" s="248"/>
      <c r="M607" s="249"/>
      <c r="N607" s="250"/>
      <c r="O607" s="250"/>
      <c r="P607" s="250"/>
      <c r="Q607" s="250"/>
      <c r="R607" s="250"/>
      <c r="S607" s="250"/>
      <c r="T607" s="251"/>
      <c r="AT607" s="252" t="s">
        <v>141</v>
      </c>
      <c r="AU607" s="252" t="s">
        <v>79</v>
      </c>
      <c r="AV607" s="13" t="s">
        <v>79</v>
      </c>
      <c r="AW607" s="13" t="s">
        <v>34</v>
      </c>
      <c r="AX607" s="13" t="s">
        <v>21</v>
      </c>
      <c r="AY607" s="252" t="s">
        <v>126</v>
      </c>
    </row>
    <row r="608" s="1" customFormat="1" ht="16.5" customHeight="1">
      <c r="B608" s="38"/>
      <c r="C608" s="216" t="s">
        <v>677</v>
      </c>
      <c r="D608" s="216" t="s">
        <v>128</v>
      </c>
      <c r="E608" s="217" t="s">
        <v>678</v>
      </c>
      <c r="F608" s="218" t="s">
        <v>679</v>
      </c>
      <c r="G608" s="219" t="s">
        <v>161</v>
      </c>
      <c r="H608" s="220">
        <v>110.759</v>
      </c>
      <c r="I608" s="221"/>
      <c r="J608" s="222">
        <f>ROUND(I608*H608,2)</f>
        <v>0</v>
      </c>
      <c r="K608" s="218" t="s">
        <v>132</v>
      </c>
      <c r="L608" s="43"/>
      <c r="M608" s="223" t="s">
        <v>1</v>
      </c>
      <c r="N608" s="224" t="s">
        <v>42</v>
      </c>
      <c r="O608" s="79"/>
      <c r="P608" s="225">
        <f>O608*H608</f>
        <v>0</v>
      </c>
      <c r="Q608" s="225">
        <v>0</v>
      </c>
      <c r="R608" s="225">
        <f>Q608*H608</f>
        <v>0</v>
      </c>
      <c r="S608" s="225">
        <v>0</v>
      </c>
      <c r="T608" s="226">
        <f>S608*H608</f>
        <v>0</v>
      </c>
      <c r="AR608" s="17" t="s">
        <v>133</v>
      </c>
      <c r="AT608" s="17" t="s">
        <v>128</v>
      </c>
      <c r="AU608" s="17" t="s">
        <v>79</v>
      </c>
      <c r="AY608" s="17" t="s">
        <v>126</v>
      </c>
      <c r="BE608" s="227">
        <f>IF(N608="základní",J608,0)</f>
        <v>0</v>
      </c>
      <c r="BF608" s="227">
        <f>IF(N608="snížená",J608,0)</f>
        <v>0</v>
      </c>
      <c r="BG608" s="227">
        <f>IF(N608="zákl. přenesená",J608,0)</f>
        <v>0</v>
      </c>
      <c r="BH608" s="227">
        <f>IF(N608="sníž. přenesená",J608,0)</f>
        <v>0</v>
      </c>
      <c r="BI608" s="227">
        <f>IF(N608="nulová",J608,0)</f>
        <v>0</v>
      </c>
      <c r="BJ608" s="17" t="s">
        <v>21</v>
      </c>
      <c r="BK608" s="227">
        <f>ROUND(I608*H608,2)</f>
        <v>0</v>
      </c>
      <c r="BL608" s="17" t="s">
        <v>133</v>
      </c>
      <c r="BM608" s="17" t="s">
        <v>680</v>
      </c>
    </row>
    <row r="609" s="1" customFormat="1">
      <c r="B609" s="38"/>
      <c r="C609" s="39"/>
      <c r="D609" s="228" t="s">
        <v>135</v>
      </c>
      <c r="E609" s="39"/>
      <c r="F609" s="229" t="s">
        <v>681</v>
      </c>
      <c r="G609" s="39"/>
      <c r="H609" s="39"/>
      <c r="I609" s="143"/>
      <c r="J609" s="39"/>
      <c r="K609" s="39"/>
      <c r="L609" s="43"/>
      <c r="M609" s="230"/>
      <c r="N609" s="79"/>
      <c r="O609" s="79"/>
      <c r="P609" s="79"/>
      <c r="Q609" s="79"/>
      <c r="R609" s="79"/>
      <c r="S609" s="79"/>
      <c r="T609" s="80"/>
      <c r="AT609" s="17" t="s">
        <v>135</v>
      </c>
      <c r="AU609" s="17" t="s">
        <v>79</v>
      </c>
    </row>
    <row r="610" s="1" customFormat="1">
      <c r="B610" s="38"/>
      <c r="C610" s="39"/>
      <c r="D610" s="228" t="s">
        <v>137</v>
      </c>
      <c r="E610" s="39"/>
      <c r="F610" s="231" t="s">
        <v>674</v>
      </c>
      <c r="G610" s="39"/>
      <c r="H610" s="39"/>
      <c r="I610" s="143"/>
      <c r="J610" s="39"/>
      <c r="K610" s="39"/>
      <c r="L610" s="43"/>
      <c r="M610" s="230"/>
      <c r="N610" s="79"/>
      <c r="O610" s="79"/>
      <c r="P610" s="79"/>
      <c r="Q610" s="79"/>
      <c r="R610" s="79"/>
      <c r="S610" s="79"/>
      <c r="T610" s="80"/>
      <c r="AT610" s="17" t="s">
        <v>137</v>
      </c>
      <c r="AU610" s="17" t="s">
        <v>79</v>
      </c>
    </row>
    <row r="611" s="12" customFormat="1">
      <c r="B611" s="232"/>
      <c r="C611" s="233"/>
      <c r="D611" s="228" t="s">
        <v>141</v>
      </c>
      <c r="E611" s="234" t="s">
        <v>1</v>
      </c>
      <c r="F611" s="235" t="s">
        <v>682</v>
      </c>
      <c r="G611" s="233"/>
      <c r="H611" s="234" t="s">
        <v>1</v>
      </c>
      <c r="I611" s="236"/>
      <c r="J611" s="233"/>
      <c r="K611" s="233"/>
      <c r="L611" s="237"/>
      <c r="M611" s="238"/>
      <c r="N611" s="239"/>
      <c r="O611" s="239"/>
      <c r="P611" s="239"/>
      <c r="Q611" s="239"/>
      <c r="R611" s="239"/>
      <c r="S611" s="239"/>
      <c r="T611" s="240"/>
      <c r="AT611" s="241" t="s">
        <v>141</v>
      </c>
      <c r="AU611" s="241" t="s">
        <v>79</v>
      </c>
      <c r="AV611" s="12" t="s">
        <v>21</v>
      </c>
      <c r="AW611" s="12" t="s">
        <v>34</v>
      </c>
      <c r="AX611" s="12" t="s">
        <v>71</v>
      </c>
      <c r="AY611" s="241" t="s">
        <v>126</v>
      </c>
    </row>
    <row r="612" s="13" customFormat="1">
      <c r="B612" s="242"/>
      <c r="C612" s="243"/>
      <c r="D612" s="228" t="s">
        <v>141</v>
      </c>
      <c r="E612" s="244" t="s">
        <v>1</v>
      </c>
      <c r="F612" s="245" t="s">
        <v>683</v>
      </c>
      <c r="G612" s="243"/>
      <c r="H612" s="246">
        <v>105.89100000000001</v>
      </c>
      <c r="I612" s="247"/>
      <c r="J612" s="243"/>
      <c r="K612" s="243"/>
      <c r="L612" s="248"/>
      <c r="M612" s="249"/>
      <c r="N612" s="250"/>
      <c r="O612" s="250"/>
      <c r="P612" s="250"/>
      <c r="Q612" s="250"/>
      <c r="R612" s="250"/>
      <c r="S612" s="250"/>
      <c r="T612" s="251"/>
      <c r="AT612" s="252" t="s">
        <v>141</v>
      </c>
      <c r="AU612" s="252" t="s">
        <v>79</v>
      </c>
      <c r="AV612" s="13" t="s">
        <v>79</v>
      </c>
      <c r="AW612" s="13" t="s">
        <v>34</v>
      </c>
      <c r="AX612" s="13" t="s">
        <v>71</v>
      </c>
      <c r="AY612" s="252" t="s">
        <v>126</v>
      </c>
    </row>
    <row r="613" s="13" customFormat="1">
      <c r="B613" s="242"/>
      <c r="C613" s="243"/>
      <c r="D613" s="228" t="s">
        <v>141</v>
      </c>
      <c r="E613" s="244" t="s">
        <v>1</v>
      </c>
      <c r="F613" s="245" t="s">
        <v>684</v>
      </c>
      <c r="G613" s="243"/>
      <c r="H613" s="246">
        <v>4.8680000000000003</v>
      </c>
      <c r="I613" s="247"/>
      <c r="J613" s="243"/>
      <c r="K613" s="243"/>
      <c r="L613" s="248"/>
      <c r="M613" s="249"/>
      <c r="N613" s="250"/>
      <c r="O613" s="250"/>
      <c r="P613" s="250"/>
      <c r="Q613" s="250"/>
      <c r="R613" s="250"/>
      <c r="S613" s="250"/>
      <c r="T613" s="251"/>
      <c r="AT613" s="252" t="s">
        <v>141</v>
      </c>
      <c r="AU613" s="252" t="s">
        <v>79</v>
      </c>
      <c r="AV613" s="13" t="s">
        <v>79</v>
      </c>
      <c r="AW613" s="13" t="s">
        <v>34</v>
      </c>
      <c r="AX613" s="13" t="s">
        <v>71</v>
      </c>
      <c r="AY613" s="252" t="s">
        <v>126</v>
      </c>
    </row>
    <row r="614" s="14" customFormat="1">
      <c r="B614" s="253"/>
      <c r="C614" s="254"/>
      <c r="D614" s="228" t="s">
        <v>141</v>
      </c>
      <c r="E614" s="255" t="s">
        <v>1</v>
      </c>
      <c r="F614" s="256" t="s">
        <v>150</v>
      </c>
      <c r="G614" s="254"/>
      <c r="H614" s="257">
        <v>110.759</v>
      </c>
      <c r="I614" s="258"/>
      <c r="J614" s="254"/>
      <c r="K614" s="254"/>
      <c r="L614" s="259"/>
      <c r="M614" s="260"/>
      <c r="N614" s="261"/>
      <c r="O614" s="261"/>
      <c r="P614" s="261"/>
      <c r="Q614" s="261"/>
      <c r="R614" s="261"/>
      <c r="S614" s="261"/>
      <c r="T614" s="262"/>
      <c r="AT614" s="263" t="s">
        <v>141</v>
      </c>
      <c r="AU614" s="263" t="s">
        <v>79</v>
      </c>
      <c r="AV614" s="14" t="s">
        <v>133</v>
      </c>
      <c r="AW614" s="14" t="s">
        <v>34</v>
      </c>
      <c r="AX614" s="14" t="s">
        <v>21</v>
      </c>
      <c r="AY614" s="263" t="s">
        <v>126</v>
      </c>
    </row>
    <row r="615" s="1" customFormat="1" ht="16.5" customHeight="1">
      <c r="B615" s="38"/>
      <c r="C615" s="216" t="s">
        <v>685</v>
      </c>
      <c r="D615" s="216" t="s">
        <v>128</v>
      </c>
      <c r="E615" s="217" t="s">
        <v>686</v>
      </c>
      <c r="F615" s="218" t="s">
        <v>687</v>
      </c>
      <c r="G615" s="219" t="s">
        <v>161</v>
      </c>
      <c r="H615" s="220">
        <v>114.188</v>
      </c>
      <c r="I615" s="221"/>
      <c r="J615" s="222">
        <f>ROUND(I615*H615,2)</f>
        <v>0</v>
      </c>
      <c r="K615" s="218" t="s">
        <v>132</v>
      </c>
      <c r="L615" s="43"/>
      <c r="M615" s="223" t="s">
        <v>1</v>
      </c>
      <c r="N615" s="224" t="s">
        <v>42</v>
      </c>
      <c r="O615" s="79"/>
      <c r="P615" s="225">
        <f>O615*H615</f>
        <v>0</v>
      </c>
      <c r="Q615" s="225">
        <v>0</v>
      </c>
      <c r="R615" s="225">
        <f>Q615*H615</f>
        <v>0</v>
      </c>
      <c r="S615" s="225">
        <v>0</v>
      </c>
      <c r="T615" s="226">
        <f>S615*H615</f>
        <v>0</v>
      </c>
      <c r="AR615" s="17" t="s">
        <v>133</v>
      </c>
      <c r="AT615" s="17" t="s">
        <v>128</v>
      </c>
      <c r="AU615" s="17" t="s">
        <v>79</v>
      </c>
      <c r="AY615" s="17" t="s">
        <v>126</v>
      </c>
      <c r="BE615" s="227">
        <f>IF(N615="základní",J615,0)</f>
        <v>0</v>
      </c>
      <c r="BF615" s="227">
        <f>IF(N615="snížená",J615,0)</f>
        <v>0</v>
      </c>
      <c r="BG615" s="227">
        <f>IF(N615="zákl. přenesená",J615,0)</f>
        <v>0</v>
      </c>
      <c r="BH615" s="227">
        <f>IF(N615="sníž. přenesená",J615,0)</f>
        <v>0</v>
      </c>
      <c r="BI615" s="227">
        <f>IF(N615="nulová",J615,0)</f>
        <v>0</v>
      </c>
      <c r="BJ615" s="17" t="s">
        <v>21</v>
      </c>
      <c r="BK615" s="227">
        <f>ROUND(I615*H615,2)</f>
        <v>0</v>
      </c>
      <c r="BL615" s="17" t="s">
        <v>133</v>
      </c>
      <c r="BM615" s="17" t="s">
        <v>688</v>
      </c>
    </row>
    <row r="616" s="1" customFormat="1">
      <c r="B616" s="38"/>
      <c r="C616" s="39"/>
      <c r="D616" s="228" t="s">
        <v>135</v>
      </c>
      <c r="E616" s="39"/>
      <c r="F616" s="229" t="s">
        <v>689</v>
      </c>
      <c r="G616" s="39"/>
      <c r="H616" s="39"/>
      <c r="I616" s="143"/>
      <c r="J616" s="39"/>
      <c r="K616" s="39"/>
      <c r="L616" s="43"/>
      <c r="M616" s="230"/>
      <c r="N616" s="79"/>
      <c r="O616" s="79"/>
      <c r="P616" s="79"/>
      <c r="Q616" s="79"/>
      <c r="R616" s="79"/>
      <c r="S616" s="79"/>
      <c r="T616" s="80"/>
      <c r="AT616" s="17" t="s">
        <v>135</v>
      </c>
      <c r="AU616" s="17" t="s">
        <v>79</v>
      </c>
    </row>
    <row r="617" s="1" customFormat="1">
      <c r="B617" s="38"/>
      <c r="C617" s="39"/>
      <c r="D617" s="228" t="s">
        <v>137</v>
      </c>
      <c r="E617" s="39"/>
      <c r="F617" s="231" t="s">
        <v>690</v>
      </c>
      <c r="G617" s="39"/>
      <c r="H617" s="39"/>
      <c r="I617" s="143"/>
      <c r="J617" s="39"/>
      <c r="K617" s="39"/>
      <c r="L617" s="43"/>
      <c r="M617" s="230"/>
      <c r="N617" s="79"/>
      <c r="O617" s="79"/>
      <c r="P617" s="79"/>
      <c r="Q617" s="79"/>
      <c r="R617" s="79"/>
      <c r="S617" s="79"/>
      <c r="T617" s="80"/>
      <c r="AT617" s="17" t="s">
        <v>137</v>
      </c>
      <c r="AU617" s="17" t="s">
        <v>79</v>
      </c>
    </row>
    <row r="618" s="1" customFormat="1">
      <c r="B618" s="38"/>
      <c r="C618" s="39"/>
      <c r="D618" s="228" t="s">
        <v>139</v>
      </c>
      <c r="E618" s="39"/>
      <c r="F618" s="231" t="s">
        <v>691</v>
      </c>
      <c r="G618" s="39"/>
      <c r="H618" s="39"/>
      <c r="I618" s="143"/>
      <c r="J618" s="39"/>
      <c r="K618" s="39"/>
      <c r="L618" s="43"/>
      <c r="M618" s="230"/>
      <c r="N618" s="79"/>
      <c r="O618" s="79"/>
      <c r="P618" s="79"/>
      <c r="Q618" s="79"/>
      <c r="R618" s="79"/>
      <c r="S618" s="79"/>
      <c r="T618" s="80"/>
      <c r="AT618" s="17" t="s">
        <v>139</v>
      </c>
      <c r="AU618" s="17" t="s">
        <v>79</v>
      </c>
    </row>
    <row r="619" s="12" customFormat="1">
      <c r="B619" s="232"/>
      <c r="C619" s="233"/>
      <c r="D619" s="228" t="s">
        <v>141</v>
      </c>
      <c r="E619" s="234" t="s">
        <v>1</v>
      </c>
      <c r="F619" s="235" t="s">
        <v>692</v>
      </c>
      <c r="G619" s="233"/>
      <c r="H619" s="234" t="s">
        <v>1</v>
      </c>
      <c r="I619" s="236"/>
      <c r="J619" s="233"/>
      <c r="K619" s="233"/>
      <c r="L619" s="237"/>
      <c r="M619" s="238"/>
      <c r="N619" s="239"/>
      <c r="O619" s="239"/>
      <c r="P619" s="239"/>
      <c r="Q619" s="239"/>
      <c r="R619" s="239"/>
      <c r="S619" s="239"/>
      <c r="T619" s="240"/>
      <c r="AT619" s="241" t="s">
        <v>141</v>
      </c>
      <c r="AU619" s="241" t="s">
        <v>79</v>
      </c>
      <c r="AV619" s="12" t="s">
        <v>21</v>
      </c>
      <c r="AW619" s="12" t="s">
        <v>34</v>
      </c>
      <c r="AX619" s="12" t="s">
        <v>71</v>
      </c>
      <c r="AY619" s="241" t="s">
        <v>126</v>
      </c>
    </row>
    <row r="620" s="13" customFormat="1">
      <c r="B620" s="242"/>
      <c r="C620" s="243"/>
      <c r="D620" s="228" t="s">
        <v>141</v>
      </c>
      <c r="E620" s="244" t="s">
        <v>1</v>
      </c>
      <c r="F620" s="245" t="s">
        <v>693</v>
      </c>
      <c r="G620" s="243"/>
      <c r="H620" s="246">
        <v>3.4079999999999999</v>
      </c>
      <c r="I620" s="247"/>
      <c r="J620" s="243"/>
      <c r="K620" s="243"/>
      <c r="L620" s="248"/>
      <c r="M620" s="249"/>
      <c r="N620" s="250"/>
      <c r="O620" s="250"/>
      <c r="P620" s="250"/>
      <c r="Q620" s="250"/>
      <c r="R620" s="250"/>
      <c r="S620" s="250"/>
      <c r="T620" s="251"/>
      <c r="AT620" s="252" t="s">
        <v>141</v>
      </c>
      <c r="AU620" s="252" t="s">
        <v>79</v>
      </c>
      <c r="AV620" s="13" t="s">
        <v>79</v>
      </c>
      <c r="AW620" s="13" t="s">
        <v>34</v>
      </c>
      <c r="AX620" s="13" t="s">
        <v>71</v>
      </c>
      <c r="AY620" s="252" t="s">
        <v>126</v>
      </c>
    </row>
    <row r="621" s="12" customFormat="1">
      <c r="B621" s="232"/>
      <c r="C621" s="233"/>
      <c r="D621" s="228" t="s">
        <v>141</v>
      </c>
      <c r="E621" s="234" t="s">
        <v>1</v>
      </c>
      <c r="F621" s="235" t="s">
        <v>682</v>
      </c>
      <c r="G621" s="233"/>
      <c r="H621" s="234" t="s">
        <v>1</v>
      </c>
      <c r="I621" s="236"/>
      <c r="J621" s="233"/>
      <c r="K621" s="233"/>
      <c r="L621" s="237"/>
      <c r="M621" s="238"/>
      <c r="N621" s="239"/>
      <c r="O621" s="239"/>
      <c r="P621" s="239"/>
      <c r="Q621" s="239"/>
      <c r="R621" s="239"/>
      <c r="S621" s="239"/>
      <c r="T621" s="240"/>
      <c r="AT621" s="241" t="s">
        <v>141</v>
      </c>
      <c r="AU621" s="241" t="s">
        <v>79</v>
      </c>
      <c r="AV621" s="12" t="s">
        <v>21</v>
      </c>
      <c r="AW621" s="12" t="s">
        <v>34</v>
      </c>
      <c r="AX621" s="12" t="s">
        <v>71</v>
      </c>
      <c r="AY621" s="241" t="s">
        <v>126</v>
      </c>
    </row>
    <row r="622" s="13" customFormat="1">
      <c r="B622" s="242"/>
      <c r="C622" s="243"/>
      <c r="D622" s="228" t="s">
        <v>141</v>
      </c>
      <c r="E622" s="244" t="s">
        <v>1</v>
      </c>
      <c r="F622" s="245" t="s">
        <v>694</v>
      </c>
      <c r="G622" s="243"/>
      <c r="H622" s="246">
        <v>110.759</v>
      </c>
      <c r="I622" s="247"/>
      <c r="J622" s="243"/>
      <c r="K622" s="243"/>
      <c r="L622" s="248"/>
      <c r="M622" s="249"/>
      <c r="N622" s="250"/>
      <c r="O622" s="250"/>
      <c r="P622" s="250"/>
      <c r="Q622" s="250"/>
      <c r="R622" s="250"/>
      <c r="S622" s="250"/>
      <c r="T622" s="251"/>
      <c r="AT622" s="252" t="s">
        <v>141</v>
      </c>
      <c r="AU622" s="252" t="s">
        <v>79</v>
      </c>
      <c r="AV622" s="13" t="s">
        <v>79</v>
      </c>
      <c r="AW622" s="13" t="s">
        <v>34</v>
      </c>
      <c r="AX622" s="13" t="s">
        <v>71</v>
      </c>
      <c r="AY622" s="252" t="s">
        <v>126</v>
      </c>
    </row>
    <row r="623" s="12" customFormat="1">
      <c r="B623" s="232"/>
      <c r="C623" s="233"/>
      <c r="D623" s="228" t="s">
        <v>141</v>
      </c>
      <c r="E623" s="234" t="s">
        <v>1</v>
      </c>
      <c r="F623" s="235" t="s">
        <v>695</v>
      </c>
      <c r="G623" s="233"/>
      <c r="H623" s="234" t="s">
        <v>1</v>
      </c>
      <c r="I623" s="236"/>
      <c r="J623" s="233"/>
      <c r="K623" s="233"/>
      <c r="L623" s="237"/>
      <c r="M623" s="238"/>
      <c r="N623" s="239"/>
      <c r="O623" s="239"/>
      <c r="P623" s="239"/>
      <c r="Q623" s="239"/>
      <c r="R623" s="239"/>
      <c r="S623" s="239"/>
      <c r="T623" s="240"/>
      <c r="AT623" s="241" t="s">
        <v>141</v>
      </c>
      <c r="AU623" s="241" t="s">
        <v>79</v>
      </c>
      <c r="AV623" s="12" t="s">
        <v>21</v>
      </c>
      <c r="AW623" s="12" t="s">
        <v>34</v>
      </c>
      <c r="AX623" s="12" t="s">
        <v>71</v>
      </c>
      <c r="AY623" s="241" t="s">
        <v>126</v>
      </c>
    </row>
    <row r="624" s="13" customFormat="1">
      <c r="B624" s="242"/>
      <c r="C624" s="243"/>
      <c r="D624" s="228" t="s">
        <v>141</v>
      </c>
      <c r="E624" s="244" t="s">
        <v>1</v>
      </c>
      <c r="F624" s="245" t="s">
        <v>696</v>
      </c>
      <c r="G624" s="243"/>
      <c r="H624" s="246">
        <v>0.021000000000000001</v>
      </c>
      <c r="I624" s="247"/>
      <c r="J624" s="243"/>
      <c r="K624" s="243"/>
      <c r="L624" s="248"/>
      <c r="M624" s="249"/>
      <c r="N624" s="250"/>
      <c r="O624" s="250"/>
      <c r="P624" s="250"/>
      <c r="Q624" s="250"/>
      <c r="R624" s="250"/>
      <c r="S624" s="250"/>
      <c r="T624" s="251"/>
      <c r="AT624" s="252" t="s">
        <v>141</v>
      </c>
      <c r="AU624" s="252" t="s">
        <v>79</v>
      </c>
      <c r="AV624" s="13" t="s">
        <v>79</v>
      </c>
      <c r="AW624" s="13" t="s">
        <v>34</v>
      </c>
      <c r="AX624" s="13" t="s">
        <v>71</v>
      </c>
      <c r="AY624" s="252" t="s">
        <v>126</v>
      </c>
    </row>
    <row r="625" s="14" customFormat="1">
      <c r="B625" s="253"/>
      <c r="C625" s="254"/>
      <c r="D625" s="228" t="s">
        <v>141</v>
      </c>
      <c r="E625" s="255" t="s">
        <v>1</v>
      </c>
      <c r="F625" s="256" t="s">
        <v>150</v>
      </c>
      <c r="G625" s="254"/>
      <c r="H625" s="257">
        <v>114.188</v>
      </c>
      <c r="I625" s="258"/>
      <c r="J625" s="254"/>
      <c r="K625" s="254"/>
      <c r="L625" s="259"/>
      <c r="M625" s="260"/>
      <c r="N625" s="261"/>
      <c r="O625" s="261"/>
      <c r="P625" s="261"/>
      <c r="Q625" s="261"/>
      <c r="R625" s="261"/>
      <c r="S625" s="261"/>
      <c r="T625" s="262"/>
      <c r="AT625" s="263" t="s">
        <v>141</v>
      </c>
      <c r="AU625" s="263" t="s">
        <v>79</v>
      </c>
      <c r="AV625" s="14" t="s">
        <v>133</v>
      </c>
      <c r="AW625" s="14" t="s">
        <v>34</v>
      </c>
      <c r="AX625" s="14" t="s">
        <v>21</v>
      </c>
      <c r="AY625" s="263" t="s">
        <v>126</v>
      </c>
    </row>
    <row r="626" s="1" customFormat="1" ht="16.5" customHeight="1">
      <c r="B626" s="38"/>
      <c r="C626" s="216" t="s">
        <v>697</v>
      </c>
      <c r="D626" s="216" t="s">
        <v>128</v>
      </c>
      <c r="E626" s="217" t="s">
        <v>698</v>
      </c>
      <c r="F626" s="218" t="s">
        <v>699</v>
      </c>
      <c r="G626" s="219" t="s">
        <v>161</v>
      </c>
      <c r="H626" s="220">
        <v>114.188</v>
      </c>
      <c r="I626" s="221"/>
      <c r="J626" s="222">
        <f>ROUND(I626*H626,2)</f>
        <v>0</v>
      </c>
      <c r="K626" s="218" t="s">
        <v>132</v>
      </c>
      <c r="L626" s="43"/>
      <c r="M626" s="223" t="s">
        <v>1</v>
      </c>
      <c r="N626" s="224" t="s">
        <v>42</v>
      </c>
      <c r="O626" s="79"/>
      <c r="P626" s="225">
        <f>O626*H626</f>
        <v>0</v>
      </c>
      <c r="Q626" s="225">
        <v>0</v>
      </c>
      <c r="R626" s="225">
        <f>Q626*H626</f>
        <v>0</v>
      </c>
      <c r="S626" s="225">
        <v>0</v>
      </c>
      <c r="T626" s="226">
        <f>S626*H626</f>
        <v>0</v>
      </c>
      <c r="AR626" s="17" t="s">
        <v>133</v>
      </c>
      <c r="AT626" s="17" t="s">
        <v>128</v>
      </c>
      <c r="AU626" s="17" t="s">
        <v>79</v>
      </c>
      <c r="AY626" s="17" t="s">
        <v>126</v>
      </c>
      <c r="BE626" s="227">
        <f>IF(N626="základní",J626,0)</f>
        <v>0</v>
      </c>
      <c r="BF626" s="227">
        <f>IF(N626="snížená",J626,0)</f>
        <v>0</v>
      </c>
      <c r="BG626" s="227">
        <f>IF(N626="zákl. přenesená",J626,0)</f>
        <v>0</v>
      </c>
      <c r="BH626" s="227">
        <f>IF(N626="sníž. přenesená",J626,0)</f>
        <v>0</v>
      </c>
      <c r="BI626" s="227">
        <f>IF(N626="nulová",J626,0)</f>
        <v>0</v>
      </c>
      <c r="BJ626" s="17" t="s">
        <v>21</v>
      </c>
      <c r="BK626" s="227">
        <f>ROUND(I626*H626,2)</f>
        <v>0</v>
      </c>
      <c r="BL626" s="17" t="s">
        <v>133</v>
      </c>
      <c r="BM626" s="17" t="s">
        <v>700</v>
      </c>
    </row>
    <row r="627" s="1" customFormat="1">
      <c r="B627" s="38"/>
      <c r="C627" s="39"/>
      <c r="D627" s="228" t="s">
        <v>135</v>
      </c>
      <c r="E627" s="39"/>
      <c r="F627" s="229" t="s">
        <v>701</v>
      </c>
      <c r="G627" s="39"/>
      <c r="H627" s="39"/>
      <c r="I627" s="143"/>
      <c r="J627" s="39"/>
      <c r="K627" s="39"/>
      <c r="L627" s="43"/>
      <c r="M627" s="230"/>
      <c r="N627" s="79"/>
      <c r="O627" s="79"/>
      <c r="P627" s="79"/>
      <c r="Q627" s="79"/>
      <c r="R627" s="79"/>
      <c r="S627" s="79"/>
      <c r="T627" s="80"/>
      <c r="AT627" s="17" t="s">
        <v>135</v>
      </c>
      <c r="AU627" s="17" t="s">
        <v>79</v>
      </c>
    </row>
    <row r="628" s="1" customFormat="1">
      <c r="B628" s="38"/>
      <c r="C628" s="39"/>
      <c r="D628" s="228" t="s">
        <v>137</v>
      </c>
      <c r="E628" s="39"/>
      <c r="F628" s="231" t="s">
        <v>702</v>
      </c>
      <c r="G628" s="39"/>
      <c r="H628" s="39"/>
      <c r="I628" s="143"/>
      <c r="J628" s="39"/>
      <c r="K628" s="39"/>
      <c r="L628" s="43"/>
      <c r="M628" s="230"/>
      <c r="N628" s="79"/>
      <c r="O628" s="79"/>
      <c r="P628" s="79"/>
      <c r="Q628" s="79"/>
      <c r="R628" s="79"/>
      <c r="S628" s="79"/>
      <c r="T628" s="80"/>
      <c r="AT628" s="17" t="s">
        <v>137</v>
      </c>
      <c r="AU628" s="17" t="s">
        <v>79</v>
      </c>
    </row>
    <row r="629" s="1" customFormat="1" ht="16.5" customHeight="1">
      <c r="B629" s="38"/>
      <c r="C629" s="216" t="s">
        <v>703</v>
      </c>
      <c r="D629" s="216" t="s">
        <v>128</v>
      </c>
      <c r="E629" s="217" t="s">
        <v>704</v>
      </c>
      <c r="F629" s="218" t="s">
        <v>705</v>
      </c>
      <c r="G629" s="219" t="s">
        <v>161</v>
      </c>
      <c r="H629" s="220">
        <v>799.42100000000005</v>
      </c>
      <c r="I629" s="221"/>
      <c r="J629" s="222">
        <f>ROUND(I629*H629,2)</f>
        <v>0</v>
      </c>
      <c r="K629" s="218" t="s">
        <v>132</v>
      </c>
      <c r="L629" s="43"/>
      <c r="M629" s="223" t="s">
        <v>1</v>
      </c>
      <c r="N629" s="224" t="s">
        <v>42</v>
      </c>
      <c r="O629" s="79"/>
      <c r="P629" s="225">
        <f>O629*H629</f>
        <v>0</v>
      </c>
      <c r="Q629" s="225">
        <v>0</v>
      </c>
      <c r="R629" s="225">
        <f>Q629*H629</f>
        <v>0</v>
      </c>
      <c r="S629" s="225">
        <v>0</v>
      </c>
      <c r="T629" s="226">
        <f>S629*H629</f>
        <v>0</v>
      </c>
      <c r="AR629" s="17" t="s">
        <v>133</v>
      </c>
      <c r="AT629" s="17" t="s">
        <v>128</v>
      </c>
      <c r="AU629" s="17" t="s">
        <v>79</v>
      </c>
      <c r="AY629" s="17" t="s">
        <v>126</v>
      </c>
      <c r="BE629" s="227">
        <f>IF(N629="základní",J629,0)</f>
        <v>0</v>
      </c>
      <c r="BF629" s="227">
        <f>IF(N629="snížená",J629,0)</f>
        <v>0</v>
      </c>
      <c r="BG629" s="227">
        <f>IF(N629="zákl. přenesená",J629,0)</f>
        <v>0</v>
      </c>
      <c r="BH629" s="227">
        <f>IF(N629="sníž. přenesená",J629,0)</f>
        <v>0</v>
      </c>
      <c r="BI629" s="227">
        <f>IF(N629="nulová",J629,0)</f>
        <v>0</v>
      </c>
      <c r="BJ629" s="17" t="s">
        <v>21</v>
      </c>
      <c r="BK629" s="227">
        <f>ROUND(I629*H629,2)</f>
        <v>0</v>
      </c>
      <c r="BL629" s="17" t="s">
        <v>133</v>
      </c>
      <c r="BM629" s="17" t="s">
        <v>706</v>
      </c>
    </row>
    <row r="630" s="1" customFormat="1">
      <c r="B630" s="38"/>
      <c r="C630" s="39"/>
      <c r="D630" s="228" t="s">
        <v>135</v>
      </c>
      <c r="E630" s="39"/>
      <c r="F630" s="229" t="s">
        <v>707</v>
      </c>
      <c r="G630" s="39"/>
      <c r="H630" s="39"/>
      <c r="I630" s="143"/>
      <c r="J630" s="39"/>
      <c r="K630" s="39"/>
      <c r="L630" s="43"/>
      <c r="M630" s="230"/>
      <c r="N630" s="79"/>
      <c r="O630" s="79"/>
      <c r="P630" s="79"/>
      <c r="Q630" s="79"/>
      <c r="R630" s="79"/>
      <c r="S630" s="79"/>
      <c r="T630" s="80"/>
      <c r="AT630" s="17" t="s">
        <v>135</v>
      </c>
      <c r="AU630" s="17" t="s">
        <v>79</v>
      </c>
    </row>
    <row r="631" s="1" customFormat="1">
      <c r="B631" s="38"/>
      <c r="C631" s="39"/>
      <c r="D631" s="228" t="s">
        <v>137</v>
      </c>
      <c r="E631" s="39"/>
      <c r="F631" s="231" t="s">
        <v>702</v>
      </c>
      <c r="G631" s="39"/>
      <c r="H631" s="39"/>
      <c r="I631" s="143"/>
      <c r="J631" s="39"/>
      <c r="K631" s="39"/>
      <c r="L631" s="43"/>
      <c r="M631" s="230"/>
      <c r="N631" s="79"/>
      <c r="O631" s="79"/>
      <c r="P631" s="79"/>
      <c r="Q631" s="79"/>
      <c r="R631" s="79"/>
      <c r="S631" s="79"/>
      <c r="T631" s="80"/>
      <c r="AT631" s="17" t="s">
        <v>137</v>
      </c>
      <c r="AU631" s="17" t="s">
        <v>79</v>
      </c>
    </row>
    <row r="632" s="12" customFormat="1">
      <c r="B632" s="232"/>
      <c r="C632" s="233"/>
      <c r="D632" s="228" t="s">
        <v>141</v>
      </c>
      <c r="E632" s="234" t="s">
        <v>1</v>
      </c>
      <c r="F632" s="235" t="s">
        <v>708</v>
      </c>
      <c r="G632" s="233"/>
      <c r="H632" s="234" t="s">
        <v>1</v>
      </c>
      <c r="I632" s="236"/>
      <c r="J632" s="233"/>
      <c r="K632" s="233"/>
      <c r="L632" s="237"/>
      <c r="M632" s="238"/>
      <c r="N632" s="239"/>
      <c r="O632" s="239"/>
      <c r="P632" s="239"/>
      <c r="Q632" s="239"/>
      <c r="R632" s="239"/>
      <c r="S632" s="239"/>
      <c r="T632" s="240"/>
      <c r="AT632" s="241" t="s">
        <v>141</v>
      </c>
      <c r="AU632" s="241" t="s">
        <v>79</v>
      </c>
      <c r="AV632" s="12" t="s">
        <v>21</v>
      </c>
      <c r="AW632" s="12" t="s">
        <v>34</v>
      </c>
      <c r="AX632" s="12" t="s">
        <v>71</v>
      </c>
      <c r="AY632" s="241" t="s">
        <v>126</v>
      </c>
    </row>
    <row r="633" s="13" customFormat="1">
      <c r="B633" s="242"/>
      <c r="C633" s="243"/>
      <c r="D633" s="228" t="s">
        <v>141</v>
      </c>
      <c r="E633" s="244" t="s">
        <v>1</v>
      </c>
      <c r="F633" s="245" t="s">
        <v>709</v>
      </c>
      <c r="G633" s="243"/>
      <c r="H633" s="246">
        <v>799.16899999999998</v>
      </c>
      <c r="I633" s="247"/>
      <c r="J633" s="243"/>
      <c r="K633" s="243"/>
      <c r="L633" s="248"/>
      <c r="M633" s="249"/>
      <c r="N633" s="250"/>
      <c r="O633" s="250"/>
      <c r="P633" s="250"/>
      <c r="Q633" s="250"/>
      <c r="R633" s="250"/>
      <c r="S633" s="250"/>
      <c r="T633" s="251"/>
      <c r="AT633" s="252" t="s">
        <v>141</v>
      </c>
      <c r="AU633" s="252" t="s">
        <v>79</v>
      </c>
      <c r="AV633" s="13" t="s">
        <v>79</v>
      </c>
      <c r="AW633" s="13" t="s">
        <v>34</v>
      </c>
      <c r="AX633" s="13" t="s">
        <v>71</v>
      </c>
      <c r="AY633" s="252" t="s">
        <v>126</v>
      </c>
    </row>
    <row r="634" s="12" customFormat="1">
      <c r="B634" s="232"/>
      <c r="C634" s="233"/>
      <c r="D634" s="228" t="s">
        <v>141</v>
      </c>
      <c r="E634" s="234" t="s">
        <v>1</v>
      </c>
      <c r="F634" s="235" t="s">
        <v>710</v>
      </c>
      <c r="G634" s="233"/>
      <c r="H634" s="234" t="s">
        <v>1</v>
      </c>
      <c r="I634" s="236"/>
      <c r="J634" s="233"/>
      <c r="K634" s="233"/>
      <c r="L634" s="237"/>
      <c r="M634" s="238"/>
      <c r="N634" s="239"/>
      <c r="O634" s="239"/>
      <c r="P634" s="239"/>
      <c r="Q634" s="239"/>
      <c r="R634" s="239"/>
      <c r="S634" s="239"/>
      <c r="T634" s="240"/>
      <c r="AT634" s="241" t="s">
        <v>141</v>
      </c>
      <c r="AU634" s="241" t="s">
        <v>79</v>
      </c>
      <c r="AV634" s="12" t="s">
        <v>21</v>
      </c>
      <c r="AW634" s="12" t="s">
        <v>34</v>
      </c>
      <c r="AX634" s="12" t="s">
        <v>71</v>
      </c>
      <c r="AY634" s="241" t="s">
        <v>126</v>
      </c>
    </row>
    <row r="635" s="13" customFormat="1">
      <c r="B635" s="242"/>
      <c r="C635" s="243"/>
      <c r="D635" s="228" t="s">
        <v>141</v>
      </c>
      <c r="E635" s="244" t="s">
        <v>1</v>
      </c>
      <c r="F635" s="245" t="s">
        <v>711</v>
      </c>
      <c r="G635" s="243"/>
      <c r="H635" s="246">
        <v>0.252</v>
      </c>
      <c r="I635" s="247"/>
      <c r="J635" s="243"/>
      <c r="K635" s="243"/>
      <c r="L635" s="248"/>
      <c r="M635" s="249"/>
      <c r="N635" s="250"/>
      <c r="O635" s="250"/>
      <c r="P635" s="250"/>
      <c r="Q635" s="250"/>
      <c r="R635" s="250"/>
      <c r="S635" s="250"/>
      <c r="T635" s="251"/>
      <c r="AT635" s="252" t="s">
        <v>141</v>
      </c>
      <c r="AU635" s="252" t="s">
        <v>79</v>
      </c>
      <c r="AV635" s="13" t="s">
        <v>79</v>
      </c>
      <c r="AW635" s="13" t="s">
        <v>34</v>
      </c>
      <c r="AX635" s="13" t="s">
        <v>71</v>
      </c>
      <c r="AY635" s="252" t="s">
        <v>126</v>
      </c>
    </row>
    <row r="636" s="14" customFormat="1">
      <c r="B636" s="253"/>
      <c r="C636" s="254"/>
      <c r="D636" s="228" t="s">
        <v>141</v>
      </c>
      <c r="E636" s="255" t="s">
        <v>1</v>
      </c>
      <c r="F636" s="256" t="s">
        <v>150</v>
      </c>
      <c r="G636" s="254"/>
      <c r="H636" s="257">
        <v>799.42100000000005</v>
      </c>
      <c r="I636" s="258"/>
      <c r="J636" s="254"/>
      <c r="K636" s="254"/>
      <c r="L636" s="259"/>
      <c r="M636" s="260"/>
      <c r="N636" s="261"/>
      <c r="O636" s="261"/>
      <c r="P636" s="261"/>
      <c r="Q636" s="261"/>
      <c r="R636" s="261"/>
      <c r="S636" s="261"/>
      <c r="T636" s="262"/>
      <c r="AT636" s="263" t="s">
        <v>141</v>
      </c>
      <c r="AU636" s="263" t="s">
        <v>79</v>
      </c>
      <c r="AV636" s="14" t="s">
        <v>133</v>
      </c>
      <c r="AW636" s="14" t="s">
        <v>34</v>
      </c>
      <c r="AX636" s="14" t="s">
        <v>21</v>
      </c>
      <c r="AY636" s="263" t="s">
        <v>126</v>
      </c>
    </row>
    <row r="637" s="1" customFormat="1" ht="16.5" customHeight="1">
      <c r="B637" s="38"/>
      <c r="C637" s="216" t="s">
        <v>712</v>
      </c>
      <c r="D637" s="216" t="s">
        <v>128</v>
      </c>
      <c r="E637" s="217" t="s">
        <v>713</v>
      </c>
      <c r="F637" s="218" t="s">
        <v>714</v>
      </c>
      <c r="G637" s="219" t="s">
        <v>161</v>
      </c>
      <c r="H637" s="220">
        <v>228.37600000000001</v>
      </c>
      <c r="I637" s="221"/>
      <c r="J637" s="222">
        <f>ROUND(I637*H637,2)</f>
        <v>0</v>
      </c>
      <c r="K637" s="218" t="s">
        <v>132</v>
      </c>
      <c r="L637" s="43"/>
      <c r="M637" s="223" t="s">
        <v>1</v>
      </c>
      <c r="N637" s="224" t="s">
        <v>42</v>
      </c>
      <c r="O637" s="79"/>
      <c r="P637" s="225">
        <f>O637*H637</f>
        <v>0</v>
      </c>
      <c r="Q637" s="225">
        <v>0</v>
      </c>
      <c r="R637" s="225">
        <f>Q637*H637</f>
        <v>0</v>
      </c>
      <c r="S637" s="225">
        <v>0</v>
      </c>
      <c r="T637" s="226">
        <f>S637*H637</f>
        <v>0</v>
      </c>
      <c r="AR637" s="17" t="s">
        <v>133</v>
      </c>
      <c r="AT637" s="17" t="s">
        <v>128</v>
      </c>
      <c r="AU637" s="17" t="s">
        <v>79</v>
      </c>
      <c r="AY637" s="17" t="s">
        <v>126</v>
      </c>
      <c r="BE637" s="227">
        <f>IF(N637="základní",J637,0)</f>
        <v>0</v>
      </c>
      <c r="BF637" s="227">
        <f>IF(N637="snížená",J637,0)</f>
        <v>0</v>
      </c>
      <c r="BG637" s="227">
        <f>IF(N637="zákl. přenesená",J637,0)</f>
        <v>0</v>
      </c>
      <c r="BH637" s="227">
        <f>IF(N637="sníž. přenesená",J637,0)</f>
        <v>0</v>
      </c>
      <c r="BI637" s="227">
        <f>IF(N637="nulová",J637,0)</f>
        <v>0</v>
      </c>
      <c r="BJ637" s="17" t="s">
        <v>21</v>
      </c>
      <c r="BK637" s="227">
        <f>ROUND(I637*H637,2)</f>
        <v>0</v>
      </c>
      <c r="BL637" s="17" t="s">
        <v>133</v>
      </c>
      <c r="BM637" s="17" t="s">
        <v>715</v>
      </c>
    </row>
    <row r="638" s="1" customFormat="1">
      <c r="B638" s="38"/>
      <c r="C638" s="39"/>
      <c r="D638" s="228" t="s">
        <v>135</v>
      </c>
      <c r="E638" s="39"/>
      <c r="F638" s="229" t="s">
        <v>716</v>
      </c>
      <c r="G638" s="39"/>
      <c r="H638" s="39"/>
      <c r="I638" s="143"/>
      <c r="J638" s="39"/>
      <c r="K638" s="39"/>
      <c r="L638" s="43"/>
      <c r="M638" s="230"/>
      <c r="N638" s="79"/>
      <c r="O638" s="79"/>
      <c r="P638" s="79"/>
      <c r="Q638" s="79"/>
      <c r="R638" s="79"/>
      <c r="S638" s="79"/>
      <c r="T638" s="80"/>
      <c r="AT638" s="17" t="s">
        <v>135</v>
      </c>
      <c r="AU638" s="17" t="s">
        <v>79</v>
      </c>
    </row>
    <row r="639" s="12" customFormat="1">
      <c r="B639" s="232"/>
      <c r="C639" s="233"/>
      <c r="D639" s="228" t="s">
        <v>141</v>
      </c>
      <c r="E639" s="234" t="s">
        <v>1</v>
      </c>
      <c r="F639" s="235" t="s">
        <v>717</v>
      </c>
      <c r="G639" s="233"/>
      <c r="H639" s="234" t="s">
        <v>1</v>
      </c>
      <c r="I639" s="236"/>
      <c r="J639" s="233"/>
      <c r="K639" s="233"/>
      <c r="L639" s="237"/>
      <c r="M639" s="238"/>
      <c r="N639" s="239"/>
      <c r="O639" s="239"/>
      <c r="P639" s="239"/>
      <c r="Q639" s="239"/>
      <c r="R639" s="239"/>
      <c r="S639" s="239"/>
      <c r="T639" s="240"/>
      <c r="AT639" s="241" t="s">
        <v>141</v>
      </c>
      <c r="AU639" s="241" t="s">
        <v>79</v>
      </c>
      <c r="AV639" s="12" t="s">
        <v>21</v>
      </c>
      <c r="AW639" s="12" t="s">
        <v>34</v>
      </c>
      <c r="AX639" s="12" t="s">
        <v>71</v>
      </c>
      <c r="AY639" s="241" t="s">
        <v>126</v>
      </c>
    </row>
    <row r="640" s="13" customFormat="1">
      <c r="B640" s="242"/>
      <c r="C640" s="243"/>
      <c r="D640" s="228" t="s">
        <v>141</v>
      </c>
      <c r="E640" s="244" t="s">
        <v>1</v>
      </c>
      <c r="F640" s="245" t="s">
        <v>718</v>
      </c>
      <c r="G640" s="243"/>
      <c r="H640" s="246">
        <v>228.37600000000001</v>
      </c>
      <c r="I640" s="247"/>
      <c r="J640" s="243"/>
      <c r="K640" s="243"/>
      <c r="L640" s="248"/>
      <c r="M640" s="249"/>
      <c r="N640" s="250"/>
      <c r="O640" s="250"/>
      <c r="P640" s="250"/>
      <c r="Q640" s="250"/>
      <c r="R640" s="250"/>
      <c r="S640" s="250"/>
      <c r="T640" s="251"/>
      <c r="AT640" s="252" t="s">
        <v>141</v>
      </c>
      <c r="AU640" s="252" t="s">
        <v>79</v>
      </c>
      <c r="AV640" s="13" t="s">
        <v>79</v>
      </c>
      <c r="AW640" s="13" t="s">
        <v>34</v>
      </c>
      <c r="AX640" s="13" t="s">
        <v>21</v>
      </c>
      <c r="AY640" s="252" t="s">
        <v>126</v>
      </c>
    </row>
    <row r="641" s="11" customFormat="1" ht="22.8" customHeight="1">
      <c r="B641" s="200"/>
      <c r="C641" s="201"/>
      <c r="D641" s="202" t="s">
        <v>70</v>
      </c>
      <c r="E641" s="214" t="s">
        <v>719</v>
      </c>
      <c r="F641" s="214" t="s">
        <v>720</v>
      </c>
      <c r="G641" s="201"/>
      <c r="H641" s="201"/>
      <c r="I641" s="204"/>
      <c r="J641" s="215">
        <f>BK641</f>
        <v>0</v>
      </c>
      <c r="K641" s="201"/>
      <c r="L641" s="206"/>
      <c r="M641" s="207"/>
      <c r="N641" s="208"/>
      <c r="O641" s="208"/>
      <c r="P641" s="209">
        <f>SUM(P642:P648)</f>
        <v>0</v>
      </c>
      <c r="Q641" s="208"/>
      <c r="R641" s="209">
        <f>SUM(R642:R648)</f>
        <v>0</v>
      </c>
      <c r="S641" s="208"/>
      <c r="T641" s="210">
        <f>SUM(T642:T648)</f>
        <v>0</v>
      </c>
      <c r="AR641" s="211" t="s">
        <v>21</v>
      </c>
      <c r="AT641" s="212" t="s">
        <v>70</v>
      </c>
      <c r="AU641" s="212" t="s">
        <v>21</v>
      </c>
      <c r="AY641" s="211" t="s">
        <v>126</v>
      </c>
      <c r="BK641" s="213">
        <f>SUM(BK642:BK648)</f>
        <v>0</v>
      </c>
    </row>
    <row r="642" s="1" customFormat="1" ht="16.5" customHeight="1">
      <c r="B642" s="38"/>
      <c r="C642" s="216" t="s">
        <v>721</v>
      </c>
      <c r="D642" s="216" t="s">
        <v>128</v>
      </c>
      <c r="E642" s="217" t="s">
        <v>722</v>
      </c>
      <c r="F642" s="218" t="s">
        <v>723</v>
      </c>
      <c r="G642" s="219" t="s">
        <v>161</v>
      </c>
      <c r="H642" s="220">
        <v>102.795</v>
      </c>
      <c r="I642" s="221"/>
      <c r="J642" s="222">
        <f>ROUND(I642*H642,2)</f>
        <v>0</v>
      </c>
      <c r="K642" s="218" t="s">
        <v>132</v>
      </c>
      <c r="L642" s="43"/>
      <c r="M642" s="223" t="s">
        <v>1</v>
      </c>
      <c r="N642" s="224" t="s">
        <v>42</v>
      </c>
      <c r="O642" s="79"/>
      <c r="P642" s="225">
        <f>O642*H642</f>
        <v>0</v>
      </c>
      <c r="Q642" s="225">
        <v>0</v>
      </c>
      <c r="R642" s="225">
        <f>Q642*H642</f>
        <v>0</v>
      </c>
      <c r="S642" s="225">
        <v>0</v>
      </c>
      <c r="T642" s="226">
        <f>S642*H642</f>
        <v>0</v>
      </c>
      <c r="AR642" s="17" t="s">
        <v>133</v>
      </c>
      <c r="AT642" s="17" t="s">
        <v>128</v>
      </c>
      <c r="AU642" s="17" t="s">
        <v>79</v>
      </c>
      <c r="AY642" s="17" t="s">
        <v>126</v>
      </c>
      <c r="BE642" s="227">
        <f>IF(N642="základní",J642,0)</f>
        <v>0</v>
      </c>
      <c r="BF642" s="227">
        <f>IF(N642="snížená",J642,0)</f>
        <v>0</v>
      </c>
      <c r="BG642" s="227">
        <f>IF(N642="zákl. přenesená",J642,0)</f>
        <v>0</v>
      </c>
      <c r="BH642" s="227">
        <f>IF(N642="sníž. přenesená",J642,0)</f>
        <v>0</v>
      </c>
      <c r="BI642" s="227">
        <f>IF(N642="nulová",J642,0)</f>
        <v>0</v>
      </c>
      <c r="BJ642" s="17" t="s">
        <v>21</v>
      </c>
      <c r="BK642" s="227">
        <f>ROUND(I642*H642,2)</f>
        <v>0</v>
      </c>
      <c r="BL642" s="17" t="s">
        <v>133</v>
      </c>
      <c r="BM642" s="17" t="s">
        <v>724</v>
      </c>
    </row>
    <row r="643" s="1" customFormat="1">
      <c r="B643" s="38"/>
      <c r="C643" s="39"/>
      <c r="D643" s="228" t="s">
        <v>135</v>
      </c>
      <c r="E643" s="39"/>
      <c r="F643" s="229" t="s">
        <v>725</v>
      </c>
      <c r="G643" s="39"/>
      <c r="H643" s="39"/>
      <c r="I643" s="143"/>
      <c r="J643" s="39"/>
      <c r="K643" s="39"/>
      <c r="L643" s="43"/>
      <c r="M643" s="230"/>
      <c r="N643" s="79"/>
      <c r="O643" s="79"/>
      <c r="P643" s="79"/>
      <c r="Q643" s="79"/>
      <c r="R643" s="79"/>
      <c r="S643" s="79"/>
      <c r="T643" s="80"/>
      <c r="AT643" s="17" t="s">
        <v>135</v>
      </c>
      <c r="AU643" s="17" t="s">
        <v>79</v>
      </c>
    </row>
    <row r="644" s="1" customFormat="1">
      <c r="B644" s="38"/>
      <c r="C644" s="39"/>
      <c r="D644" s="228" t="s">
        <v>137</v>
      </c>
      <c r="E644" s="39"/>
      <c r="F644" s="231" t="s">
        <v>726</v>
      </c>
      <c r="G644" s="39"/>
      <c r="H644" s="39"/>
      <c r="I644" s="143"/>
      <c r="J644" s="39"/>
      <c r="K644" s="39"/>
      <c r="L644" s="43"/>
      <c r="M644" s="230"/>
      <c r="N644" s="79"/>
      <c r="O644" s="79"/>
      <c r="P644" s="79"/>
      <c r="Q644" s="79"/>
      <c r="R644" s="79"/>
      <c r="S644" s="79"/>
      <c r="T644" s="80"/>
      <c r="AT644" s="17" t="s">
        <v>137</v>
      </c>
      <c r="AU644" s="17" t="s">
        <v>79</v>
      </c>
    </row>
    <row r="645" s="1" customFormat="1" ht="16.5" customHeight="1">
      <c r="B645" s="38"/>
      <c r="C645" s="216" t="s">
        <v>727</v>
      </c>
      <c r="D645" s="216" t="s">
        <v>128</v>
      </c>
      <c r="E645" s="217" t="s">
        <v>728</v>
      </c>
      <c r="F645" s="218" t="s">
        <v>729</v>
      </c>
      <c r="G645" s="219" t="s">
        <v>161</v>
      </c>
      <c r="H645" s="220">
        <v>102.795</v>
      </c>
      <c r="I645" s="221"/>
      <c r="J645" s="222">
        <f>ROUND(I645*H645,2)</f>
        <v>0</v>
      </c>
      <c r="K645" s="218" t="s">
        <v>132</v>
      </c>
      <c r="L645" s="43"/>
      <c r="M645" s="223" t="s">
        <v>1</v>
      </c>
      <c r="N645" s="224" t="s">
        <v>42</v>
      </c>
      <c r="O645" s="79"/>
      <c r="P645" s="225">
        <f>O645*H645</f>
        <v>0</v>
      </c>
      <c r="Q645" s="225">
        <v>0</v>
      </c>
      <c r="R645" s="225">
        <f>Q645*H645</f>
        <v>0</v>
      </c>
      <c r="S645" s="225">
        <v>0</v>
      </c>
      <c r="T645" s="226">
        <f>S645*H645</f>
        <v>0</v>
      </c>
      <c r="AR645" s="17" t="s">
        <v>133</v>
      </c>
      <c r="AT645" s="17" t="s">
        <v>128</v>
      </c>
      <c r="AU645" s="17" t="s">
        <v>79</v>
      </c>
      <c r="AY645" s="17" t="s">
        <v>126</v>
      </c>
      <c r="BE645" s="227">
        <f>IF(N645="základní",J645,0)</f>
        <v>0</v>
      </c>
      <c r="BF645" s="227">
        <f>IF(N645="snížená",J645,0)</f>
        <v>0</v>
      </c>
      <c r="BG645" s="227">
        <f>IF(N645="zákl. přenesená",J645,0)</f>
        <v>0</v>
      </c>
      <c r="BH645" s="227">
        <f>IF(N645="sníž. přenesená",J645,0)</f>
        <v>0</v>
      </c>
      <c r="BI645" s="227">
        <f>IF(N645="nulová",J645,0)</f>
        <v>0</v>
      </c>
      <c r="BJ645" s="17" t="s">
        <v>21</v>
      </c>
      <c r="BK645" s="227">
        <f>ROUND(I645*H645,2)</f>
        <v>0</v>
      </c>
      <c r="BL645" s="17" t="s">
        <v>133</v>
      </c>
      <c r="BM645" s="17" t="s">
        <v>730</v>
      </c>
    </row>
    <row r="646" s="1" customFormat="1">
      <c r="B646" s="38"/>
      <c r="C646" s="39"/>
      <c r="D646" s="228" t="s">
        <v>135</v>
      </c>
      <c r="E646" s="39"/>
      <c r="F646" s="229" t="s">
        <v>731</v>
      </c>
      <c r="G646" s="39"/>
      <c r="H646" s="39"/>
      <c r="I646" s="143"/>
      <c r="J646" s="39"/>
      <c r="K646" s="39"/>
      <c r="L646" s="43"/>
      <c r="M646" s="230"/>
      <c r="N646" s="79"/>
      <c r="O646" s="79"/>
      <c r="P646" s="79"/>
      <c r="Q646" s="79"/>
      <c r="R646" s="79"/>
      <c r="S646" s="79"/>
      <c r="T646" s="80"/>
      <c r="AT646" s="17" t="s">
        <v>135</v>
      </c>
      <c r="AU646" s="17" t="s">
        <v>79</v>
      </c>
    </row>
    <row r="647" s="1" customFormat="1">
      <c r="B647" s="38"/>
      <c r="C647" s="39"/>
      <c r="D647" s="228" t="s">
        <v>137</v>
      </c>
      <c r="E647" s="39"/>
      <c r="F647" s="231" t="s">
        <v>726</v>
      </c>
      <c r="G647" s="39"/>
      <c r="H647" s="39"/>
      <c r="I647" s="143"/>
      <c r="J647" s="39"/>
      <c r="K647" s="39"/>
      <c r="L647" s="43"/>
      <c r="M647" s="230"/>
      <c r="N647" s="79"/>
      <c r="O647" s="79"/>
      <c r="P647" s="79"/>
      <c r="Q647" s="79"/>
      <c r="R647" s="79"/>
      <c r="S647" s="79"/>
      <c r="T647" s="80"/>
      <c r="AT647" s="17" t="s">
        <v>137</v>
      </c>
      <c r="AU647" s="17" t="s">
        <v>79</v>
      </c>
    </row>
    <row r="648" s="1" customFormat="1">
      <c r="B648" s="38"/>
      <c r="C648" s="39"/>
      <c r="D648" s="228" t="s">
        <v>139</v>
      </c>
      <c r="E648" s="39"/>
      <c r="F648" s="231" t="s">
        <v>732</v>
      </c>
      <c r="G648" s="39"/>
      <c r="H648" s="39"/>
      <c r="I648" s="143"/>
      <c r="J648" s="39"/>
      <c r="K648" s="39"/>
      <c r="L648" s="43"/>
      <c r="M648" s="230"/>
      <c r="N648" s="79"/>
      <c r="O648" s="79"/>
      <c r="P648" s="79"/>
      <c r="Q648" s="79"/>
      <c r="R648" s="79"/>
      <c r="S648" s="79"/>
      <c r="T648" s="80"/>
      <c r="AT648" s="17" t="s">
        <v>139</v>
      </c>
      <c r="AU648" s="17" t="s">
        <v>79</v>
      </c>
    </row>
    <row r="649" s="11" customFormat="1" ht="25.92" customHeight="1">
      <c r="B649" s="200"/>
      <c r="C649" s="201"/>
      <c r="D649" s="202" t="s">
        <v>70</v>
      </c>
      <c r="E649" s="203" t="s">
        <v>733</v>
      </c>
      <c r="F649" s="203" t="s">
        <v>734</v>
      </c>
      <c r="G649" s="201"/>
      <c r="H649" s="201"/>
      <c r="I649" s="204"/>
      <c r="J649" s="205">
        <f>BK649</f>
        <v>0</v>
      </c>
      <c r="K649" s="201"/>
      <c r="L649" s="206"/>
      <c r="M649" s="207"/>
      <c r="N649" s="208"/>
      <c r="O649" s="208"/>
      <c r="P649" s="209">
        <f>SUM(P650:P662)</f>
        <v>0</v>
      </c>
      <c r="Q649" s="208"/>
      <c r="R649" s="209">
        <f>SUM(R650:R662)</f>
        <v>8.4000000000000009E-05</v>
      </c>
      <c r="S649" s="208"/>
      <c r="T649" s="210">
        <f>SUM(T650:T662)</f>
        <v>0</v>
      </c>
      <c r="AR649" s="211" t="s">
        <v>79</v>
      </c>
      <c r="AT649" s="212" t="s">
        <v>70</v>
      </c>
      <c r="AU649" s="212" t="s">
        <v>71</v>
      </c>
      <c r="AY649" s="211" t="s">
        <v>126</v>
      </c>
      <c r="BK649" s="213">
        <f>SUM(BK650:BK662)</f>
        <v>0</v>
      </c>
    </row>
    <row r="650" s="1" customFormat="1" ht="16.5" customHeight="1">
      <c r="B650" s="38"/>
      <c r="C650" s="216" t="s">
        <v>735</v>
      </c>
      <c r="D650" s="216" t="s">
        <v>128</v>
      </c>
      <c r="E650" s="217" t="s">
        <v>736</v>
      </c>
      <c r="F650" s="218" t="s">
        <v>737</v>
      </c>
      <c r="G650" s="219" t="s">
        <v>131</v>
      </c>
      <c r="H650" s="220">
        <v>0.28000000000000003</v>
      </c>
      <c r="I650" s="221"/>
      <c r="J650" s="222">
        <f>ROUND(I650*H650,2)</f>
        <v>0</v>
      </c>
      <c r="K650" s="218" t="s">
        <v>738</v>
      </c>
      <c r="L650" s="43"/>
      <c r="M650" s="223" t="s">
        <v>1</v>
      </c>
      <c r="N650" s="224" t="s">
        <v>42</v>
      </c>
      <c r="O650" s="79"/>
      <c r="P650" s="225">
        <f>O650*H650</f>
        <v>0</v>
      </c>
      <c r="Q650" s="225">
        <v>0</v>
      </c>
      <c r="R650" s="225">
        <f>Q650*H650</f>
        <v>0</v>
      </c>
      <c r="S650" s="225">
        <v>0</v>
      </c>
      <c r="T650" s="226">
        <f>S650*H650</f>
        <v>0</v>
      </c>
      <c r="AR650" s="17" t="s">
        <v>279</v>
      </c>
      <c r="AT650" s="17" t="s">
        <v>128</v>
      </c>
      <c r="AU650" s="17" t="s">
        <v>21</v>
      </c>
      <c r="AY650" s="17" t="s">
        <v>126</v>
      </c>
      <c r="BE650" s="227">
        <f>IF(N650="základní",J650,0)</f>
        <v>0</v>
      </c>
      <c r="BF650" s="227">
        <f>IF(N650="snížená",J650,0)</f>
        <v>0</v>
      </c>
      <c r="BG650" s="227">
        <f>IF(N650="zákl. přenesená",J650,0)</f>
        <v>0</v>
      </c>
      <c r="BH650" s="227">
        <f>IF(N650="sníž. přenesená",J650,0)</f>
        <v>0</v>
      </c>
      <c r="BI650" s="227">
        <f>IF(N650="nulová",J650,0)</f>
        <v>0</v>
      </c>
      <c r="BJ650" s="17" t="s">
        <v>21</v>
      </c>
      <c r="BK650" s="227">
        <f>ROUND(I650*H650,2)</f>
        <v>0</v>
      </c>
      <c r="BL650" s="17" t="s">
        <v>279</v>
      </c>
      <c r="BM650" s="17" t="s">
        <v>739</v>
      </c>
    </row>
    <row r="651" s="1" customFormat="1">
      <c r="B651" s="38"/>
      <c r="C651" s="39"/>
      <c r="D651" s="228" t="s">
        <v>135</v>
      </c>
      <c r="E651" s="39"/>
      <c r="F651" s="229" t="s">
        <v>740</v>
      </c>
      <c r="G651" s="39"/>
      <c r="H651" s="39"/>
      <c r="I651" s="143"/>
      <c r="J651" s="39"/>
      <c r="K651" s="39"/>
      <c r="L651" s="43"/>
      <c r="M651" s="230"/>
      <c r="N651" s="79"/>
      <c r="O651" s="79"/>
      <c r="P651" s="79"/>
      <c r="Q651" s="79"/>
      <c r="R651" s="79"/>
      <c r="S651" s="79"/>
      <c r="T651" s="80"/>
      <c r="AT651" s="17" t="s">
        <v>135</v>
      </c>
      <c r="AU651" s="17" t="s">
        <v>21</v>
      </c>
    </row>
    <row r="652" s="1" customFormat="1">
      <c r="B652" s="38"/>
      <c r="C652" s="39"/>
      <c r="D652" s="228" t="s">
        <v>139</v>
      </c>
      <c r="E652" s="39"/>
      <c r="F652" s="231" t="s">
        <v>741</v>
      </c>
      <c r="G652" s="39"/>
      <c r="H652" s="39"/>
      <c r="I652" s="143"/>
      <c r="J652" s="39"/>
      <c r="K652" s="39"/>
      <c r="L652" s="43"/>
      <c r="M652" s="230"/>
      <c r="N652" s="79"/>
      <c r="O652" s="79"/>
      <c r="P652" s="79"/>
      <c r="Q652" s="79"/>
      <c r="R652" s="79"/>
      <c r="S652" s="79"/>
      <c r="T652" s="80"/>
      <c r="AT652" s="17" t="s">
        <v>139</v>
      </c>
      <c r="AU652" s="17" t="s">
        <v>21</v>
      </c>
    </row>
    <row r="653" s="12" customFormat="1">
      <c r="B653" s="232"/>
      <c r="C653" s="233"/>
      <c r="D653" s="228" t="s">
        <v>141</v>
      </c>
      <c r="E653" s="234" t="s">
        <v>1</v>
      </c>
      <c r="F653" s="235" t="s">
        <v>742</v>
      </c>
      <c r="G653" s="233"/>
      <c r="H653" s="234" t="s">
        <v>1</v>
      </c>
      <c r="I653" s="236"/>
      <c r="J653" s="233"/>
      <c r="K653" s="233"/>
      <c r="L653" s="237"/>
      <c r="M653" s="238"/>
      <c r="N653" s="239"/>
      <c r="O653" s="239"/>
      <c r="P653" s="239"/>
      <c r="Q653" s="239"/>
      <c r="R653" s="239"/>
      <c r="S653" s="239"/>
      <c r="T653" s="240"/>
      <c r="AT653" s="241" t="s">
        <v>141</v>
      </c>
      <c r="AU653" s="241" t="s">
        <v>21</v>
      </c>
      <c r="AV653" s="12" t="s">
        <v>21</v>
      </c>
      <c r="AW653" s="12" t="s">
        <v>34</v>
      </c>
      <c r="AX653" s="12" t="s">
        <v>71</v>
      </c>
      <c r="AY653" s="241" t="s">
        <v>126</v>
      </c>
    </row>
    <row r="654" s="13" customFormat="1">
      <c r="B654" s="242"/>
      <c r="C654" s="243"/>
      <c r="D654" s="228" t="s">
        <v>141</v>
      </c>
      <c r="E654" s="244" t="s">
        <v>1</v>
      </c>
      <c r="F654" s="245" t="s">
        <v>743</v>
      </c>
      <c r="G654" s="243"/>
      <c r="H654" s="246">
        <v>0.28000000000000003</v>
      </c>
      <c r="I654" s="247"/>
      <c r="J654" s="243"/>
      <c r="K654" s="243"/>
      <c r="L654" s="248"/>
      <c r="M654" s="249"/>
      <c r="N654" s="250"/>
      <c r="O654" s="250"/>
      <c r="P654" s="250"/>
      <c r="Q654" s="250"/>
      <c r="R654" s="250"/>
      <c r="S654" s="250"/>
      <c r="T654" s="251"/>
      <c r="AT654" s="252" t="s">
        <v>141</v>
      </c>
      <c r="AU654" s="252" t="s">
        <v>21</v>
      </c>
      <c r="AV654" s="13" t="s">
        <v>79</v>
      </c>
      <c r="AW654" s="13" t="s">
        <v>34</v>
      </c>
      <c r="AX654" s="13" t="s">
        <v>21</v>
      </c>
      <c r="AY654" s="252" t="s">
        <v>126</v>
      </c>
    </row>
    <row r="655" s="1" customFormat="1" ht="16.5" customHeight="1">
      <c r="B655" s="38"/>
      <c r="C655" s="264" t="s">
        <v>744</v>
      </c>
      <c r="D655" s="264" t="s">
        <v>175</v>
      </c>
      <c r="E655" s="265" t="s">
        <v>745</v>
      </c>
      <c r="F655" s="266" t="s">
        <v>746</v>
      </c>
      <c r="G655" s="267" t="s">
        <v>232</v>
      </c>
      <c r="H655" s="268">
        <v>0.042000000000000003</v>
      </c>
      <c r="I655" s="269"/>
      <c r="J655" s="270">
        <f>ROUND(I655*H655,2)</f>
        <v>0</v>
      </c>
      <c r="K655" s="266" t="s">
        <v>747</v>
      </c>
      <c r="L655" s="271"/>
      <c r="M655" s="272" t="s">
        <v>1</v>
      </c>
      <c r="N655" s="273" t="s">
        <v>42</v>
      </c>
      <c r="O655" s="79"/>
      <c r="P655" s="225">
        <f>O655*H655</f>
        <v>0</v>
      </c>
      <c r="Q655" s="225">
        <v>0.001</v>
      </c>
      <c r="R655" s="225">
        <f>Q655*H655</f>
        <v>4.2000000000000004E-05</v>
      </c>
      <c r="S655" s="225">
        <v>0</v>
      </c>
      <c r="T655" s="226">
        <f>S655*H655</f>
        <v>0</v>
      </c>
      <c r="AR655" s="17" t="s">
        <v>444</v>
      </c>
      <c r="AT655" s="17" t="s">
        <v>175</v>
      </c>
      <c r="AU655" s="17" t="s">
        <v>21</v>
      </c>
      <c r="AY655" s="17" t="s">
        <v>126</v>
      </c>
      <c r="BE655" s="227">
        <f>IF(N655="základní",J655,0)</f>
        <v>0</v>
      </c>
      <c r="BF655" s="227">
        <f>IF(N655="snížená",J655,0)</f>
        <v>0</v>
      </c>
      <c r="BG655" s="227">
        <f>IF(N655="zákl. přenesená",J655,0)</f>
        <v>0</v>
      </c>
      <c r="BH655" s="227">
        <f>IF(N655="sníž. přenesená",J655,0)</f>
        <v>0</v>
      </c>
      <c r="BI655" s="227">
        <f>IF(N655="nulová",J655,0)</f>
        <v>0</v>
      </c>
      <c r="BJ655" s="17" t="s">
        <v>21</v>
      </c>
      <c r="BK655" s="227">
        <f>ROUND(I655*H655,2)</f>
        <v>0</v>
      </c>
      <c r="BL655" s="17" t="s">
        <v>279</v>
      </c>
      <c r="BM655" s="17" t="s">
        <v>748</v>
      </c>
    </row>
    <row r="656" s="1" customFormat="1">
      <c r="B656" s="38"/>
      <c r="C656" s="39"/>
      <c r="D656" s="228" t="s">
        <v>135</v>
      </c>
      <c r="E656" s="39"/>
      <c r="F656" s="229" t="s">
        <v>749</v>
      </c>
      <c r="G656" s="39"/>
      <c r="H656" s="39"/>
      <c r="I656" s="143"/>
      <c r="J656" s="39"/>
      <c r="K656" s="39"/>
      <c r="L656" s="43"/>
      <c r="M656" s="230"/>
      <c r="N656" s="79"/>
      <c r="O656" s="79"/>
      <c r="P656" s="79"/>
      <c r="Q656" s="79"/>
      <c r="R656" s="79"/>
      <c r="S656" s="79"/>
      <c r="T656" s="80"/>
      <c r="AT656" s="17" t="s">
        <v>135</v>
      </c>
      <c r="AU656" s="17" t="s">
        <v>21</v>
      </c>
    </row>
    <row r="657" s="1" customFormat="1">
      <c r="B657" s="38"/>
      <c r="C657" s="39"/>
      <c r="D657" s="228" t="s">
        <v>139</v>
      </c>
      <c r="E657" s="39"/>
      <c r="F657" s="231" t="s">
        <v>750</v>
      </c>
      <c r="G657" s="39"/>
      <c r="H657" s="39"/>
      <c r="I657" s="143"/>
      <c r="J657" s="39"/>
      <c r="K657" s="39"/>
      <c r="L657" s="43"/>
      <c r="M657" s="230"/>
      <c r="N657" s="79"/>
      <c r="O657" s="79"/>
      <c r="P657" s="79"/>
      <c r="Q657" s="79"/>
      <c r="R657" s="79"/>
      <c r="S657" s="79"/>
      <c r="T657" s="80"/>
      <c r="AT657" s="17" t="s">
        <v>139</v>
      </c>
      <c r="AU657" s="17" t="s">
        <v>21</v>
      </c>
    </row>
    <row r="658" s="13" customFormat="1">
      <c r="B658" s="242"/>
      <c r="C658" s="243"/>
      <c r="D658" s="228" t="s">
        <v>141</v>
      </c>
      <c r="E658" s="244" t="s">
        <v>1</v>
      </c>
      <c r="F658" s="245" t="s">
        <v>751</v>
      </c>
      <c r="G658" s="243"/>
      <c r="H658" s="246">
        <v>0.042000000000000003</v>
      </c>
      <c r="I658" s="247"/>
      <c r="J658" s="243"/>
      <c r="K658" s="243"/>
      <c r="L658" s="248"/>
      <c r="M658" s="249"/>
      <c r="N658" s="250"/>
      <c r="O658" s="250"/>
      <c r="P658" s="250"/>
      <c r="Q658" s="250"/>
      <c r="R658" s="250"/>
      <c r="S658" s="250"/>
      <c r="T658" s="251"/>
      <c r="AT658" s="252" t="s">
        <v>141</v>
      </c>
      <c r="AU658" s="252" t="s">
        <v>21</v>
      </c>
      <c r="AV658" s="13" t="s">
        <v>79</v>
      </c>
      <c r="AW658" s="13" t="s">
        <v>34</v>
      </c>
      <c r="AX658" s="13" t="s">
        <v>21</v>
      </c>
      <c r="AY658" s="252" t="s">
        <v>126</v>
      </c>
    </row>
    <row r="659" s="1" customFormat="1" ht="16.5" customHeight="1">
      <c r="B659" s="38"/>
      <c r="C659" s="264" t="s">
        <v>752</v>
      </c>
      <c r="D659" s="264" t="s">
        <v>175</v>
      </c>
      <c r="E659" s="265" t="s">
        <v>753</v>
      </c>
      <c r="F659" s="266" t="s">
        <v>754</v>
      </c>
      <c r="G659" s="267" t="s">
        <v>232</v>
      </c>
      <c r="H659" s="268">
        <v>0.042000000000000003</v>
      </c>
      <c r="I659" s="269"/>
      <c r="J659" s="270">
        <f>ROUND(I659*H659,2)</f>
        <v>0</v>
      </c>
      <c r="K659" s="266" t="s">
        <v>747</v>
      </c>
      <c r="L659" s="271"/>
      <c r="M659" s="272" t="s">
        <v>1</v>
      </c>
      <c r="N659" s="273" t="s">
        <v>42</v>
      </c>
      <c r="O659" s="79"/>
      <c r="P659" s="225">
        <f>O659*H659</f>
        <v>0</v>
      </c>
      <c r="Q659" s="225">
        <v>0.001</v>
      </c>
      <c r="R659" s="225">
        <f>Q659*H659</f>
        <v>4.2000000000000004E-05</v>
      </c>
      <c r="S659" s="225">
        <v>0</v>
      </c>
      <c r="T659" s="226">
        <f>S659*H659</f>
        <v>0</v>
      </c>
      <c r="AR659" s="17" t="s">
        <v>444</v>
      </c>
      <c r="AT659" s="17" t="s">
        <v>175</v>
      </c>
      <c r="AU659" s="17" t="s">
        <v>21</v>
      </c>
      <c r="AY659" s="17" t="s">
        <v>126</v>
      </c>
      <c r="BE659" s="227">
        <f>IF(N659="základní",J659,0)</f>
        <v>0</v>
      </c>
      <c r="BF659" s="227">
        <f>IF(N659="snížená",J659,0)</f>
        <v>0</v>
      </c>
      <c r="BG659" s="227">
        <f>IF(N659="zákl. přenesená",J659,0)</f>
        <v>0</v>
      </c>
      <c r="BH659" s="227">
        <f>IF(N659="sníž. přenesená",J659,0)</f>
        <v>0</v>
      </c>
      <c r="BI659" s="227">
        <f>IF(N659="nulová",J659,0)</f>
        <v>0</v>
      </c>
      <c r="BJ659" s="17" t="s">
        <v>21</v>
      </c>
      <c r="BK659" s="227">
        <f>ROUND(I659*H659,2)</f>
        <v>0</v>
      </c>
      <c r="BL659" s="17" t="s">
        <v>279</v>
      </c>
      <c r="BM659" s="17" t="s">
        <v>755</v>
      </c>
    </row>
    <row r="660" s="1" customFormat="1">
      <c r="B660" s="38"/>
      <c r="C660" s="39"/>
      <c r="D660" s="228" t="s">
        <v>135</v>
      </c>
      <c r="E660" s="39"/>
      <c r="F660" s="229" t="s">
        <v>756</v>
      </c>
      <c r="G660" s="39"/>
      <c r="H660" s="39"/>
      <c r="I660" s="143"/>
      <c r="J660" s="39"/>
      <c r="K660" s="39"/>
      <c r="L660" s="43"/>
      <c r="M660" s="230"/>
      <c r="N660" s="79"/>
      <c r="O660" s="79"/>
      <c r="P660" s="79"/>
      <c r="Q660" s="79"/>
      <c r="R660" s="79"/>
      <c r="S660" s="79"/>
      <c r="T660" s="80"/>
      <c r="AT660" s="17" t="s">
        <v>135</v>
      </c>
      <c r="AU660" s="17" t="s">
        <v>21</v>
      </c>
    </row>
    <row r="661" s="1" customFormat="1">
      <c r="B661" s="38"/>
      <c r="C661" s="39"/>
      <c r="D661" s="228" t="s">
        <v>139</v>
      </c>
      <c r="E661" s="39"/>
      <c r="F661" s="231" t="s">
        <v>750</v>
      </c>
      <c r="G661" s="39"/>
      <c r="H661" s="39"/>
      <c r="I661" s="143"/>
      <c r="J661" s="39"/>
      <c r="K661" s="39"/>
      <c r="L661" s="43"/>
      <c r="M661" s="230"/>
      <c r="N661" s="79"/>
      <c r="O661" s="79"/>
      <c r="P661" s="79"/>
      <c r="Q661" s="79"/>
      <c r="R661" s="79"/>
      <c r="S661" s="79"/>
      <c r="T661" s="80"/>
      <c r="AT661" s="17" t="s">
        <v>139</v>
      </c>
      <c r="AU661" s="17" t="s">
        <v>21</v>
      </c>
    </row>
    <row r="662" s="13" customFormat="1">
      <c r="B662" s="242"/>
      <c r="C662" s="243"/>
      <c r="D662" s="228" t="s">
        <v>141</v>
      </c>
      <c r="E662" s="244" t="s">
        <v>1</v>
      </c>
      <c r="F662" s="245" t="s">
        <v>751</v>
      </c>
      <c r="G662" s="243"/>
      <c r="H662" s="246">
        <v>0.042000000000000003</v>
      </c>
      <c r="I662" s="247"/>
      <c r="J662" s="243"/>
      <c r="K662" s="243"/>
      <c r="L662" s="248"/>
      <c r="M662" s="249"/>
      <c r="N662" s="250"/>
      <c r="O662" s="250"/>
      <c r="P662" s="250"/>
      <c r="Q662" s="250"/>
      <c r="R662" s="250"/>
      <c r="S662" s="250"/>
      <c r="T662" s="251"/>
      <c r="AT662" s="252" t="s">
        <v>141</v>
      </c>
      <c r="AU662" s="252" t="s">
        <v>21</v>
      </c>
      <c r="AV662" s="13" t="s">
        <v>79</v>
      </c>
      <c r="AW662" s="13" t="s">
        <v>34</v>
      </c>
      <c r="AX662" s="13" t="s">
        <v>21</v>
      </c>
      <c r="AY662" s="252" t="s">
        <v>126</v>
      </c>
    </row>
    <row r="663" s="11" customFormat="1" ht="25.92" customHeight="1">
      <c r="B663" s="200"/>
      <c r="C663" s="201"/>
      <c r="D663" s="202" t="s">
        <v>70</v>
      </c>
      <c r="E663" s="203" t="s">
        <v>757</v>
      </c>
      <c r="F663" s="203" t="s">
        <v>758</v>
      </c>
      <c r="G663" s="201"/>
      <c r="H663" s="201"/>
      <c r="I663" s="204"/>
      <c r="J663" s="205">
        <f>BK663</f>
        <v>0</v>
      </c>
      <c r="K663" s="201"/>
      <c r="L663" s="206"/>
      <c r="M663" s="207"/>
      <c r="N663" s="208"/>
      <c r="O663" s="208"/>
      <c r="P663" s="209">
        <f>P664</f>
        <v>0</v>
      </c>
      <c r="Q663" s="208"/>
      <c r="R663" s="209">
        <f>R664</f>
        <v>0.043907080000000001</v>
      </c>
      <c r="S663" s="208"/>
      <c r="T663" s="210">
        <f>T664</f>
        <v>0</v>
      </c>
      <c r="AR663" s="211" t="s">
        <v>79</v>
      </c>
      <c r="AT663" s="212" t="s">
        <v>70</v>
      </c>
      <c r="AU663" s="212" t="s">
        <v>71</v>
      </c>
      <c r="AY663" s="211" t="s">
        <v>126</v>
      </c>
      <c r="BK663" s="213">
        <f>BK664</f>
        <v>0</v>
      </c>
    </row>
    <row r="664" s="11" customFormat="1" ht="22.8" customHeight="1">
      <c r="B664" s="200"/>
      <c r="C664" s="201"/>
      <c r="D664" s="202" t="s">
        <v>70</v>
      </c>
      <c r="E664" s="214" t="s">
        <v>759</v>
      </c>
      <c r="F664" s="214" t="s">
        <v>760</v>
      </c>
      <c r="G664" s="201"/>
      <c r="H664" s="201"/>
      <c r="I664" s="204"/>
      <c r="J664" s="215">
        <f>BK664</f>
        <v>0</v>
      </c>
      <c r="K664" s="201"/>
      <c r="L664" s="206"/>
      <c r="M664" s="207"/>
      <c r="N664" s="208"/>
      <c r="O664" s="208"/>
      <c r="P664" s="209">
        <f>SUM(P665:P688)</f>
        <v>0</v>
      </c>
      <c r="Q664" s="208"/>
      <c r="R664" s="209">
        <f>SUM(R665:R688)</f>
        <v>0.043907080000000001</v>
      </c>
      <c r="S664" s="208"/>
      <c r="T664" s="210">
        <f>SUM(T665:T688)</f>
        <v>0</v>
      </c>
      <c r="AR664" s="211" t="s">
        <v>79</v>
      </c>
      <c r="AT664" s="212" t="s">
        <v>70</v>
      </c>
      <c r="AU664" s="212" t="s">
        <v>21</v>
      </c>
      <c r="AY664" s="211" t="s">
        <v>126</v>
      </c>
      <c r="BK664" s="213">
        <f>SUM(BK665:BK688)</f>
        <v>0</v>
      </c>
    </row>
    <row r="665" s="1" customFormat="1" ht="16.5" customHeight="1">
      <c r="B665" s="38"/>
      <c r="C665" s="216" t="s">
        <v>761</v>
      </c>
      <c r="D665" s="216" t="s">
        <v>128</v>
      </c>
      <c r="E665" s="217" t="s">
        <v>762</v>
      </c>
      <c r="F665" s="218" t="s">
        <v>763</v>
      </c>
      <c r="G665" s="219" t="s">
        <v>131</v>
      </c>
      <c r="H665" s="220">
        <v>9.3680000000000003</v>
      </c>
      <c r="I665" s="221"/>
      <c r="J665" s="222">
        <f>ROUND(I665*H665,2)</f>
        <v>0</v>
      </c>
      <c r="K665" s="218" t="s">
        <v>132</v>
      </c>
      <c r="L665" s="43"/>
      <c r="M665" s="223" t="s">
        <v>1</v>
      </c>
      <c r="N665" s="224" t="s">
        <v>42</v>
      </c>
      <c r="O665" s="79"/>
      <c r="P665" s="225">
        <f>O665*H665</f>
        <v>0</v>
      </c>
      <c r="Q665" s="225">
        <v>0.00013999999999999999</v>
      </c>
      <c r="R665" s="225">
        <f>Q665*H665</f>
        <v>0.0013115199999999998</v>
      </c>
      <c r="S665" s="225">
        <v>0</v>
      </c>
      <c r="T665" s="226">
        <f>S665*H665</f>
        <v>0</v>
      </c>
      <c r="AR665" s="17" t="s">
        <v>279</v>
      </c>
      <c r="AT665" s="17" t="s">
        <v>128</v>
      </c>
      <c r="AU665" s="17" t="s">
        <v>79</v>
      </c>
      <c r="AY665" s="17" t="s">
        <v>126</v>
      </c>
      <c r="BE665" s="227">
        <f>IF(N665="základní",J665,0)</f>
        <v>0</v>
      </c>
      <c r="BF665" s="227">
        <f>IF(N665="snížená",J665,0)</f>
        <v>0</v>
      </c>
      <c r="BG665" s="227">
        <f>IF(N665="zákl. přenesená",J665,0)</f>
        <v>0</v>
      </c>
      <c r="BH665" s="227">
        <f>IF(N665="sníž. přenesená",J665,0)</f>
        <v>0</v>
      </c>
      <c r="BI665" s="227">
        <f>IF(N665="nulová",J665,0)</f>
        <v>0</v>
      </c>
      <c r="BJ665" s="17" t="s">
        <v>21</v>
      </c>
      <c r="BK665" s="227">
        <f>ROUND(I665*H665,2)</f>
        <v>0</v>
      </c>
      <c r="BL665" s="17" t="s">
        <v>279</v>
      </c>
      <c r="BM665" s="17" t="s">
        <v>764</v>
      </c>
    </row>
    <row r="666" s="1" customFormat="1">
      <c r="B666" s="38"/>
      <c r="C666" s="39"/>
      <c r="D666" s="228" t="s">
        <v>135</v>
      </c>
      <c r="E666" s="39"/>
      <c r="F666" s="229" t="s">
        <v>765</v>
      </c>
      <c r="G666" s="39"/>
      <c r="H666" s="39"/>
      <c r="I666" s="143"/>
      <c r="J666" s="39"/>
      <c r="K666" s="39"/>
      <c r="L666" s="43"/>
      <c r="M666" s="230"/>
      <c r="N666" s="79"/>
      <c r="O666" s="79"/>
      <c r="P666" s="79"/>
      <c r="Q666" s="79"/>
      <c r="R666" s="79"/>
      <c r="S666" s="79"/>
      <c r="T666" s="80"/>
      <c r="AT666" s="17" t="s">
        <v>135</v>
      </c>
      <c r="AU666" s="17" t="s">
        <v>79</v>
      </c>
    </row>
    <row r="667" s="1" customFormat="1">
      <c r="B667" s="38"/>
      <c r="C667" s="39"/>
      <c r="D667" s="228" t="s">
        <v>139</v>
      </c>
      <c r="E667" s="39"/>
      <c r="F667" s="231" t="s">
        <v>766</v>
      </c>
      <c r="G667" s="39"/>
      <c r="H667" s="39"/>
      <c r="I667" s="143"/>
      <c r="J667" s="39"/>
      <c r="K667" s="39"/>
      <c r="L667" s="43"/>
      <c r="M667" s="230"/>
      <c r="N667" s="79"/>
      <c r="O667" s="79"/>
      <c r="P667" s="79"/>
      <c r="Q667" s="79"/>
      <c r="R667" s="79"/>
      <c r="S667" s="79"/>
      <c r="T667" s="80"/>
      <c r="AT667" s="17" t="s">
        <v>139</v>
      </c>
      <c r="AU667" s="17" t="s">
        <v>79</v>
      </c>
    </row>
    <row r="668" s="12" customFormat="1">
      <c r="B668" s="232"/>
      <c r="C668" s="233"/>
      <c r="D668" s="228" t="s">
        <v>141</v>
      </c>
      <c r="E668" s="234" t="s">
        <v>1</v>
      </c>
      <c r="F668" s="235" t="s">
        <v>415</v>
      </c>
      <c r="G668" s="233"/>
      <c r="H668" s="234" t="s">
        <v>1</v>
      </c>
      <c r="I668" s="236"/>
      <c r="J668" s="233"/>
      <c r="K668" s="233"/>
      <c r="L668" s="237"/>
      <c r="M668" s="238"/>
      <c r="N668" s="239"/>
      <c r="O668" s="239"/>
      <c r="P668" s="239"/>
      <c r="Q668" s="239"/>
      <c r="R668" s="239"/>
      <c r="S668" s="239"/>
      <c r="T668" s="240"/>
      <c r="AT668" s="241" t="s">
        <v>141</v>
      </c>
      <c r="AU668" s="241" t="s">
        <v>79</v>
      </c>
      <c r="AV668" s="12" t="s">
        <v>21</v>
      </c>
      <c r="AW668" s="12" t="s">
        <v>34</v>
      </c>
      <c r="AX668" s="12" t="s">
        <v>71</v>
      </c>
      <c r="AY668" s="241" t="s">
        <v>126</v>
      </c>
    </row>
    <row r="669" s="13" customFormat="1">
      <c r="B669" s="242"/>
      <c r="C669" s="243"/>
      <c r="D669" s="228" t="s">
        <v>141</v>
      </c>
      <c r="E669" s="244" t="s">
        <v>1</v>
      </c>
      <c r="F669" s="245" t="s">
        <v>767</v>
      </c>
      <c r="G669" s="243"/>
      <c r="H669" s="246">
        <v>8.5239999999999991</v>
      </c>
      <c r="I669" s="247"/>
      <c r="J669" s="243"/>
      <c r="K669" s="243"/>
      <c r="L669" s="248"/>
      <c r="M669" s="249"/>
      <c r="N669" s="250"/>
      <c r="O669" s="250"/>
      <c r="P669" s="250"/>
      <c r="Q669" s="250"/>
      <c r="R669" s="250"/>
      <c r="S669" s="250"/>
      <c r="T669" s="251"/>
      <c r="AT669" s="252" t="s">
        <v>141</v>
      </c>
      <c r="AU669" s="252" t="s">
        <v>79</v>
      </c>
      <c r="AV669" s="13" t="s">
        <v>79</v>
      </c>
      <c r="AW669" s="13" t="s">
        <v>34</v>
      </c>
      <c r="AX669" s="13" t="s">
        <v>71</v>
      </c>
      <c r="AY669" s="252" t="s">
        <v>126</v>
      </c>
    </row>
    <row r="670" s="12" customFormat="1">
      <c r="B670" s="232"/>
      <c r="C670" s="233"/>
      <c r="D670" s="228" t="s">
        <v>141</v>
      </c>
      <c r="E670" s="234" t="s">
        <v>1</v>
      </c>
      <c r="F670" s="235" t="s">
        <v>417</v>
      </c>
      <c r="G670" s="233"/>
      <c r="H670" s="234" t="s">
        <v>1</v>
      </c>
      <c r="I670" s="236"/>
      <c r="J670" s="233"/>
      <c r="K670" s="233"/>
      <c r="L670" s="237"/>
      <c r="M670" s="238"/>
      <c r="N670" s="239"/>
      <c r="O670" s="239"/>
      <c r="P670" s="239"/>
      <c r="Q670" s="239"/>
      <c r="R670" s="239"/>
      <c r="S670" s="239"/>
      <c r="T670" s="240"/>
      <c r="AT670" s="241" t="s">
        <v>141</v>
      </c>
      <c r="AU670" s="241" t="s">
        <v>79</v>
      </c>
      <c r="AV670" s="12" t="s">
        <v>21</v>
      </c>
      <c r="AW670" s="12" t="s">
        <v>34</v>
      </c>
      <c r="AX670" s="12" t="s">
        <v>71</v>
      </c>
      <c r="AY670" s="241" t="s">
        <v>126</v>
      </c>
    </row>
    <row r="671" s="13" customFormat="1">
      <c r="B671" s="242"/>
      <c r="C671" s="243"/>
      <c r="D671" s="228" t="s">
        <v>141</v>
      </c>
      <c r="E671" s="244" t="s">
        <v>1</v>
      </c>
      <c r="F671" s="245" t="s">
        <v>768</v>
      </c>
      <c r="G671" s="243"/>
      <c r="H671" s="246">
        <v>0.84399999999999997</v>
      </c>
      <c r="I671" s="247"/>
      <c r="J671" s="243"/>
      <c r="K671" s="243"/>
      <c r="L671" s="248"/>
      <c r="M671" s="249"/>
      <c r="N671" s="250"/>
      <c r="O671" s="250"/>
      <c r="P671" s="250"/>
      <c r="Q671" s="250"/>
      <c r="R671" s="250"/>
      <c r="S671" s="250"/>
      <c r="T671" s="251"/>
      <c r="AT671" s="252" t="s">
        <v>141</v>
      </c>
      <c r="AU671" s="252" t="s">
        <v>79</v>
      </c>
      <c r="AV671" s="13" t="s">
        <v>79</v>
      </c>
      <c r="AW671" s="13" t="s">
        <v>34</v>
      </c>
      <c r="AX671" s="13" t="s">
        <v>71</v>
      </c>
      <c r="AY671" s="252" t="s">
        <v>126</v>
      </c>
    </row>
    <row r="672" s="14" customFormat="1">
      <c r="B672" s="253"/>
      <c r="C672" s="254"/>
      <c r="D672" s="228" t="s">
        <v>141</v>
      </c>
      <c r="E672" s="255" t="s">
        <v>1</v>
      </c>
      <c r="F672" s="256" t="s">
        <v>150</v>
      </c>
      <c r="G672" s="254"/>
      <c r="H672" s="257">
        <v>9.3680000000000003</v>
      </c>
      <c r="I672" s="258"/>
      <c r="J672" s="254"/>
      <c r="K672" s="254"/>
      <c r="L672" s="259"/>
      <c r="M672" s="260"/>
      <c r="N672" s="261"/>
      <c r="O672" s="261"/>
      <c r="P672" s="261"/>
      <c r="Q672" s="261"/>
      <c r="R672" s="261"/>
      <c r="S672" s="261"/>
      <c r="T672" s="262"/>
      <c r="AT672" s="263" t="s">
        <v>141</v>
      </c>
      <c r="AU672" s="263" t="s">
        <v>79</v>
      </c>
      <c r="AV672" s="14" t="s">
        <v>133</v>
      </c>
      <c r="AW672" s="14" t="s">
        <v>34</v>
      </c>
      <c r="AX672" s="14" t="s">
        <v>21</v>
      </c>
      <c r="AY672" s="263" t="s">
        <v>126</v>
      </c>
    </row>
    <row r="673" s="1" customFormat="1" ht="16.5" customHeight="1">
      <c r="B673" s="38"/>
      <c r="C673" s="216" t="s">
        <v>769</v>
      </c>
      <c r="D673" s="216" t="s">
        <v>128</v>
      </c>
      <c r="E673" s="217" t="s">
        <v>770</v>
      </c>
      <c r="F673" s="218" t="s">
        <v>771</v>
      </c>
      <c r="G673" s="219" t="s">
        <v>131</v>
      </c>
      <c r="H673" s="220">
        <v>202.83600000000001</v>
      </c>
      <c r="I673" s="221"/>
      <c r="J673" s="222">
        <f>ROUND(I673*H673,2)</f>
        <v>0</v>
      </c>
      <c r="K673" s="218" t="s">
        <v>132</v>
      </c>
      <c r="L673" s="43"/>
      <c r="M673" s="223" t="s">
        <v>1</v>
      </c>
      <c r="N673" s="224" t="s">
        <v>42</v>
      </c>
      <c r="O673" s="79"/>
      <c r="P673" s="225">
        <f>O673*H673</f>
        <v>0</v>
      </c>
      <c r="Q673" s="225">
        <v>0.00021000000000000001</v>
      </c>
      <c r="R673" s="225">
        <f>Q673*H673</f>
        <v>0.042595560000000005</v>
      </c>
      <c r="S673" s="225">
        <v>0</v>
      </c>
      <c r="T673" s="226">
        <f>S673*H673</f>
        <v>0</v>
      </c>
      <c r="AR673" s="17" t="s">
        <v>133</v>
      </c>
      <c r="AT673" s="17" t="s">
        <v>128</v>
      </c>
      <c r="AU673" s="17" t="s">
        <v>79</v>
      </c>
      <c r="AY673" s="17" t="s">
        <v>126</v>
      </c>
      <c r="BE673" s="227">
        <f>IF(N673="základní",J673,0)</f>
        <v>0</v>
      </c>
      <c r="BF673" s="227">
        <f>IF(N673="snížená",J673,0)</f>
        <v>0</v>
      </c>
      <c r="BG673" s="227">
        <f>IF(N673="zákl. přenesená",J673,0)</f>
        <v>0</v>
      </c>
      <c r="BH673" s="227">
        <f>IF(N673="sníž. přenesená",J673,0)</f>
        <v>0</v>
      </c>
      <c r="BI673" s="227">
        <f>IF(N673="nulová",J673,0)</f>
        <v>0</v>
      </c>
      <c r="BJ673" s="17" t="s">
        <v>21</v>
      </c>
      <c r="BK673" s="227">
        <f>ROUND(I673*H673,2)</f>
        <v>0</v>
      </c>
      <c r="BL673" s="17" t="s">
        <v>133</v>
      </c>
      <c r="BM673" s="17" t="s">
        <v>772</v>
      </c>
    </row>
    <row r="674" s="1" customFormat="1">
      <c r="B674" s="38"/>
      <c r="C674" s="39"/>
      <c r="D674" s="228" t="s">
        <v>135</v>
      </c>
      <c r="E674" s="39"/>
      <c r="F674" s="229" t="s">
        <v>773</v>
      </c>
      <c r="G674" s="39"/>
      <c r="H674" s="39"/>
      <c r="I674" s="143"/>
      <c r="J674" s="39"/>
      <c r="K674" s="39"/>
      <c r="L674" s="43"/>
      <c r="M674" s="230"/>
      <c r="N674" s="79"/>
      <c r="O674" s="79"/>
      <c r="P674" s="79"/>
      <c r="Q674" s="79"/>
      <c r="R674" s="79"/>
      <c r="S674" s="79"/>
      <c r="T674" s="80"/>
      <c r="AT674" s="17" t="s">
        <v>135</v>
      </c>
      <c r="AU674" s="17" t="s">
        <v>79</v>
      </c>
    </row>
    <row r="675" s="12" customFormat="1">
      <c r="B675" s="232"/>
      <c r="C675" s="233"/>
      <c r="D675" s="228" t="s">
        <v>141</v>
      </c>
      <c r="E675" s="234" t="s">
        <v>1</v>
      </c>
      <c r="F675" s="235" t="s">
        <v>478</v>
      </c>
      <c r="G675" s="233"/>
      <c r="H675" s="234" t="s">
        <v>1</v>
      </c>
      <c r="I675" s="236"/>
      <c r="J675" s="233"/>
      <c r="K675" s="233"/>
      <c r="L675" s="237"/>
      <c r="M675" s="238"/>
      <c r="N675" s="239"/>
      <c r="O675" s="239"/>
      <c r="P675" s="239"/>
      <c r="Q675" s="239"/>
      <c r="R675" s="239"/>
      <c r="S675" s="239"/>
      <c r="T675" s="240"/>
      <c r="AT675" s="241" t="s">
        <v>141</v>
      </c>
      <c r="AU675" s="241" t="s">
        <v>79</v>
      </c>
      <c r="AV675" s="12" t="s">
        <v>21</v>
      </c>
      <c r="AW675" s="12" t="s">
        <v>34</v>
      </c>
      <c r="AX675" s="12" t="s">
        <v>71</v>
      </c>
      <c r="AY675" s="241" t="s">
        <v>126</v>
      </c>
    </row>
    <row r="676" s="13" customFormat="1">
      <c r="B676" s="242"/>
      <c r="C676" s="243"/>
      <c r="D676" s="228" t="s">
        <v>141</v>
      </c>
      <c r="E676" s="244" t="s">
        <v>1</v>
      </c>
      <c r="F676" s="245" t="s">
        <v>479</v>
      </c>
      <c r="G676" s="243"/>
      <c r="H676" s="246">
        <v>13.859999999999999</v>
      </c>
      <c r="I676" s="247"/>
      <c r="J676" s="243"/>
      <c r="K676" s="243"/>
      <c r="L676" s="248"/>
      <c r="M676" s="249"/>
      <c r="N676" s="250"/>
      <c r="O676" s="250"/>
      <c r="P676" s="250"/>
      <c r="Q676" s="250"/>
      <c r="R676" s="250"/>
      <c r="S676" s="250"/>
      <c r="T676" s="251"/>
      <c r="AT676" s="252" t="s">
        <v>141</v>
      </c>
      <c r="AU676" s="252" t="s">
        <v>79</v>
      </c>
      <c r="AV676" s="13" t="s">
        <v>79</v>
      </c>
      <c r="AW676" s="13" t="s">
        <v>34</v>
      </c>
      <c r="AX676" s="13" t="s">
        <v>71</v>
      </c>
      <c r="AY676" s="252" t="s">
        <v>126</v>
      </c>
    </row>
    <row r="677" s="13" customFormat="1">
      <c r="B677" s="242"/>
      <c r="C677" s="243"/>
      <c r="D677" s="228" t="s">
        <v>141</v>
      </c>
      <c r="E677" s="244" t="s">
        <v>1</v>
      </c>
      <c r="F677" s="245" t="s">
        <v>480</v>
      </c>
      <c r="G677" s="243"/>
      <c r="H677" s="246">
        <v>19.440000000000001</v>
      </c>
      <c r="I677" s="247"/>
      <c r="J677" s="243"/>
      <c r="K677" s="243"/>
      <c r="L677" s="248"/>
      <c r="M677" s="249"/>
      <c r="N677" s="250"/>
      <c r="O677" s="250"/>
      <c r="P677" s="250"/>
      <c r="Q677" s="250"/>
      <c r="R677" s="250"/>
      <c r="S677" s="250"/>
      <c r="T677" s="251"/>
      <c r="AT677" s="252" t="s">
        <v>141</v>
      </c>
      <c r="AU677" s="252" t="s">
        <v>79</v>
      </c>
      <c r="AV677" s="13" t="s">
        <v>79</v>
      </c>
      <c r="AW677" s="13" t="s">
        <v>34</v>
      </c>
      <c r="AX677" s="13" t="s">
        <v>71</v>
      </c>
      <c r="AY677" s="252" t="s">
        <v>126</v>
      </c>
    </row>
    <row r="678" s="13" customFormat="1">
      <c r="B678" s="242"/>
      <c r="C678" s="243"/>
      <c r="D678" s="228" t="s">
        <v>141</v>
      </c>
      <c r="E678" s="244" t="s">
        <v>1</v>
      </c>
      <c r="F678" s="245" t="s">
        <v>479</v>
      </c>
      <c r="G678" s="243"/>
      <c r="H678" s="246">
        <v>13.859999999999999</v>
      </c>
      <c r="I678" s="247"/>
      <c r="J678" s="243"/>
      <c r="K678" s="243"/>
      <c r="L678" s="248"/>
      <c r="M678" s="249"/>
      <c r="N678" s="250"/>
      <c r="O678" s="250"/>
      <c r="P678" s="250"/>
      <c r="Q678" s="250"/>
      <c r="R678" s="250"/>
      <c r="S678" s="250"/>
      <c r="T678" s="251"/>
      <c r="AT678" s="252" t="s">
        <v>141</v>
      </c>
      <c r="AU678" s="252" t="s">
        <v>79</v>
      </c>
      <c r="AV678" s="13" t="s">
        <v>79</v>
      </c>
      <c r="AW678" s="13" t="s">
        <v>34</v>
      </c>
      <c r="AX678" s="13" t="s">
        <v>71</v>
      </c>
      <c r="AY678" s="252" t="s">
        <v>126</v>
      </c>
    </row>
    <row r="679" s="12" customFormat="1">
      <c r="B679" s="232"/>
      <c r="C679" s="233"/>
      <c r="D679" s="228" t="s">
        <v>141</v>
      </c>
      <c r="E679" s="234" t="s">
        <v>1</v>
      </c>
      <c r="F679" s="235" t="s">
        <v>481</v>
      </c>
      <c r="G679" s="233"/>
      <c r="H679" s="234" t="s">
        <v>1</v>
      </c>
      <c r="I679" s="236"/>
      <c r="J679" s="233"/>
      <c r="K679" s="233"/>
      <c r="L679" s="237"/>
      <c r="M679" s="238"/>
      <c r="N679" s="239"/>
      <c r="O679" s="239"/>
      <c r="P679" s="239"/>
      <c r="Q679" s="239"/>
      <c r="R679" s="239"/>
      <c r="S679" s="239"/>
      <c r="T679" s="240"/>
      <c r="AT679" s="241" t="s">
        <v>141</v>
      </c>
      <c r="AU679" s="241" t="s">
        <v>79</v>
      </c>
      <c r="AV679" s="12" t="s">
        <v>21</v>
      </c>
      <c r="AW679" s="12" t="s">
        <v>34</v>
      </c>
      <c r="AX679" s="12" t="s">
        <v>71</v>
      </c>
      <c r="AY679" s="241" t="s">
        <v>126</v>
      </c>
    </row>
    <row r="680" s="13" customFormat="1">
      <c r="B680" s="242"/>
      <c r="C680" s="243"/>
      <c r="D680" s="228" t="s">
        <v>141</v>
      </c>
      <c r="E680" s="244" t="s">
        <v>1</v>
      </c>
      <c r="F680" s="245" t="s">
        <v>482</v>
      </c>
      <c r="G680" s="243"/>
      <c r="H680" s="246">
        <v>7.9450000000000003</v>
      </c>
      <c r="I680" s="247"/>
      <c r="J680" s="243"/>
      <c r="K680" s="243"/>
      <c r="L680" s="248"/>
      <c r="M680" s="249"/>
      <c r="N680" s="250"/>
      <c r="O680" s="250"/>
      <c r="P680" s="250"/>
      <c r="Q680" s="250"/>
      <c r="R680" s="250"/>
      <c r="S680" s="250"/>
      <c r="T680" s="251"/>
      <c r="AT680" s="252" t="s">
        <v>141</v>
      </c>
      <c r="AU680" s="252" t="s">
        <v>79</v>
      </c>
      <c r="AV680" s="13" t="s">
        <v>79</v>
      </c>
      <c r="AW680" s="13" t="s">
        <v>34</v>
      </c>
      <c r="AX680" s="13" t="s">
        <v>71</v>
      </c>
      <c r="AY680" s="252" t="s">
        <v>126</v>
      </c>
    </row>
    <row r="681" s="13" customFormat="1">
      <c r="B681" s="242"/>
      <c r="C681" s="243"/>
      <c r="D681" s="228" t="s">
        <v>141</v>
      </c>
      <c r="E681" s="244" t="s">
        <v>1</v>
      </c>
      <c r="F681" s="245" t="s">
        <v>483</v>
      </c>
      <c r="G681" s="243"/>
      <c r="H681" s="246">
        <v>13.720000000000001</v>
      </c>
      <c r="I681" s="247"/>
      <c r="J681" s="243"/>
      <c r="K681" s="243"/>
      <c r="L681" s="248"/>
      <c r="M681" s="249"/>
      <c r="N681" s="250"/>
      <c r="O681" s="250"/>
      <c r="P681" s="250"/>
      <c r="Q681" s="250"/>
      <c r="R681" s="250"/>
      <c r="S681" s="250"/>
      <c r="T681" s="251"/>
      <c r="AT681" s="252" t="s">
        <v>141</v>
      </c>
      <c r="AU681" s="252" t="s">
        <v>79</v>
      </c>
      <c r="AV681" s="13" t="s">
        <v>79</v>
      </c>
      <c r="AW681" s="13" t="s">
        <v>34</v>
      </c>
      <c r="AX681" s="13" t="s">
        <v>71</v>
      </c>
      <c r="AY681" s="252" t="s">
        <v>126</v>
      </c>
    </row>
    <row r="682" s="13" customFormat="1">
      <c r="B682" s="242"/>
      <c r="C682" s="243"/>
      <c r="D682" s="228" t="s">
        <v>141</v>
      </c>
      <c r="E682" s="244" t="s">
        <v>1</v>
      </c>
      <c r="F682" s="245" t="s">
        <v>482</v>
      </c>
      <c r="G682" s="243"/>
      <c r="H682" s="246">
        <v>7.9450000000000003</v>
      </c>
      <c r="I682" s="247"/>
      <c r="J682" s="243"/>
      <c r="K682" s="243"/>
      <c r="L682" s="248"/>
      <c r="M682" s="249"/>
      <c r="N682" s="250"/>
      <c r="O682" s="250"/>
      <c r="P682" s="250"/>
      <c r="Q682" s="250"/>
      <c r="R682" s="250"/>
      <c r="S682" s="250"/>
      <c r="T682" s="251"/>
      <c r="AT682" s="252" t="s">
        <v>141</v>
      </c>
      <c r="AU682" s="252" t="s">
        <v>79</v>
      </c>
      <c r="AV682" s="13" t="s">
        <v>79</v>
      </c>
      <c r="AW682" s="13" t="s">
        <v>34</v>
      </c>
      <c r="AX682" s="13" t="s">
        <v>71</v>
      </c>
      <c r="AY682" s="252" t="s">
        <v>126</v>
      </c>
    </row>
    <row r="683" s="12" customFormat="1">
      <c r="B683" s="232"/>
      <c r="C683" s="233"/>
      <c r="D683" s="228" t="s">
        <v>141</v>
      </c>
      <c r="E683" s="234" t="s">
        <v>1</v>
      </c>
      <c r="F683" s="235" t="s">
        <v>570</v>
      </c>
      <c r="G683" s="233"/>
      <c r="H683" s="234" t="s">
        <v>1</v>
      </c>
      <c r="I683" s="236"/>
      <c r="J683" s="233"/>
      <c r="K683" s="233"/>
      <c r="L683" s="237"/>
      <c r="M683" s="238"/>
      <c r="N683" s="239"/>
      <c r="O683" s="239"/>
      <c r="P683" s="239"/>
      <c r="Q683" s="239"/>
      <c r="R683" s="239"/>
      <c r="S683" s="239"/>
      <c r="T683" s="240"/>
      <c r="AT683" s="241" t="s">
        <v>141</v>
      </c>
      <c r="AU683" s="241" t="s">
        <v>79</v>
      </c>
      <c r="AV683" s="12" t="s">
        <v>21</v>
      </c>
      <c r="AW683" s="12" t="s">
        <v>34</v>
      </c>
      <c r="AX683" s="12" t="s">
        <v>71</v>
      </c>
      <c r="AY683" s="241" t="s">
        <v>126</v>
      </c>
    </row>
    <row r="684" s="13" customFormat="1">
      <c r="B684" s="242"/>
      <c r="C684" s="243"/>
      <c r="D684" s="228" t="s">
        <v>141</v>
      </c>
      <c r="E684" s="244" t="s">
        <v>1</v>
      </c>
      <c r="F684" s="245" t="s">
        <v>571</v>
      </c>
      <c r="G684" s="243"/>
      <c r="H684" s="246">
        <v>24.648</v>
      </c>
      <c r="I684" s="247"/>
      <c r="J684" s="243"/>
      <c r="K684" s="243"/>
      <c r="L684" s="248"/>
      <c r="M684" s="249"/>
      <c r="N684" s="250"/>
      <c r="O684" s="250"/>
      <c r="P684" s="250"/>
      <c r="Q684" s="250"/>
      <c r="R684" s="250"/>
      <c r="S684" s="250"/>
      <c r="T684" s="251"/>
      <c r="AT684" s="252" t="s">
        <v>141</v>
      </c>
      <c r="AU684" s="252" t="s">
        <v>79</v>
      </c>
      <c r="AV684" s="13" t="s">
        <v>79</v>
      </c>
      <c r="AW684" s="13" t="s">
        <v>34</v>
      </c>
      <c r="AX684" s="13" t="s">
        <v>71</v>
      </c>
      <c r="AY684" s="252" t="s">
        <v>126</v>
      </c>
    </row>
    <row r="685" s="15" customFormat="1">
      <c r="B685" s="274"/>
      <c r="C685" s="275"/>
      <c r="D685" s="228" t="s">
        <v>141</v>
      </c>
      <c r="E685" s="276" t="s">
        <v>1</v>
      </c>
      <c r="F685" s="277" t="s">
        <v>351</v>
      </c>
      <c r="G685" s="275"/>
      <c r="H685" s="278">
        <v>101.41800000000001</v>
      </c>
      <c r="I685" s="279"/>
      <c r="J685" s="275"/>
      <c r="K685" s="275"/>
      <c r="L685" s="280"/>
      <c r="M685" s="281"/>
      <c r="N685" s="282"/>
      <c r="O685" s="282"/>
      <c r="P685" s="282"/>
      <c r="Q685" s="282"/>
      <c r="R685" s="282"/>
      <c r="S685" s="282"/>
      <c r="T685" s="283"/>
      <c r="AT685" s="284" t="s">
        <v>141</v>
      </c>
      <c r="AU685" s="284" t="s">
        <v>79</v>
      </c>
      <c r="AV685" s="15" t="s">
        <v>158</v>
      </c>
      <c r="AW685" s="15" t="s">
        <v>34</v>
      </c>
      <c r="AX685" s="15" t="s">
        <v>71</v>
      </c>
      <c r="AY685" s="284" t="s">
        <v>126</v>
      </c>
    </row>
    <row r="686" s="12" customFormat="1">
      <c r="B686" s="232"/>
      <c r="C686" s="233"/>
      <c r="D686" s="228" t="s">
        <v>141</v>
      </c>
      <c r="E686" s="234" t="s">
        <v>1</v>
      </c>
      <c r="F686" s="235" t="s">
        <v>774</v>
      </c>
      <c r="G686" s="233"/>
      <c r="H686" s="234" t="s">
        <v>1</v>
      </c>
      <c r="I686" s="236"/>
      <c r="J686" s="233"/>
      <c r="K686" s="233"/>
      <c r="L686" s="237"/>
      <c r="M686" s="238"/>
      <c r="N686" s="239"/>
      <c r="O686" s="239"/>
      <c r="P686" s="239"/>
      <c r="Q686" s="239"/>
      <c r="R686" s="239"/>
      <c r="S686" s="239"/>
      <c r="T686" s="240"/>
      <c r="AT686" s="241" t="s">
        <v>141</v>
      </c>
      <c r="AU686" s="241" t="s">
        <v>79</v>
      </c>
      <c r="AV686" s="12" t="s">
        <v>21</v>
      </c>
      <c r="AW686" s="12" t="s">
        <v>34</v>
      </c>
      <c r="AX686" s="12" t="s">
        <v>71</v>
      </c>
      <c r="AY686" s="241" t="s">
        <v>126</v>
      </c>
    </row>
    <row r="687" s="13" customFormat="1">
      <c r="B687" s="242"/>
      <c r="C687" s="243"/>
      <c r="D687" s="228" t="s">
        <v>141</v>
      </c>
      <c r="E687" s="244" t="s">
        <v>1</v>
      </c>
      <c r="F687" s="245" t="s">
        <v>775</v>
      </c>
      <c r="G687" s="243"/>
      <c r="H687" s="246">
        <v>101.41800000000001</v>
      </c>
      <c r="I687" s="247"/>
      <c r="J687" s="243"/>
      <c r="K687" s="243"/>
      <c r="L687" s="248"/>
      <c r="M687" s="249"/>
      <c r="N687" s="250"/>
      <c r="O687" s="250"/>
      <c r="P687" s="250"/>
      <c r="Q687" s="250"/>
      <c r="R687" s="250"/>
      <c r="S687" s="250"/>
      <c r="T687" s="251"/>
      <c r="AT687" s="252" t="s">
        <v>141</v>
      </c>
      <c r="AU687" s="252" t="s">
        <v>79</v>
      </c>
      <c r="AV687" s="13" t="s">
        <v>79</v>
      </c>
      <c r="AW687" s="13" t="s">
        <v>34</v>
      </c>
      <c r="AX687" s="13" t="s">
        <v>71</v>
      </c>
      <c r="AY687" s="252" t="s">
        <v>126</v>
      </c>
    </row>
    <row r="688" s="14" customFormat="1">
      <c r="B688" s="253"/>
      <c r="C688" s="254"/>
      <c r="D688" s="228" t="s">
        <v>141</v>
      </c>
      <c r="E688" s="255" t="s">
        <v>1</v>
      </c>
      <c r="F688" s="256" t="s">
        <v>150</v>
      </c>
      <c r="G688" s="254"/>
      <c r="H688" s="257">
        <v>202.83600000000001</v>
      </c>
      <c r="I688" s="258"/>
      <c r="J688" s="254"/>
      <c r="K688" s="254"/>
      <c r="L688" s="259"/>
      <c r="M688" s="285"/>
      <c r="N688" s="286"/>
      <c r="O688" s="286"/>
      <c r="P688" s="286"/>
      <c r="Q688" s="286"/>
      <c r="R688" s="286"/>
      <c r="S688" s="286"/>
      <c r="T688" s="287"/>
      <c r="AT688" s="263" t="s">
        <v>141</v>
      </c>
      <c r="AU688" s="263" t="s">
        <v>79</v>
      </c>
      <c r="AV688" s="14" t="s">
        <v>133</v>
      </c>
      <c r="AW688" s="14" t="s">
        <v>34</v>
      </c>
      <c r="AX688" s="14" t="s">
        <v>21</v>
      </c>
      <c r="AY688" s="263" t="s">
        <v>126</v>
      </c>
    </row>
    <row r="689" s="1" customFormat="1" ht="6.96" customHeight="1">
      <c r="B689" s="57"/>
      <c r="C689" s="58"/>
      <c r="D689" s="58"/>
      <c r="E689" s="58"/>
      <c r="F689" s="58"/>
      <c r="G689" s="58"/>
      <c r="H689" s="58"/>
      <c r="I689" s="167"/>
      <c r="J689" s="58"/>
      <c r="K689" s="58"/>
      <c r="L689" s="43"/>
    </row>
  </sheetData>
  <sheetProtection sheet="1" autoFilter="0" formatColumns="0" formatRows="0" objects="1" scenarios="1" spinCount="100000" saltValue="pz/31/PaCK/46IHoliFcfnSm2XpVpGmJspKmw2Aa3KoiQaVmZ4ILhQEdkEN+a/quZG/I1GQ5f6mkLLce2RzPlw==" hashValue="R0W6V4r2ceWylJwhrbrTvFAM2Icm518CD3034Fb5z+Po+39eJbS04d99slzAUPM68bGG7hMt7D7nd3G+/OFX7Q==" algorithmName="SHA-512" password="CC35"/>
  <autoFilter ref="C95:K688"/>
  <mergeCells count="12">
    <mergeCell ref="E7:H7"/>
    <mergeCell ref="E9:H9"/>
    <mergeCell ref="E11:H11"/>
    <mergeCell ref="E20:H20"/>
    <mergeCell ref="E29:H29"/>
    <mergeCell ref="E50:H50"/>
    <mergeCell ref="E52:H52"/>
    <mergeCell ref="E54:H54"/>
    <mergeCell ref="E84:H84"/>
    <mergeCell ref="E86:H86"/>
    <mergeCell ref="E88:H8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87</v>
      </c>
    </row>
    <row r="3" ht="6.96" customHeight="1">
      <c r="B3" s="137"/>
      <c r="C3" s="138"/>
      <c r="D3" s="138"/>
      <c r="E3" s="138"/>
      <c r="F3" s="138"/>
      <c r="G3" s="138"/>
      <c r="H3" s="138"/>
      <c r="I3" s="139"/>
      <c r="J3" s="138"/>
      <c r="K3" s="138"/>
      <c r="L3" s="20"/>
      <c r="AT3" s="17" t="s">
        <v>79</v>
      </c>
    </row>
    <row r="4" ht="24.96" customHeight="1">
      <c r="B4" s="20"/>
      <c r="D4" s="140" t="s">
        <v>90</v>
      </c>
      <c r="L4" s="20"/>
      <c r="M4" s="24" t="s">
        <v>10</v>
      </c>
      <c r="AT4" s="17" t="s">
        <v>4</v>
      </c>
    </row>
    <row r="5" ht="6.96" customHeight="1">
      <c r="B5" s="20"/>
      <c r="L5" s="20"/>
    </row>
    <row r="6" ht="12" customHeight="1">
      <c r="B6" s="20"/>
      <c r="D6" s="141" t="s">
        <v>16</v>
      </c>
      <c r="L6" s="20"/>
    </row>
    <row r="7" ht="16.5" customHeight="1">
      <c r="B7" s="20"/>
      <c r="E7" s="142" t="str">
        <f>'Rekapitulace zakázky'!K6</f>
        <v>Oprava mostu v km 215,615 v úseku Postoloprty - Odb. Vrbka</v>
      </c>
      <c r="F7" s="141"/>
      <c r="G7" s="141"/>
      <c r="H7" s="141"/>
      <c r="L7" s="20"/>
    </row>
    <row r="8" ht="12" customHeight="1">
      <c r="B8" s="20"/>
      <c r="D8" s="141" t="s">
        <v>91</v>
      </c>
      <c r="L8" s="20"/>
    </row>
    <row r="9" s="1" customFormat="1" ht="16.5" customHeight="1">
      <c r="B9" s="43"/>
      <c r="E9" s="142" t="s">
        <v>92</v>
      </c>
      <c r="F9" s="1"/>
      <c r="G9" s="1"/>
      <c r="H9" s="1"/>
      <c r="I9" s="143"/>
      <c r="L9" s="43"/>
    </row>
    <row r="10" s="1" customFormat="1" ht="12" customHeight="1">
      <c r="B10" s="43"/>
      <c r="D10" s="141" t="s">
        <v>93</v>
      </c>
      <c r="I10" s="143"/>
      <c r="L10" s="43"/>
    </row>
    <row r="11" s="1" customFormat="1" ht="36.96" customHeight="1">
      <c r="B11" s="43"/>
      <c r="E11" s="144" t="s">
        <v>776</v>
      </c>
      <c r="F11" s="1"/>
      <c r="G11" s="1"/>
      <c r="H11" s="1"/>
      <c r="I11" s="143"/>
      <c r="L11" s="43"/>
    </row>
    <row r="12" s="1" customFormat="1">
      <c r="B12" s="43"/>
      <c r="I12" s="143"/>
      <c r="L12" s="43"/>
    </row>
    <row r="13" s="1" customFormat="1" ht="12" customHeight="1">
      <c r="B13" s="43"/>
      <c r="D13" s="141" t="s">
        <v>19</v>
      </c>
      <c r="F13" s="17" t="s">
        <v>1</v>
      </c>
      <c r="I13" s="145" t="s">
        <v>20</v>
      </c>
      <c r="J13" s="17" t="s">
        <v>1</v>
      </c>
      <c r="L13" s="43"/>
    </row>
    <row r="14" s="1" customFormat="1" ht="12" customHeight="1">
      <c r="B14" s="43"/>
      <c r="D14" s="141" t="s">
        <v>22</v>
      </c>
      <c r="F14" s="17" t="s">
        <v>23</v>
      </c>
      <c r="I14" s="145" t="s">
        <v>24</v>
      </c>
      <c r="J14" s="146" t="str">
        <f>'Rekapitulace zakázky'!AN8</f>
        <v>30. 5. 2019</v>
      </c>
      <c r="L14" s="43"/>
    </row>
    <row r="15" s="1" customFormat="1" ht="10.8" customHeight="1">
      <c r="B15" s="43"/>
      <c r="I15" s="143"/>
      <c r="L15" s="43"/>
    </row>
    <row r="16" s="1" customFormat="1" ht="12" customHeight="1">
      <c r="B16" s="43"/>
      <c r="D16" s="141" t="s">
        <v>28</v>
      </c>
      <c r="I16" s="145" t="s">
        <v>29</v>
      </c>
      <c r="J16" s="17" t="str">
        <f>IF('Rekapitulace zakázky'!AN10="","",'Rekapitulace zakázky'!AN10)</f>
        <v/>
      </c>
      <c r="L16" s="43"/>
    </row>
    <row r="17" s="1" customFormat="1" ht="18" customHeight="1">
      <c r="B17" s="43"/>
      <c r="E17" s="17" t="str">
        <f>IF('Rekapitulace zakázky'!E11="","",'Rekapitulace zakázky'!E11)</f>
        <v xml:space="preserve"> </v>
      </c>
      <c r="I17" s="145" t="s">
        <v>30</v>
      </c>
      <c r="J17" s="17" t="str">
        <f>IF('Rekapitulace zakázky'!AN11="","",'Rekapitulace zakázky'!AN11)</f>
        <v/>
      </c>
      <c r="L17" s="43"/>
    </row>
    <row r="18" s="1" customFormat="1" ht="6.96" customHeight="1">
      <c r="B18" s="43"/>
      <c r="I18" s="143"/>
      <c r="L18" s="43"/>
    </row>
    <row r="19" s="1" customFormat="1" ht="12" customHeight="1">
      <c r="B19" s="43"/>
      <c r="D19" s="141" t="s">
        <v>31</v>
      </c>
      <c r="I19" s="145" t="s">
        <v>29</v>
      </c>
      <c r="J19" s="33" t="str">
        <f>'Rekapitulace zakázky'!AN13</f>
        <v>Vyplň údaj</v>
      </c>
      <c r="L19" s="43"/>
    </row>
    <row r="20" s="1" customFormat="1" ht="18" customHeight="1">
      <c r="B20" s="43"/>
      <c r="E20" s="33" t="str">
        <f>'Rekapitulace zakázky'!E14</f>
        <v>Vyplň údaj</v>
      </c>
      <c r="F20" s="17"/>
      <c r="G20" s="17"/>
      <c r="H20" s="17"/>
      <c r="I20" s="145" t="s">
        <v>30</v>
      </c>
      <c r="J20" s="33" t="str">
        <f>'Rekapitulace zakázky'!AN14</f>
        <v>Vyplň údaj</v>
      </c>
      <c r="L20" s="43"/>
    </row>
    <row r="21" s="1" customFormat="1" ht="6.96" customHeight="1">
      <c r="B21" s="43"/>
      <c r="I21" s="143"/>
      <c r="L21" s="43"/>
    </row>
    <row r="22" s="1" customFormat="1" ht="12" customHeight="1">
      <c r="B22" s="43"/>
      <c r="D22" s="141" t="s">
        <v>33</v>
      </c>
      <c r="I22" s="145" t="s">
        <v>29</v>
      </c>
      <c r="J22" s="17" t="str">
        <f>IF('Rekapitulace zakázky'!AN16="","",'Rekapitulace zakázky'!AN16)</f>
        <v/>
      </c>
      <c r="L22" s="43"/>
    </row>
    <row r="23" s="1" customFormat="1" ht="18" customHeight="1">
      <c r="B23" s="43"/>
      <c r="E23" s="17" t="str">
        <f>IF('Rekapitulace zakázky'!E17="","",'Rekapitulace zakázky'!E17)</f>
        <v xml:space="preserve"> </v>
      </c>
      <c r="I23" s="145" t="s">
        <v>30</v>
      </c>
      <c r="J23" s="17" t="str">
        <f>IF('Rekapitulace zakázky'!AN17="","",'Rekapitulace zakázky'!AN17)</f>
        <v/>
      </c>
      <c r="L23" s="43"/>
    </row>
    <row r="24" s="1" customFormat="1" ht="6.96" customHeight="1">
      <c r="B24" s="43"/>
      <c r="I24" s="143"/>
      <c r="L24" s="43"/>
    </row>
    <row r="25" s="1" customFormat="1" ht="12" customHeight="1">
      <c r="B25" s="43"/>
      <c r="D25" s="141" t="s">
        <v>35</v>
      </c>
      <c r="I25" s="145" t="s">
        <v>29</v>
      </c>
      <c r="J25" s="17" t="str">
        <f>IF('Rekapitulace zakázky'!AN19="","",'Rekapitulace zakázky'!AN19)</f>
        <v/>
      </c>
      <c r="L25" s="43"/>
    </row>
    <row r="26" s="1" customFormat="1" ht="18" customHeight="1">
      <c r="B26" s="43"/>
      <c r="E26" s="17" t="str">
        <f>IF('Rekapitulace zakázky'!E20="","",'Rekapitulace zakázky'!E20)</f>
        <v xml:space="preserve"> </v>
      </c>
      <c r="I26" s="145" t="s">
        <v>30</v>
      </c>
      <c r="J26" s="17" t="str">
        <f>IF('Rekapitulace zakázky'!AN20="","",'Rekapitulace zakázky'!AN20)</f>
        <v/>
      </c>
      <c r="L26" s="43"/>
    </row>
    <row r="27" s="1" customFormat="1" ht="6.96" customHeight="1">
      <c r="B27" s="43"/>
      <c r="I27" s="143"/>
      <c r="L27" s="43"/>
    </row>
    <row r="28" s="1" customFormat="1" ht="12" customHeight="1">
      <c r="B28" s="43"/>
      <c r="D28" s="141" t="s">
        <v>36</v>
      </c>
      <c r="I28" s="143"/>
      <c r="L28" s="43"/>
    </row>
    <row r="29" s="7" customFormat="1" ht="16.5" customHeight="1">
      <c r="B29" s="147"/>
      <c r="E29" s="148" t="s">
        <v>1</v>
      </c>
      <c r="F29" s="148"/>
      <c r="G29" s="148"/>
      <c r="H29" s="148"/>
      <c r="I29" s="149"/>
      <c r="L29" s="147"/>
    </row>
    <row r="30" s="1" customFormat="1" ht="6.96" customHeight="1">
      <c r="B30" s="43"/>
      <c r="I30" s="143"/>
      <c r="L30" s="43"/>
    </row>
    <row r="31" s="1" customFormat="1" ht="6.96" customHeight="1">
      <c r="B31" s="43"/>
      <c r="D31" s="71"/>
      <c r="E31" s="71"/>
      <c r="F31" s="71"/>
      <c r="G31" s="71"/>
      <c r="H31" s="71"/>
      <c r="I31" s="150"/>
      <c r="J31" s="71"/>
      <c r="K31" s="71"/>
      <c r="L31" s="43"/>
    </row>
    <row r="32" s="1" customFormat="1" ht="25.44" customHeight="1">
      <c r="B32" s="43"/>
      <c r="D32" s="151" t="s">
        <v>37</v>
      </c>
      <c r="I32" s="143"/>
      <c r="J32" s="152">
        <f>ROUND(J88, 2)</f>
        <v>0</v>
      </c>
      <c r="L32" s="43"/>
    </row>
    <row r="33" s="1" customFormat="1" ht="6.96" customHeight="1">
      <c r="B33" s="43"/>
      <c r="D33" s="71"/>
      <c r="E33" s="71"/>
      <c r="F33" s="71"/>
      <c r="G33" s="71"/>
      <c r="H33" s="71"/>
      <c r="I33" s="150"/>
      <c r="J33" s="71"/>
      <c r="K33" s="71"/>
      <c r="L33" s="43"/>
    </row>
    <row r="34" s="1" customFormat="1" ht="14.4" customHeight="1">
      <c r="B34" s="43"/>
      <c r="F34" s="153" t="s">
        <v>39</v>
      </c>
      <c r="I34" s="154" t="s">
        <v>38</v>
      </c>
      <c r="J34" s="153" t="s">
        <v>40</v>
      </c>
      <c r="L34" s="43"/>
    </row>
    <row r="35" s="1" customFormat="1" ht="14.4" customHeight="1">
      <c r="B35" s="43"/>
      <c r="D35" s="141" t="s">
        <v>41</v>
      </c>
      <c r="E35" s="141" t="s">
        <v>42</v>
      </c>
      <c r="F35" s="155">
        <f>ROUND((SUM(BE88:BE256)),  2)</f>
        <v>0</v>
      </c>
      <c r="I35" s="156">
        <v>0.20999999999999999</v>
      </c>
      <c r="J35" s="155">
        <f>ROUND(((SUM(BE88:BE256))*I35),  2)</f>
        <v>0</v>
      </c>
      <c r="L35" s="43"/>
    </row>
    <row r="36" s="1" customFormat="1" ht="14.4" customHeight="1">
      <c r="B36" s="43"/>
      <c r="E36" s="141" t="s">
        <v>43</v>
      </c>
      <c r="F36" s="155">
        <f>ROUND((SUM(BF88:BF256)),  2)</f>
        <v>0</v>
      </c>
      <c r="I36" s="156">
        <v>0.14999999999999999</v>
      </c>
      <c r="J36" s="155">
        <f>ROUND(((SUM(BF88:BF256))*I36),  2)</f>
        <v>0</v>
      </c>
      <c r="L36" s="43"/>
    </row>
    <row r="37" hidden="1" s="1" customFormat="1" ht="14.4" customHeight="1">
      <c r="B37" s="43"/>
      <c r="E37" s="141" t="s">
        <v>44</v>
      </c>
      <c r="F37" s="155">
        <f>ROUND((SUM(BG88:BG256)),  2)</f>
        <v>0</v>
      </c>
      <c r="I37" s="156">
        <v>0.20999999999999999</v>
      </c>
      <c r="J37" s="155">
        <f>0</f>
        <v>0</v>
      </c>
      <c r="L37" s="43"/>
    </row>
    <row r="38" hidden="1" s="1" customFormat="1" ht="14.4" customHeight="1">
      <c r="B38" s="43"/>
      <c r="E38" s="141" t="s">
        <v>45</v>
      </c>
      <c r="F38" s="155">
        <f>ROUND((SUM(BH88:BH256)),  2)</f>
        <v>0</v>
      </c>
      <c r="I38" s="156">
        <v>0.14999999999999999</v>
      </c>
      <c r="J38" s="155">
        <f>0</f>
        <v>0</v>
      </c>
      <c r="L38" s="43"/>
    </row>
    <row r="39" hidden="1" s="1" customFormat="1" ht="14.4" customHeight="1">
      <c r="B39" s="43"/>
      <c r="E39" s="141" t="s">
        <v>46</v>
      </c>
      <c r="F39" s="155">
        <f>ROUND((SUM(BI88:BI256)),  2)</f>
        <v>0</v>
      </c>
      <c r="I39" s="156">
        <v>0</v>
      </c>
      <c r="J39" s="155">
        <f>0</f>
        <v>0</v>
      </c>
      <c r="L39" s="43"/>
    </row>
    <row r="40" s="1" customFormat="1" ht="6.96" customHeight="1">
      <c r="B40" s="43"/>
      <c r="I40" s="143"/>
      <c r="L40" s="43"/>
    </row>
    <row r="41" s="1" customFormat="1" ht="25.44" customHeight="1">
      <c r="B41" s="43"/>
      <c r="C41" s="157"/>
      <c r="D41" s="158" t="s">
        <v>47</v>
      </c>
      <c r="E41" s="159"/>
      <c r="F41" s="159"/>
      <c r="G41" s="160" t="s">
        <v>48</v>
      </c>
      <c r="H41" s="161" t="s">
        <v>49</v>
      </c>
      <c r="I41" s="162"/>
      <c r="J41" s="163">
        <f>SUM(J32:J39)</f>
        <v>0</v>
      </c>
      <c r="K41" s="164"/>
      <c r="L41" s="43"/>
    </row>
    <row r="42" s="1" customFormat="1" ht="14.4" customHeight="1">
      <c r="B42" s="165"/>
      <c r="C42" s="166"/>
      <c r="D42" s="166"/>
      <c r="E42" s="166"/>
      <c r="F42" s="166"/>
      <c r="G42" s="166"/>
      <c r="H42" s="166"/>
      <c r="I42" s="167"/>
      <c r="J42" s="166"/>
      <c r="K42" s="166"/>
      <c r="L42" s="43"/>
    </row>
    <row r="46" s="1" customFormat="1" ht="6.96" customHeight="1">
      <c r="B46" s="168"/>
      <c r="C46" s="169"/>
      <c r="D46" s="169"/>
      <c r="E46" s="169"/>
      <c r="F46" s="169"/>
      <c r="G46" s="169"/>
      <c r="H46" s="169"/>
      <c r="I46" s="170"/>
      <c r="J46" s="169"/>
      <c r="K46" s="169"/>
      <c r="L46" s="43"/>
    </row>
    <row r="47" s="1" customFormat="1" ht="24.96" customHeight="1">
      <c r="B47" s="38"/>
      <c r="C47" s="23" t="s">
        <v>95</v>
      </c>
      <c r="D47" s="39"/>
      <c r="E47" s="39"/>
      <c r="F47" s="39"/>
      <c r="G47" s="39"/>
      <c r="H47" s="39"/>
      <c r="I47" s="143"/>
      <c r="J47" s="39"/>
      <c r="K47" s="39"/>
      <c r="L47" s="43"/>
    </row>
    <row r="48" s="1" customFormat="1" ht="6.96" customHeight="1">
      <c r="B48" s="38"/>
      <c r="C48" s="39"/>
      <c r="D48" s="39"/>
      <c r="E48" s="39"/>
      <c r="F48" s="39"/>
      <c r="G48" s="39"/>
      <c r="H48" s="39"/>
      <c r="I48" s="143"/>
      <c r="J48" s="39"/>
      <c r="K48" s="39"/>
      <c r="L48" s="43"/>
    </row>
    <row r="49" s="1" customFormat="1" ht="12" customHeight="1">
      <c r="B49" s="38"/>
      <c r="C49" s="32" t="s">
        <v>16</v>
      </c>
      <c r="D49" s="39"/>
      <c r="E49" s="39"/>
      <c r="F49" s="39"/>
      <c r="G49" s="39"/>
      <c r="H49" s="39"/>
      <c r="I49" s="143"/>
      <c r="J49" s="39"/>
      <c r="K49" s="39"/>
      <c r="L49" s="43"/>
    </row>
    <row r="50" s="1" customFormat="1" ht="16.5" customHeight="1">
      <c r="B50" s="38"/>
      <c r="C50" s="39"/>
      <c r="D50" s="39"/>
      <c r="E50" s="171" t="str">
        <f>E7</f>
        <v>Oprava mostu v km 215,615 v úseku Postoloprty - Odb. Vrbka</v>
      </c>
      <c r="F50" s="32"/>
      <c r="G50" s="32"/>
      <c r="H50" s="32"/>
      <c r="I50" s="143"/>
      <c r="J50" s="39"/>
      <c r="K50" s="39"/>
      <c r="L50" s="43"/>
    </row>
    <row r="51" ht="12" customHeight="1">
      <c r="B51" s="21"/>
      <c r="C51" s="32" t="s">
        <v>91</v>
      </c>
      <c r="D51" s="22"/>
      <c r="E51" s="22"/>
      <c r="F51" s="22"/>
      <c r="G51" s="22"/>
      <c r="H51" s="22"/>
      <c r="I51" s="136"/>
      <c r="J51" s="22"/>
      <c r="K51" s="22"/>
      <c r="L51" s="20"/>
    </row>
    <row r="52" s="1" customFormat="1" ht="16.5" customHeight="1">
      <c r="B52" s="38"/>
      <c r="C52" s="39"/>
      <c r="D52" s="39"/>
      <c r="E52" s="171" t="s">
        <v>92</v>
      </c>
      <c r="F52" s="39"/>
      <c r="G52" s="39"/>
      <c r="H52" s="39"/>
      <c r="I52" s="143"/>
      <c r="J52" s="39"/>
      <c r="K52" s="39"/>
      <c r="L52" s="43"/>
    </row>
    <row r="53" s="1" customFormat="1" ht="12" customHeight="1">
      <c r="B53" s="38"/>
      <c r="C53" s="32" t="s">
        <v>93</v>
      </c>
      <c r="D53" s="39"/>
      <c r="E53" s="39"/>
      <c r="F53" s="39"/>
      <c r="G53" s="39"/>
      <c r="H53" s="39"/>
      <c r="I53" s="143"/>
      <c r="J53" s="39"/>
      <c r="K53" s="39"/>
      <c r="L53" s="43"/>
    </row>
    <row r="54" s="1" customFormat="1" ht="16.5" customHeight="1">
      <c r="B54" s="38"/>
      <c r="C54" s="39"/>
      <c r="D54" s="39"/>
      <c r="E54" s="64" t="str">
        <f>E11</f>
        <v>002 - km 215,615 - svršek</v>
      </c>
      <c r="F54" s="39"/>
      <c r="G54" s="39"/>
      <c r="H54" s="39"/>
      <c r="I54" s="143"/>
      <c r="J54" s="39"/>
      <c r="K54" s="39"/>
      <c r="L54" s="43"/>
    </row>
    <row r="55" s="1" customFormat="1" ht="6.96" customHeight="1">
      <c r="B55" s="38"/>
      <c r="C55" s="39"/>
      <c r="D55" s="39"/>
      <c r="E55" s="39"/>
      <c r="F55" s="39"/>
      <c r="G55" s="39"/>
      <c r="H55" s="39"/>
      <c r="I55" s="143"/>
      <c r="J55" s="39"/>
      <c r="K55" s="39"/>
      <c r="L55" s="43"/>
    </row>
    <row r="56" s="1" customFormat="1" ht="12" customHeight="1">
      <c r="B56" s="38"/>
      <c r="C56" s="32" t="s">
        <v>22</v>
      </c>
      <c r="D56" s="39"/>
      <c r="E56" s="39"/>
      <c r="F56" s="27" t="str">
        <f>F14</f>
        <v xml:space="preserve"> </v>
      </c>
      <c r="G56" s="39"/>
      <c r="H56" s="39"/>
      <c r="I56" s="145" t="s">
        <v>24</v>
      </c>
      <c r="J56" s="67" t="str">
        <f>IF(J14="","",J14)</f>
        <v>30. 5. 2019</v>
      </c>
      <c r="K56" s="39"/>
      <c r="L56" s="43"/>
    </row>
    <row r="57" s="1" customFormat="1" ht="6.96" customHeight="1">
      <c r="B57" s="38"/>
      <c r="C57" s="39"/>
      <c r="D57" s="39"/>
      <c r="E57" s="39"/>
      <c r="F57" s="39"/>
      <c r="G57" s="39"/>
      <c r="H57" s="39"/>
      <c r="I57" s="143"/>
      <c r="J57" s="39"/>
      <c r="K57" s="39"/>
      <c r="L57" s="43"/>
    </row>
    <row r="58" s="1" customFormat="1" ht="13.65" customHeight="1">
      <c r="B58" s="38"/>
      <c r="C58" s="32" t="s">
        <v>28</v>
      </c>
      <c r="D58" s="39"/>
      <c r="E58" s="39"/>
      <c r="F58" s="27" t="str">
        <f>E17</f>
        <v xml:space="preserve"> </v>
      </c>
      <c r="G58" s="39"/>
      <c r="H58" s="39"/>
      <c r="I58" s="145" t="s">
        <v>33</v>
      </c>
      <c r="J58" s="36" t="str">
        <f>E23</f>
        <v xml:space="preserve"> </v>
      </c>
      <c r="K58" s="39"/>
      <c r="L58" s="43"/>
    </row>
    <row r="59" s="1" customFormat="1" ht="13.65" customHeight="1">
      <c r="B59" s="38"/>
      <c r="C59" s="32" t="s">
        <v>31</v>
      </c>
      <c r="D59" s="39"/>
      <c r="E59" s="39"/>
      <c r="F59" s="27" t="str">
        <f>IF(E20="","",E20)</f>
        <v>Vyplň údaj</v>
      </c>
      <c r="G59" s="39"/>
      <c r="H59" s="39"/>
      <c r="I59" s="145" t="s">
        <v>35</v>
      </c>
      <c r="J59" s="36" t="str">
        <f>E26</f>
        <v xml:space="preserve"> </v>
      </c>
      <c r="K59" s="39"/>
      <c r="L59" s="43"/>
    </row>
    <row r="60" s="1" customFormat="1" ht="10.32" customHeight="1">
      <c r="B60" s="38"/>
      <c r="C60" s="39"/>
      <c r="D60" s="39"/>
      <c r="E60" s="39"/>
      <c r="F60" s="39"/>
      <c r="G60" s="39"/>
      <c r="H60" s="39"/>
      <c r="I60" s="143"/>
      <c r="J60" s="39"/>
      <c r="K60" s="39"/>
      <c r="L60" s="43"/>
    </row>
    <row r="61" s="1" customFormat="1" ht="29.28" customHeight="1">
      <c r="B61" s="38"/>
      <c r="C61" s="172" t="s">
        <v>96</v>
      </c>
      <c r="D61" s="173"/>
      <c r="E61" s="173"/>
      <c r="F61" s="173"/>
      <c r="G61" s="173"/>
      <c r="H61" s="173"/>
      <c r="I61" s="174"/>
      <c r="J61" s="175" t="s">
        <v>97</v>
      </c>
      <c r="K61" s="173"/>
      <c r="L61" s="43"/>
    </row>
    <row r="62" s="1" customFormat="1" ht="10.32" customHeight="1">
      <c r="B62" s="38"/>
      <c r="C62" s="39"/>
      <c r="D62" s="39"/>
      <c r="E62" s="39"/>
      <c r="F62" s="39"/>
      <c r="G62" s="39"/>
      <c r="H62" s="39"/>
      <c r="I62" s="143"/>
      <c r="J62" s="39"/>
      <c r="K62" s="39"/>
      <c r="L62" s="43"/>
    </row>
    <row r="63" s="1" customFormat="1" ht="22.8" customHeight="1">
      <c r="B63" s="38"/>
      <c r="C63" s="176" t="s">
        <v>98</v>
      </c>
      <c r="D63" s="39"/>
      <c r="E63" s="39"/>
      <c r="F63" s="39"/>
      <c r="G63" s="39"/>
      <c r="H63" s="39"/>
      <c r="I63" s="143"/>
      <c r="J63" s="98">
        <f>J88</f>
        <v>0</v>
      </c>
      <c r="K63" s="39"/>
      <c r="L63" s="43"/>
      <c r="AU63" s="17" t="s">
        <v>99</v>
      </c>
    </row>
    <row r="64" s="8" customFormat="1" ht="24.96" customHeight="1">
      <c r="B64" s="177"/>
      <c r="C64" s="178"/>
      <c r="D64" s="179" t="s">
        <v>100</v>
      </c>
      <c r="E64" s="180"/>
      <c r="F64" s="180"/>
      <c r="G64" s="180"/>
      <c r="H64" s="180"/>
      <c r="I64" s="181"/>
      <c r="J64" s="182">
        <f>J89</f>
        <v>0</v>
      </c>
      <c r="K64" s="178"/>
      <c r="L64" s="183"/>
    </row>
    <row r="65" s="9" customFormat="1" ht="19.92" customHeight="1">
      <c r="B65" s="184"/>
      <c r="C65" s="122"/>
      <c r="D65" s="185" t="s">
        <v>777</v>
      </c>
      <c r="E65" s="186"/>
      <c r="F65" s="186"/>
      <c r="G65" s="186"/>
      <c r="H65" s="186"/>
      <c r="I65" s="187"/>
      <c r="J65" s="188">
        <f>J90</f>
        <v>0</v>
      </c>
      <c r="K65" s="122"/>
      <c r="L65" s="189"/>
    </row>
    <row r="66" s="8" customFormat="1" ht="24.96" customHeight="1">
      <c r="B66" s="177"/>
      <c r="C66" s="178"/>
      <c r="D66" s="179" t="s">
        <v>778</v>
      </c>
      <c r="E66" s="180"/>
      <c r="F66" s="180"/>
      <c r="G66" s="180"/>
      <c r="H66" s="180"/>
      <c r="I66" s="181"/>
      <c r="J66" s="182">
        <f>J207</f>
        <v>0</v>
      </c>
      <c r="K66" s="178"/>
      <c r="L66" s="183"/>
    </row>
    <row r="67" s="1" customFormat="1" ht="21.84" customHeight="1">
      <c r="B67" s="38"/>
      <c r="C67" s="39"/>
      <c r="D67" s="39"/>
      <c r="E67" s="39"/>
      <c r="F67" s="39"/>
      <c r="G67" s="39"/>
      <c r="H67" s="39"/>
      <c r="I67" s="143"/>
      <c r="J67" s="39"/>
      <c r="K67" s="39"/>
      <c r="L67" s="43"/>
    </row>
    <row r="68" s="1" customFormat="1" ht="6.96" customHeight="1">
      <c r="B68" s="57"/>
      <c r="C68" s="58"/>
      <c r="D68" s="58"/>
      <c r="E68" s="58"/>
      <c r="F68" s="58"/>
      <c r="G68" s="58"/>
      <c r="H68" s="58"/>
      <c r="I68" s="167"/>
      <c r="J68" s="58"/>
      <c r="K68" s="58"/>
      <c r="L68" s="43"/>
    </row>
    <row r="72" s="1" customFormat="1" ht="6.96" customHeight="1">
      <c r="B72" s="59"/>
      <c r="C72" s="60"/>
      <c r="D72" s="60"/>
      <c r="E72" s="60"/>
      <c r="F72" s="60"/>
      <c r="G72" s="60"/>
      <c r="H72" s="60"/>
      <c r="I72" s="170"/>
      <c r="J72" s="60"/>
      <c r="K72" s="60"/>
      <c r="L72" s="43"/>
    </row>
    <row r="73" s="1" customFormat="1" ht="24.96" customHeight="1">
      <c r="B73" s="38"/>
      <c r="C73" s="23" t="s">
        <v>111</v>
      </c>
      <c r="D73" s="39"/>
      <c r="E73" s="39"/>
      <c r="F73" s="39"/>
      <c r="G73" s="39"/>
      <c r="H73" s="39"/>
      <c r="I73" s="143"/>
      <c r="J73" s="39"/>
      <c r="K73" s="39"/>
      <c r="L73" s="43"/>
    </row>
    <row r="74" s="1" customFormat="1" ht="6.96" customHeight="1">
      <c r="B74" s="38"/>
      <c r="C74" s="39"/>
      <c r="D74" s="39"/>
      <c r="E74" s="39"/>
      <c r="F74" s="39"/>
      <c r="G74" s="39"/>
      <c r="H74" s="39"/>
      <c r="I74" s="143"/>
      <c r="J74" s="39"/>
      <c r="K74" s="39"/>
      <c r="L74" s="43"/>
    </row>
    <row r="75" s="1" customFormat="1" ht="12" customHeight="1">
      <c r="B75" s="38"/>
      <c r="C75" s="32" t="s">
        <v>16</v>
      </c>
      <c r="D75" s="39"/>
      <c r="E75" s="39"/>
      <c r="F75" s="39"/>
      <c r="G75" s="39"/>
      <c r="H75" s="39"/>
      <c r="I75" s="143"/>
      <c r="J75" s="39"/>
      <c r="K75" s="39"/>
      <c r="L75" s="43"/>
    </row>
    <row r="76" s="1" customFormat="1" ht="16.5" customHeight="1">
      <c r="B76" s="38"/>
      <c r="C76" s="39"/>
      <c r="D76" s="39"/>
      <c r="E76" s="171" t="str">
        <f>E7</f>
        <v>Oprava mostu v km 215,615 v úseku Postoloprty - Odb. Vrbka</v>
      </c>
      <c r="F76" s="32"/>
      <c r="G76" s="32"/>
      <c r="H76" s="32"/>
      <c r="I76" s="143"/>
      <c r="J76" s="39"/>
      <c r="K76" s="39"/>
      <c r="L76" s="43"/>
    </row>
    <row r="77" ht="12" customHeight="1">
      <c r="B77" s="21"/>
      <c r="C77" s="32" t="s">
        <v>91</v>
      </c>
      <c r="D77" s="22"/>
      <c r="E77" s="22"/>
      <c r="F77" s="22"/>
      <c r="G77" s="22"/>
      <c r="H77" s="22"/>
      <c r="I77" s="136"/>
      <c r="J77" s="22"/>
      <c r="K77" s="22"/>
      <c r="L77" s="20"/>
    </row>
    <row r="78" s="1" customFormat="1" ht="16.5" customHeight="1">
      <c r="B78" s="38"/>
      <c r="C78" s="39"/>
      <c r="D78" s="39"/>
      <c r="E78" s="171" t="s">
        <v>92</v>
      </c>
      <c r="F78" s="39"/>
      <c r="G78" s="39"/>
      <c r="H78" s="39"/>
      <c r="I78" s="143"/>
      <c r="J78" s="39"/>
      <c r="K78" s="39"/>
      <c r="L78" s="43"/>
    </row>
    <row r="79" s="1" customFormat="1" ht="12" customHeight="1">
      <c r="B79" s="38"/>
      <c r="C79" s="32" t="s">
        <v>93</v>
      </c>
      <c r="D79" s="39"/>
      <c r="E79" s="39"/>
      <c r="F79" s="39"/>
      <c r="G79" s="39"/>
      <c r="H79" s="39"/>
      <c r="I79" s="143"/>
      <c r="J79" s="39"/>
      <c r="K79" s="39"/>
      <c r="L79" s="43"/>
    </row>
    <row r="80" s="1" customFormat="1" ht="16.5" customHeight="1">
      <c r="B80" s="38"/>
      <c r="C80" s="39"/>
      <c r="D80" s="39"/>
      <c r="E80" s="64" t="str">
        <f>E11</f>
        <v>002 - km 215,615 - svršek</v>
      </c>
      <c r="F80" s="39"/>
      <c r="G80" s="39"/>
      <c r="H80" s="39"/>
      <c r="I80" s="143"/>
      <c r="J80" s="39"/>
      <c r="K80" s="39"/>
      <c r="L80" s="43"/>
    </row>
    <row r="81" s="1" customFormat="1" ht="6.96" customHeight="1">
      <c r="B81" s="38"/>
      <c r="C81" s="39"/>
      <c r="D81" s="39"/>
      <c r="E81" s="39"/>
      <c r="F81" s="39"/>
      <c r="G81" s="39"/>
      <c r="H81" s="39"/>
      <c r="I81" s="143"/>
      <c r="J81" s="39"/>
      <c r="K81" s="39"/>
      <c r="L81" s="43"/>
    </row>
    <row r="82" s="1" customFormat="1" ht="12" customHeight="1">
      <c r="B82" s="38"/>
      <c r="C82" s="32" t="s">
        <v>22</v>
      </c>
      <c r="D82" s="39"/>
      <c r="E82" s="39"/>
      <c r="F82" s="27" t="str">
        <f>F14</f>
        <v xml:space="preserve"> </v>
      </c>
      <c r="G82" s="39"/>
      <c r="H82" s="39"/>
      <c r="I82" s="145" t="s">
        <v>24</v>
      </c>
      <c r="J82" s="67" t="str">
        <f>IF(J14="","",J14)</f>
        <v>30. 5. 2019</v>
      </c>
      <c r="K82" s="39"/>
      <c r="L82" s="43"/>
    </row>
    <row r="83" s="1" customFormat="1" ht="6.96" customHeight="1">
      <c r="B83" s="38"/>
      <c r="C83" s="39"/>
      <c r="D83" s="39"/>
      <c r="E83" s="39"/>
      <c r="F83" s="39"/>
      <c r="G83" s="39"/>
      <c r="H83" s="39"/>
      <c r="I83" s="143"/>
      <c r="J83" s="39"/>
      <c r="K83" s="39"/>
      <c r="L83" s="43"/>
    </row>
    <row r="84" s="1" customFormat="1" ht="13.65" customHeight="1">
      <c r="B84" s="38"/>
      <c r="C84" s="32" t="s">
        <v>28</v>
      </c>
      <c r="D84" s="39"/>
      <c r="E84" s="39"/>
      <c r="F84" s="27" t="str">
        <f>E17</f>
        <v xml:space="preserve"> </v>
      </c>
      <c r="G84" s="39"/>
      <c r="H84" s="39"/>
      <c r="I84" s="145" t="s">
        <v>33</v>
      </c>
      <c r="J84" s="36" t="str">
        <f>E23</f>
        <v xml:space="preserve"> </v>
      </c>
      <c r="K84" s="39"/>
      <c r="L84" s="43"/>
    </row>
    <row r="85" s="1" customFormat="1" ht="13.65" customHeight="1">
      <c r="B85" s="38"/>
      <c r="C85" s="32" t="s">
        <v>31</v>
      </c>
      <c r="D85" s="39"/>
      <c r="E85" s="39"/>
      <c r="F85" s="27" t="str">
        <f>IF(E20="","",E20)</f>
        <v>Vyplň údaj</v>
      </c>
      <c r="G85" s="39"/>
      <c r="H85" s="39"/>
      <c r="I85" s="145" t="s">
        <v>35</v>
      </c>
      <c r="J85" s="36" t="str">
        <f>E26</f>
        <v xml:space="preserve"> </v>
      </c>
      <c r="K85" s="39"/>
      <c r="L85" s="43"/>
    </row>
    <row r="86" s="1" customFormat="1" ht="10.32" customHeight="1">
      <c r="B86" s="38"/>
      <c r="C86" s="39"/>
      <c r="D86" s="39"/>
      <c r="E86" s="39"/>
      <c r="F86" s="39"/>
      <c r="G86" s="39"/>
      <c r="H86" s="39"/>
      <c r="I86" s="143"/>
      <c r="J86" s="39"/>
      <c r="K86" s="39"/>
      <c r="L86" s="43"/>
    </row>
    <row r="87" s="10" customFormat="1" ht="29.28" customHeight="1">
      <c r="B87" s="190"/>
      <c r="C87" s="191" t="s">
        <v>112</v>
      </c>
      <c r="D87" s="192" t="s">
        <v>56</v>
      </c>
      <c r="E87" s="192" t="s">
        <v>52</v>
      </c>
      <c r="F87" s="192" t="s">
        <v>53</v>
      </c>
      <c r="G87" s="192" t="s">
        <v>113</v>
      </c>
      <c r="H87" s="192" t="s">
        <v>114</v>
      </c>
      <c r="I87" s="193" t="s">
        <v>115</v>
      </c>
      <c r="J87" s="192" t="s">
        <v>97</v>
      </c>
      <c r="K87" s="194" t="s">
        <v>116</v>
      </c>
      <c r="L87" s="195"/>
      <c r="M87" s="88" t="s">
        <v>1</v>
      </c>
      <c r="N87" s="89" t="s">
        <v>41</v>
      </c>
      <c r="O87" s="89" t="s">
        <v>117</v>
      </c>
      <c r="P87" s="89" t="s">
        <v>118</v>
      </c>
      <c r="Q87" s="89" t="s">
        <v>119</v>
      </c>
      <c r="R87" s="89" t="s">
        <v>120</v>
      </c>
      <c r="S87" s="89" t="s">
        <v>121</v>
      </c>
      <c r="T87" s="90" t="s">
        <v>122</v>
      </c>
    </row>
    <row r="88" s="1" customFormat="1" ht="22.8" customHeight="1">
      <c r="B88" s="38"/>
      <c r="C88" s="95" t="s">
        <v>123</v>
      </c>
      <c r="D88" s="39"/>
      <c r="E88" s="39"/>
      <c r="F88" s="39"/>
      <c r="G88" s="39"/>
      <c r="H88" s="39"/>
      <c r="I88" s="143"/>
      <c r="J88" s="196">
        <f>BK88</f>
        <v>0</v>
      </c>
      <c r="K88" s="39"/>
      <c r="L88" s="43"/>
      <c r="M88" s="91"/>
      <c r="N88" s="92"/>
      <c r="O88" s="92"/>
      <c r="P88" s="197">
        <f>P89+P207</f>
        <v>0</v>
      </c>
      <c r="Q88" s="92"/>
      <c r="R88" s="197">
        <f>R89+R207</f>
        <v>0.44532000000000005</v>
      </c>
      <c r="S88" s="92"/>
      <c r="T88" s="198">
        <f>T89+T207</f>
        <v>0</v>
      </c>
      <c r="AT88" s="17" t="s">
        <v>70</v>
      </c>
      <c r="AU88" s="17" t="s">
        <v>99</v>
      </c>
      <c r="BK88" s="199">
        <f>BK89+BK207</f>
        <v>0</v>
      </c>
    </row>
    <row r="89" s="11" customFormat="1" ht="25.92" customHeight="1">
      <c r="B89" s="200"/>
      <c r="C89" s="201"/>
      <c r="D89" s="202" t="s">
        <v>70</v>
      </c>
      <c r="E89" s="203" t="s">
        <v>124</v>
      </c>
      <c r="F89" s="203" t="s">
        <v>125</v>
      </c>
      <c r="G89" s="201"/>
      <c r="H89" s="201"/>
      <c r="I89" s="204"/>
      <c r="J89" s="205">
        <f>BK89</f>
        <v>0</v>
      </c>
      <c r="K89" s="201"/>
      <c r="L89" s="206"/>
      <c r="M89" s="207"/>
      <c r="N89" s="208"/>
      <c r="O89" s="208"/>
      <c r="P89" s="209">
        <f>P90</f>
        <v>0</v>
      </c>
      <c r="Q89" s="208"/>
      <c r="R89" s="209">
        <f>R90</f>
        <v>0</v>
      </c>
      <c r="S89" s="208"/>
      <c r="T89" s="210">
        <f>T90</f>
        <v>0</v>
      </c>
      <c r="AR89" s="211" t="s">
        <v>21</v>
      </c>
      <c r="AT89" s="212" t="s">
        <v>70</v>
      </c>
      <c r="AU89" s="212" t="s">
        <v>71</v>
      </c>
      <c r="AY89" s="211" t="s">
        <v>126</v>
      </c>
      <c r="BK89" s="213">
        <f>BK90</f>
        <v>0</v>
      </c>
    </row>
    <row r="90" s="11" customFormat="1" ht="22.8" customHeight="1">
      <c r="B90" s="200"/>
      <c r="C90" s="201"/>
      <c r="D90" s="202" t="s">
        <v>70</v>
      </c>
      <c r="E90" s="214" t="s">
        <v>174</v>
      </c>
      <c r="F90" s="214" t="s">
        <v>270</v>
      </c>
      <c r="G90" s="201"/>
      <c r="H90" s="201"/>
      <c r="I90" s="204"/>
      <c r="J90" s="215">
        <f>BK90</f>
        <v>0</v>
      </c>
      <c r="K90" s="201"/>
      <c r="L90" s="206"/>
      <c r="M90" s="207"/>
      <c r="N90" s="208"/>
      <c r="O90" s="208"/>
      <c r="P90" s="209">
        <f>SUM(P91:P206)</f>
        <v>0</v>
      </c>
      <c r="Q90" s="208"/>
      <c r="R90" s="209">
        <f>SUM(R91:R206)</f>
        <v>0</v>
      </c>
      <c r="S90" s="208"/>
      <c r="T90" s="210">
        <f>SUM(T91:T206)</f>
        <v>0</v>
      </c>
      <c r="AR90" s="211" t="s">
        <v>21</v>
      </c>
      <c r="AT90" s="212" t="s">
        <v>70</v>
      </c>
      <c r="AU90" s="212" t="s">
        <v>21</v>
      </c>
      <c r="AY90" s="211" t="s">
        <v>126</v>
      </c>
      <c r="BK90" s="213">
        <f>SUM(BK91:BK206)</f>
        <v>0</v>
      </c>
    </row>
    <row r="91" s="1" customFormat="1" ht="22.5" customHeight="1">
      <c r="B91" s="38"/>
      <c r="C91" s="216" t="s">
        <v>21</v>
      </c>
      <c r="D91" s="216" t="s">
        <v>128</v>
      </c>
      <c r="E91" s="217" t="s">
        <v>779</v>
      </c>
      <c r="F91" s="218" t="s">
        <v>780</v>
      </c>
      <c r="G91" s="219" t="s">
        <v>273</v>
      </c>
      <c r="H91" s="220">
        <v>1</v>
      </c>
      <c r="I91" s="221"/>
      <c r="J91" s="222">
        <f>ROUND(I91*H91,2)</f>
        <v>0</v>
      </c>
      <c r="K91" s="218" t="s">
        <v>781</v>
      </c>
      <c r="L91" s="43"/>
      <c r="M91" s="223" t="s">
        <v>1</v>
      </c>
      <c r="N91" s="224" t="s">
        <v>42</v>
      </c>
      <c r="O91" s="79"/>
      <c r="P91" s="225">
        <f>O91*H91</f>
        <v>0</v>
      </c>
      <c r="Q91" s="225">
        <v>0</v>
      </c>
      <c r="R91" s="225">
        <f>Q91*H91</f>
        <v>0</v>
      </c>
      <c r="S91" s="225">
        <v>0</v>
      </c>
      <c r="T91" s="226">
        <f>S91*H91</f>
        <v>0</v>
      </c>
      <c r="AR91" s="17" t="s">
        <v>133</v>
      </c>
      <c r="AT91" s="17" t="s">
        <v>128</v>
      </c>
      <c r="AU91" s="17" t="s">
        <v>79</v>
      </c>
      <c r="AY91" s="17" t="s">
        <v>126</v>
      </c>
      <c r="BE91" s="227">
        <f>IF(N91="základní",J91,0)</f>
        <v>0</v>
      </c>
      <c r="BF91" s="227">
        <f>IF(N91="snížená",J91,0)</f>
        <v>0</v>
      </c>
      <c r="BG91" s="227">
        <f>IF(N91="zákl. přenesená",J91,0)</f>
        <v>0</v>
      </c>
      <c r="BH91" s="227">
        <f>IF(N91="sníž. přenesená",J91,0)</f>
        <v>0</v>
      </c>
      <c r="BI91" s="227">
        <f>IF(N91="nulová",J91,0)</f>
        <v>0</v>
      </c>
      <c r="BJ91" s="17" t="s">
        <v>21</v>
      </c>
      <c r="BK91" s="227">
        <f>ROUND(I91*H91,2)</f>
        <v>0</v>
      </c>
      <c r="BL91" s="17" t="s">
        <v>133</v>
      </c>
      <c r="BM91" s="17" t="s">
        <v>782</v>
      </c>
    </row>
    <row r="92" s="1" customFormat="1">
      <c r="B92" s="38"/>
      <c r="C92" s="39"/>
      <c r="D92" s="228" t="s">
        <v>135</v>
      </c>
      <c r="E92" s="39"/>
      <c r="F92" s="229" t="s">
        <v>783</v>
      </c>
      <c r="G92" s="39"/>
      <c r="H92" s="39"/>
      <c r="I92" s="143"/>
      <c r="J92" s="39"/>
      <c r="K92" s="39"/>
      <c r="L92" s="43"/>
      <c r="M92" s="230"/>
      <c r="N92" s="79"/>
      <c r="O92" s="79"/>
      <c r="P92" s="79"/>
      <c r="Q92" s="79"/>
      <c r="R92" s="79"/>
      <c r="S92" s="79"/>
      <c r="T92" s="80"/>
      <c r="AT92" s="17" t="s">
        <v>135</v>
      </c>
      <c r="AU92" s="17" t="s">
        <v>79</v>
      </c>
    </row>
    <row r="93" s="1" customFormat="1">
      <c r="B93" s="38"/>
      <c r="C93" s="39"/>
      <c r="D93" s="228" t="s">
        <v>137</v>
      </c>
      <c r="E93" s="39"/>
      <c r="F93" s="231" t="s">
        <v>784</v>
      </c>
      <c r="G93" s="39"/>
      <c r="H93" s="39"/>
      <c r="I93" s="143"/>
      <c r="J93" s="39"/>
      <c r="K93" s="39"/>
      <c r="L93" s="43"/>
      <c r="M93" s="230"/>
      <c r="N93" s="79"/>
      <c r="O93" s="79"/>
      <c r="P93" s="79"/>
      <c r="Q93" s="79"/>
      <c r="R93" s="79"/>
      <c r="S93" s="79"/>
      <c r="T93" s="80"/>
      <c r="AT93" s="17" t="s">
        <v>137</v>
      </c>
      <c r="AU93" s="17" t="s">
        <v>79</v>
      </c>
    </row>
    <row r="94" s="1" customFormat="1">
      <c r="B94" s="38"/>
      <c r="C94" s="39"/>
      <c r="D94" s="228" t="s">
        <v>139</v>
      </c>
      <c r="E94" s="39"/>
      <c r="F94" s="231" t="s">
        <v>785</v>
      </c>
      <c r="G94" s="39"/>
      <c r="H94" s="39"/>
      <c r="I94" s="143"/>
      <c r="J94" s="39"/>
      <c r="K94" s="39"/>
      <c r="L94" s="43"/>
      <c r="M94" s="230"/>
      <c r="N94" s="79"/>
      <c r="O94" s="79"/>
      <c r="P94" s="79"/>
      <c r="Q94" s="79"/>
      <c r="R94" s="79"/>
      <c r="S94" s="79"/>
      <c r="T94" s="80"/>
      <c r="AT94" s="17" t="s">
        <v>139</v>
      </c>
      <c r="AU94" s="17" t="s">
        <v>79</v>
      </c>
    </row>
    <row r="95" s="12" customFormat="1">
      <c r="B95" s="232"/>
      <c r="C95" s="233"/>
      <c r="D95" s="228" t="s">
        <v>141</v>
      </c>
      <c r="E95" s="234" t="s">
        <v>1</v>
      </c>
      <c r="F95" s="235" t="s">
        <v>786</v>
      </c>
      <c r="G95" s="233"/>
      <c r="H95" s="234" t="s">
        <v>1</v>
      </c>
      <c r="I95" s="236"/>
      <c r="J95" s="233"/>
      <c r="K95" s="233"/>
      <c r="L95" s="237"/>
      <c r="M95" s="238"/>
      <c r="N95" s="239"/>
      <c r="O95" s="239"/>
      <c r="P95" s="239"/>
      <c r="Q95" s="239"/>
      <c r="R95" s="239"/>
      <c r="S95" s="239"/>
      <c r="T95" s="240"/>
      <c r="AT95" s="241" t="s">
        <v>141</v>
      </c>
      <c r="AU95" s="241" t="s">
        <v>79</v>
      </c>
      <c r="AV95" s="12" t="s">
        <v>21</v>
      </c>
      <c r="AW95" s="12" t="s">
        <v>34</v>
      </c>
      <c r="AX95" s="12" t="s">
        <v>71</v>
      </c>
      <c r="AY95" s="241" t="s">
        <v>126</v>
      </c>
    </row>
    <row r="96" s="13" customFormat="1">
      <c r="B96" s="242"/>
      <c r="C96" s="243"/>
      <c r="D96" s="228" t="s">
        <v>141</v>
      </c>
      <c r="E96" s="244" t="s">
        <v>1</v>
      </c>
      <c r="F96" s="245" t="s">
        <v>787</v>
      </c>
      <c r="G96" s="243"/>
      <c r="H96" s="246">
        <v>1</v>
      </c>
      <c r="I96" s="247"/>
      <c r="J96" s="243"/>
      <c r="K96" s="243"/>
      <c r="L96" s="248"/>
      <c r="M96" s="249"/>
      <c r="N96" s="250"/>
      <c r="O96" s="250"/>
      <c r="P96" s="250"/>
      <c r="Q96" s="250"/>
      <c r="R96" s="250"/>
      <c r="S96" s="250"/>
      <c r="T96" s="251"/>
      <c r="AT96" s="252" t="s">
        <v>141</v>
      </c>
      <c r="AU96" s="252" t="s">
        <v>79</v>
      </c>
      <c r="AV96" s="13" t="s">
        <v>79</v>
      </c>
      <c r="AW96" s="13" t="s">
        <v>34</v>
      </c>
      <c r="AX96" s="13" t="s">
        <v>71</v>
      </c>
      <c r="AY96" s="252" t="s">
        <v>126</v>
      </c>
    </row>
    <row r="97" s="14" customFormat="1">
      <c r="B97" s="253"/>
      <c r="C97" s="254"/>
      <c r="D97" s="228" t="s">
        <v>141</v>
      </c>
      <c r="E97" s="255" t="s">
        <v>1</v>
      </c>
      <c r="F97" s="256" t="s">
        <v>150</v>
      </c>
      <c r="G97" s="254"/>
      <c r="H97" s="257">
        <v>1</v>
      </c>
      <c r="I97" s="258"/>
      <c r="J97" s="254"/>
      <c r="K97" s="254"/>
      <c r="L97" s="259"/>
      <c r="M97" s="260"/>
      <c r="N97" s="261"/>
      <c r="O97" s="261"/>
      <c r="P97" s="261"/>
      <c r="Q97" s="261"/>
      <c r="R97" s="261"/>
      <c r="S97" s="261"/>
      <c r="T97" s="262"/>
      <c r="AT97" s="263" t="s">
        <v>141</v>
      </c>
      <c r="AU97" s="263" t="s">
        <v>79</v>
      </c>
      <c r="AV97" s="14" t="s">
        <v>133</v>
      </c>
      <c r="AW97" s="14" t="s">
        <v>34</v>
      </c>
      <c r="AX97" s="14" t="s">
        <v>21</v>
      </c>
      <c r="AY97" s="263" t="s">
        <v>126</v>
      </c>
    </row>
    <row r="98" s="1" customFormat="1" ht="22.5" customHeight="1">
      <c r="B98" s="38"/>
      <c r="C98" s="216" t="s">
        <v>79</v>
      </c>
      <c r="D98" s="216" t="s">
        <v>128</v>
      </c>
      <c r="E98" s="217" t="s">
        <v>788</v>
      </c>
      <c r="F98" s="218" t="s">
        <v>789</v>
      </c>
      <c r="G98" s="219" t="s">
        <v>273</v>
      </c>
      <c r="H98" s="220">
        <v>1</v>
      </c>
      <c r="I98" s="221"/>
      <c r="J98" s="222">
        <f>ROUND(I98*H98,2)</f>
        <v>0</v>
      </c>
      <c r="K98" s="218" t="s">
        <v>781</v>
      </c>
      <c r="L98" s="43"/>
      <c r="M98" s="223" t="s">
        <v>1</v>
      </c>
      <c r="N98" s="224" t="s">
        <v>42</v>
      </c>
      <c r="O98" s="79"/>
      <c r="P98" s="225">
        <f>O98*H98</f>
        <v>0</v>
      </c>
      <c r="Q98" s="225">
        <v>0</v>
      </c>
      <c r="R98" s="225">
        <f>Q98*H98</f>
        <v>0</v>
      </c>
      <c r="S98" s="225">
        <v>0</v>
      </c>
      <c r="T98" s="226">
        <f>S98*H98</f>
        <v>0</v>
      </c>
      <c r="AR98" s="17" t="s">
        <v>133</v>
      </c>
      <c r="AT98" s="17" t="s">
        <v>128</v>
      </c>
      <c r="AU98" s="17" t="s">
        <v>79</v>
      </c>
      <c r="AY98" s="17" t="s">
        <v>126</v>
      </c>
      <c r="BE98" s="227">
        <f>IF(N98="základní",J98,0)</f>
        <v>0</v>
      </c>
      <c r="BF98" s="227">
        <f>IF(N98="snížená",J98,0)</f>
        <v>0</v>
      </c>
      <c r="BG98" s="227">
        <f>IF(N98="zákl. přenesená",J98,0)</f>
        <v>0</v>
      </c>
      <c r="BH98" s="227">
        <f>IF(N98="sníž. přenesená",J98,0)</f>
        <v>0</v>
      </c>
      <c r="BI98" s="227">
        <f>IF(N98="nulová",J98,0)</f>
        <v>0</v>
      </c>
      <c r="BJ98" s="17" t="s">
        <v>21</v>
      </c>
      <c r="BK98" s="227">
        <f>ROUND(I98*H98,2)</f>
        <v>0</v>
      </c>
      <c r="BL98" s="17" t="s">
        <v>133</v>
      </c>
      <c r="BM98" s="17" t="s">
        <v>790</v>
      </c>
    </row>
    <row r="99" s="1" customFormat="1">
      <c r="B99" s="38"/>
      <c r="C99" s="39"/>
      <c r="D99" s="228" t="s">
        <v>135</v>
      </c>
      <c r="E99" s="39"/>
      <c r="F99" s="229" t="s">
        <v>791</v>
      </c>
      <c r="G99" s="39"/>
      <c r="H99" s="39"/>
      <c r="I99" s="143"/>
      <c r="J99" s="39"/>
      <c r="K99" s="39"/>
      <c r="L99" s="43"/>
      <c r="M99" s="230"/>
      <c r="N99" s="79"/>
      <c r="O99" s="79"/>
      <c r="P99" s="79"/>
      <c r="Q99" s="79"/>
      <c r="R99" s="79"/>
      <c r="S99" s="79"/>
      <c r="T99" s="80"/>
      <c r="AT99" s="17" t="s">
        <v>135</v>
      </c>
      <c r="AU99" s="17" t="s">
        <v>79</v>
      </c>
    </row>
    <row r="100" s="1" customFormat="1">
      <c r="B100" s="38"/>
      <c r="C100" s="39"/>
      <c r="D100" s="228" t="s">
        <v>137</v>
      </c>
      <c r="E100" s="39"/>
      <c r="F100" s="231" t="s">
        <v>792</v>
      </c>
      <c r="G100" s="39"/>
      <c r="H100" s="39"/>
      <c r="I100" s="143"/>
      <c r="J100" s="39"/>
      <c r="K100" s="39"/>
      <c r="L100" s="43"/>
      <c r="M100" s="230"/>
      <c r="N100" s="79"/>
      <c r="O100" s="79"/>
      <c r="P100" s="79"/>
      <c r="Q100" s="79"/>
      <c r="R100" s="79"/>
      <c r="S100" s="79"/>
      <c r="T100" s="80"/>
      <c r="AT100" s="17" t="s">
        <v>137</v>
      </c>
      <c r="AU100" s="17" t="s">
        <v>79</v>
      </c>
    </row>
    <row r="101" s="1" customFormat="1">
      <c r="B101" s="38"/>
      <c r="C101" s="39"/>
      <c r="D101" s="228" t="s">
        <v>139</v>
      </c>
      <c r="E101" s="39"/>
      <c r="F101" s="231" t="s">
        <v>793</v>
      </c>
      <c r="G101" s="39"/>
      <c r="H101" s="39"/>
      <c r="I101" s="143"/>
      <c r="J101" s="39"/>
      <c r="K101" s="39"/>
      <c r="L101" s="43"/>
      <c r="M101" s="230"/>
      <c r="N101" s="79"/>
      <c r="O101" s="79"/>
      <c r="P101" s="79"/>
      <c r="Q101" s="79"/>
      <c r="R101" s="79"/>
      <c r="S101" s="79"/>
      <c r="T101" s="80"/>
      <c r="AT101" s="17" t="s">
        <v>139</v>
      </c>
      <c r="AU101" s="17" t="s">
        <v>79</v>
      </c>
    </row>
    <row r="102" s="12" customFormat="1">
      <c r="B102" s="232"/>
      <c r="C102" s="233"/>
      <c r="D102" s="228" t="s">
        <v>141</v>
      </c>
      <c r="E102" s="234" t="s">
        <v>1</v>
      </c>
      <c r="F102" s="235" t="s">
        <v>786</v>
      </c>
      <c r="G102" s="233"/>
      <c r="H102" s="234" t="s">
        <v>1</v>
      </c>
      <c r="I102" s="236"/>
      <c r="J102" s="233"/>
      <c r="K102" s="233"/>
      <c r="L102" s="237"/>
      <c r="M102" s="238"/>
      <c r="N102" s="239"/>
      <c r="O102" s="239"/>
      <c r="P102" s="239"/>
      <c r="Q102" s="239"/>
      <c r="R102" s="239"/>
      <c r="S102" s="239"/>
      <c r="T102" s="240"/>
      <c r="AT102" s="241" t="s">
        <v>141</v>
      </c>
      <c r="AU102" s="241" t="s">
        <v>79</v>
      </c>
      <c r="AV102" s="12" t="s">
        <v>21</v>
      </c>
      <c r="AW102" s="12" t="s">
        <v>34</v>
      </c>
      <c r="AX102" s="12" t="s">
        <v>71</v>
      </c>
      <c r="AY102" s="241" t="s">
        <v>126</v>
      </c>
    </row>
    <row r="103" s="13" customFormat="1">
      <c r="B103" s="242"/>
      <c r="C103" s="243"/>
      <c r="D103" s="228" t="s">
        <v>141</v>
      </c>
      <c r="E103" s="244" t="s">
        <v>1</v>
      </c>
      <c r="F103" s="245" t="s">
        <v>794</v>
      </c>
      <c r="G103" s="243"/>
      <c r="H103" s="246">
        <v>1</v>
      </c>
      <c r="I103" s="247"/>
      <c r="J103" s="243"/>
      <c r="K103" s="243"/>
      <c r="L103" s="248"/>
      <c r="M103" s="249"/>
      <c r="N103" s="250"/>
      <c r="O103" s="250"/>
      <c r="P103" s="250"/>
      <c r="Q103" s="250"/>
      <c r="R103" s="250"/>
      <c r="S103" s="250"/>
      <c r="T103" s="251"/>
      <c r="AT103" s="252" t="s">
        <v>141</v>
      </c>
      <c r="AU103" s="252" t="s">
        <v>79</v>
      </c>
      <c r="AV103" s="13" t="s">
        <v>79</v>
      </c>
      <c r="AW103" s="13" t="s">
        <v>34</v>
      </c>
      <c r="AX103" s="13" t="s">
        <v>71</v>
      </c>
      <c r="AY103" s="252" t="s">
        <v>126</v>
      </c>
    </row>
    <row r="104" s="14" customFormat="1">
      <c r="B104" s="253"/>
      <c r="C104" s="254"/>
      <c r="D104" s="228" t="s">
        <v>141</v>
      </c>
      <c r="E104" s="255" t="s">
        <v>1</v>
      </c>
      <c r="F104" s="256" t="s">
        <v>150</v>
      </c>
      <c r="G104" s="254"/>
      <c r="H104" s="257">
        <v>1</v>
      </c>
      <c r="I104" s="258"/>
      <c r="J104" s="254"/>
      <c r="K104" s="254"/>
      <c r="L104" s="259"/>
      <c r="M104" s="260"/>
      <c r="N104" s="261"/>
      <c r="O104" s="261"/>
      <c r="P104" s="261"/>
      <c r="Q104" s="261"/>
      <c r="R104" s="261"/>
      <c r="S104" s="261"/>
      <c r="T104" s="262"/>
      <c r="AT104" s="263" t="s">
        <v>141</v>
      </c>
      <c r="AU104" s="263" t="s">
        <v>79</v>
      </c>
      <c r="AV104" s="14" t="s">
        <v>133</v>
      </c>
      <c r="AW104" s="14" t="s">
        <v>34</v>
      </c>
      <c r="AX104" s="14" t="s">
        <v>21</v>
      </c>
      <c r="AY104" s="263" t="s">
        <v>126</v>
      </c>
    </row>
    <row r="105" s="1" customFormat="1" ht="22.5" customHeight="1">
      <c r="B105" s="38"/>
      <c r="C105" s="216" t="s">
        <v>158</v>
      </c>
      <c r="D105" s="216" t="s">
        <v>128</v>
      </c>
      <c r="E105" s="217" t="s">
        <v>795</v>
      </c>
      <c r="F105" s="218" t="s">
        <v>796</v>
      </c>
      <c r="G105" s="219" t="s">
        <v>273</v>
      </c>
      <c r="H105" s="220">
        <v>1</v>
      </c>
      <c r="I105" s="221"/>
      <c r="J105" s="222">
        <f>ROUND(I105*H105,2)</f>
        <v>0</v>
      </c>
      <c r="K105" s="218" t="s">
        <v>781</v>
      </c>
      <c r="L105" s="43"/>
      <c r="M105" s="223" t="s">
        <v>1</v>
      </c>
      <c r="N105" s="224" t="s">
        <v>42</v>
      </c>
      <c r="O105" s="79"/>
      <c r="P105" s="225">
        <f>O105*H105</f>
        <v>0</v>
      </c>
      <c r="Q105" s="225">
        <v>0</v>
      </c>
      <c r="R105" s="225">
        <f>Q105*H105</f>
        <v>0</v>
      </c>
      <c r="S105" s="225">
        <v>0</v>
      </c>
      <c r="T105" s="226">
        <f>S105*H105</f>
        <v>0</v>
      </c>
      <c r="AR105" s="17" t="s">
        <v>133</v>
      </c>
      <c r="AT105" s="17" t="s">
        <v>128</v>
      </c>
      <c r="AU105" s="17" t="s">
        <v>79</v>
      </c>
      <c r="AY105" s="17" t="s">
        <v>126</v>
      </c>
      <c r="BE105" s="227">
        <f>IF(N105="základní",J105,0)</f>
        <v>0</v>
      </c>
      <c r="BF105" s="227">
        <f>IF(N105="snížená",J105,0)</f>
        <v>0</v>
      </c>
      <c r="BG105" s="227">
        <f>IF(N105="zákl. přenesená",J105,0)</f>
        <v>0</v>
      </c>
      <c r="BH105" s="227">
        <f>IF(N105="sníž. přenesená",J105,0)</f>
        <v>0</v>
      </c>
      <c r="BI105" s="227">
        <f>IF(N105="nulová",J105,0)</f>
        <v>0</v>
      </c>
      <c r="BJ105" s="17" t="s">
        <v>21</v>
      </c>
      <c r="BK105" s="227">
        <f>ROUND(I105*H105,2)</f>
        <v>0</v>
      </c>
      <c r="BL105" s="17" t="s">
        <v>133</v>
      </c>
      <c r="BM105" s="17" t="s">
        <v>797</v>
      </c>
    </row>
    <row r="106" s="1" customFormat="1">
      <c r="B106" s="38"/>
      <c r="C106" s="39"/>
      <c r="D106" s="228" t="s">
        <v>135</v>
      </c>
      <c r="E106" s="39"/>
      <c r="F106" s="229" t="s">
        <v>798</v>
      </c>
      <c r="G106" s="39"/>
      <c r="H106" s="39"/>
      <c r="I106" s="143"/>
      <c r="J106" s="39"/>
      <c r="K106" s="39"/>
      <c r="L106" s="43"/>
      <c r="M106" s="230"/>
      <c r="N106" s="79"/>
      <c r="O106" s="79"/>
      <c r="P106" s="79"/>
      <c r="Q106" s="79"/>
      <c r="R106" s="79"/>
      <c r="S106" s="79"/>
      <c r="T106" s="80"/>
      <c r="AT106" s="17" t="s">
        <v>135</v>
      </c>
      <c r="AU106" s="17" t="s">
        <v>79</v>
      </c>
    </row>
    <row r="107" s="1" customFormat="1">
      <c r="B107" s="38"/>
      <c r="C107" s="39"/>
      <c r="D107" s="228" t="s">
        <v>137</v>
      </c>
      <c r="E107" s="39"/>
      <c r="F107" s="231" t="s">
        <v>799</v>
      </c>
      <c r="G107" s="39"/>
      <c r="H107" s="39"/>
      <c r="I107" s="143"/>
      <c r="J107" s="39"/>
      <c r="K107" s="39"/>
      <c r="L107" s="43"/>
      <c r="M107" s="230"/>
      <c r="N107" s="79"/>
      <c r="O107" s="79"/>
      <c r="P107" s="79"/>
      <c r="Q107" s="79"/>
      <c r="R107" s="79"/>
      <c r="S107" s="79"/>
      <c r="T107" s="80"/>
      <c r="AT107" s="17" t="s">
        <v>137</v>
      </c>
      <c r="AU107" s="17" t="s">
        <v>79</v>
      </c>
    </row>
    <row r="108" s="1" customFormat="1">
      <c r="B108" s="38"/>
      <c r="C108" s="39"/>
      <c r="D108" s="228" t="s">
        <v>139</v>
      </c>
      <c r="E108" s="39"/>
      <c r="F108" s="231" t="s">
        <v>800</v>
      </c>
      <c r="G108" s="39"/>
      <c r="H108" s="39"/>
      <c r="I108" s="143"/>
      <c r="J108" s="39"/>
      <c r="K108" s="39"/>
      <c r="L108" s="43"/>
      <c r="M108" s="230"/>
      <c r="N108" s="79"/>
      <c r="O108" s="79"/>
      <c r="P108" s="79"/>
      <c r="Q108" s="79"/>
      <c r="R108" s="79"/>
      <c r="S108" s="79"/>
      <c r="T108" s="80"/>
      <c r="AT108" s="17" t="s">
        <v>139</v>
      </c>
      <c r="AU108" s="17" t="s">
        <v>79</v>
      </c>
    </row>
    <row r="109" s="13" customFormat="1">
      <c r="B109" s="242"/>
      <c r="C109" s="243"/>
      <c r="D109" s="228" t="s">
        <v>141</v>
      </c>
      <c r="E109" s="244" t="s">
        <v>1</v>
      </c>
      <c r="F109" s="245" t="s">
        <v>801</v>
      </c>
      <c r="G109" s="243"/>
      <c r="H109" s="246">
        <v>1</v>
      </c>
      <c r="I109" s="247"/>
      <c r="J109" s="243"/>
      <c r="K109" s="243"/>
      <c r="L109" s="248"/>
      <c r="M109" s="249"/>
      <c r="N109" s="250"/>
      <c r="O109" s="250"/>
      <c r="P109" s="250"/>
      <c r="Q109" s="250"/>
      <c r="R109" s="250"/>
      <c r="S109" s="250"/>
      <c r="T109" s="251"/>
      <c r="AT109" s="252" t="s">
        <v>141</v>
      </c>
      <c r="AU109" s="252" t="s">
        <v>79</v>
      </c>
      <c r="AV109" s="13" t="s">
        <v>79</v>
      </c>
      <c r="AW109" s="13" t="s">
        <v>34</v>
      </c>
      <c r="AX109" s="13" t="s">
        <v>71</v>
      </c>
      <c r="AY109" s="252" t="s">
        <v>126</v>
      </c>
    </row>
    <row r="110" s="14" customFormat="1">
      <c r="B110" s="253"/>
      <c r="C110" s="254"/>
      <c r="D110" s="228" t="s">
        <v>141</v>
      </c>
      <c r="E110" s="255" t="s">
        <v>1</v>
      </c>
      <c r="F110" s="256" t="s">
        <v>150</v>
      </c>
      <c r="G110" s="254"/>
      <c r="H110" s="257">
        <v>1</v>
      </c>
      <c r="I110" s="258"/>
      <c r="J110" s="254"/>
      <c r="K110" s="254"/>
      <c r="L110" s="259"/>
      <c r="M110" s="260"/>
      <c r="N110" s="261"/>
      <c r="O110" s="261"/>
      <c r="P110" s="261"/>
      <c r="Q110" s="261"/>
      <c r="R110" s="261"/>
      <c r="S110" s="261"/>
      <c r="T110" s="262"/>
      <c r="AT110" s="263" t="s">
        <v>141</v>
      </c>
      <c r="AU110" s="263" t="s">
        <v>79</v>
      </c>
      <c r="AV110" s="14" t="s">
        <v>133</v>
      </c>
      <c r="AW110" s="14" t="s">
        <v>34</v>
      </c>
      <c r="AX110" s="14" t="s">
        <v>21</v>
      </c>
      <c r="AY110" s="263" t="s">
        <v>126</v>
      </c>
    </row>
    <row r="111" s="1" customFormat="1" ht="22.5" customHeight="1">
      <c r="B111" s="38"/>
      <c r="C111" s="216" t="s">
        <v>133</v>
      </c>
      <c r="D111" s="216" t="s">
        <v>128</v>
      </c>
      <c r="E111" s="217" t="s">
        <v>802</v>
      </c>
      <c r="F111" s="218" t="s">
        <v>803</v>
      </c>
      <c r="G111" s="219" t="s">
        <v>804</v>
      </c>
      <c r="H111" s="220">
        <v>2</v>
      </c>
      <c r="I111" s="221"/>
      <c r="J111" s="222">
        <f>ROUND(I111*H111,2)</f>
        <v>0</v>
      </c>
      <c r="K111" s="218" t="s">
        <v>781</v>
      </c>
      <c r="L111" s="43"/>
      <c r="M111" s="223" t="s">
        <v>1</v>
      </c>
      <c r="N111" s="224" t="s">
        <v>42</v>
      </c>
      <c r="O111" s="79"/>
      <c r="P111" s="225">
        <f>O111*H111</f>
        <v>0</v>
      </c>
      <c r="Q111" s="225">
        <v>0</v>
      </c>
      <c r="R111" s="225">
        <f>Q111*H111</f>
        <v>0</v>
      </c>
      <c r="S111" s="225">
        <v>0</v>
      </c>
      <c r="T111" s="226">
        <f>S111*H111</f>
        <v>0</v>
      </c>
      <c r="AR111" s="17" t="s">
        <v>133</v>
      </c>
      <c r="AT111" s="17" t="s">
        <v>128</v>
      </c>
      <c r="AU111" s="17" t="s">
        <v>79</v>
      </c>
      <c r="AY111" s="17" t="s">
        <v>126</v>
      </c>
      <c r="BE111" s="227">
        <f>IF(N111="základní",J111,0)</f>
        <v>0</v>
      </c>
      <c r="BF111" s="227">
        <f>IF(N111="snížená",J111,0)</f>
        <v>0</v>
      </c>
      <c r="BG111" s="227">
        <f>IF(N111="zákl. přenesená",J111,0)</f>
        <v>0</v>
      </c>
      <c r="BH111" s="227">
        <f>IF(N111="sníž. přenesená",J111,0)</f>
        <v>0</v>
      </c>
      <c r="BI111" s="227">
        <f>IF(N111="nulová",J111,0)</f>
        <v>0</v>
      </c>
      <c r="BJ111" s="17" t="s">
        <v>21</v>
      </c>
      <c r="BK111" s="227">
        <f>ROUND(I111*H111,2)</f>
        <v>0</v>
      </c>
      <c r="BL111" s="17" t="s">
        <v>133</v>
      </c>
      <c r="BM111" s="17" t="s">
        <v>805</v>
      </c>
    </row>
    <row r="112" s="1" customFormat="1">
      <c r="B112" s="38"/>
      <c r="C112" s="39"/>
      <c r="D112" s="228" t="s">
        <v>135</v>
      </c>
      <c r="E112" s="39"/>
      <c r="F112" s="229" t="s">
        <v>806</v>
      </c>
      <c r="G112" s="39"/>
      <c r="H112" s="39"/>
      <c r="I112" s="143"/>
      <c r="J112" s="39"/>
      <c r="K112" s="39"/>
      <c r="L112" s="43"/>
      <c r="M112" s="230"/>
      <c r="N112" s="79"/>
      <c r="O112" s="79"/>
      <c r="P112" s="79"/>
      <c r="Q112" s="79"/>
      <c r="R112" s="79"/>
      <c r="S112" s="79"/>
      <c r="T112" s="80"/>
      <c r="AT112" s="17" t="s">
        <v>135</v>
      </c>
      <c r="AU112" s="17" t="s">
        <v>79</v>
      </c>
    </row>
    <row r="113" s="1" customFormat="1">
      <c r="B113" s="38"/>
      <c r="C113" s="39"/>
      <c r="D113" s="228" t="s">
        <v>137</v>
      </c>
      <c r="E113" s="39"/>
      <c r="F113" s="231" t="s">
        <v>807</v>
      </c>
      <c r="G113" s="39"/>
      <c r="H113" s="39"/>
      <c r="I113" s="143"/>
      <c r="J113" s="39"/>
      <c r="K113" s="39"/>
      <c r="L113" s="43"/>
      <c r="M113" s="230"/>
      <c r="N113" s="79"/>
      <c r="O113" s="79"/>
      <c r="P113" s="79"/>
      <c r="Q113" s="79"/>
      <c r="R113" s="79"/>
      <c r="S113" s="79"/>
      <c r="T113" s="80"/>
      <c r="AT113" s="17" t="s">
        <v>137</v>
      </c>
      <c r="AU113" s="17" t="s">
        <v>79</v>
      </c>
    </row>
    <row r="114" s="1" customFormat="1">
      <c r="B114" s="38"/>
      <c r="C114" s="39"/>
      <c r="D114" s="228" t="s">
        <v>139</v>
      </c>
      <c r="E114" s="39"/>
      <c r="F114" s="231" t="s">
        <v>793</v>
      </c>
      <c r="G114" s="39"/>
      <c r="H114" s="39"/>
      <c r="I114" s="143"/>
      <c r="J114" s="39"/>
      <c r="K114" s="39"/>
      <c r="L114" s="43"/>
      <c r="M114" s="230"/>
      <c r="N114" s="79"/>
      <c r="O114" s="79"/>
      <c r="P114" s="79"/>
      <c r="Q114" s="79"/>
      <c r="R114" s="79"/>
      <c r="S114" s="79"/>
      <c r="T114" s="80"/>
      <c r="AT114" s="17" t="s">
        <v>139</v>
      </c>
      <c r="AU114" s="17" t="s">
        <v>79</v>
      </c>
    </row>
    <row r="115" s="12" customFormat="1">
      <c r="B115" s="232"/>
      <c r="C115" s="233"/>
      <c r="D115" s="228" t="s">
        <v>141</v>
      </c>
      <c r="E115" s="234" t="s">
        <v>1</v>
      </c>
      <c r="F115" s="235" t="s">
        <v>786</v>
      </c>
      <c r="G115" s="233"/>
      <c r="H115" s="234" t="s">
        <v>1</v>
      </c>
      <c r="I115" s="236"/>
      <c r="J115" s="233"/>
      <c r="K115" s="233"/>
      <c r="L115" s="237"/>
      <c r="M115" s="238"/>
      <c r="N115" s="239"/>
      <c r="O115" s="239"/>
      <c r="P115" s="239"/>
      <c r="Q115" s="239"/>
      <c r="R115" s="239"/>
      <c r="S115" s="239"/>
      <c r="T115" s="240"/>
      <c r="AT115" s="241" t="s">
        <v>141</v>
      </c>
      <c r="AU115" s="241" t="s">
        <v>79</v>
      </c>
      <c r="AV115" s="12" t="s">
        <v>21</v>
      </c>
      <c r="AW115" s="12" t="s">
        <v>34</v>
      </c>
      <c r="AX115" s="12" t="s">
        <v>71</v>
      </c>
      <c r="AY115" s="241" t="s">
        <v>126</v>
      </c>
    </row>
    <row r="116" s="13" customFormat="1">
      <c r="B116" s="242"/>
      <c r="C116" s="243"/>
      <c r="D116" s="228" t="s">
        <v>141</v>
      </c>
      <c r="E116" s="244" t="s">
        <v>1</v>
      </c>
      <c r="F116" s="245" t="s">
        <v>808</v>
      </c>
      <c r="G116" s="243"/>
      <c r="H116" s="246">
        <v>2</v>
      </c>
      <c r="I116" s="247"/>
      <c r="J116" s="243"/>
      <c r="K116" s="243"/>
      <c r="L116" s="248"/>
      <c r="M116" s="249"/>
      <c r="N116" s="250"/>
      <c r="O116" s="250"/>
      <c r="P116" s="250"/>
      <c r="Q116" s="250"/>
      <c r="R116" s="250"/>
      <c r="S116" s="250"/>
      <c r="T116" s="251"/>
      <c r="AT116" s="252" t="s">
        <v>141</v>
      </c>
      <c r="AU116" s="252" t="s">
        <v>79</v>
      </c>
      <c r="AV116" s="13" t="s">
        <v>79</v>
      </c>
      <c r="AW116" s="13" t="s">
        <v>34</v>
      </c>
      <c r="AX116" s="13" t="s">
        <v>71</v>
      </c>
      <c r="AY116" s="252" t="s">
        <v>126</v>
      </c>
    </row>
    <row r="117" s="14" customFormat="1">
      <c r="B117" s="253"/>
      <c r="C117" s="254"/>
      <c r="D117" s="228" t="s">
        <v>141</v>
      </c>
      <c r="E117" s="255" t="s">
        <v>1</v>
      </c>
      <c r="F117" s="256" t="s">
        <v>150</v>
      </c>
      <c r="G117" s="254"/>
      <c r="H117" s="257">
        <v>2</v>
      </c>
      <c r="I117" s="258"/>
      <c r="J117" s="254"/>
      <c r="K117" s="254"/>
      <c r="L117" s="259"/>
      <c r="M117" s="260"/>
      <c r="N117" s="261"/>
      <c r="O117" s="261"/>
      <c r="P117" s="261"/>
      <c r="Q117" s="261"/>
      <c r="R117" s="261"/>
      <c r="S117" s="261"/>
      <c r="T117" s="262"/>
      <c r="AT117" s="263" t="s">
        <v>141</v>
      </c>
      <c r="AU117" s="263" t="s">
        <v>79</v>
      </c>
      <c r="AV117" s="14" t="s">
        <v>133</v>
      </c>
      <c r="AW117" s="14" t="s">
        <v>34</v>
      </c>
      <c r="AX117" s="14" t="s">
        <v>21</v>
      </c>
      <c r="AY117" s="263" t="s">
        <v>126</v>
      </c>
    </row>
    <row r="118" s="1" customFormat="1" ht="22.5" customHeight="1">
      <c r="B118" s="38"/>
      <c r="C118" s="216" t="s">
        <v>174</v>
      </c>
      <c r="D118" s="216" t="s">
        <v>128</v>
      </c>
      <c r="E118" s="217" t="s">
        <v>809</v>
      </c>
      <c r="F118" s="218" t="s">
        <v>810</v>
      </c>
      <c r="G118" s="219" t="s">
        <v>376</v>
      </c>
      <c r="H118" s="220">
        <v>132</v>
      </c>
      <c r="I118" s="221"/>
      <c r="J118" s="222">
        <f>ROUND(I118*H118,2)</f>
        <v>0</v>
      </c>
      <c r="K118" s="218" t="s">
        <v>781</v>
      </c>
      <c r="L118" s="43"/>
      <c r="M118" s="223" t="s">
        <v>1</v>
      </c>
      <c r="N118" s="224" t="s">
        <v>42</v>
      </c>
      <c r="O118" s="79"/>
      <c r="P118" s="225">
        <f>O118*H118</f>
        <v>0</v>
      </c>
      <c r="Q118" s="225">
        <v>0</v>
      </c>
      <c r="R118" s="225">
        <f>Q118*H118</f>
        <v>0</v>
      </c>
      <c r="S118" s="225">
        <v>0</v>
      </c>
      <c r="T118" s="226">
        <f>S118*H118</f>
        <v>0</v>
      </c>
      <c r="AR118" s="17" t="s">
        <v>133</v>
      </c>
      <c r="AT118" s="17" t="s">
        <v>128</v>
      </c>
      <c r="AU118" s="17" t="s">
        <v>79</v>
      </c>
      <c r="AY118" s="17" t="s">
        <v>126</v>
      </c>
      <c r="BE118" s="227">
        <f>IF(N118="základní",J118,0)</f>
        <v>0</v>
      </c>
      <c r="BF118" s="227">
        <f>IF(N118="snížená",J118,0)</f>
        <v>0</v>
      </c>
      <c r="BG118" s="227">
        <f>IF(N118="zákl. přenesená",J118,0)</f>
        <v>0</v>
      </c>
      <c r="BH118" s="227">
        <f>IF(N118="sníž. přenesená",J118,0)</f>
        <v>0</v>
      </c>
      <c r="BI118" s="227">
        <f>IF(N118="nulová",J118,0)</f>
        <v>0</v>
      </c>
      <c r="BJ118" s="17" t="s">
        <v>21</v>
      </c>
      <c r="BK118" s="227">
        <f>ROUND(I118*H118,2)</f>
        <v>0</v>
      </c>
      <c r="BL118" s="17" t="s">
        <v>133</v>
      </c>
      <c r="BM118" s="17" t="s">
        <v>811</v>
      </c>
    </row>
    <row r="119" s="1" customFormat="1">
      <c r="B119" s="38"/>
      <c r="C119" s="39"/>
      <c r="D119" s="228" t="s">
        <v>135</v>
      </c>
      <c r="E119" s="39"/>
      <c r="F119" s="229" t="s">
        <v>812</v>
      </c>
      <c r="G119" s="39"/>
      <c r="H119" s="39"/>
      <c r="I119" s="143"/>
      <c r="J119" s="39"/>
      <c r="K119" s="39"/>
      <c r="L119" s="43"/>
      <c r="M119" s="230"/>
      <c r="N119" s="79"/>
      <c r="O119" s="79"/>
      <c r="P119" s="79"/>
      <c r="Q119" s="79"/>
      <c r="R119" s="79"/>
      <c r="S119" s="79"/>
      <c r="T119" s="80"/>
      <c r="AT119" s="17" t="s">
        <v>135</v>
      </c>
      <c r="AU119" s="17" t="s">
        <v>79</v>
      </c>
    </row>
    <row r="120" s="1" customFormat="1">
      <c r="B120" s="38"/>
      <c r="C120" s="39"/>
      <c r="D120" s="228" t="s">
        <v>137</v>
      </c>
      <c r="E120" s="39"/>
      <c r="F120" s="231" t="s">
        <v>813</v>
      </c>
      <c r="G120" s="39"/>
      <c r="H120" s="39"/>
      <c r="I120" s="143"/>
      <c r="J120" s="39"/>
      <c r="K120" s="39"/>
      <c r="L120" s="43"/>
      <c r="M120" s="230"/>
      <c r="N120" s="79"/>
      <c r="O120" s="79"/>
      <c r="P120" s="79"/>
      <c r="Q120" s="79"/>
      <c r="R120" s="79"/>
      <c r="S120" s="79"/>
      <c r="T120" s="80"/>
      <c r="AT120" s="17" t="s">
        <v>137</v>
      </c>
      <c r="AU120" s="17" t="s">
        <v>79</v>
      </c>
    </row>
    <row r="121" s="1" customFormat="1">
      <c r="B121" s="38"/>
      <c r="C121" s="39"/>
      <c r="D121" s="228" t="s">
        <v>139</v>
      </c>
      <c r="E121" s="39"/>
      <c r="F121" s="231" t="s">
        <v>814</v>
      </c>
      <c r="G121" s="39"/>
      <c r="H121" s="39"/>
      <c r="I121" s="143"/>
      <c r="J121" s="39"/>
      <c r="K121" s="39"/>
      <c r="L121" s="43"/>
      <c r="M121" s="230"/>
      <c r="N121" s="79"/>
      <c r="O121" s="79"/>
      <c r="P121" s="79"/>
      <c r="Q121" s="79"/>
      <c r="R121" s="79"/>
      <c r="S121" s="79"/>
      <c r="T121" s="80"/>
      <c r="AT121" s="17" t="s">
        <v>139</v>
      </c>
      <c r="AU121" s="17" t="s">
        <v>79</v>
      </c>
    </row>
    <row r="122" s="13" customFormat="1">
      <c r="B122" s="242"/>
      <c r="C122" s="243"/>
      <c r="D122" s="228" t="s">
        <v>141</v>
      </c>
      <c r="E122" s="244" t="s">
        <v>1</v>
      </c>
      <c r="F122" s="245" t="s">
        <v>815</v>
      </c>
      <c r="G122" s="243"/>
      <c r="H122" s="246">
        <v>132</v>
      </c>
      <c r="I122" s="247"/>
      <c r="J122" s="243"/>
      <c r="K122" s="243"/>
      <c r="L122" s="248"/>
      <c r="M122" s="249"/>
      <c r="N122" s="250"/>
      <c r="O122" s="250"/>
      <c r="P122" s="250"/>
      <c r="Q122" s="250"/>
      <c r="R122" s="250"/>
      <c r="S122" s="250"/>
      <c r="T122" s="251"/>
      <c r="AT122" s="252" t="s">
        <v>141</v>
      </c>
      <c r="AU122" s="252" t="s">
        <v>79</v>
      </c>
      <c r="AV122" s="13" t="s">
        <v>79</v>
      </c>
      <c r="AW122" s="13" t="s">
        <v>34</v>
      </c>
      <c r="AX122" s="13" t="s">
        <v>71</v>
      </c>
      <c r="AY122" s="252" t="s">
        <v>126</v>
      </c>
    </row>
    <row r="123" s="12" customFormat="1">
      <c r="B123" s="232"/>
      <c r="C123" s="233"/>
      <c r="D123" s="228" t="s">
        <v>141</v>
      </c>
      <c r="E123" s="234" t="s">
        <v>1</v>
      </c>
      <c r="F123" s="235" t="s">
        <v>816</v>
      </c>
      <c r="G123" s="233"/>
      <c r="H123" s="234" t="s">
        <v>1</v>
      </c>
      <c r="I123" s="236"/>
      <c r="J123" s="233"/>
      <c r="K123" s="233"/>
      <c r="L123" s="237"/>
      <c r="M123" s="238"/>
      <c r="N123" s="239"/>
      <c r="O123" s="239"/>
      <c r="P123" s="239"/>
      <c r="Q123" s="239"/>
      <c r="R123" s="239"/>
      <c r="S123" s="239"/>
      <c r="T123" s="240"/>
      <c r="AT123" s="241" t="s">
        <v>141</v>
      </c>
      <c r="AU123" s="241" t="s">
        <v>79</v>
      </c>
      <c r="AV123" s="12" t="s">
        <v>21</v>
      </c>
      <c r="AW123" s="12" t="s">
        <v>34</v>
      </c>
      <c r="AX123" s="12" t="s">
        <v>71</v>
      </c>
      <c r="AY123" s="241" t="s">
        <v>126</v>
      </c>
    </row>
    <row r="124" s="12" customFormat="1">
      <c r="B124" s="232"/>
      <c r="C124" s="233"/>
      <c r="D124" s="228" t="s">
        <v>141</v>
      </c>
      <c r="E124" s="234" t="s">
        <v>1</v>
      </c>
      <c r="F124" s="235" t="s">
        <v>817</v>
      </c>
      <c r="G124" s="233"/>
      <c r="H124" s="234" t="s">
        <v>1</v>
      </c>
      <c r="I124" s="236"/>
      <c r="J124" s="233"/>
      <c r="K124" s="233"/>
      <c r="L124" s="237"/>
      <c r="M124" s="238"/>
      <c r="N124" s="239"/>
      <c r="O124" s="239"/>
      <c r="P124" s="239"/>
      <c r="Q124" s="239"/>
      <c r="R124" s="239"/>
      <c r="S124" s="239"/>
      <c r="T124" s="240"/>
      <c r="AT124" s="241" t="s">
        <v>141</v>
      </c>
      <c r="AU124" s="241" t="s">
        <v>79</v>
      </c>
      <c r="AV124" s="12" t="s">
        <v>21</v>
      </c>
      <c r="AW124" s="12" t="s">
        <v>34</v>
      </c>
      <c r="AX124" s="12" t="s">
        <v>71</v>
      </c>
      <c r="AY124" s="241" t="s">
        <v>126</v>
      </c>
    </row>
    <row r="125" s="14" customFormat="1">
      <c r="B125" s="253"/>
      <c r="C125" s="254"/>
      <c r="D125" s="228" t="s">
        <v>141</v>
      </c>
      <c r="E125" s="255" t="s">
        <v>1</v>
      </c>
      <c r="F125" s="256" t="s">
        <v>150</v>
      </c>
      <c r="G125" s="254"/>
      <c r="H125" s="257">
        <v>132</v>
      </c>
      <c r="I125" s="258"/>
      <c r="J125" s="254"/>
      <c r="K125" s="254"/>
      <c r="L125" s="259"/>
      <c r="M125" s="260"/>
      <c r="N125" s="261"/>
      <c r="O125" s="261"/>
      <c r="P125" s="261"/>
      <c r="Q125" s="261"/>
      <c r="R125" s="261"/>
      <c r="S125" s="261"/>
      <c r="T125" s="262"/>
      <c r="AT125" s="263" t="s">
        <v>141</v>
      </c>
      <c r="AU125" s="263" t="s">
        <v>79</v>
      </c>
      <c r="AV125" s="14" t="s">
        <v>133</v>
      </c>
      <c r="AW125" s="14" t="s">
        <v>34</v>
      </c>
      <c r="AX125" s="14" t="s">
        <v>21</v>
      </c>
      <c r="AY125" s="263" t="s">
        <v>126</v>
      </c>
    </row>
    <row r="126" s="1" customFormat="1" ht="22.5" customHeight="1">
      <c r="B126" s="38"/>
      <c r="C126" s="216" t="s">
        <v>183</v>
      </c>
      <c r="D126" s="216" t="s">
        <v>128</v>
      </c>
      <c r="E126" s="217" t="s">
        <v>818</v>
      </c>
      <c r="F126" s="218" t="s">
        <v>819</v>
      </c>
      <c r="G126" s="219" t="s">
        <v>273</v>
      </c>
      <c r="H126" s="220">
        <v>10</v>
      </c>
      <c r="I126" s="221"/>
      <c r="J126" s="222">
        <f>ROUND(I126*H126,2)</f>
        <v>0</v>
      </c>
      <c r="K126" s="218" t="s">
        <v>781</v>
      </c>
      <c r="L126" s="43"/>
      <c r="M126" s="223" t="s">
        <v>1</v>
      </c>
      <c r="N126" s="224" t="s">
        <v>42</v>
      </c>
      <c r="O126" s="79"/>
      <c r="P126" s="225">
        <f>O126*H126</f>
        <v>0</v>
      </c>
      <c r="Q126" s="225">
        <v>0</v>
      </c>
      <c r="R126" s="225">
        <f>Q126*H126</f>
        <v>0</v>
      </c>
      <c r="S126" s="225">
        <v>0</v>
      </c>
      <c r="T126" s="226">
        <f>S126*H126</f>
        <v>0</v>
      </c>
      <c r="AR126" s="17" t="s">
        <v>133</v>
      </c>
      <c r="AT126" s="17" t="s">
        <v>128</v>
      </c>
      <c r="AU126" s="17" t="s">
        <v>79</v>
      </c>
      <c r="AY126" s="17" t="s">
        <v>126</v>
      </c>
      <c r="BE126" s="227">
        <f>IF(N126="základní",J126,0)</f>
        <v>0</v>
      </c>
      <c r="BF126" s="227">
        <f>IF(N126="snížená",J126,0)</f>
        <v>0</v>
      </c>
      <c r="BG126" s="227">
        <f>IF(N126="zákl. přenesená",J126,0)</f>
        <v>0</v>
      </c>
      <c r="BH126" s="227">
        <f>IF(N126="sníž. přenesená",J126,0)</f>
        <v>0</v>
      </c>
      <c r="BI126" s="227">
        <f>IF(N126="nulová",J126,0)</f>
        <v>0</v>
      </c>
      <c r="BJ126" s="17" t="s">
        <v>21</v>
      </c>
      <c r="BK126" s="227">
        <f>ROUND(I126*H126,2)</f>
        <v>0</v>
      </c>
      <c r="BL126" s="17" t="s">
        <v>133</v>
      </c>
      <c r="BM126" s="17" t="s">
        <v>820</v>
      </c>
    </row>
    <row r="127" s="1" customFormat="1">
      <c r="B127" s="38"/>
      <c r="C127" s="39"/>
      <c r="D127" s="228" t="s">
        <v>135</v>
      </c>
      <c r="E127" s="39"/>
      <c r="F127" s="229" t="s">
        <v>821</v>
      </c>
      <c r="G127" s="39"/>
      <c r="H127" s="39"/>
      <c r="I127" s="143"/>
      <c r="J127" s="39"/>
      <c r="K127" s="39"/>
      <c r="L127" s="43"/>
      <c r="M127" s="230"/>
      <c r="N127" s="79"/>
      <c r="O127" s="79"/>
      <c r="P127" s="79"/>
      <c r="Q127" s="79"/>
      <c r="R127" s="79"/>
      <c r="S127" s="79"/>
      <c r="T127" s="80"/>
      <c r="AT127" s="17" t="s">
        <v>135</v>
      </c>
      <c r="AU127" s="17" t="s">
        <v>79</v>
      </c>
    </row>
    <row r="128" s="1" customFormat="1">
      <c r="B128" s="38"/>
      <c r="C128" s="39"/>
      <c r="D128" s="228" t="s">
        <v>137</v>
      </c>
      <c r="E128" s="39"/>
      <c r="F128" s="231" t="s">
        <v>822</v>
      </c>
      <c r="G128" s="39"/>
      <c r="H128" s="39"/>
      <c r="I128" s="143"/>
      <c r="J128" s="39"/>
      <c r="K128" s="39"/>
      <c r="L128" s="43"/>
      <c r="M128" s="230"/>
      <c r="N128" s="79"/>
      <c r="O128" s="79"/>
      <c r="P128" s="79"/>
      <c r="Q128" s="79"/>
      <c r="R128" s="79"/>
      <c r="S128" s="79"/>
      <c r="T128" s="80"/>
      <c r="AT128" s="17" t="s">
        <v>137</v>
      </c>
      <c r="AU128" s="17" t="s">
        <v>79</v>
      </c>
    </row>
    <row r="129" s="1" customFormat="1">
      <c r="B129" s="38"/>
      <c r="C129" s="39"/>
      <c r="D129" s="228" t="s">
        <v>139</v>
      </c>
      <c r="E129" s="39"/>
      <c r="F129" s="231" t="s">
        <v>823</v>
      </c>
      <c r="G129" s="39"/>
      <c r="H129" s="39"/>
      <c r="I129" s="143"/>
      <c r="J129" s="39"/>
      <c r="K129" s="39"/>
      <c r="L129" s="43"/>
      <c r="M129" s="230"/>
      <c r="N129" s="79"/>
      <c r="O129" s="79"/>
      <c r="P129" s="79"/>
      <c r="Q129" s="79"/>
      <c r="R129" s="79"/>
      <c r="S129" s="79"/>
      <c r="T129" s="80"/>
      <c r="AT129" s="17" t="s">
        <v>139</v>
      </c>
      <c r="AU129" s="17" t="s">
        <v>79</v>
      </c>
    </row>
    <row r="130" s="13" customFormat="1">
      <c r="B130" s="242"/>
      <c r="C130" s="243"/>
      <c r="D130" s="228" t="s">
        <v>141</v>
      </c>
      <c r="E130" s="244" t="s">
        <v>1</v>
      </c>
      <c r="F130" s="245" t="s">
        <v>824</v>
      </c>
      <c r="G130" s="243"/>
      <c r="H130" s="246">
        <v>6</v>
      </c>
      <c r="I130" s="247"/>
      <c r="J130" s="243"/>
      <c r="K130" s="243"/>
      <c r="L130" s="248"/>
      <c r="M130" s="249"/>
      <c r="N130" s="250"/>
      <c r="O130" s="250"/>
      <c r="P130" s="250"/>
      <c r="Q130" s="250"/>
      <c r="R130" s="250"/>
      <c r="S130" s="250"/>
      <c r="T130" s="251"/>
      <c r="AT130" s="252" t="s">
        <v>141</v>
      </c>
      <c r="AU130" s="252" t="s">
        <v>79</v>
      </c>
      <c r="AV130" s="13" t="s">
        <v>79</v>
      </c>
      <c r="AW130" s="13" t="s">
        <v>34</v>
      </c>
      <c r="AX130" s="13" t="s">
        <v>71</v>
      </c>
      <c r="AY130" s="252" t="s">
        <v>126</v>
      </c>
    </row>
    <row r="131" s="13" customFormat="1">
      <c r="B131" s="242"/>
      <c r="C131" s="243"/>
      <c r="D131" s="228" t="s">
        <v>141</v>
      </c>
      <c r="E131" s="244" t="s">
        <v>1</v>
      </c>
      <c r="F131" s="245" t="s">
        <v>825</v>
      </c>
      <c r="G131" s="243"/>
      <c r="H131" s="246">
        <v>4</v>
      </c>
      <c r="I131" s="247"/>
      <c r="J131" s="243"/>
      <c r="K131" s="243"/>
      <c r="L131" s="248"/>
      <c r="M131" s="249"/>
      <c r="N131" s="250"/>
      <c r="O131" s="250"/>
      <c r="P131" s="250"/>
      <c r="Q131" s="250"/>
      <c r="R131" s="250"/>
      <c r="S131" s="250"/>
      <c r="T131" s="251"/>
      <c r="AT131" s="252" t="s">
        <v>141</v>
      </c>
      <c r="AU131" s="252" t="s">
        <v>79</v>
      </c>
      <c r="AV131" s="13" t="s">
        <v>79</v>
      </c>
      <c r="AW131" s="13" t="s">
        <v>34</v>
      </c>
      <c r="AX131" s="13" t="s">
        <v>71</v>
      </c>
      <c r="AY131" s="252" t="s">
        <v>126</v>
      </c>
    </row>
    <row r="132" s="14" customFormat="1">
      <c r="B132" s="253"/>
      <c r="C132" s="254"/>
      <c r="D132" s="228" t="s">
        <v>141</v>
      </c>
      <c r="E132" s="255" t="s">
        <v>1</v>
      </c>
      <c r="F132" s="256" t="s">
        <v>150</v>
      </c>
      <c r="G132" s="254"/>
      <c r="H132" s="257">
        <v>10</v>
      </c>
      <c r="I132" s="258"/>
      <c r="J132" s="254"/>
      <c r="K132" s="254"/>
      <c r="L132" s="259"/>
      <c r="M132" s="260"/>
      <c r="N132" s="261"/>
      <c r="O132" s="261"/>
      <c r="P132" s="261"/>
      <c r="Q132" s="261"/>
      <c r="R132" s="261"/>
      <c r="S132" s="261"/>
      <c r="T132" s="262"/>
      <c r="AT132" s="263" t="s">
        <v>141</v>
      </c>
      <c r="AU132" s="263" t="s">
        <v>79</v>
      </c>
      <c r="AV132" s="14" t="s">
        <v>133</v>
      </c>
      <c r="AW132" s="14" t="s">
        <v>34</v>
      </c>
      <c r="AX132" s="14" t="s">
        <v>21</v>
      </c>
      <c r="AY132" s="263" t="s">
        <v>126</v>
      </c>
    </row>
    <row r="133" s="1" customFormat="1" ht="22.5" customHeight="1">
      <c r="B133" s="38"/>
      <c r="C133" s="216" t="s">
        <v>203</v>
      </c>
      <c r="D133" s="216" t="s">
        <v>128</v>
      </c>
      <c r="E133" s="217" t="s">
        <v>826</v>
      </c>
      <c r="F133" s="218" t="s">
        <v>827</v>
      </c>
      <c r="G133" s="219" t="s">
        <v>804</v>
      </c>
      <c r="H133" s="220">
        <v>172</v>
      </c>
      <c r="I133" s="221"/>
      <c r="J133" s="222">
        <f>ROUND(I133*H133,2)</f>
        <v>0</v>
      </c>
      <c r="K133" s="218" t="s">
        <v>781</v>
      </c>
      <c r="L133" s="43"/>
      <c r="M133" s="223" t="s">
        <v>1</v>
      </c>
      <c r="N133" s="224" t="s">
        <v>42</v>
      </c>
      <c r="O133" s="79"/>
      <c r="P133" s="225">
        <f>O133*H133</f>
        <v>0</v>
      </c>
      <c r="Q133" s="225">
        <v>0</v>
      </c>
      <c r="R133" s="225">
        <f>Q133*H133</f>
        <v>0</v>
      </c>
      <c r="S133" s="225">
        <v>0</v>
      </c>
      <c r="T133" s="226">
        <f>S133*H133</f>
        <v>0</v>
      </c>
      <c r="AR133" s="17" t="s">
        <v>133</v>
      </c>
      <c r="AT133" s="17" t="s">
        <v>128</v>
      </c>
      <c r="AU133" s="17" t="s">
        <v>79</v>
      </c>
      <c r="AY133" s="17" t="s">
        <v>126</v>
      </c>
      <c r="BE133" s="227">
        <f>IF(N133="základní",J133,0)</f>
        <v>0</v>
      </c>
      <c r="BF133" s="227">
        <f>IF(N133="snížená",J133,0)</f>
        <v>0</v>
      </c>
      <c r="BG133" s="227">
        <f>IF(N133="zákl. přenesená",J133,0)</f>
        <v>0</v>
      </c>
      <c r="BH133" s="227">
        <f>IF(N133="sníž. přenesená",J133,0)</f>
        <v>0</v>
      </c>
      <c r="BI133" s="227">
        <f>IF(N133="nulová",J133,0)</f>
        <v>0</v>
      </c>
      <c r="BJ133" s="17" t="s">
        <v>21</v>
      </c>
      <c r="BK133" s="227">
        <f>ROUND(I133*H133,2)</f>
        <v>0</v>
      </c>
      <c r="BL133" s="17" t="s">
        <v>133</v>
      </c>
      <c r="BM133" s="17" t="s">
        <v>828</v>
      </c>
    </row>
    <row r="134" s="1" customFormat="1">
      <c r="B134" s="38"/>
      <c r="C134" s="39"/>
      <c r="D134" s="228" t="s">
        <v>135</v>
      </c>
      <c r="E134" s="39"/>
      <c r="F134" s="229" t="s">
        <v>829</v>
      </c>
      <c r="G134" s="39"/>
      <c r="H134" s="39"/>
      <c r="I134" s="143"/>
      <c r="J134" s="39"/>
      <c r="K134" s="39"/>
      <c r="L134" s="43"/>
      <c r="M134" s="230"/>
      <c r="N134" s="79"/>
      <c r="O134" s="79"/>
      <c r="P134" s="79"/>
      <c r="Q134" s="79"/>
      <c r="R134" s="79"/>
      <c r="S134" s="79"/>
      <c r="T134" s="80"/>
      <c r="AT134" s="17" t="s">
        <v>135</v>
      </c>
      <c r="AU134" s="17" t="s">
        <v>79</v>
      </c>
    </row>
    <row r="135" s="1" customFormat="1">
      <c r="B135" s="38"/>
      <c r="C135" s="39"/>
      <c r="D135" s="228" t="s">
        <v>137</v>
      </c>
      <c r="E135" s="39"/>
      <c r="F135" s="231" t="s">
        <v>830</v>
      </c>
      <c r="G135" s="39"/>
      <c r="H135" s="39"/>
      <c r="I135" s="143"/>
      <c r="J135" s="39"/>
      <c r="K135" s="39"/>
      <c r="L135" s="43"/>
      <c r="M135" s="230"/>
      <c r="N135" s="79"/>
      <c r="O135" s="79"/>
      <c r="P135" s="79"/>
      <c r="Q135" s="79"/>
      <c r="R135" s="79"/>
      <c r="S135" s="79"/>
      <c r="T135" s="80"/>
      <c r="AT135" s="17" t="s">
        <v>137</v>
      </c>
      <c r="AU135" s="17" t="s">
        <v>79</v>
      </c>
    </row>
    <row r="136" s="1" customFormat="1">
      <c r="B136" s="38"/>
      <c r="C136" s="39"/>
      <c r="D136" s="228" t="s">
        <v>139</v>
      </c>
      <c r="E136" s="39"/>
      <c r="F136" s="231" t="s">
        <v>831</v>
      </c>
      <c r="G136" s="39"/>
      <c r="H136" s="39"/>
      <c r="I136" s="143"/>
      <c r="J136" s="39"/>
      <c r="K136" s="39"/>
      <c r="L136" s="43"/>
      <c r="M136" s="230"/>
      <c r="N136" s="79"/>
      <c r="O136" s="79"/>
      <c r="P136" s="79"/>
      <c r="Q136" s="79"/>
      <c r="R136" s="79"/>
      <c r="S136" s="79"/>
      <c r="T136" s="80"/>
      <c r="AT136" s="17" t="s">
        <v>139</v>
      </c>
      <c r="AU136" s="17" t="s">
        <v>79</v>
      </c>
    </row>
    <row r="137" s="13" customFormat="1">
      <c r="B137" s="242"/>
      <c r="C137" s="243"/>
      <c r="D137" s="228" t="s">
        <v>141</v>
      </c>
      <c r="E137" s="244" t="s">
        <v>1</v>
      </c>
      <c r="F137" s="245" t="s">
        <v>832</v>
      </c>
      <c r="G137" s="243"/>
      <c r="H137" s="246">
        <v>172</v>
      </c>
      <c r="I137" s="247"/>
      <c r="J137" s="243"/>
      <c r="K137" s="243"/>
      <c r="L137" s="248"/>
      <c r="M137" s="249"/>
      <c r="N137" s="250"/>
      <c r="O137" s="250"/>
      <c r="P137" s="250"/>
      <c r="Q137" s="250"/>
      <c r="R137" s="250"/>
      <c r="S137" s="250"/>
      <c r="T137" s="251"/>
      <c r="AT137" s="252" t="s">
        <v>141</v>
      </c>
      <c r="AU137" s="252" t="s">
        <v>79</v>
      </c>
      <c r="AV137" s="13" t="s">
        <v>79</v>
      </c>
      <c r="AW137" s="13" t="s">
        <v>34</v>
      </c>
      <c r="AX137" s="13" t="s">
        <v>71</v>
      </c>
      <c r="AY137" s="252" t="s">
        <v>126</v>
      </c>
    </row>
    <row r="138" s="12" customFormat="1">
      <c r="B138" s="232"/>
      <c r="C138" s="233"/>
      <c r="D138" s="228" t="s">
        <v>141</v>
      </c>
      <c r="E138" s="234" t="s">
        <v>1</v>
      </c>
      <c r="F138" s="235" t="s">
        <v>833</v>
      </c>
      <c r="G138" s="233"/>
      <c r="H138" s="234" t="s">
        <v>1</v>
      </c>
      <c r="I138" s="236"/>
      <c r="J138" s="233"/>
      <c r="K138" s="233"/>
      <c r="L138" s="237"/>
      <c r="M138" s="238"/>
      <c r="N138" s="239"/>
      <c r="O138" s="239"/>
      <c r="P138" s="239"/>
      <c r="Q138" s="239"/>
      <c r="R138" s="239"/>
      <c r="S138" s="239"/>
      <c r="T138" s="240"/>
      <c r="AT138" s="241" t="s">
        <v>141</v>
      </c>
      <c r="AU138" s="241" t="s">
        <v>79</v>
      </c>
      <c r="AV138" s="12" t="s">
        <v>21</v>
      </c>
      <c r="AW138" s="12" t="s">
        <v>34</v>
      </c>
      <c r="AX138" s="12" t="s">
        <v>71</v>
      </c>
      <c r="AY138" s="241" t="s">
        <v>126</v>
      </c>
    </row>
    <row r="139" s="12" customFormat="1">
      <c r="B139" s="232"/>
      <c r="C139" s="233"/>
      <c r="D139" s="228" t="s">
        <v>141</v>
      </c>
      <c r="E139" s="234" t="s">
        <v>1</v>
      </c>
      <c r="F139" s="235" t="s">
        <v>834</v>
      </c>
      <c r="G139" s="233"/>
      <c r="H139" s="234" t="s">
        <v>1</v>
      </c>
      <c r="I139" s="236"/>
      <c r="J139" s="233"/>
      <c r="K139" s="233"/>
      <c r="L139" s="237"/>
      <c r="M139" s="238"/>
      <c r="N139" s="239"/>
      <c r="O139" s="239"/>
      <c r="P139" s="239"/>
      <c r="Q139" s="239"/>
      <c r="R139" s="239"/>
      <c r="S139" s="239"/>
      <c r="T139" s="240"/>
      <c r="AT139" s="241" t="s">
        <v>141</v>
      </c>
      <c r="AU139" s="241" t="s">
        <v>79</v>
      </c>
      <c r="AV139" s="12" t="s">
        <v>21</v>
      </c>
      <c r="AW139" s="12" t="s">
        <v>34</v>
      </c>
      <c r="AX139" s="12" t="s">
        <v>71</v>
      </c>
      <c r="AY139" s="241" t="s">
        <v>126</v>
      </c>
    </row>
    <row r="140" s="14" customFormat="1">
      <c r="B140" s="253"/>
      <c r="C140" s="254"/>
      <c r="D140" s="228" t="s">
        <v>141</v>
      </c>
      <c r="E140" s="255" t="s">
        <v>1</v>
      </c>
      <c r="F140" s="256" t="s">
        <v>150</v>
      </c>
      <c r="G140" s="254"/>
      <c r="H140" s="257">
        <v>172</v>
      </c>
      <c r="I140" s="258"/>
      <c r="J140" s="254"/>
      <c r="K140" s="254"/>
      <c r="L140" s="259"/>
      <c r="M140" s="260"/>
      <c r="N140" s="261"/>
      <c r="O140" s="261"/>
      <c r="P140" s="261"/>
      <c r="Q140" s="261"/>
      <c r="R140" s="261"/>
      <c r="S140" s="261"/>
      <c r="T140" s="262"/>
      <c r="AT140" s="263" t="s">
        <v>141</v>
      </c>
      <c r="AU140" s="263" t="s">
        <v>79</v>
      </c>
      <c r="AV140" s="14" t="s">
        <v>133</v>
      </c>
      <c r="AW140" s="14" t="s">
        <v>34</v>
      </c>
      <c r="AX140" s="14" t="s">
        <v>21</v>
      </c>
      <c r="AY140" s="263" t="s">
        <v>126</v>
      </c>
    </row>
    <row r="141" s="1" customFormat="1" ht="22.5" customHeight="1">
      <c r="B141" s="38"/>
      <c r="C141" s="216" t="s">
        <v>178</v>
      </c>
      <c r="D141" s="216" t="s">
        <v>128</v>
      </c>
      <c r="E141" s="217" t="s">
        <v>835</v>
      </c>
      <c r="F141" s="218" t="s">
        <v>836</v>
      </c>
      <c r="G141" s="219" t="s">
        <v>273</v>
      </c>
      <c r="H141" s="220">
        <v>30</v>
      </c>
      <c r="I141" s="221"/>
      <c r="J141" s="222">
        <f>ROUND(I141*H141,2)</f>
        <v>0</v>
      </c>
      <c r="K141" s="218" t="s">
        <v>781</v>
      </c>
      <c r="L141" s="43"/>
      <c r="M141" s="223" t="s">
        <v>1</v>
      </c>
      <c r="N141" s="224" t="s">
        <v>42</v>
      </c>
      <c r="O141" s="79"/>
      <c r="P141" s="225">
        <f>O141*H141</f>
        <v>0</v>
      </c>
      <c r="Q141" s="225">
        <v>0</v>
      </c>
      <c r="R141" s="225">
        <f>Q141*H141</f>
        <v>0</v>
      </c>
      <c r="S141" s="225">
        <v>0</v>
      </c>
      <c r="T141" s="226">
        <f>S141*H141</f>
        <v>0</v>
      </c>
      <c r="AR141" s="17" t="s">
        <v>133</v>
      </c>
      <c r="AT141" s="17" t="s">
        <v>128</v>
      </c>
      <c r="AU141" s="17" t="s">
        <v>79</v>
      </c>
      <c r="AY141" s="17" t="s">
        <v>126</v>
      </c>
      <c r="BE141" s="227">
        <f>IF(N141="základní",J141,0)</f>
        <v>0</v>
      </c>
      <c r="BF141" s="227">
        <f>IF(N141="snížená",J141,0)</f>
        <v>0</v>
      </c>
      <c r="BG141" s="227">
        <f>IF(N141="zákl. přenesená",J141,0)</f>
        <v>0</v>
      </c>
      <c r="BH141" s="227">
        <f>IF(N141="sníž. přenesená",J141,0)</f>
        <v>0</v>
      </c>
      <c r="BI141" s="227">
        <f>IF(N141="nulová",J141,0)</f>
        <v>0</v>
      </c>
      <c r="BJ141" s="17" t="s">
        <v>21</v>
      </c>
      <c r="BK141" s="227">
        <f>ROUND(I141*H141,2)</f>
        <v>0</v>
      </c>
      <c r="BL141" s="17" t="s">
        <v>133</v>
      </c>
      <c r="BM141" s="17" t="s">
        <v>837</v>
      </c>
    </row>
    <row r="142" s="1" customFormat="1">
      <c r="B142" s="38"/>
      <c r="C142" s="39"/>
      <c r="D142" s="228" t="s">
        <v>135</v>
      </c>
      <c r="E142" s="39"/>
      <c r="F142" s="229" t="s">
        <v>838</v>
      </c>
      <c r="G142" s="39"/>
      <c r="H142" s="39"/>
      <c r="I142" s="143"/>
      <c r="J142" s="39"/>
      <c r="K142" s="39"/>
      <c r="L142" s="43"/>
      <c r="M142" s="230"/>
      <c r="N142" s="79"/>
      <c r="O142" s="79"/>
      <c r="P142" s="79"/>
      <c r="Q142" s="79"/>
      <c r="R142" s="79"/>
      <c r="S142" s="79"/>
      <c r="T142" s="80"/>
      <c r="AT142" s="17" t="s">
        <v>135</v>
      </c>
      <c r="AU142" s="17" t="s">
        <v>79</v>
      </c>
    </row>
    <row r="143" s="1" customFormat="1">
      <c r="B143" s="38"/>
      <c r="C143" s="39"/>
      <c r="D143" s="228" t="s">
        <v>137</v>
      </c>
      <c r="E143" s="39"/>
      <c r="F143" s="231" t="s">
        <v>839</v>
      </c>
      <c r="G143" s="39"/>
      <c r="H143" s="39"/>
      <c r="I143" s="143"/>
      <c r="J143" s="39"/>
      <c r="K143" s="39"/>
      <c r="L143" s="43"/>
      <c r="M143" s="230"/>
      <c r="N143" s="79"/>
      <c r="O143" s="79"/>
      <c r="P143" s="79"/>
      <c r="Q143" s="79"/>
      <c r="R143" s="79"/>
      <c r="S143" s="79"/>
      <c r="T143" s="80"/>
      <c r="AT143" s="17" t="s">
        <v>137</v>
      </c>
      <c r="AU143" s="17" t="s">
        <v>79</v>
      </c>
    </row>
    <row r="144" s="1" customFormat="1">
      <c r="B144" s="38"/>
      <c r="C144" s="39"/>
      <c r="D144" s="228" t="s">
        <v>139</v>
      </c>
      <c r="E144" s="39"/>
      <c r="F144" s="231" t="s">
        <v>840</v>
      </c>
      <c r="G144" s="39"/>
      <c r="H144" s="39"/>
      <c r="I144" s="143"/>
      <c r="J144" s="39"/>
      <c r="K144" s="39"/>
      <c r="L144" s="43"/>
      <c r="M144" s="230"/>
      <c r="N144" s="79"/>
      <c r="O144" s="79"/>
      <c r="P144" s="79"/>
      <c r="Q144" s="79"/>
      <c r="R144" s="79"/>
      <c r="S144" s="79"/>
      <c r="T144" s="80"/>
      <c r="AT144" s="17" t="s">
        <v>139</v>
      </c>
      <c r="AU144" s="17" t="s">
        <v>79</v>
      </c>
    </row>
    <row r="145" s="12" customFormat="1">
      <c r="B145" s="232"/>
      <c r="C145" s="233"/>
      <c r="D145" s="228" t="s">
        <v>141</v>
      </c>
      <c r="E145" s="234" t="s">
        <v>1</v>
      </c>
      <c r="F145" s="235" t="s">
        <v>841</v>
      </c>
      <c r="G145" s="233"/>
      <c r="H145" s="234" t="s">
        <v>1</v>
      </c>
      <c r="I145" s="236"/>
      <c r="J145" s="233"/>
      <c r="K145" s="233"/>
      <c r="L145" s="237"/>
      <c r="M145" s="238"/>
      <c r="N145" s="239"/>
      <c r="O145" s="239"/>
      <c r="P145" s="239"/>
      <c r="Q145" s="239"/>
      <c r="R145" s="239"/>
      <c r="S145" s="239"/>
      <c r="T145" s="240"/>
      <c r="AT145" s="241" t="s">
        <v>141</v>
      </c>
      <c r="AU145" s="241" t="s">
        <v>79</v>
      </c>
      <c r="AV145" s="12" t="s">
        <v>21</v>
      </c>
      <c r="AW145" s="12" t="s">
        <v>34</v>
      </c>
      <c r="AX145" s="12" t="s">
        <v>71</v>
      </c>
      <c r="AY145" s="241" t="s">
        <v>126</v>
      </c>
    </row>
    <row r="146" s="13" customFormat="1">
      <c r="B146" s="242"/>
      <c r="C146" s="243"/>
      <c r="D146" s="228" t="s">
        <v>141</v>
      </c>
      <c r="E146" s="244" t="s">
        <v>1</v>
      </c>
      <c r="F146" s="245" t="s">
        <v>842</v>
      </c>
      <c r="G146" s="243"/>
      <c r="H146" s="246">
        <v>30</v>
      </c>
      <c r="I146" s="247"/>
      <c r="J146" s="243"/>
      <c r="K146" s="243"/>
      <c r="L146" s="248"/>
      <c r="M146" s="249"/>
      <c r="N146" s="250"/>
      <c r="O146" s="250"/>
      <c r="P146" s="250"/>
      <c r="Q146" s="250"/>
      <c r="R146" s="250"/>
      <c r="S146" s="250"/>
      <c r="T146" s="251"/>
      <c r="AT146" s="252" t="s">
        <v>141</v>
      </c>
      <c r="AU146" s="252" t="s">
        <v>79</v>
      </c>
      <c r="AV146" s="13" t="s">
        <v>79</v>
      </c>
      <c r="AW146" s="13" t="s">
        <v>34</v>
      </c>
      <c r="AX146" s="13" t="s">
        <v>71</v>
      </c>
      <c r="AY146" s="252" t="s">
        <v>126</v>
      </c>
    </row>
    <row r="147" s="14" customFormat="1">
      <c r="B147" s="253"/>
      <c r="C147" s="254"/>
      <c r="D147" s="228" t="s">
        <v>141</v>
      </c>
      <c r="E147" s="255" t="s">
        <v>1</v>
      </c>
      <c r="F147" s="256" t="s">
        <v>150</v>
      </c>
      <c r="G147" s="254"/>
      <c r="H147" s="257">
        <v>30</v>
      </c>
      <c r="I147" s="258"/>
      <c r="J147" s="254"/>
      <c r="K147" s="254"/>
      <c r="L147" s="259"/>
      <c r="M147" s="260"/>
      <c r="N147" s="261"/>
      <c r="O147" s="261"/>
      <c r="P147" s="261"/>
      <c r="Q147" s="261"/>
      <c r="R147" s="261"/>
      <c r="S147" s="261"/>
      <c r="T147" s="262"/>
      <c r="AT147" s="263" t="s">
        <v>141</v>
      </c>
      <c r="AU147" s="263" t="s">
        <v>79</v>
      </c>
      <c r="AV147" s="14" t="s">
        <v>133</v>
      </c>
      <c r="AW147" s="14" t="s">
        <v>34</v>
      </c>
      <c r="AX147" s="14" t="s">
        <v>21</v>
      </c>
      <c r="AY147" s="263" t="s">
        <v>126</v>
      </c>
    </row>
    <row r="148" s="1" customFormat="1" ht="22.5" customHeight="1">
      <c r="B148" s="38"/>
      <c r="C148" s="216" t="s">
        <v>218</v>
      </c>
      <c r="D148" s="216" t="s">
        <v>128</v>
      </c>
      <c r="E148" s="217" t="s">
        <v>843</v>
      </c>
      <c r="F148" s="218" t="s">
        <v>844</v>
      </c>
      <c r="G148" s="219" t="s">
        <v>273</v>
      </c>
      <c r="H148" s="220">
        <v>30</v>
      </c>
      <c r="I148" s="221"/>
      <c r="J148" s="222">
        <f>ROUND(I148*H148,2)</f>
        <v>0</v>
      </c>
      <c r="K148" s="218" t="s">
        <v>781</v>
      </c>
      <c r="L148" s="43"/>
      <c r="M148" s="223" t="s">
        <v>1</v>
      </c>
      <c r="N148" s="224" t="s">
        <v>42</v>
      </c>
      <c r="O148" s="79"/>
      <c r="P148" s="225">
        <f>O148*H148</f>
        <v>0</v>
      </c>
      <c r="Q148" s="225">
        <v>0</v>
      </c>
      <c r="R148" s="225">
        <f>Q148*H148</f>
        <v>0</v>
      </c>
      <c r="S148" s="225">
        <v>0</v>
      </c>
      <c r="T148" s="226">
        <f>S148*H148</f>
        <v>0</v>
      </c>
      <c r="AR148" s="17" t="s">
        <v>133</v>
      </c>
      <c r="AT148" s="17" t="s">
        <v>128</v>
      </c>
      <c r="AU148" s="17" t="s">
        <v>79</v>
      </c>
      <c r="AY148" s="17" t="s">
        <v>126</v>
      </c>
      <c r="BE148" s="227">
        <f>IF(N148="základní",J148,0)</f>
        <v>0</v>
      </c>
      <c r="BF148" s="227">
        <f>IF(N148="snížená",J148,0)</f>
        <v>0</v>
      </c>
      <c r="BG148" s="227">
        <f>IF(N148="zákl. přenesená",J148,0)</f>
        <v>0</v>
      </c>
      <c r="BH148" s="227">
        <f>IF(N148="sníž. přenesená",J148,0)</f>
        <v>0</v>
      </c>
      <c r="BI148" s="227">
        <f>IF(N148="nulová",J148,0)</f>
        <v>0</v>
      </c>
      <c r="BJ148" s="17" t="s">
        <v>21</v>
      </c>
      <c r="BK148" s="227">
        <f>ROUND(I148*H148,2)</f>
        <v>0</v>
      </c>
      <c r="BL148" s="17" t="s">
        <v>133</v>
      </c>
      <c r="BM148" s="17" t="s">
        <v>845</v>
      </c>
    </row>
    <row r="149" s="1" customFormat="1">
      <c r="B149" s="38"/>
      <c r="C149" s="39"/>
      <c r="D149" s="228" t="s">
        <v>135</v>
      </c>
      <c r="E149" s="39"/>
      <c r="F149" s="229" t="s">
        <v>846</v>
      </c>
      <c r="G149" s="39"/>
      <c r="H149" s="39"/>
      <c r="I149" s="143"/>
      <c r="J149" s="39"/>
      <c r="K149" s="39"/>
      <c r="L149" s="43"/>
      <c r="M149" s="230"/>
      <c r="N149" s="79"/>
      <c r="O149" s="79"/>
      <c r="P149" s="79"/>
      <c r="Q149" s="79"/>
      <c r="R149" s="79"/>
      <c r="S149" s="79"/>
      <c r="T149" s="80"/>
      <c r="AT149" s="17" t="s">
        <v>135</v>
      </c>
      <c r="AU149" s="17" t="s">
        <v>79</v>
      </c>
    </row>
    <row r="150" s="1" customFormat="1">
      <c r="B150" s="38"/>
      <c r="C150" s="39"/>
      <c r="D150" s="228" t="s">
        <v>137</v>
      </c>
      <c r="E150" s="39"/>
      <c r="F150" s="231" t="s">
        <v>847</v>
      </c>
      <c r="G150" s="39"/>
      <c r="H150" s="39"/>
      <c r="I150" s="143"/>
      <c r="J150" s="39"/>
      <c r="K150" s="39"/>
      <c r="L150" s="43"/>
      <c r="M150" s="230"/>
      <c r="N150" s="79"/>
      <c r="O150" s="79"/>
      <c r="P150" s="79"/>
      <c r="Q150" s="79"/>
      <c r="R150" s="79"/>
      <c r="S150" s="79"/>
      <c r="T150" s="80"/>
      <c r="AT150" s="17" t="s">
        <v>137</v>
      </c>
      <c r="AU150" s="17" t="s">
        <v>79</v>
      </c>
    </row>
    <row r="151" s="1" customFormat="1">
      <c r="B151" s="38"/>
      <c r="C151" s="39"/>
      <c r="D151" s="228" t="s">
        <v>139</v>
      </c>
      <c r="E151" s="39"/>
      <c r="F151" s="231" t="s">
        <v>848</v>
      </c>
      <c r="G151" s="39"/>
      <c r="H151" s="39"/>
      <c r="I151" s="143"/>
      <c r="J151" s="39"/>
      <c r="K151" s="39"/>
      <c r="L151" s="43"/>
      <c r="M151" s="230"/>
      <c r="N151" s="79"/>
      <c r="O151" s="79"/>
      <c r="P151" s="79"/>
      <c r="Q151" s="79"/>
      <c r="R151" s="79"/>
      <c r="S151" s="79"/>
      <c r="T151" s="80"/>
      <c r="AT151" s="17" t="s">
        <v>139</v>
      </c>
      <c r="AU151" s="17" t="s">
        <v>79</v>
      </c>
    </row>
    <row r="152" s="12" customFormat="1">
      <c r="B152" s="232"/>
      <c r="C152" s="233"/>
      <c r="D152" s="228" t="s">
        <v>141</v>
      </c>
      <c r="E152" s="234" t="s">
        <v>1</v>
      </c>
      <c r="F152" s="235" t="s">
        <v>841</v>
      </c>
      <c r="G152" s="233"/>
      <c r="H152" s="234" t="s">
        <v>1</v>
      </c>
      <c r="I152" s="236"/>
      <c r="J152" s="233"/>
      <c r="K152" s="233"/>
      <c r="L152" s="237"/>
      <c r="M152" s="238"/>
      <c r="N152" s="239"/>
      <c r="O152" s="239"/>
      <c r="P152" s="239"/>
      <c r="Q152" s="239"/>
      <c r="R152" s="239"/>
      <c r="S152" s="239"/>
      <c r="T152" s="240"/>
      <c r="AT152" s="241" t="s">
        <v>141</v>
      </c>
      <c r="AU152" s="241" t="s">
        <v>79</v>
      </c>
      <c r="AV152" s="12" t="s">
        <v>21</v>
      </c>
      <c r="AW152" s="12" t="s">
        <v>34</v>
      </c>
      <c r="AX152" s="12" t="s">
        <v>71</v>
      </c>
      <c r="AY152" s="241" t="s">
        <v>126</v>
      </c>
    </row>
    <row r="153" s="13" customFormat="1">
      <c r="B153" s="242"/>
      <c r="C153" s="243"/>
      <c r="D153" s="228" t="s">
        <v>141</v>
      </c>
      <c r="E153" s="244" t="s">
        <v>1</v>
      </c>
      <c r="F153" s="245" t="s">
        <v>849</v>
      </c>
      <c r="G153" s="243"/>
      <c r="H153" s="246">
        <v>30</v>
      </c>
      <c r="I153" s="247"/>
      <c r="J153" s="243"/>
      <c r="K153" s="243"/>
      <c r="L153" s="248"/>
      <c r="M153" s="249"/>
      <c r="N153" s="250"/>
      <c r="O153" s="250"/>
      <c r="P153" s="250"/>
      <c r="Q153" s="250"/>
      <c r="R153" s="250"/>
      <c r="S153" s="250"/>
      <c r="T153" s="251"/>
      <c r="AT153" s="252" t="s">
        <v>141</v>
      </c>
      <c r="AU153" s="252" t="s">
        <v>79</v>
      </c>
      <c r="AV153" s="13" t="s">
        <v>79</v>
      </c>
      <c r="AW153" s="13" t="s">
        <v>34</v>
      </c>
      <c r="AX153" s="13" t="s">
        <v>71</v>
      </c>
      <c r="AY153" s="252" t="s">
        <v>126</v>
      </c>
    </row>
    <row r="154" s="14" customFormat="1">
      <c r="B154" s="253"/>
      <c r="C154" s="254"/>
      <c r="D154" s="228" t="s">
        <v>141</v>
      </c>
      <c r="E154" s="255" t="s">
        <v>1</v>
      </c>
      <c r="F154" s="256" t="s">
        <v>150</v>
      </c>
      <c r="G154" s="254"/>
      <c r="H154" s="257">
        <v>30</v>
      </c>
      <c r="I154" s="258"/>
      <c r="J154" s="254"/>
      <c r="K154" s="254"/>
      <c r="L154" s="259"/>
      <c r="M154" s="260"/>
      <c r="N154" s="261"/>
      <c r="O154" s="261"/>
      <c r="P154" s="261"/>
      <c r="Q154" s="261"/>
      <c r="R154" s="261"/>
      <c r="S154" s="261"/>
      <c r="T154" s="262"/>
      <c r="AT154" s="263" t="s">
        <v>141</v>
      </c>
      <c r="AU154" s="263" t="s">
        <v>79</v>
      </c>
      <c r="AV154" s="14" t="s">
        <v>133</v>
      </c>
      <c r="AW154" s="14" t="s">
        <v>34</v>
      </c>
      <c r="AX154" s="14" t="s">
        <v>21</v>
      </c>
      <c r="AY154" s="263" t="s">
        <v>126</v>
      </c>
    </row>
    <row r="155" s="1" customFormat="1" ht="22.5" customHeight="1">
      <c r="B155" s="38"/>
      <c r="C155" s="216" t="s">
        <v>26</v>
      </c>
      <c r="D155" s="216" t="s">
        <v>128</v>
      </c>
      <c r="E155" s="217" t="s">
        <v>850</v>
      </c>
      <c r="F155" s="218" t="s">
        <v>851</v>
      </c>
      <c r="G155" s="219" t="s">
        <v>852</v>
      </c>
      <c r="H155" s="220">
        <v>4</v>
      </c>
      <c r="I155" s="221"/>
      <c r="J155" s="222">
        <f>ROUND(I155*H155,2)</f>
        <v>0</v>
      </c>
      <c r="K155" s="218" t="s">
        <v>781</v>
      </c>
      <c r="L155" s="43"/>
      <c r="M155" s="223" t="s">
        <v>1</v>
      </c>
      <c r="N155" s="224" t="s">
        <v>42</v>
      </c>
      <c r="O155" s="79"/>
      <c r="P155" s="225">
        <f>O155*H155</f>
        <v>0</v>
      </c>
      <c r="Q155" s="225">
        <v>0</v>
      </c>
      <c r="R155" s="225">
        <f>Q155*H155</f>
        <v>0</v>
      </c>
      <c r="S155" s="225">
        <v>0</v>
      </c>
      <c r="T155" s="226">
        <f>S155*H155</f>
        <v>0</v>
      </c>
      <c r="AR155" s="17" t="s">
        <v>133</v>
      </c>
      <c r="AT155" s="17" t="s">
        <v>128</v>
      </c>
      <c r="AU155" s="17" t="s">
        <v>79</v>
      </c>
      <c r="AY155" s="17" t="s">
        <v>126</v>
      </c>
      <c r="BE155" s="227">
        <f>IF(N155="základní",J155,0)</f>
        <v>0</v>
      </c>
      <c r="BF155" s="227">
        <f>IF(N155="snížená",J155,0)</f>
        <v>0</v>
      </c>
      <c r="BG155" s="227">
        <f>IF(N155="zákl. přenesená",J155,0)</f>
        <v>0</v>
      </c>
      <c r="BH155" s="227">
        <f>IF(N155="sníž. přenesená",J155,0)</f>
        <v>0</v>
      </c>
      <c r="BI155" s="227">
        <f>IF(N155="nulová",J155,0)</f>
        <v>0</v>
      </c>
      <c r="BJ155" s="17" t="s">
        <v>21</v>
      </c>
      <c r="BK155" s="227">
        <f>ROUND(I155*H155,2)</f>
        <v>0</v>
      </c>
      <c r="BL155" s="17" t="s">
        <v>133</v>
      </c>
      <c r="BM155" s="17" t="s">
        <v>853</v>
      </c>
    </row>
    <row r="156" s="1" customFormat="1">
      <c r="B156" s="38"/>
      <c r="C156" s="39"/>
      <c r="D156" s="228" t="s">
        <v>135</v>
      </c>
      <c r="E156" s="39"/>
      <c r="F156" s="229" t="s">
        <v>854</v>
      </c>
      <c r="G156" s="39"/>
      <c r="H156" s="39"/>
      <c r="I156" s="143"/>
      <c r="J156" s="39"/>
      <c r="K156" s="39"/>
      <c r="L156" s="43"/>
      <c r="M156" s="230"/>
      <c r="N156" s="79"/>
      <c r="O156" s="79"/>
      <c r="P156" s="79"/>
      <c r="Q156" s="79"/>
      <c r="R156" s="79"/>
      <c r="S156" s="79"/>
      <c r="T156" s="80"/>
      <c r="AT156" s="17" t="s">
        <v>135</v>
      </c>
      <c r="AU156" s="17" t="s">
        <v>79</v>
      </c>
    </row>
    <row r="157" s="1" customFormat="1">
      <c r="B157" s="38"/>
      <c r="C157" s="39"/>
      <c r="D157" s="228" t="s">
        <v>137</v>
      </c>
      <c r="E157" s="39"/>
      <c r="F157" s="231" t="s">
        <v>855</v>
      </c>
      <c r="G157" s="39"/>
      <c r="H157" s="39"/>
      <c r="I157" s="143"/>
      <c r="J157" s="39"/>
      <c r="K157" s="39"/>
      <c r="L157" s="43"/>
      <c r="M157" s="230"/>
      <c r="N157" s="79"/>
      <c r="O157" s="79"/>
      <c r="P157" s="79"/>
      <c r="Q157" s="79"/>
      <c r="R157" s="79"/>
      <c r="S157" s="79"/>
      <c r="T157" s="80"/>
      <c r="AT157" s="17" t="s">
        <v>137</v>
      </c>
      <c r="AU157" s="17" t="s">
        <v>79</v>
      </c>
    </row>
    <row r="158" s="1" customFormat="1">
      <c r="B158" s="38"/>
      <c r="C158" s="39"/>
      <c r="D158" s="228" t="s">
        <v>139</v>
      </c>
      <c r="E158" s="39"/>
      <c r="F158" s="231" t="s">
        <v>856</v>
      </c>
      <c r="G158" s="39"/>
      <c r="H158" s="39"/>
      <c r="I158" s="143"/>
      <c r="J158" s="39"/>
      <c r="K158" s="39"/>
      <c r="L158" s="43"/>
      <c r="M158" s="230"/>
      <c r="N158" s="79"/>
      <c r="O158" s="79"/>
      <c r="P158" s="79"/>
      <c r="Q158" s="79"/>
      <c r="R158" s="79"/>
      <c r="S158" s="79"/>
      <c r="T158" s="80"/>
      <c r="AT158" s="17" t="s">
        <v>139</v>
      </c>
      <c r="AU158" s="17" t="s">
        <v>79</v>
      </c>
    </row>
    <row r="159" s="13" customFormat="1">
      <c r="B159" s="242"/>
      <c r="C159" s="243"/>
      <c r="D159" s="228" t="s">
        <v>141</v>
      </c>
      <c r="E159" s="244" t="s">
        <v>1</v>
      </c>
      <c r="F159" s="245" t="s">
        <v>857</v>
      </c>
      <c r="G159" s="243"/>
      <c r="H159" s="246">
        <v>4</v>
      </c>
      <c r="I159" s="247"/>
      <c r="J159" s="243"/>
      <c r="K159" s="243"/>
      <c r="L159" s="248"/>
      <c r="M159" s="249"/>
      <c r="N159" s="250"/>
      <c r="O159" s="250"/>
      <c r="P159" s="250"/>
      <c r="Q159" s="250"/>
      <c r="R159" s="250"/>
      <c r="S159" s="250"/>
      <c r="T159" s="251"/>
      <c r="AT159" s="252" t="s">
        <v>141</v>
      </c>
      <c r="AU159" s="252" t="s">
        <v>79</v>
      </c>
      <c r="AV159" s="13" t="s">
        <v>79</v>
      </c>
      <c r="AW159" s="13" t="s">
        <v>34</v>
      </c>
      <c r="AX159" s="13" t="s">
        <v>71</v>
      </c>
      <c r="AY159" s="252" t="s">
        <v>126</v>
      </c>
    </row>
    <row r="160" s="14" customFormat="1">
      <c r="B160" s="253"/>
      <c r="C160" s="254"/>
      <c r="D160" s="228" t="s">
        <v>141</v>
      </c>
      <c r="E160" s="255" t="s">
        <v>1</v>
      </c>
      <c r="F160" s="256" t="s">
        <v>150</v>
      </c>
      <c r="G160" s="254"/>
      <c r="H160" s="257">
        <v>4</v>
      </c>
      <c r="I160" s="258"/>
      <c r="J160" s="254"/>
      <c r="K160" s="254"/>
      <c r="L160" s="259"/>
      <c r="M160" s="260"/>
      <c r="N160" s="261"/>
      <c r="O160" s="261"/>
      <c r="P160" s="261"/>
      <c r="Q160" s="261"/>
      <c r="R160" s="261"/>
      <c r="S160" s="261"/>
      <c r="T160" s="262"/>
      <c r="AT160" s="263" t="s">
        <v>141</v>
      </c>
      <c r="AU160" s="263" t="s">
        <v>79</v>
      </c>
      <c r="AV160" s="14" t="s">
        <v>133</v>
      </c>
      <c r="AW160" s="14" t="s">
        <v>34</v>
      </c>
      <c r="AX160" s="14" t="s">
        <v>21</v>
      </c>
      <c r="AY160" s="263" t="s">
        <v>126</v>
      </c>
    </row>
    <row r="161" s="1" customFormat="1" ht="22.5" customHeight="1">
      <c r="B161" s="38"/>
      <c r="C161" s="216" t="s">
        <v>229</v>
      </c>
      <c r="D161" s="216" t="s">
        <v>128</v>
      </c>
      <c r="E161" s="217" t="s">
        <v>858</v>
      </c>
      <c r="F161" s="218" t="s">
        <v>859</v>
      </c>
      <c r="G161" s="219" t="s">
        <v>852</v>
      </c>
      <c r="H161" s="220">
        <v>2</v>
      </c>
      <c r="I161" s="221"/>
      <c r="J161" s="222">
        <f>ROUND(I161*H161,2)</f>
        <v>0</v>
      </c>
      <c r="K161" s="218" t="s">
        <v>781</v>
      </c>
      <c r="L161" s="43"/>
      <c r="M161" s="223" t="s">
        <v>1</v>
      </c>
      <c r="N161" s="224" t="s">
        <v>42</v>
      </c>
      <c r="O161" s="79"/>
      <c r="P161" s="225">
        <f>O161*H161</f>
        <v>0</v>
      </c>
      <c r="Q161" s="225">
        <v>0</v>
      </c>
      <c r="R161" s="225">
        <f>Q161*H161</f>
        <v>0</v>
      </c>
      <c r="S161" s="225">
        <v>0</v>
      </c>
      <c r="T161" s="226">
        <f>S161*H161</f>
        <v>0</v>
      </c>
      <c r="AR161" s="17" t="s">
        <v>133</v>
      </c>
      <c r="AT161" s="17" t="s">
        <v>128</v>
      </c>
      <c r="AU161" s="17" t="s">
        <v>79</v>
      </c>
      <c r="AY161" s="17" t="s">
        <v>126</v>
      </c>
      <c r="BE161" s="227">
        <f>IF(N161="základní",J161,0)</f>
        <v>0</v>
      </c>
      <c r="BF161" s="227">
        <f>IF(N161="snížená",J161,0)</f>
        <v>0</v>
      </c>
      <c r="BG161" s="227">
        <f>IF(N161="zákl. přenesená",J161,0)</f>
        <v>0</v>
      </c>
      <c r="BH161" s="227">
        <f>IF(N161="sníž. přenesená",J161,0)</f>
        <v>0</v>
      </c>
      <c r="BI161" s="227">
        <f>IF(N161="nulová",J161,0)</f>
        <v>0</v>
      </c>
      <c r="BJ161" s="17" t="s">
        <v>21</v>
      </c>
      <c r="BK161" s="227">
        <f>ROUND(I161*H161,2)</f>
        <v>0</v>
      </c>
      <c r="BL161" s="17" t="s">
        <v>133</v>
      </c>
      <c r="BM161" s="17" t="s">
        <v>860</v>
      </c>
    </row>
    <row r="162" s="1" customFormat="1">
      <c r="B162" s="38"/>
      <c r="C162" s="39"/>
      <c r="D162" s="228" t="s">
        <v>135</v>
      </c>
      <c r="E162" s="39"/>
      <c r="F162" s="229" t="s">
        <v>861</v>
      </c>
      <c r="G162" s="39"/>
      <c r="H162" s="39"/>
      <c r="I162" s="143"/>
      <c r="J162" s="39"/>
      <c r="K162" s="39"/>
      <c r="L162" s="43"/>
      <c r="M162" s="230"/>
      <c r="N162" s="79"/>
      <c r="O162" s="79"/>
      <c r="P162" s="79"/>
      <c r="Q162" s="79"/>
      <c r="R162" s="79"/>
      <c r="S162" s="79"/>
      <c r="T162" s="80"/>
      <c r="AT162" s="17" t="s">
        <v>135</v>
      </c>
      <c r="AU162" s="17" t="s">
        <v>79</v>
      </c>
    </row>
    <row r="163" s="1" customFormat="1">
      <c r="B163" s="38"/>
      <c r="C163" s="39"/>
      <c r="D163" s="228" t="s">
        <v>137</v>
      </c>
      <c r="E163" s="39"/>
      <c r="F163" s="231" t="s">
        <v>855</v>
      </c>
      <c r="G163" s="39"/>
      <c r="H163" s="39"/>
      <c r="I163" s="143"/>
      <c r="J163" s="39"/>
      <c r="K163" s="39"/>
      <c r="L163" s="43"/>
      <c r="M163" s="230"/>
      <c r="N163" s="79"/>
      <c r="O163" s="79"/>
      <c r="P163" s="79"/>
      <c r="Q163" s="79"/>
      <c r="R163" s="79"/>
      <c r="S163" s="79"/>
      <c r="T163" s="80"/>
      <c r="AT163" s="17" t="s">
        <v>137</v>
      </c>
      <c r="AU163" s="17" t="s">
        <v>79</v>
      </c>
    </row>
    <row r="164" s="1" customFormat="1">
      <c r="B164" s="38"/>
      <c r="C164" s="39"/>
      <c r="D164" s="228" t="s">
        <v>139</v>
      </c>
      <c r="E164" s="39"/>
      <c r="F164" s="231" t="s">
        <v>862</v>
      </c>
      <c r="G164" s="39"/>
      <c r="H164" s="39"/>
      <c r="I164" s="143"/>
      <c r="J164" s="39"/>
      <c r="K164" s="39"/>
      <c r="L164" s="43"/>
      <c r="M164" s="230"/>
      <c r="N164" s="79"/>
      <c r="O164" s="79"/>
      <c r="P164" s="79"/>
      <c r="Q164" s="79"/>
      <c r="R164" s="79"/>
      <c r="S164" s="79"/>
      <c r="T164" s="80"/>
      <c r="AT164" s="17" t="s">
        <v>139</v>
      </c>
      <c r="AU164" s="17" t="s">
        <v>79</v>
      </c>
    </row>
    <row r="165" s="13" customFormat="1">
      <c r="B165" s="242"/>
      <c r="C165" s="243"/>
      <c r="D165" s="228" t="s">
        <v>141</v>
      </c>
      <c r="E165" s="244" t="s">
        <v>1</v>
      </c>
      <c r="F165" s="245" t="s">
        <v>863</v>
      </c>
      <c r="G165" s="243"/>
      <c r="H165" s="246">
        <v>2</v>
      </c>
      <c r="I165" s="247"/>
      <c r="J165" s="243"/>
      <c r="K165" s="243"/>
      <c r="L165" s="248"/>
      <c r="M165" s="249"/>
      <c r="N165" s="250"/>
      <c r="O165" s="250"/>
      <c r="P165" s="250"/>
      <c r="Q165" s="250"/>
      <c r="R165" s="250"/>
      <c r="S165" s="250"/>
      <c r="T165" s="251"/>
      <c r="AT165" s="252" t="s">
        <v>141</v>
      </c>
      <c r="AU165" s="252" t="s">
        <v>79</v>
      </c>
      <c r="AV165" s="13" t="s">
        <v>79</v>
      </c>
      <c r="AW165" s="13" t="s">
        <v>34</v>
      </c>
      <c r="AX165" s="13" t="s">
        <v>71</v>
      </c>
      <c r="AY165" s="252" t="s">
        <v>126</v>
      </c>
    </row>
    <row r="166" s="12" customFormat="1">
      <c r="B166" s="232"/>
      <c r="C166" s="233"/>
      <c r="D166" s="228" t="s">
        <v>141</v>
      </c>
      <c r="E166" s="234" t="s">
        <v>1</v>
      </c>
      <c r="F166" s="235" t="s">
        <v>864</v>
      </c>
      <c r="G166" s="233"/>
      <c r="H166" s="234" t="s">
        <v>1</v>
      </c>
      <c r="I166" s="236"/>
      <c r="J166" s="233"/>
      <c r="K166" s="233"/>
      <c r="L166" s="237"/>
      <c r="M166" s="238"/>
      <c r="N166" s="239"/>
      <c r="O166" s="239"/>
      <c r="P166" s="239"/>
      <c r="Q166" s="239"/>
      <c r="R166" s="239"/>
      <c r="S166" s="239"/>
      <c r="T166" s="240"/>
      <c r="AT166" s="241" t="s">
        <v>141</v>
      </c>
      <c r="AU166" s="241" t="s">
        <v>79</v>
      </c>
      <c r="AV166" s="12" t="s">
        <v>21</v>
      </c>
      <c r="AW166" s="12" t="s">
        <v>34</v>
      </c>
      <c r="AX166" s="12" t="s">
        <v>71</v>
      </c>
      <c r="AY166" s="241" t="s">
        <v>126</v>
      </c>
    </row>
    <row r="167" s="14" customFormat="1">
      <c r="B167" s="253"/>
      <c r="C167" s="254"/>
      <c r="D167" s="228" t="s">
        <v>141</v>
      </c>
      <c r="E167" s="255" t="s">
        <v>1</v>
      </c>
      <c r="F167" s="256" t="s">
        <v>150</v>
      </c>
      <c r="G167" s="254"/>
      <c r="H167" s="257">
        <v>2</v>
      </c>
      <c r="I167" s="258"/>
      <c r="J167" s="254"/>
      <c r="K167" s="254"/>
      <c r="L167" s="259"/>
      <c r="M167" s="260"/>
      <c r="N167" s="261"/>
      <c r="O167" s="261"/>
      <c r="P167" s="261"/>
      <c r="Q167" s="261"/>
      <c r="R167" s="261"/>
      <c r="S167" s="261"/>
      <c r="T167" s="262"/>
      <c r="AT167" s="263" t="s">
        <v>141</v>
      </c>
      <c r="AU167" s="263" t="s">
        <v>79</v>
      </c>
      <c r="AV167" s="14" t="s">
        <v>133</v>
      </c>
      <c r="AW167" s="14" t="s">
        <v>34</v>
      </c>
      <c r="AX167" s="14" t="s">
        <v>21</v>
      </c>
      <c r="AY167" s="263" t="s">
        <v>126</v>
      </c>
    </row>
    <row r="168" s="1" customFormat="1" ht="22.5" customHeight="1">
      <c r="B168" s="38"/>
      <c r="C168" s="216" t="s">
        <v>247</v>
      </c>
      <c r="D168" s="216" t="s">
        <v>128</v>
      </c>
      <c r="E168" s="217" t="s">
        <v>865</v>
      </c>
      <c r="F168" s="218" t="s">
        <v>866</v>
      </c>
      <c r="G168" s="219" t="s">
        <v>852</v>
      </c>
      <c r="H168" s="220">
        <v>2</v>
      </c>
      <c r="I168" s="221"/>
      <c r="J168" s="222">
        <f>ROUND(I168*H168,2)</f>
        <v>0</v>
      </c>
      <c r="K168" s="218" t="s">
        <v>781</v>
      </c>
      <c r="L168" s="43"/>
      <c r="M168" s="223" t="s">
        <v>1</v>
      </c>
      <c r="N168" s="224" t="s">
        <v>42</v>
      </c>
      <c r="O168" s="79"/>
      <c r="P168" s="225">
        <f>O168*H168</f>
        <v>0</v>
      </c>
      <c r="Q168" s="225">
        <v>0</v>
      </c>
      <c r="R168" s="225">
        <f>Q168*H168</f>
        <v>0</v>
      </c>
      <c r="S168" s="225">
        <v>0</v>
      </c>
      <c r="T168" s="226">
        <f>S168*H168</f>
        <v>0</v>
      </c>
      <c r="AR168" s="17" t="s">
        <v>133</v>
      </c>
      <c r="AT168" s="17" t="s">
        <v>128</v>
      </c>
      <c r="AU168" s="17" t="s">
        <v>79</v>
      </c>
      <c r="AY168" s="17" t="s">
        <v>126</v>
      </c>
      <c r="BE168" s="227">
        <f>IF(N168="základní",J168,0)</f>
        <v>0</v>
      </c>
      <c r="BF168" s="227">
        <f>IF(N168="snížená",J168,0)</f>
        <v>0</v>
      </c>
      <c r="BG168" s="227">
        <f>IF(N168="zákl. přenesená",J168,0)</f>
        <v>0</v>
      </c>
      <c r="BH168" s="227">
        <f>IF(N168="sníž. přenesená",J168,0)</f>
        <v>0</v>
      </c>
      <c r="BI168" s="227">
        <f>IF(N168="nulová",J168,0)</f>
        <v>0</v>
      </c>
      <c r="BJ168" s="17" t="s">
        <v>21</v>
      </c>
      <c r="BK168" s="227">
        <f>ROUND(I168*H168,2)</f>
        <v>0</v>
      </c>
      <c r="BL168" s="17" t="s">
        <v>133</v>
      </c>
      <c r="BM168" s="17" t="s">
        <v>867</v>
      </c>
    </row>
    <row r="169" s="1" customFormat="1">
      <c r="B169" s="38"/>
      <c r="C169" s="39"/>
      <c r="D169" s="228" t="s">
        <v>135</v>
      </c>
      <c r="E169" s="39"/>
      <c r="F169" s="229" t="s">
        <v>868</v>
      </c>
      <c r="G169" s="39"/>
      <c r="H169" s="39"/>
      <c r="I169" s="143"/>
      <c r="J169" s="39"/>
      <c r="K169" s="39"/>
      <c r="L169" s="43"/>
      <c r="M169" s="230"/>
      <c r="N169" s="79"/>
      <c r="O169" s="79"/>
      <c r="P169" s="79"/>
      <c r="Q169" s="79"/>
      <c r="R169" s="79"/>
      <c r="S169" s="79"/>
      <c r="T169" s="80"/>
      <c r="AT169" s="17" t="s">
        <v>135</v>
      </c>
      <c r="AU169" s="17" t="s">
        <v>79</v>
      </c>
    </row>
    <row r="170" s="1" customFormat="1">
      <c r="B170" s="38"/>
      <c r="C170" s="39"/>
      <c r="D170" s="228" t="s">
        <v>137</v>
      </c>
      <c r="E170" s="39"/>
      <c r="F170" s="231" t="s">
        <v>869</v>
      </c>
      <c r="G170" s="39"/>
      <c r="H170" s="39"/>
      <c r="I170" s="143"/>
      <c r="J170" s="39"/>
      <c r="K170" s="39"/>
      <c r="L170" s="43"/>
      <c r="M170" s="230"/>
      <c r="N170" s="79"/>
      <c r="O170" s="79"/>
      <c r="P170" s="79"/>
      <c r="Q170" s="79"/>
      <c r="R170" s="79"/>
      <c r="S170" s="79"/>
      <c r="T170" s="80"/>
      <c r="AT170" s="17" t="s">
        <v>137</v>
      </c>
      <c r="AU170" s="17" t="s">
        <v>79</v>
      </c>
    </row>
    <row r="171" s="1" customFormat="1">
      <c r="B171" s="38"/>
      <c r="C171" s="39"/>
      <c r="D171" s="228" t="s">
        <v>139</v>
      </c>
      <c r="E171" s="39"/>
      <c r="F171" s="231" t="s">
        <v>870</v>
      </c>
      <c r="G171" s="39"/>
      <c r="H171" s="39"/>
      <c r="I171" s="143"/>
      <c r="J171" s="39"/>
      <c r="K171" s="39"/>
      <c r="L171" s="43"/>
      <c r="M171" s="230"/>
      <c r="N171" s="79"/>
      <c r="O171" s="79"/>
      <c r="P171" s="79"/>
      <c r="Q171" s="79"/>
      <c r="R171" s="79"/>
      <c r="S171" s="79"/>
      <c r="T171" s="80"/>
      <c r="AT171" s="17" t="s">
        <v>139</v>
      </c>
      <c r="AU171" s="17" t="s">
        <v>79</v>
      </c>
    </row>
    <row r="172" s="13" customFormat="1">
      <c r="B172" s="242"/>
      <c r="C172" s="243"/>
      <c r="D172" s="228" t="s">
        <v>141</v>
      </c>
      <c r="E172" s="244" t="s">
        <v>1</v>
      </c>
      <c r="F172" s="245" t="s">
        <v>863</v>
      </c>
      <c r="G172" s="243"/>
      <c r="H172" s="246">
        <v>2</v>
      </c>
      <c r="I172" s="247"/>
      <c r="J172" s="243"/>
      <c r="K172" s="243"/>
      <c r="L172" s="248"/>
      <c r="M172" s="249"/>
      <c r="N172" s="250"/>
      <c r="O172" s="250"/>
      <c r="P172" s="250"/>
      <c r="Q172" s="250"/>
      <c r="R172" s="250"/>
      <c r="S172" s="250"/>
      <c r="T172" s="251"/>
      <c r="AT172" s="252" t="s">
        <v>141</v>
      </c>
      <c r="AU172" s="252" t="s">
        <v>79</v>
      </c>
      <c r="AV172" s="13" t="s">
        <v>79</v>
      </c>
      <c r="AW172" s="13" t="s">
        <v>34</v>
      </c>
      <c r="AX172" s="13" t="s">
        <v>71</v>
      </c>
      <c r="AY172" s="252" t="s">
        <v>126</v>
      </c>
    </row>
    <row r="173" s="12" customFormat="1">
      <c r="B173" s="232"/>
      <c r="C173" s="233"/>
      <c r="D173" s="228" t="s">
        <v>141</v>
      </c>
      <c r="E173" s="234" t="s">
        <v>1</v>
      </c>
      <c r="F173" s="235" t="s">
        <v>864</v>
      </c>
      <c r="G173" s="233"/>
      <c r="H173" s="234" t="s">
        <v>1</v>
      </c>
      <c r="I173" s="236"/>
      <c r="J173" s="233"/>
      <c r="K173" s="233"/>
      <c r="L173" s="237"/>
      <c r="M173" s="238"/>
      <c r="N173" s="239"/>
      <c r="O173" s="239"/>
      <c r="P173" s="239"/>
      <c r="Q173" s="239"/>
      <c r="R173" s="239"/>
      <c r="S173" s="239"/>
      <c r="T173" s="240"/>
      <c r="AT173" s="241" t="s">
        <v>141</v>
      </c>
      <c r="AU173" s="241" t="s">
        <v>79</v>
      </c>
      <c r="AV173" s="12" t="s">
        <v>21</v>
      </c>
      <c r="AW173" s="12" t="s">
        <v>34</v>
      </c>
      <c r="AX173" s="12" t="s">
        <v>71</v>
      </c>
      <c r="AY173" s="241" t="s">
        <v>126</v>
      </c>
    </row>
    <row r="174" s="12" customFormat="1">
      <c r="B174" s="232"/>
      <c r="C174" s="233"/>
      <c r="D174" s="228" t="s">
        <v>141</v>
      </c>
      <c r="E174" s="234" t="s">
        <v>1</v>
      </c>
      <c r="F174" s="235" t="s">
        <v>871</v>
      </c>
      <c r="G174" s="233"/>
      <c r="H174" s="234" t="s">
        <v>1</v>
      </c>
      <c r="I174" s="236"/>
      <c r="J174" s="233"/>
      <c r="K174" s="233"/>
      <c r="L174" s="237"/>
      <c r="M174" s="238"/>
      <c r="N174" s="239"/>
      <c r="O174" s="239"/>
      <c r="P174" s="239"/>
      <c r="Q174" s="239"/>
      <c r="R174" s="239"/>
      <c r="S174" s="239"/>
      <c r="T174" s="240"/>
      <c r="AT174" s="241" t="s">
        <v>141</v>
      </c>
      <c r="AU174" s="241" t="s">
        <v>79</v>
      </c>
      <c r="AV174" s="12" t="s">
        <v>21</v>
      </c>
      <c r="AW174" s="12" t="s">
        <v>34</v>
      </c>
      <c r="AX174" s="12" t="s">
        <v>71</v>
      </c>
      <c r="AY174" s="241" t="s">
        <v>126</v>
      </c>
    </row>
    <row r="175" s="14" customFormat="1">
      <c r="B175" s="253"/>
      <c r="C175" s="254"/>
      <c r="D175" s="228" t="s">
        <v>141</v>
      </c>
      <c r="E175" s="255" t="s">
        <v>1</v>
      </c>
      <c r="F175" s="256" t="s">
        <v>150</v>
      </c>
      <c r="G175" s="254"/>
      <c r="H175" s="257">
        <v>2</v>
      </c>
      <c r="I175" s="258"/>
      <c r="J175" s="254"/>
      <c r="K175" s="254"/>
      <c r="L175" s="259"/>
      <c r="M175" s="260"/>
      <c r="N175" s="261"/>
      <c r="O175" s="261"/>
      <c r="P175" s="261"/>
      <c r="Q175" s="261"/>
      <c r="R175" s="261"/>
      <c r="S175" s="261"/>
      <c r="T175" s="262"/>
      <c r="AT175" s="263" t="s">
        <v>141</v>
      </c>
      <c r="AU175" s="263" t="s">
        <v>79</v>
      </c>
      <c r="AV175" s="14" t="s">
        <v>133</v>
      </c>
      <c r="AW175" s="14" t="s">
        <v>34</v>
      </c>
      <c r="AX175" s="14" t="s">
        <v>21</v>
      </c>
      <c r="AY175" s="263" t="s">
        <v>126</v>
      </c>
    </row>
    <row r="176" s="1" customFormat="1" ht="22.5" customHeight="1">
      <c r="B176" s="38"/>
      <c r="C176" s="216" t="s">
        <v>254</v>
      </c>
      <c r="D176" s="216" t="s">
        <v>128</v>
      </c>
      <c r="E176" s="217" t="s">
        <v>872</v>
      </c>
      <c r="F176" s="218" t="s">
        <v>873</v>
      </c>
      <c r="G176" s="219" t="s">
        <v>376</v>
      </c>
      <c r="H176" s="220">
        <v>232</v>
      </c>
      <c r="I176" s="221"/>
      <c r="J176" s="222">
        <f>ROUND(I176*H176,2)</f>
        <v>0</v>
      </c>
      <c r="K176" s="218" t="s">
        <v>781</v>
      </c>
      <c r="L176" s="43"/>
      <c r="M176" s="223" t="s">
        <v>1</v>
      </c>
      <c r="N176" s="224" t="s">
        <v>42</v>
      </c>
      <c r="O176" s="79"/>
      <c r="P176" s="225">
        <f>O176*H176</f>
        <v>0</v>
      </c>
      <c r="Q176" s="225">
        <v>0</v>
      </c>
      <c r="R176" s="225">
        <f>Q176*H176</f>
        <v>0</v>
      </c>
      <c r="S176" s="225">
        <v>0</v>
      </c>
      <c r="T176" s="226">
        <f>S176*H176</f>
        <v>0</v>
      </c>
      <c r="AR176" s="17" t="s">
        <v>133</v>
      </c>
      <c r="AT176" s="17" t="s">
        <v>128</v>
      </c>
      <c r="AU176" s="17" t="s">
        <v>79</v>
      </c>
      <c r="AY176" s="17" t="s">
        <v>126</v>
      </c>
      <c r="BE176" s="227">
        <f>IF(N176="základní",J176,0)</f>
        <v>0</v>
      </c>
      <c r="BF176" s="227">
        <f>IF(N176="snížená",J176,0)</f>
        <v>0</v>
      </c>
      <c r="BG176" s="227">
        <f>IF(N176="zákl. přenesená",J176,0)</f>
        <v>0</v>
      </c>
      <c r="BH176" s="227">
        <f>IF(N176="sníž. přenesená",J176,0)</f>
        <v>0</v>
      </c>
      <c r="BI176" s="227">
        <f>IF(N176="nulová",J176,0)</f>
        <v>0</v>
      </c>
      <c r="BJ176" s="17" t="s">
        <v>21</v>
      </c>
      <c r="BK176" s="227">
        <f>ROUND(I176*H176,2)</f>
        <v>0</v>
      </c>
      <c r="BL176" s="17" t="s">
        <v>133</v>
      </c>
      <c r="BM176" s="17" t="s">
        <v>874</v>
      </c>
    </row>
    <row r="177" s="1" customFormat="1">
      <c r="B177" s="38"/>
      <c r="C177" s="39"/>
      <c r="D177" s="228" t="s">
        <v>135</v>
      </c>
      <c r="E177" s="39"/>
      <c r="F177" s="229" t="s">
        <v>875</v>
      </c>
      <c r="G177" s="39"/>
      <c r="H177" s="39"/>
      <c r="I177" s="143"/>
      <c r="J177" s="39"/>
      <c r="K177" s="39"/>
      <c r="L177" s="43"/>
      <c r="M177" s="230"/>
      <c r="N177" s="79"/>
      <c r="O177" s="79"/>
      <c r="P177" s="79"/>
      <c r="Q177" s="79"/>
      <c r="R177" s="79"/>
      <c r="S177" s="79"/>
      <c r="T177" s="80"/>
      <c r="AT177" s="17" t="s">
        <v>135</v>
      </c>
      <c r="AU177" s="17" t="s">
        <v>79</v>
      </c>
    </row>
    <row r="178" s="1" customFormat="1">
      <c r="B178" s="38"/>
      <c r="C178" s="39"/>
      <c r="D178" s="228" t="s">
        <v>137</v>
      </c>
      <c r="E178" s="39"/>
      <c r="F178" s="231" t="s">
        <v>876</v>
      </c>
      <c r="G178" s="39"/>
      <c r="H178" s="39"/>
      <c r="I178" s="143"/>
      <c r="J178" s="39"/>
      <c r="K178" s="39"/>
      <c r="L178" s="43"/>
      <c r="M178" s="230"/>
      <c r="N178" s="79"/>
      <c r="O178" s="79"/>
      <c r="P178" s="79"/>
      <c r="Q178" s="79"/>
      <c r="R178" s="79"/>
      <c r="S178" s="79"/>
      <c r="T178" s="80"/>
      <c r="AT178" s="17" t="s">
        <v>137</v>
      </c>
      <c r="AU178" s="17" t="s">
        <v>79</v>
      </c>
    </row>
    <row r="179" s="1" customFormat="1">
      <c r="B179" s="38"/>
      <c r="C179" s="39"/>
      <c r="D179" s="228" t="s">
        <v>139</v>
      </c>
      <c r="E179" s="39"/>
      <c r="F179" s="231" t="s">
        <v>877</v>
      </c>
      <c r="G179" s="39"/>
      <c r="H179" s="39"/>
      <c r="I179" s="143"/>
      <c r="J179" s="39"/>
      <c r="K179" s="39"/>
      <c r="L179" s="43"/>
      <c r="M179" s="230"/>
      <c r="N179" s="79"/>
      <c r="O179" s="79"/>
      <c r="P179" s="79"/>
      <c r="Q179" s="79"/>
      <c r="R179" s="79"/>
      <c r="S179" s="79"/>
      <c r="T179" s="80"/>
      <c r="AT179" s="17" t="s">
        <v>139</v>
      </c>
      <c r="AU179" s="17" t="s">
        <v>79</v>
      </c>
    </row>
    <row r="180" s="13" customFormat="1">
      <c r="B180" s="242"/>
      <c r="C180" s="243"/>
      <c r="D180" s="228" t="s">
        <v>141</v>
      </c>
      <c r="E180" s="244" t="s">
        <v>1</v>
      </c>
      <c r="F180" s="245" t="s">
        <v>878</v>
      </c>
      <c r="G180" s="243"/>
      <c r="H180" s="246">
        <v>232</v>
      </c>
      <c r="I180" s="247"/>
      <c r="J180" s="243"/>
      <c r="K180" s="243"/>
      <c r="L180" s="248"/>
      <c r="M180" s="249"/>
      <c r="N180" s="250"/>
      <c r="O180" s="250"/>
      <c r="P180" s="250"/>
      <c r="Q180" s="250"/>
      <c r="R180" s="250"/>
      <c r="S180" s="250"/>
      <c r="T180" s="251"/>
      <c r="AT180" s="252" t="s">
        <v>141</v>
      </c>
      <c r="AU180" s="252" t="s">
        <v>79</v>
      </c>
      <c r="AV180" s="13" t="s">
        <v>79</v>
      </c>
      <c r="AW180" s="13" t="s">
        <v>34</v>
      </c>
      <c r="AX180" s="13" t="s">
        <v>71</v>
      </c>
      <c r="AY180" s="252" t="s">
        <v>126</v>
      </c>
    </row>
    <row r="181" s="14" customFormat="1">
      <c r="B181" s="253"/>
      <c r="C181" s="254"/>
      <c r="D181" s="228" t="s">
        <v>141</v>
      </c>
      <c r="E181" s="255" t="s">
        <v>1</v>
      </c>
      <c r="F181" s="256" t="s">
        <v>150</v>
      </c>
      <c r="G181" s="254"/>
      <c r="H181" s="257">
        <v>232</v>
      </c>
      <c r="I181" s="258"/>
      <c r="J181" s="254"/>
      <c r="K181" s="254"/>
      <c r="L181" s="259"/>
      <c r="M181" s="260"/>
      <c r="N181" s="261"/>
      <c r="O181" s="261"/>
      <c r="P181" s="261"/>
      <c r="Q181" s="261"/>
      <c r="R181" s="261"/>
      <c r="S181" s="261"/>
      <c r="T181" s="262"/>
      <c r="AT181" s="263" t="s">
        <v>141</v>
      </c>
      <c r="AU181" s="263" t="s">
        <v>79</v>
      </c>
      <c r="AV181" s="14" t="s">
        <v>133</v>
      </c>
      <c r="AW181" s="14" t="s">
        <v>34</v>
      </c>
      <c r="AX181" s="14" t="s">
        <v>21</v>
      </c>
      <c r="AY181" s="263" t="s">
        <v>126</v>
      </c>
    </row>
    <row r="182" s="1" customFormat="1" ht="22.5" customHeight="1">
      <c r="B182" s="38"/>
      <c r="C182" s="264" t="s">
        <v>261</v>
      </c>
      <c r="D182" s="264" t="s">
        <v>175</v>
      </c>
      <c r="E182" s="265" t="s">
        <v>879</v>
      </c>
      <c r="F182" s="266" t="s">
        <v>880</v>
      </c>
      <c r="G182" s="267" t="s">
        <v>273</v>
      </c>
      <c r="H182" s="268">
        <v>1</v>
      </c>
      <c r="I182" s="269"/>
      <c r="J182" s="270">
        <f>ROUND(I182*H182,2)</f>
        <v>0</v>
      </c>
      <c r="K182" s="266" t="s">
        <v>781</v>
      </c>
      <c r="L182" s="271"/>
      <c r="M182" s="272" t="s">
        <v>1</v>
      </c>
      <c r="N182" s="273" t="s">
        <v>42</v>
      </c>
      <c r="O182" s="79"/>
      <c r="P182" s="225">
        <f>O182*H182</f>
        <v>0</v>
      </c>
      <c r="Q182" s="225">
        <v>0</v>
      </c>
      <c r="R182" s="225">
        <f>Q182*H182</f>
        <v>0</v>
      </c>
      <c r="S182" s="225">
        <v>0</v>
      </c>
      <c r="T182" s="226">
        <f>S182*H182</f>
        <v>0</v>
      </c>
      <c r="AR182" s="17" t="s">
        <v>178</v>
      </c>
      <c r="AT182" s="17" t="s">
        <v>175</v>
      </c>
      <c r="AU182" s="17" t="s">
        <v>79</v>
      </c>
      <c r="AY182" s="17" t="s">
        <v>126</v>
      </c>
      <c r="BE182" s="227">
        <f>IF(N182="základní",J182,0)</f>
        <v>0</v>
      </c>
      <c r="BF182" s="227">
        <f>IF(N182="snížená",J182,0)</f>
        <v>0</v>
      </c>
      <c r="BG182" s="227">
        <f>IF(N182="zákl. přenesená",J182,0)</f>
        <v>0</v>
      </c>
      <c r="BH182" s="227">
        <f>IF(N182="sníž. přenesená",J182,0)</f>
        <v>0</v>
      </c>
      <c r="BI182" s="227">
        <f>IF(N182="nulová",J182,0)</f>
        <v>0</v>
      </c>
      <c r="BJ182" s="17" t="s">
        <v>21</v>
      </c>
      <c r="BK182" s="227">
        <f>ROUND(I182*H182,2)</f>
        <v>0</v>
      </c>
      <c r="BL182" s="17" t="s">
        <v>133</v>
      </c>
      <c r="BM182" s="17" t="s">
        <v>881</v>
      </c>
    </row>
    <row r="183" s="1" customFormat="1">
      <c r="B183" s="38"/>
      <c r="C183" s="39"/>
      <c r="D183" s="228" t="s">
        <v>135</v>
      </c>
      <c r="E183" s="39"/>
      <c r="F183" s="229" t="s">
        <v>880</v>
      </c>
      <c r="G183" s="39"/>
      <c r="H183" s="39"/>
      <c r="I183" s="143"/>
      <c r="J183" s="39"/>
      <c r="K183" s="39"/>
      <c r="L183" s="43"/>
      <c r="M183" s="230"/>
      <c r="N183" s="79"/>
      <c r="O183" s="79"/>
      <c r="P183" s="79"/>
      <c r="Q183" s="79"/>
      <c r="R183" s="79"/>
      <c r="S183" s="79"/>
      <c r="T183" s="80"/>
      <c r="AT183" s="17" t="s">
        <v>135</v>
      </c>
      <c r="AU183" s="17" t="s">
        <v>79</v>
      </c>
    </row>
    <row r="184" s="1" customFormat="1">
      <c r="B184" s="38"/>
      <c r="C184" s="39"/>
      <c r="D184" s="228" t="s">
        <v>139</v>
      </c>
      <c r="E184" s="39"/>
      <c r="F184" s="231" t="s">
        <v>882</v>
      </c>
      <c r="G184" s="39"/>
      <c r="H184" s="39"/>
      <c r="I184" s="143"/>
      <c r="J184" s="39"/>
      <c r="K184" s="39"/>
      <c r="L184" s="43"/>
      <c r="M184" s="230"/>
      <c r="N184" s="79"/>
      <c r="O184" s="79"/>
      <c r="P184" s="79"/>
      <c r="Q184" s="79"/>
      <c r="R184" s="79"/>
      <c r="S184" s="79"/>
      <c r="T184" s="80"/>
      <c r="AT184" s="17" t="s">
        <v>139</v>
      </c>
      <c r="AU184" s="17" t="s">
        <v>79</v>
      </c>
    </row>
    <row r="185" s="1" customFormat="1" ht="22.5" customHeight="1">
      <c r="B185" s="38"/>
      <c r="C185" s="216" t="s">
        <v>8</v>
      </c>
      <c r="D185" s="216" t="s">
        <v>128</v>
      </c>
      <c r="E185" s="217" t="s">
        <v>883</v>
      </c>
      <c r="F185" s="218" t="s">
        <v>884</v>
      </c>
      <c r="G185" s="219" t="s">
        <v>376</v>
      </c>
      <c r="H185" s="220">
        <v>126.95</v>
      </c>
      <c r="I185" s="221"/>
      <c r="J185" s="222">
        <f>ROUND(I185*H185,2)</f>
        <v>0</v>
      </c>
      <c r="K185" s="218" t="s">
        <v>781</v>
      </c>
      <c r="L185" s="43"/>
      <c r="M185" s="223" t="s">
        <v>1</v>
      </c>
      <c r="N185" s="224" t="s">
        <v>42</v>
      </c>
      <c r="O185" s="79"/>
      <c r="P185" s="225">
        <f>O185*H185</f>
        <v>0</v>
      </c>
      <c r="Q185" s="225">
        <v>0</v>
      </c>
      <c r="R185" s="225">
        <f>Q185*H185</f>
        <v>0</v>
      </c>
      <c r="S185" s="225">
        <v>0</v>
      </c>
      <c r="T185" s="226">
        <f>S185*H185</f>
        <v>0</v>
      </c>
      <c r="AR185" s="17" t="s">
        <v>133</v>
      </c>
      <c r="AT185" s="17" t="s">
        <v>128</v>
      </c>
      <c r="AU185" s="17" t="s">
        <v>79</v>
      </c>
      <c r="AY185" s="17" t="s">
        <v>126</v>
      </c>
      <c r="BE185" s="227">
        <f>IF(N185="základní",J185,0)</f>
        <v>0</v>
      </c>
      <c r="BF185" s="227">
        <f>IF(N185="snížená",J185,0)</f>
        <v>0</v>
      </c>
      <c r="BG185" s="227">
        <f>IF(N185="zákl. přenesená",J185,0)</f>
        <v>0</v>
      </c>
      <c r="BH185" s="227">
        <f>IF(N185="sníž. přenesená",J185,0)</f>
        <v>0</v>
      </c>
      <c r="BI185" s="227">
        <f>IF(N185="nulová",J185,0)</f>
        <v>0</v>
      </c>
      <c r="BJ185" s="17" t="s">
        <v>21</v>
      </c>
      <c r="BK185" s="227">
        <f>ROUND(I185*H185,2)</f>
        <v>0</v>
      </c>
      <c r="BL185" s="17" t="s">
        <v>133</v>
      </c>
      <c r="BM185" s="17" t="s">
        <v>885</v>
      </c>
    </row>
    <row r="186" s="1" customFormat="1">
      <c r="B186" s="38"/>
      <c r="C186" s="39"/>
      <c r="D186" s="228" t="s">
        <v>135</v>
      </c>
      <c r="E186" s="39"/>
      <c r="F186" s="229" t="s">
        <v>886</v>
      </c>
      <c r="G186" s="39"/>
      <c r="H186" s="39"/>
      <c r="I186" s="143"/>
      <c r="J186" s="39"/>
      <c r="K186" s="39"/>
      <c r="L186" s="43"/>
      <c r="M186" s="230"/>
      <c r="N186" s="79"/>
      <c r="O186" s="79"/>
      <c r="P186" s="79"/>
      <c r="Q186" s="79"/>
      <c r="R186" s="79"/>
      <c r="S186" s="79"/>
      <c r="T186" s="80"/>
      <c r="AT186" s="17" t="s">
        <v>135</v>
      </c>
      <c r="AU186" s="17" t="s">
        <v>79</v>
      </c>
    </row>
    <row r="187" s="1" customFormat="1">
      <c r="B187" s="38"/>
      <c r="C187" s="39"/>
      <c r="D187" s="228" t="s">
        <v>137</v>
      </c>
      <c r="E187" s="39"/>
      <c r="F187" s="231" t="s">
        <v>887</v>
      </c>
      <c r="G187" s="39"/>
      <c r="H187" s="39"/>
      <c r="I187" s="143"/>
      <c r="J187" s="39"/>
      <c r="K187" s="39"/>
      <c r="L187" s="43"/>
      <c r="M187" s="230"/>
      <c r="N187" s="79"/>
      <c r="O187" s="79"/>
      <c r="P187" s="79"/>
      <c r="Q187" s="79"/>
      <c r="R187" s="79"/>
      <c r="S187" s="79"/>
      <c r="T187" s="80"/>
      <c r="AT187" s="17" t="s">
        <v>137</v>
      </c>
      <c r="AU187" s="17" t="s">
        <v>79</v>
      </c>
    </row>
    <row r="188" s="1" customFormat="1">
      <c r="B188" s="38"/>
      <c r="C188" s="39"/>
      <c r="D188" s="228" t="s">
        <v>139</v>
      </c>
      <c r="E188" s="39"/>
      <c r="F188" s="231" t="s">
        <v>888</v>
      </c>
      <c r="G188" s="39"/>
      <c r="H188" s="39"/>
      <c r="I188" s="143"/>
      <c r="J188" s="39"/>
      <c r="K188" s="39"/>
      <c r="L188" s="43"/>
      <c r="M188" s="230"/>
      <c r="N188" s="79"/>
      <c r="O188" s="79"/>
      <c r="P188" s="79"/>
      <c r="Q188" s="79"/>
      <c r="R188" s="79"/>
      <c r="S188" s="79"/>
      <c r="T188" s="80"/>
      <c r="AT188" s="17" t="s">
        <v>139</v>
      </c>
      <c r="AU188" s="17" t="s">
        <v>79</v>
      </c>
    </row>
    <row r="189" s="12" customFormat="1">
      <c r="B189" s="232"/>
      <c r="C189" s="233"/>
      <c r="D189" s="228" t="s">
        <v>141</v>
      </c>
      <c r="E189" s="234" t="s">
        <v>1</v>
      </c>
      <c r="F189" s="235" t="s">
        <v>889</v>
      </c>
      <c r="G189" s="233"/>
      <c r="H189" s="234" t="s">
        <v>1</v>
      </c>
      <c r="I189" s="236"/>
      <c r="J189" s="233"/>
      <c r="K189" s="233"/>
      <c r="L189" s="237"/>
      <c r="M189" s="238"/>
      <c r="N189" s="239"/>
      <c r="O189" s="239"/>
      <c r="P189" s="239"/>
      <c r="Q189" s="239"/>
      <c r="R189" s="239"/>
      <c r="S189" s="239"/>
      <c r="T189" s="240"/>
      <c r="AT189" s="241" t="s">
        <v>141</v>
      </c>
      <c r="AU189" s="241" t="s">
        <v>79</v>
      </c>
      <c r="AV189" s="12" t="s">
        <v>21</v>
      </c>
      <c r="AW189" s="12" t="s">
        <v>34</v>
      </c>
      <c r="AX189" s="12" t="s">
        <v>71</v>
      </c>
      <c r="AY189" s="241" t="s">
        <v>126</v>
      </c>
    </row>
    <row r="190" s="13" customFormat="1">
      <c r="B190" s="242"/>
      <c r="C190" s="243"/>
      <c r="D190" s="228" t="s">
        <v>141</v>
      </c>
      <c r="E190" s="244" t="s">
        <v>1</v>
      </c>
      <c r="F190" s="245" t="s">
        <v>890</v>
      </c>
      <c r="G190" s="243"/>
      <c r="H190" s="246">
        <v>20</v>
      </c>
      <c r="I190" s="247"/>
      <c r="J190" s="243"/>
      <c r="K190" s="243"/>
      <c r="L190" s="248"/>
      <c r="M190" s="249"/>
      <c r="N190" s="250"/>
      <c r="O190" s="250"/>
      <c r="P190" s="250"/>
      <c r="Q190" s="250"/>
      <c r="R190" s="250"/>
      <c r="S190" s="250"/>
      <c r="T190" s="251"/>
      <c r="AT190" s="252" t="s">
        <v>141</v>
      </c>
      <c r="AU190" s="252" t="s">
        <v>79</v>
      </c>
      <c r="AV190" s="13" t="s">
        <v>79</v>
      </c>
      <c r="AW190" s="13" t="s">
        <v>34</v>
      </c>
      <c r="AX190" s="13" t="s">
        <v>71</v>
      </c>
      <c r="AY190" s="252" t="s">
        <v>126</v>
      </c>
    </row>
    <row r="191" s="12" customFormat="1">
      <c r="B191" s="232"/>
      <c r="C191" s="233"/>
      <c r="D191" s="228" t="s">
        <v>141</v>
      </c>
      <c r="E191" s="234" t="s">
        <v>1</v>
      </c>
      <c r="F191" s="235" t="s">
        <v>891</v>
      </c>
      <c r="G191" s="233"/>
      <c r="H191" s="234" t="s">
        <v>1</v>
      </c>
      <c r="I191" s="236"/>
      <c r="J191" s="233"/>
      <c r="K191" s="233"/>
      <c r="L191" s="237"/>
      <c r="M191" s="238"/>
      <c r="N191" s="239"/>
      <c r="O191" s="239"/>
      <c r="P191" s="239"/>
      <c r="Q191" s="239"/>
      <c r="R191" s="239"/>
      <c r="S191" s="239"/>
      <c r="T191" s="240"/>
      <c r="AT191" s="241" t="s">
        <v>141</v>
      </c>
      <c r="AU191" s="241" t="s">
        <v>79</v>
      </c>
      <c r="AV191" s="12" t="s">
        <v>21</v>
      </c>
      <c r="AW191" s="12" t="s">
        <v>34</v>
      </c>
      <c r="AX191" s="12" t="s">
        <v>71</v>
      </c>
      <c r="AY191" s="241" t="s">
        <v>126</v>
      </c>
    </row>
    <row r="192" s="13" customFormat="1">
      <c r="B192" s="242"/>
      <c r="C192" s="243"/>
      <c r="D192" s="228" t="s">
        <v>141</v>
      </c>
      <c r="E192" s="244" t="s">
        <v>1</v>
      </c>
      <c r="F192" s="245" t="s">
        <v>892</v>
      </c>
      <c r="G192" s="243"/>
      <c r="H192" s="246">
        <v>85.599999999999994</v>
      </c>
      <c r="I192" s="247"/>
      <c r="J192" s="243"/>
      <c r="K192" s="243"/>
      <c r="L192" s="248"/>
      <c r="M192" s="249"/>
      <c r="N192" s="250"/>
      <c r="O192" s="250"/>
      <c r="P192" s="250"/>
      <c r="Q192" s="250"/>
      <c r="R192" s="250"/>
      <c r="S192" s="250"/>
      <c r="T192" s="251"/>
      <c r="AT192" s="252" t="s">
        <v>141</v>
      </c>
      <c r="AU192" s="252" t="s">
        <v>79</v>
      </c>
      <c r="AV192" s="13" t="s">
        <v>79</v>
      </c>
      <c r="AW192" s="13" t="s">
        <v>34</v>
      </c>
      <c r="AX192" s="13" t="s">
        <v>71</v>
      </c>
      <c r="AY192" s="252" t="s">
        <v>126</v>
      </c>
    </row>
    <row r="193" s="12" customFormat="1">
      <c r="B193" s="232"/>
      <c r="C193" s="233"/>
      <c r="D193" s="228" t="s">
        <v>141</v>
      </c>
      <c r="E193" s="234" t="s">
        <v>1</v>
      </c>
      <c r="F193" s="235" t="s">
        <v>893</v>
      </c>
      <c r="G193" s="233"/>
      <c r="H193" s="234" t="s">
        <v>1</v>
      </c>
      <c r="I193" s="236"/>
      <c r="J193" s="233"/>
      <c r="K193" s="233"/>
      <c r="L193" s="237"/>
      <c r="M193" s="238"/>
      <c r="N193" s="239"/>
      <c r="O193" s="239"/>
      <c r="P193" s="239"/>
      <c r="Q193" s="239"/>
      <c r="R193" s="239"/>
      <c r="S193" s="239"/>
      <c r="T193" s="240"/>
      <c r="AT193" s="241" t="s">
        <v>141</v>
      </c>
      <c r="AU193" s="241" t="s">
        <v>79</v>
      </c>
      <c r="AV193" s="12" t="s">
        <v>21</v>
      </c>
      <c r="AW193" s="12" t="s">
        <v>34</v>
      </c>
      <c r="AX193" s="12" t="s">
        <v>71</v>
      </c>
      <c r="AY193" s="241" t="s">
        <v>126</v>
      </c>
    </row>
    <row r="194" s="13" customFormat="1">
      <c r="B194" s="242"/>
      <c r="C194" s="243"/>
      <c r="D194" s="228" t="s">
        <v>141</v>
      </c>
      <c r="E194" s="244" t="s">
        <v>1</v>
      </c>
      <c r="F194" s="245" t="s">
        <v>894</v>
      </c>
      <c r="G194" s="243"/>
      <c r="H194" s="246">
        <v>21.350000000000001</v>
      </c>
      <c r="I194" s="247"/>
      <c r="J194" s="243"/>
      <c r="K194" s="243"/>
      <c r="L194" s="248"/>
      <c r="M194" s="249"/>
      <c r="N194" s="250"/>
      <c r="O194" s="250"/>
      <c r="P194" s="250"/>
      <c r="Q194" s="250"/>
      <c r="R194" s="250"/>
      <c r="S194" s="250"/>
      <c r="T194" s="251"/>
      <c r="AT194" s="252" t="s">
        <v>141</v>
      </c>
      <c r="AU194" s="252" t="s">
        <v>79</v>
      </c>
      <c r="AV194" s="13" t="s">
        <v>79</v>
      </c>
      <c r="AW194" s="13" t="s">
        <v>34</v>
      </c>
      <c r="AX194" s="13" t="s">
        <v>71</v>
      </c>
      <c r="AY194" s="252" t="s">
        <v>126</v>
      </c>
    </row>
    <row r="195" s="14" customFormat="1">
      <c r="B195" s="253"/>
      <c r="C195" s="254"/>
      <c r="D195" s="228" t="s">
        <v>141</v>
      </c>
      <c r="E195" s="255" t="s">
        <v>1</v>
      </c>
      <c r="F195" s="256" t="s">
        <v>150</v>
      </c>
      <c r="G195" s="254"/>
      <c r="H195" s="257">
        <v>126.95</v>
      </c>
      <c r="I195" s="258"/>
      <c r="J195" s="254"/>
      <c r="K195" s="254"/>
      <c r="L195" s="259"/>
      <c r="M195" s="260"/>
      <c r="N195" s="261"/>
      <c r="O195" s="261"/>
      <c r="P195" s="261"/>
      <c r="Q195" s="261"/>
      <c r="R195" s="261"/>
      <c r="S195" s="261"/>
      <c r="T195" s="262"/>
      <c r="AT195" s="263" t="s">
        <v>141</v>
      </c>
      <c r="AU195" s="263" t="s">
        <v>79</v>
      </c>
      <c r="AV195" s="14" t="s">
        <v>133</v>
      </c>
      <c r="AW195" s="14" t="s">
        <v>34</v>
      </c>
      <c r="AX195" s="14" t="s">
        <v>21</v>
      </c>
      <c r="AY195" s="263" t="s">
        <v>126</v>
      </c>
    </row>
    <row r="196" s="1" customFormat="1" ht="22.5" customHeight="1">
      <c r="B196" s="38"/>
      <c r="C196" s="216" t="s">
        <v>279</v>
      </c>
      <c r="D196" s="216" t="s">
        <v>128</v>
      </c>
      <c r="E196" s="217" t="s">
        <v>895</v>
      </c>
      <c r="F196" s="218" t="s">
        <v>896</v>
      </c>
      <c r="G196" s="219" t="s">
        <v>376</v>
      </c>
      <c r="H196" s="220">
        <v>128.19</v>
      </c>
      <c r="I196" s="221"/>
      <c r="J196" s="222">
        <f>ROUND(I196*H196,2)</f>
        <v>0</v>
      </c>
      <c r="K196" s="218" t="s">
        <v>781</v>
      </c>
      <c r="L196" s="43"/>
      <c r="M196" s="223" t="s">
        <v>1</v>
      </c>
      <c r="N196" s="224" t="s">
        <v>42</v>
      </c>
      <c r="O196" s="79"/>
      <c r="P196" s="225">
        <f>O196*H196</f>
        <v>0</v>
      </c>
      <c r="Q196" s="225">
        <v>0</v>
      </c>
      <c r="R196" s="225">
        <f>Q196*H196</f>
        <v>0</v>
      </c>
      <c r="S196" s="225">
        <v>0</v>
      </c>
      <c r="T196" s="226">
        <f>S196*H196</f>
        <v>0</v>
      </c>
      <c r="AR196" s="17" t="s">
        <v>133</v>
      </c>
      <c r="AT196" s="17" t="s">
        <v>128</v>
      </c>
      <c r="AU196" s="17" t="s">
        <v>79</v>
      </c>
      <c r="AY196" s="17" t="s">
        <v>126</v>
      </c>
      <c r="BE196" s="227">
        <f>IF(N196="základní",J196,0)</f>
        <v>0</v>
      </c>
      <c r="BF196" s="227">
        <f>IF(N196="snížená",J196,0)</f>
        <v>0</v>
      </c>
      <c r="BG196" s="227">
        <f>IF(N196="zákl. přenesená",J196,0)</f>
        <v>0</v>
      </c>
      <c r="BH196" s="227">
        <f>IF(N196="sníž. přenesená",J196,0)</f>
        <v>0</v>
      </c>
      <c r="BI196" s="227">
        <f>IF(N196="nulová",J196,0)</f>
        <v>0</v>
      </c>
      <c r="BJ196" s="17" t="s">
        <v>21</v>
      </c>
      <c r="BK196" s="227">
        <f>ROUND(I196*H196,2)</f>
        <v>0</v>
      </c>
      <c r="BL196" s="17" t="s">
        <v>133</v>
      </c>
      <c r="BM196" s="17" t="s">
        <v>897</v>
      </c>
    </row>
    <row r="197" s="1" customFormat="1">
      <c r="B197" s="38"/>
      <c r="C197" s="39"/>
      <c r="D197" s="228" t="s">
        <v>135</v>
      </c>
      <c r="E197" s="39"/>
      <c r="F197" s="229" t="s">
        <v>898</v>
      </c>
      <c r="G197" s="39"/>
      <c r="H197" s="39"/>
      <c r="I197" s="143"/>
      <c r="J197" s="39"/>
      <c r="K197" s="39"/>
      <c r="L197" s="43"/>
      <c r="M197" s="230"/>
      <c r="N197" s="79"/>
      <c r="O197" s="79"/>
      <c r="P197" s="79"/>
      <c r="Q197" s="79"/>
      <c r="R197" s="79"/>
      <c r="S197" s="79"/>
      <c r="T197" s="80"/>
      <c r="AT197" s="17" t="s">
        <v>135</v>
      </c>
      <c r="AU197" s="17" t="s">
        <v>79</v>
      </c>
    </row>
    <row r="198" s="1" customFormat="1">
      <c r="B198" s="38"/>
      <c r="C198" s="39"/>
      <c r="D198" s="228" t="s">
        <v>137</v>
      </c>
      <c r="E198" s="39"/>
      <c r="F198" s="231" t="s">
        <v>899</v>
      </c>
      <c r="G198" s="39"/>
      <c r="H198" s="39"/>
      <c r="I198" s="143"/>
      <c r="J198" s="39"/>
      <c r="K198" s="39"/>
      <c r="L198" s="43"/>
      <c r="M198" s="230"/>
      <c r="N198" s="79"/>
      <c r="O198" s="79"/>
      <c r="P198" s="79"/>
      <c r="Q198" s="79"/>
      <c r="R198" s="79"/>
      <c r="S198" s="79"/>
      <c r="T198" s="80"/>
      <c r="AT198" s="17" t="s">
        <v>137</v>
      </c>
      <c r="AU198" s="17" t="s">
        <v>79</v>
      </c>
    </row>
    <row r="199" s="1" customFormat="1">
      <c r="B199" s="38"/>
      <c r="C199" s="39"/>
      <c r="D199" s="228" t="s">
        <v>139</v>
      </c>
      <c r="E199" s="39"/>
      <c r="F199" s="231" t="s">
        <v>900</v>
      </c>
      <c r="G199" s="39"/>
      <c r="H199" s="39"/>
      <c r="I199" s="143"/>
      <c r="J199" s="39"/>
      <c r="K199" s="39"/>
      <c r="L199" s="43"/>
      <c r="M199" s="230"/>
      <c r="N199" s="79"/>
      <c r="O199" s="79"/>
      <c r="P199" s="79"/>
      <c r="Q199" s="79"/>
      <c r="R199" s="79"/>
      <c r="S199" s="79"/>
      <c r="T199" s="80"/>
      <c r="AT199" s="17" t="s">
        <v>139</v>
      </c>
      <c r="AU199" s="17" t="s">
        <v>79</v>
      </c>
    </row>
    <row r="200" s="12" customFormat="1">
      <c r="B200" s="232"/>
      <c r="C200" s="233"/>
      <c r="D200" s="228" t="s">
        <v>141</v>
      </c>
      <c r="E200" s="234" t="s">
        <v>1</v>
      </c>
      <c r="F200" s="235" t="s">
        <v>901</v>
      </c>
      <c r="G200" s="233"/>
      <c r="H200" s="234" t="s">
        <v>1</v>
      </c>
      <c r="I200" s="236"/>
      <c r="J200" s="233"/>
      <c r="K200" s="233"/>
      <c r="L200" s="237"/>
      <c r="M200" s="238"/>
      <c r="N200" s="239"/>
      <c r="O200" s="239"/>
      <c r="P200" s="239"/>
      <c r="Q200" s="239"/>
      <c r="R200" s="239"/>
      <c r="S200" s="239"/>
      <c r="T200" s="240"/>
      <c r="AT200" s="241" t="s">
        <v>141</v>
      </c>
      <c r="AU200" s="241" t="s">
        <v>79</v>
      </c>
      <c r="AV200" s="12" t="s">
        <v>21</v>
      </c>
      <c r="AW200" s="12" t="s">
        <v>34</v>
      </c>
      <c r="AX200" s="12" t="s">
        <v>71</v>
      </c>
      <c r="AY200" s="241" t="s">
        <v>126</v>
      </c>
    </row>
    <row r="201" s="13" customFormat="1">
      <c r="B201" s="242"/>
      <c r="C201" s="243"/>
      <c r="D201" s="228" t="s">
        <v>141</v>
      </c>
      <c r="E201" s="244" t="s">
        <v>1</v>
      </c>
      <c r="F201" s="245" t="s">
        <v>902</v>
      </c>
      <c r="G201" s="243"/>
      <c r="H201" s="246">
        <v>21.239999999999998</v>
      </c>
      <c r="I201" s="247"/>
      <c r="J201" s="243"/>
      <c r="K201" s="243"/>
      <c r="L201" s="248"/>
      <c r="M201" s="249"/>
      <c r="N201" s="250"/>
      <c r="O201" s="250"/>
      <c r="P201" s="250"/>
      <c r="Q201" s="250"/>
      <c r="R201" s="250"/>
      <c r="S201" s="250"/>
      <c r="T201" s="251"/>
      <c r="AT201" s="252" t="s">
        <v>141</v>
      </c>
      <c r="AU201" s="252" t="s">
        <v>79</v>
      </c>
      <c r="AV201" s="13" t="s">
        <v>79</v>
      </c>
      <c r="AW201" s="13" t="s">
        <v>34</v>
      </c>
      <c r="AX201" s="13" t="s">
        <v>71</v>
      </c>
      <c r="AY201" s="252" t="s">
        <v>126</v>
      </c>
    </row>
    <row r="202" s="12" customFormat="1">
      <c r="B202" s="232"/>
      <c r="C202" s="233"/>
      <c r="D202" s="228" t="s">
        <v>141</v>
      </c>
      <c r="E202" s="234" t="s">
        <v>1</v>
      </c>
      <c r="F202" s="235" t="s">
        <v>891</v>
      </c>
      <c r="G202" s="233"/>
      <c r="H202" s="234" t="s">
        <v>1</v>
      </c>
      <c r="I202" s="236"/>
      <c r="J202" s="233"/>
      <c r="K202" s="233"/>
      <c r="L202" s="237"/>
      <c r="M202" s="238"/>
      <c r="N202" s="239"/>
      <c r="O202" s="239"/>
      <c r="P202" s="239"/>
      <c r="Q202" s="239"/>
      <c r="R202" s="239"/>
      <c r="S202" s="239"/>
      <c r="T202" s="240"/>
      <c r="AT202" s="241" t="s">
        <v>141</v>
      </c>
      <c r="AU202" s="241" t="s">
        <v>79</v>
      </c>
      <c r="AV202" s="12" t="s">
        <v>21</v>
      </c>
      <c r="AW202" s="12" t="s">
        <v>34</v>
      </c>
      <c r="AX202" s="12" t="s">
        <v>71</v>
      </c>
      <c r="AY202" s="241" t="s">
        <v>126</v>
      </c>
    </row>
    <row r="203" s="13" customFormat="1">
      <c r="B203" s="242"/>
      <c r="C203" s="243"/>
      <c r="D203" s="228" t="s">
        <v>141</v>
      </c>
      <c r="E203" s="244" t="s">
        <v>1</v>
      </c>
      <c r="F203" s="245" t="s">
        <v>892</v>
      </c>
      <c r="G203" s="243"/>
      <c r="H203" s="246">
        <v>85.599999999999994</v>
      </c>
      <c r="I203" s="247"/>
      <c r="J203" s="243"/>
      <c r="K203" s="243"/>
      <c r="L203" s="248"/>
      <c r="M203" s="249"/>
      <c r="N203" s="250"/>
      <c r="O203" s="250"/>
      <c r="P203" s="250"/>
      <c r="Q203" s="250"/>
      <c r="R203" s="250"/>
      <c r="S203" s="250"/>
      <c r="T203" s="251"/>
      <c r="AT203" s="252" t="s">
        <v>141</v>
      </c>
      <c r="AU203" s="252" t="s">
        <v>79</v>
      </c>
      <c r="AV203" s="13" t="s">
        <v>79</v>
      </c>
      <c r="AW203" s="13" t="s">
        <v>34</v>
      </c>
      <c r="AX203" s="13" t="s">
        <v>71</v>
      </c>
      <c r="AY203" s="252" t="s">
        <v>126</v>
      </c>
    </row>
    <row r="204" s="12" customFormat="1">
      <c r="B204" s="232"/>
      <c r="C204" s="233"/>
      <c r="D204" s="228" t="s">
        <v>141</v>
      </c>
      <c r="E204" s="234" t="s">
        <v>1</v>
      </c>
      <c r="F204" s="235" t="s">
        <v>893</v>
      </c>
      <c r="G204" s="233"/>
      <c r="H204" s="234" t="s">
        <v>1</v>
      </c>
      <c r="I204" s="236"/>
      <c r="J204" s="233"/>
      <c r="K204" s="233"/>
      <c r="L204" s="237"/>
      <c r="M204" s="238"/>
      <c r="N204" s="239"/>
      <c r="O204" s="239"/>
      <c r="P204" s="239"/>
      <c r="Q204" s="239"/>
      <c r="R204" s="239"/>
      <c r="S204" s="239"/>
      <c r="T204" s="240"/>
      <c r="AT204" s="241" t="s">
        <v>141</v>
      </c>
      <c r="AU204" s="241" t="s">
        <v>79</v>
      </c>
      <c r="AV204" s="12" t="s">
        <v>21</v>
      </c>
      <c r="AW204" s="12" t="s">
        <v>34</v>
      </c>
      <c r="AX204" s="12" t="s">
        <v>71</v>
      </c>
      <c r="AY204" s="241" t="s">
        <v>126</v>
      </c>
    </row>
    <row r="205" s="13" customFormat="1">
      <c r="B205" s="242"/>
      <c r="C205" s="243"/>
      <c r="D205" s="228" t="s">
        <v>141</v>
      </c>
      <c r="E205" s="244" t="s">
        <v>1</v>
      </c>
      <c r="F205" s="245" t="s">
        <v>894</v>
      </c>
      <c r="G205" s="243"/>
      <c r="H205" s="246">
        <v>21.350000000000001</v>
      </c>
      <c r="I205" s="247"/>
      <c r="J205" s="243"/>
      <c r="K205" s="243"/>
      <c r="L205" s="248"/>
      <c r="M205" s="249"/>
      <c r="N205" s="250"/>
      <c r="O205" s="250"/>
      <c r="P205" s="250"/>
      <c r="Q205" s="250"/>
      <c r="R205" s="250"/>
      <c r="S205" s="250"/>
      <c r="T205" s="251"/>
      <c r="AT205" s="252" t="s">
        <v>141</v>
      </c>
      <c r="AU205" s="252" t="s">
        <v>79</v>
      </c>
      <c r="AV205" s="13" t="s">
        <v>79</v>
      </c>
      <c r="AW205" s="13" t="s">
        <v>34</v>
      </c>
      <c r="AX205" s="13" t="s">
        <v>71</v>
      </c>
      <c r="AY205" s="252" t="s">
        <v>126</v>
      </c>
    </row>
    <row r="206" s="14" customFormat="1">
      <c r="B206" s="253"/>
      <c r="C206" s="254"/>
      <c r="D206" s="228" t="s">
        <v>141</v>
      </c>
      <c r="E206" s="255" t="s">
        <v>1</v>
      </c>
      <c r="F206" s="256" t="s">
        <v>150</v>
      </c>
      <c r="G206" s="254"/>
      <c r="H206" s="257">
        <v>128.19</v>
      </c>
      <c r="I206" s="258"/>
      <c r="J206" s="254"/>
      <c r="K206" s="254"/>
      <c r="L206" s="259"/>
      <c r="M206" s="260"/>
      <c r="N206" s="261"/>
      <c r="O206" s="261"/>
      <c r="P206" s="261"/>
      <c r="Q206" s="261"/>
      <c r="R206" s="261"/>
      <c r="S206" s="261"/>
      <c r="T206" s="262"/>
      <c r="AT206" s="263" t="s">
        <v>141</v>
      </c>
      <c r="AU206" s="263" t="s">
        <v>79</v>
      </c>
      <c r="AV206" s="14" t="s">
        <v>133</v>
      </c>
      <c r="AW206" s="14" t="s">
        <v>34</v>
      </c>
      <c r="AX206" s="14" t="s">
        <v>21</v>
      </c>
      <c r="AY206" s="263" t="s">
        <v>126</v>
      </c>
    </row>
    <row r="207" s="11" customFormat="1" ht="25.92" customHeight="1">
      <c r="B207" s="200"/>
      <c r="C207" s="201"/>
      <c r="D207" s="202" t="s">
        <v>70</v>
      </c>
      <c r="E207" s="203" t="s">
        <v>903</v>
      </c>
      <c r="F207" s="203" t="s">
        <v>904</v>
      </c>
      <c r="G207" s="201"/>
      <c r="H207" s="201"/>
      <c r="I207" s="204"/>
      <c r="J207" s="205">
        <f>BK207</f>
        <v>0</v>
      </c>
      <c r="K207" s="201"/>
      <c r="L207" s="206"/>
      <c r="M207" s="207"/>
      <c r="N207" s="208"/>
      <c r="O207" s="208"/>
      <c r="P207" s="209">
        <f>SUM(P208:P256)</f>
        <v>0</v>
      </c>
      <c r="Q207" s="208"/>
      <c r="R207" s="209">
        <f>SUM(R208:R256)</f>
        <v>0.44532000000000005</v>
      </c>
      <c r="S207" s="208"/>
      <c r="T207" s="210">
        <f>SUM(T208:T256)</f>
        <v>0</v>
      </c>
      <c r="AR207" s="211" t="s">
        <v>133</v>
      </c>
      <c r="AT207" s="212" t="s">
        <v>70</v>
      </c>
      <c r="AU207" s="212" t="s">
        <v>71</v>
      </c>
      <c r="AY207" s="211" t="s">
        <v>126</v>
      </c>
      <c r="BK207" s="213">
        <f>SUM(BK208:BK256)</f>
        <v>0</v>
      </c>
    </row>
    <row r="208" s="1" customFormat="1" ht="22.5" customHeight="1">
      <c r="B208" s="38"/>
      <c r="C208" s="216" t="s">
        <v>287</v>
      </c>
      <c r="D208" s="216" t="s">
        <v>128</v>
      </c>
      <c r="E208" s="217" t="s">
        <v>905</v>
      </c>
      <c r="F208" s="218" t="s">
        <v>906</v>
      </c>
      <c r="G208" s="219" t="s">
        <v>273</v>
      </c>
      <c r="H208" s="220">
        <v>4</v>
      </c>
      <c r="I208" s="221"/>
      <c r="J208" s="222">
        <f>ROUND(I208*H208,2)</f>
        <v>0</v>
      </c>
      <c r="K208" s="218" t="s">
        <v>781</v>
      </c>
      <c r="L208" s="43"/>
      <c r="M208" s="223" t="s">
        <v>1</v>
      </c>
      <c r="N208" s="224" t="s">
        <v>42</v>
      </c>
      <c r="O208" s="79"/>
      <c r="P208" s="225">
        <f>O208*H208</f>
        <v>0</v>
      </c>
      <c r="Q208" s="225">
        <v>0</v>
      </c>
      <c r="R208" s="225">
        <f>Q208*H208</f>
        <v>0</v>
      </c>
      <c r="S208" s="225">
        <v>0</v>
      </c>
      <c r="T208" s="226">
        <f>S208*H208</f>
        <v>0</v>
      </c>
      <c r="AR208" s="17" t="s">
        <v>907</v>
      </c>
      <c r="AT208" s="17" t="s">
        <v>128</v>
      </c>
      <c r="AU208" s="17" t="s">
        <v>21</v>
      </c>
      <c r="AY208" s="17" t="s">
        <v>126</v>
      </c>
      <c r="BE208" s="227">
        <f>IF(N208="základní",J208,0)</f>
        <v>0</v>
      </c>
      <c r="BF208" s="227">
        <f>IF(N208="snížená",J208,0)</f>
        <v>0</v>
      </c>
      <c r="BG208" s="227">
        <f>IF(N208="zákl. přenesená",J208,0)</f>
        <v>0</v>
      </c>
      <c r="BH208" s="227">
        <f>IF(N208="sníž. přenesená",J208,0)</f>
        <v>0</v>
      </c>
      <c r="BI208" s="227">
        <f>IF(N208="nulová",J208,0)</f>
        <v>0</v>
      </c>
      <c r="BJ208" s="17" t="s">
        <v>21</v>
      </c>
      <c r="BK208" s="227">
        <f>ROUND(I208*H208,2)</f>
        <v>0</v>
      </c>
      <c r="BL208" s="17" t="s">
        <v>907</v>
      </c>
      <c r="BM208" s="17" t="s">
        <v>908</v>
      </c>
    </row>
    <row r="209" s="1" customFormat="1">
      <c r="B209" s="38"/>
      <c r="C209" s="39"/>
      <c r="D209" s="228" t="s">
        <v>135</v>
      </c>
      <c r="E209" s="39"/>
      <c r="F209" s="229" t="s">
        <v>906</v>
      </c>
      <c r="G209" s="39"/>
      <c r="H209" s="39"/>
      <c r="I209" s="143"/>
      <c r="J209" s="39"/>
      <c r="K209" s="39"/>
      <c r="L209" s="43"/>
      <c r="M209" s="230"/>
      <c r="N209" s="79"/>
      <c r="O209" s="79"/>
      <c r="P209" s="79"/>
      <c r="Q209" s="79"/>
      <c r="R209" s="79"/>
      <c r="S209" s="79"/>
      <c r="T209" s="80"/>
      <c r="AT209" s="17" t="s">
        <v>135</v>
      </c>
      <c r="AU209" s="17" t="s">
        <v>21</v>
      </c>
    </row>
    <row r="210" s="13" customFormat="1">
      <c r="B210" s="242"/>
      <c r="C210" s="243"/>
      <c r="D210" s="228" t="s">
        <v>141</v>
      </c>
      <c r="E210" s="244" t="s">
        <v>1</v>
      </c>
      <c r="F210" s="245" t="s">
        <v>909</v>
      </c>
      <c r="G210" s="243"/>
      <c r="H210" s="246">
        <v>2</v>
      </c>
      <c r="I210" s="247"/>
      <c r="J210" s="243"/>
      <c r="K210" s="243"/>
      <c r="L210" s="248"/>
      <c r="M210" s="249"/>
      <c r="N210" s="250"/>
      <c r="O210" s="250"/>
      <c r="P210" s="250"/>
      <c r="Q210" s="250"/>
      <c r="R210" s="250"/>
      <c r="S210" s="250"/>
      <c r="T210" s="251"/>
      <c r="AT210" s="252" t="s">
        <v>141</v>
      </c>
      <c r="AU210" s="252" t="s">
        <v>21</v>
      </c>
      <c r="AV210" s="13" t="s">
        <v>79</v>
      </c>
      <c r="AW210" s="13" t="s">
        <v>34</v>
      </c>
      <c r="AX210" s="13" t="s">
        <v>71</v>
      </c>
      <c r="AY210" s="252" t="s">
        <v>126</v>
      </c>
    </row>
    <row r="211" s="12" customFormat="1">
      <c r="B211" s="232"/>
      <c r="C211" s="233"/>
      <c r="D211" s="228" t="s">
        <v>141</v>
      </c>
      <c r="E211" s="234" t="s">
        <v>1</v>
      </c>
      <c r="F211" s="235" t="s">
        <v>910</v>
      </c>
      <c r="G211" s="233"/>
      <c r="H211" s="234" t="s">
        <v>1</v>
      </c>
      <c r="I211" s="236"/>
      <c r="J211" s="233"/>
      <c r="K211" s="233"/>
      <c r="L211" s="237"/>
      <c r="M211" s="238"/>
      <c r="N211" s="239"/>
      <c r="O211" s="239"/>
      <c r="P211" s="239"/>
      <c r="Q211" s="239"/>
      <c r="R211" s="239"/>
      <c r="S211" s="239"/>
      <c r="T211" s="240"/>
      <c r="AT211" s="241" t="s">
        <v>141</v>
      </c>
      <c r="AU211" s="241" t="s">
        <v>21</v>
      </c>
      <c r="AV211" s="12" t="s">
        <v>21</v>
      </c>
      <c r="AW211" s="12" t="s">
        <v>34</v>
      </c>
      <c r="AX211" s="12" t="s">
        <v>71</v>
      </c>
      <c r="AY211" s="241" t="s">
        <v>126</v>
      </c>
    </row>
    <row r="212" s="13" customFormat="1">
      <c r="B212" s="242"/>
      <c r="C212" s="243"/>
      <c r="D212" s="228" t="s">
        <v>141</v>
      </c>
      <c r="E212" s="244" t="s">
        <v>1</v>
      </c>
      <c r="F212" s="245" t="s">
        <v>310</v>
      </c>
      <c r="G212" s="243"/>
      <c r="H212" s="246">
        <v>2</v>
      </c>
      <c r="I212" s="247"/>
      <c r="J212" s="243"/>
      <c r="K212" s="243"/>
      <c r="L212" s="248"/>
      <c r="M212" s="249"/>
      <c r="N212" s="250"/>
      <c r="O212" s="250"/>
      <c r="P212" s="250"/>
      <c r="Q212" s="250"/>
      <c r="R212" s="250"/>
      <c r="S212" s="250"/>
      <c r="T212" s="251"/>
      <c r="AT212" s="252" t="s">
        <v>141</v>
      </c>
      <c r="AU212" s="252" t="s">
        <v>21</v>
      </c>
      <c r="AV212" s="13" t="s">
        <v>79</v>
      </c>
      <c r="AW212" s="13" t="s">
        <v>34</v>
      </c>
      <c r="AX212" s="13" t="s">
        <v>71</v>
      </c>
      <c r="AY212" s="252" t="s">
        <v>126</v>
      </c>
    </row>
    <row r="213" s="14" customFormat="1">
      <c r="B213" s="253"/>
      <c r="C213" s="254"/>
      <c r="D213" s="228" t="s">
        <v>141</v>
      </c>
      <c r="E213" s="255" t="s">
        <v>1</v>
      </c>
      <c r="F213" s="256" t="s">
        <v>150</v>
      </c>
      <c r="G213" s="254"/>
      <c r="H213" s="257">
        <v>4</v>
      </c>
      <c r="I213" s="258"/>
      <c r="J213" s="254"/>
      <c r="K213" s="254"/>
      <c r="L213" s="259"/>
      <c r="M213" s="260"/>
      <c r="N213" s="261"/>
      <c r="O213" s="261"/>
      <c r="P213" s="261"/>
      <c r="Q213" s="261"/>
      <c r="R213" s="261"/>
      <c r="S213" s="261"/>
      <c r="T213" s="262"/>
      <c r="AT213" s="263" t="s">
        <v>141</v>
      </c>
      <c r="AU213" s="263" t="s">
        <v>21</v>
      </c>
      <c r="AV213" s="14" t="s">
        <v>133</v>
      </c>
      <c r="AW213" s="14" t="s">
        <v>34</v>
      </c>
      <c r="AX213" s="14" t="s">
        <v>21</v>
      </c>
      <c r="AY213" s="263" t="s">
        <v>126</v>
      </c>
    </row>
    <row r="214" s="1" customFormat="1" ht="22.5" customHeight="1">
      <c r="B214" s="38"/>
      <c r="C214" s="216" t="s">
        <v>296</v>
      </c>
      <c r="D214" s="216" t="s">
        <v>128</v>
      </c>
      <c r="E214" s="217" t="s">
        <v>911</v>
      </c>
      <c r="F214" s="218" t="s">
        <v>912</v>
      </c>
      <c r="G214" s="219" t="s">
        <v>273</v>
      </c>
      <c r="H214" s="220">
        <v>4</v>
      </c>
      <c r="I214" s="221"/>
      <c r="J214" s="222">
        <f>ROUND(I214*H214,2)</f>
        <v>0</v>
      </c>
      <c r="K214" s="218" t="s">
        <v>781</v>
      </c>
      <c r="L214" s="43"/>
      <c r="M214" s="223" t="s">
        <v>1</v>
      </c>
      <c r="N214" s="224" t="s">
        <v>42</v>
      </c>
      <c r="O214" s="79"/>
      <c r="P214" s="225">
        <f>O214*H214</f>
        <v>0</v>
      </c>
      <c r="Q214" s="225">
        <v>0</v>
      </c>
      <c r="R214" s="225">
        <f>Q214*H214</f>
        <v>0</v>
      </c>
      <c r="S214" s="225">
        <v>0</v>
      </c>
      <c r="T214" s="226">
        <f>S214*H214</f>
        <v>0</v>
      </c>
      <c r="AR214" s="17" t="s">
        <v>907</v>
      </c>
      <c r="AT214" s="17" t="s">
        <v>128</v>
      </c>
      <c r="AU214" s="17" t="s">
        <v>21</v>
      </c>
      <c r="AY214" s="17" t="s">
        <v>126</v>
      </c>
      <c r="BE214" s="227">
        <f>IF(N214="základní",J214,0)</f>
        <v>0</v>
      </c>
      <c r="BF214" s="227">
        <f>IF(N214="snížená",J214,0)</f>
        <v>0</v>
      </c>
      <c r="BG214" s="227">
        <f>IF(N214="zákl. přenesená",J214,0)</f>
        <v>0</v>
      </c>
      <c r="BH214" s="227">
        <f>IF(N214="sníž. přenesená",J214,0)</f>
        <v>0</v>
      </c>
      <c r="BI214" s="227">
        <f>IF(N214="nulová",J214,0)</f>
        <v>0</v>
      </c>
      <c r="BJ214" s="17" t="s">
        <v>21</v>
      </c>
      <c r="BK214" s="227">
        <f>ROUND(I214*H214,2)</f>
        <v>0</v>
      </c>
      <c r="BL214" s="17" t="s">
        <v>907</v>
      </c>
      <c r="BM214" s="17" t="s">
        <v>913</v>
      </c>
    </row>
    <row r="215" s="1" customFormat="1">
      <c r="B215" s="38"/>
      <c r="C215" s="39"/>
      <c r="D215" s="228" t="s">
        <v>135</v>
      </c>
      <c r="E215" s="39"/>
      <c r="F215" s="229" t="s">
        <v>914</v>
      </c>
      <c r="G215" s="39"/>
      <c r="H215" s="39"/>
      <c r="I215" s="143"/>
      <c r="J215" s="39"/>
      <c r="K215" s="39"/>
      <c r="L215" s="43"/>
      <c r="M215" s="230"/>
      <c r="N215" s="79"/>
      <c r="O215" s="79"/>
      <c r="P215" s="79"/>
      <c r="Q215" s="79"/>
      <c r="R215" s="79"/>
      <c r="S215" s="79"/>
      <c r="T215" s="80"/>
      <c r="AT215" s="17" t="s">
        <v>135</v>
      </c>
      <c r="AU215" s="17" t="s">
        <v>21</v>
      </c>
    </row>
    <row r="216" s="13" customFormat="1">
      <c r="B216" s="242"/>
      <c r="C216" s="243"/>
      <c r="D216" s="228" t="s">
        <v>141</v>
      </c>
      <c r="E216" s="244" t="s">
        <v>1</v>
      </c>
      <c r="F216" s="245" t="s">
        <v>909</v>
      </c>
      <c r="G216" s="243"/>
      <c r="H216" s="246">
        <v>2</v>
      </c>
      <c r="I216" s="247"/>
      <c r="J216" s="243"/>
      <c r="K216" s="243"/>
      <c r="L216" s="248"/>
      <c r="M216" s="249"/>
      <c r="N216" s="250"/>
      <c r="O216" s="250"/>
      <c r="P216" s="250"/>
      <c r="Q216" s="250"/>
      <c r="R216" s="250"/>
      <c r="S216" s="250"/>
      <c r="T216" s="251"/>
      <c r="AT216" s="252" t="s">
        <v>141</v>
      </c>
      <c r="AU216" s="252" t="s">
        <v>21</v>
      </c>
      <c r="AV216" s="13" t="s">
        <v>79</v>
      </c>
      <c r="AW216" s="13" t="s">
        <v>34</v>
      </c>
      <c r="AX216" s="13" t="s">
        <v>71</v>
      </c>
      <c r="AY216" s="252" t="s">
        <v>126</v>
      </c>
    </row>
    <row r="217" s="12" customFormat="1">
      <c r="B217" s="232"/>
      <c r="C217" s="233"/>
      <c r="D217" s="228" t="s">
        <v>141</v>
      </c>
      <c r="E217" s="234" t="s">
        <v>1</v>
      </c>
      <c r="F217" s="235" t="s">
        <v>910</v>
      </c>
      <c r="G217" s="233"/>
      <c r="H217" s="234" t="s">
        <v>1</v>
      </c>
      <c r="I217" s="236"/>
      <c r="J217" s="233"/>
      <c r="K217" s="233"/>
      <c r="L217" s="237"/>
      <c r="M217" s="238"/>
      <c r="N217" s="239"/>
      <c r="O217" s="239"/>
      <c r="P217" s="239"/>
      <c r="Q217" s="239"/>
      <c r="R217" s="239"/>
      <c r="S217" s="239"/>
      <c r="T217" s="240"/>
      <c r="AT217" s="241" t="s">
        <v>141</v>
      </c>
      <c r="AU217" s="241" t="s">
        <v>21</v>
      </c>
      <c r="AV217" s="12" t="s">
        <v>21</v>
      </c>
      <c r="AW217" s="12" t="s">
        <v>34</v>
      </c>
      <c r="AX217" s="12" t="s">
        <v>71</v>
      </c>
      <c r="AY217" s="241" t="s">
        <v>126</v>
      </c>
    </row>
    <row r="218" s="13" customFormat="1">
      <c r="B218" s="242"/>
      <c r="C218" s="243"/>
      <c r="D218" s="228" t="s">
        <v>141</v>
      </c>
      <c r="E218" s="244" t="s">
        <v>1</v>
      </c>
      <c r="F218" s="245" t="s">
        <v>310</v>
      </c>
      <c r="G218" s="243"/>
      <c r="H218" s="246">
        <v>2</v>
      </c>
      <c r="I218" s="247"/>
      <c r="J218" s="243"/>
      <c r="K218" s="243"/>
      <c r="L218" s="248"/>
      <c r="M218" s="249"/>
      <c r="N218" s="250"/>
      <c r="O218" s="250"/>
      <c r="P218" s="250"/>
      <c r="Q218" s="250"/>
      <c r="R218" s="250"/>
      <c r="S218" s="250"/>
      <c r="T218" s="251"/>
      <c r="AT218" s="252" t="s">
        <v>141</v>
      </c>
      <c r="AU218" s="252" t="s">
        <v>21</v>
      </c>
      <c r="AV218" s="13" t="s">
        <v>79</v>
      </c>
      <c r="AW218" s="13" t="s">
        <v>34</v>
      </c>
      <c r="AX218" s="13" t="s">
        <v>71</v>
      </c>
      <c r="AY218" s="252" t="s">
        <v>126</v>
      </c>
    </row>
    <row r="219" s="14" customFormat="1">
      <c r="B219" s="253"/>
      <c r="C219" s="254"/>
      <c r="D219" s="228" t="s">
        <v>141</v>
      </c>
      <c r="E219" s="255" t="s">
        <v>1</v>
      </c>
      <c r="F219" s="256" t="s">
        <v>150</v>
      </c>
      <c r="G219" s="254"/>
      <c r="H219" s="257">
        <v>4</v>
      </c>
      <c r="I219" s="258"/>
      <c r="J219" s="254"/>
      <c r="K219" s="254"/>
      <c r="L219" s="259"/>
      <c r="M219" s="260"/>
      <c r="N219" s="261"/>
      <c r="O219" s="261"/>
      <c r="P219" s="261"/>
      <c r="Q219" s="261"/>
      <c r="R219" s="261"/>
      <c r="S219" s="261"/>
      <c r="T219" s="262"/>
      <c r="AT219" s="263" t="s">
        <v>141</v>
      </c>
      <c r="AU219" s="263" t="s">
        <v>21</v>
      </c>
      <c r="AV219" s="14" t="s">
        <v>133</v>
      </c>
      <c r="AW219" s="14" t="s">
        <v>34</v>
      </c>
      <c r="AX219" s="14" t="s">
        <v>21</v>
      </c>
      <c r="AY219" s="263" t="s">
        <v>126</v>
      </c>
    </row>
    <row r="220" s="1" customFormat="1" ht="22.5" customHeight="1">
      <c r="B220" s="38"/>
      <c r="C220" s="264" t="s">
        <v>302</v>
      </c>
      <c r="D220" s="264" t="s">
        <v>175</v>
      </c>
      <c r="E220" s="265" t="s">
        <v>915</v>
      </c>
      <c r="F220" s="266" t="s">
        <v>916</v>
      </c>
      <c r="G220" s="267" t="s">
        <v>273</v>
      </c>
      <c r="H220" s="268">
        <v>1</v>
      </c>
      <c r="I220" s="269"/>
      <c r="J220" s="270">
        <f>ROUND(I220*H220,2)</f>
        <v>0</v>
      </c>
      <c r="K220" s="266" t="s">
        <v>781</v>
      </c>
      <c r="L220" s="271"/>
      <c r="M220" s="272" t="s">
        <v>1</v>
      </c>
      <c r="N220" s="273" t="s">
        <v>42</v>
      </c>
      <c r="O220" s="79"/>
      <c r="P220" s="225">
        <f>O220*H220</f>
        <v>0</v>
      </c>
      <c r="Q220" s="225">
        <v>0.10299999999999999</v>
      </c>
      <c r="R220" s="225">
        <f>Q220*H220</f>
        <v>0.10299999999999999</v>
      </c>
      <c r="S220" s="225">
        <v>0</v>
      </c>
      <c r="T220" s="226">
        <f>S220*H220</f>
        <v>0</v>
      </c>
      <c r="AR220" s="17" t="s">
        <v>917</v>
      </c>
      <c r="AT220" s="17" t="s">
        <v>175</v>
      </c>
      <c r="AU220" s="17" t="s">
        <v>21</v>
      </c>
      <c r="AY220" s="17" t="s">
        <v>126</v>
      </c>
      <c r="BE220" s="227">
        <f>IF(N220="základní",J220,0)</f>
        <v>0</v>
      </c>
      <c r="BF220" s="227">
        <f>IF(N220="snížená",J220,0)</f>
        <v>0</v>
      </c>
      <c r="BG220" s="227">
        <f>IF(N220="zákl. přenesená",J220,0)</f>
        <v>0</v>
      </c>
      <c r="BH220" s="227">
        <f>IF(N220="sníž. přenesená",J220,0)</f>
        <v>0</v>
      </c>
      <c r="BI220" s="227">
        <f>IF(N220="nulová",J220,0)</f>
        <v>0</v>
      </c>
      <c r="BJ220" s="17" t="s">
        <v>21</v>
      </c>
      <c r="BK220" s="227">
        <f>ROUND(I220*H220,2)</f>
        <v>0</v>
      </c>
      <c r="BL220" s="17" t="s">
        <v>917</v>
      </c>
      <c r="BM220" s="17" t="s">
        <v>918</v>
      </c>
    </row>
    <row r="221" s="1" customFormat="1">
      <c r="B221" s="38"/>
      <c r="C221" s="39"/>
      <c r="D221" s="228" t="s">
        <v>135</v>
      </c>
      <c r="E221" s="39"/>
      <c r="F221" s="229" t="s">
        <v>916</v>
      </c>
      <c r="G221" s="39"/>
      <c r="H221" s="39"/>
      <c r="I221" s="143"/>
      <c r="J221" s="39"/>
      <c r="K221" s="39"/>
      <c r="L221" s="43"/>
      <c r="M221" s="230"/>
      <c r="N221" s="79"/>
      <c r="O221" s="79"/>
      <c r="P221" s="79"/>
      <c r="Q221" s="79"/>
      <c r="R221" s="79"/>
      <c r="S221" s="79"/>
      <c r="T221" s="80"/>
      <c r="AT221" s="17" t="s">
        <v>135</v>
      </c>
      <c r="AU221" s="17" t="s">
        <v>21</v>
      </c>
    </row>
    <row r="222" s="1" customFormat="1">
      <c r="B222" s="38"/>
      <c r="C222" s="39"/>
      <c r="D222" s="228" t="s">
        <v>139</v>
      </c>
      <c r="E222" s="39"/>
      <c r="F222" s="231" t="s">
        <v>919</v>
      </c>
      <c r="G222" s="39"/>
      <c r="H222" s="39"/>
      <c r="I222" s="143"/>
      <c r="J222" s="39"/>
      <c r="K222" s="39"/>
      <c r="L222" s="43"/>
      <c r="M222" s="230"/>
      <c r="N222" s="79"/>
      <c r="O222" s="79"/>
      <c r="P222" s="79"/>
      <c r="Q222" s="79"/>
      <c r="R222" s="79"/>
      <c r="S222" s="79"/>
      <c r="T222" s="80"/>
      <c r="AT222" s="17" t="s">
        <v>139</v>
      </c>
      <c r="AU222" s="17" t="s">
        <v>21</v>
      </c>
    </row>
    <row r="223" s="13" customFormat="1">
      <c r="B223" s="242"/>
      <c r="C223" s="243"/>
      <c r="D223" s="228" t="s">
        <v>141</v>
      </c>
      <c r="E223" s="244" t="s">
        <v>1</v>
      </c>
      <c r="F223" s="245" t="s">
        <v>920</v>
      </c>
      <c r="G223" s="243"/>
      <c r="H223" s="246">
        <v>1</v>
      </c>
      <c r="I223" s="247"/>
      <c r="J223" s="243"/>
      <c r="K223" s="243"/>
      <c r="L223" s="248"/>
      <c r="M223" s="249"/>
      <c r="N223" s="250"/>
      <c r="O223" s="250"/>
      <c r="P223" s="250"/>
      <c r="Q223" s="250"/>
      <c r="R223" s="250"/>
      <c r="S223" s="250"/>
      <c r="T223" s="251"/>
      <c r="AT223" s="252" t="s">
        <v>141</v>
      </c>
      <c r="AU223" s="252" t="s">
        <v>21</v>
      </c>
      <c r="AV223" s="13" t="s">
        <v>79</v>
      </c>
      <c r="AW223" s="13" t="s">
        <v>34</v>
      </c>
      <c r="AX223" s="13" t="s">
        <v>71</v>
      </c>
      <c r="AY223" s="252" t="s">
        <v>126</v>
      </c>
    </row>
    <row r="224" s="14" customFormat="1">
      <c r="B224" s="253"/>
      <c r="C224" s="254"/>
      <c r="D224" s="228" t="s">
        <v>141</v>
      </c>
      <c r="E224" s="255" t="s">
        <v>1</v>
      </c>
      <c r="F224" s="256" t="s">
        <v>150</v>
      </c>
      <c r="G224" s="254"/>
      <c r="H224" s="257">
        <v>1</v>
      </c>
      <c r="I224" s="258"/>
      <c r="J224" s="254"/>
      <c r="K224" s="254"/>
      <c r="L224" s="259"/>
      <c r="M224" s="260"/>
      <c r="N224" s="261"/>
      <c r="O224" s="261"/>
      <c r="P224" s="261"/>
      <c r="Q224" s="261"/>
      <c r="R224" s="261"/>
      <c r="S224" s="261"/>
      <c r="T224" s="262"/>
      <c r="AT224" s="263" t="s">
        <v>141</v>
      </c>
      <c r="AU224" s="263" t="s">
        <v>21</v>
      </c>
      <c r="AV224" s="14" t="s">
        <v>133</v>
      </c>
      <c r="AW224" s="14" t="s">
        <v>34</v>
      </c>
      <c r="AX224" s="14" t="s">
        <v>21</v>
      </c>
      <c r="AY224" s="263" t="s">
        <v>126</v>
      </c>
    </row>
    <row r="225" s="1" customFormat="1" ht="22.5" customHeight="1">
      <c r="B225" s="38"/>
      <c r="C225" s="264" t="s">
        <v>311</v>
      </c>
      <c r="D225" s="264" t="s">
        <v>175</v>
      </c>
      <c r="E225" s="265" t="s">
        <v>921</v>
      </c>
      <c r="F225" s="266" t="s">
        <v>922</v>
      </c>
      <c r="G225" s="267" t="s">
        <v>273</v>
      </c>
      <c r="H225" s="268">
        <v>340</v>
      </c>
      <c r="I225" s="269"/>
      <c r="J225" s="270">
        <f>ROUND(I225*H225,2)</f>
        <v>0</v>
      </c>
      <c r="K225" s="266" t="s">
        <v>781</v>
      </c>
      <c r="L225" s="271"/>
      <c r="M225" s="272" t="s">
        <v>1</v>
      </c>
      <c r="N225" s="273" t="s">
        <v>42</v>
      </c>
      <c r="O225" s="79"/>
      <c r="P225" s="225">
        <f>O225*H225</f>
        <v>0</v>
      </c>
      <c r="Q225" s="225">
        <v>0.00040999999999999999</v>
      </c>
      <c r="R225" s="225">
        <f>Q225*H225</f>
        <v>0.1394</v>
      </c>
      <c r="S225" s="225">
        <v>0</v>
      </c>
      <c r="T225" s="226">
        <f>S225*H225</f>
        <v>0</v>
      </c>
      <c r="AR225" s="17" t="s">
        <v>917</v>
      </c>
      <c r="AT225" s="17" t="s">
        <v>175</v>
      </c>
      <c r="AU225" s="17" t="s">
        <v>21</v>
      </c>
      <c r="AY225" s="17" t="s">
        <v>126</v>
      </c>
      <c r="BE225" s="227">
        <f>IF(N225="základní",J225,0)</f>
        <v>0</v>
      </c>
      <c r="BF225" s="227">
        <f>IF(N225="snížená",J225,0)</f>
        <v>0</v>
      </c>
      <c r="BG225" s="227">
        <f>IF(N225="zákl. přenesená",J225,0)</f>
        <v>0</v>
      </c>
      <c r="BH225" s="227">
        <f>IF(N225="sníž. přenesená",J225,0)</f>
        <v>0</v>
      </c>
      <c r="BI225" s="227">
        <f>IF(N225="nulová",J225,0)</f>
        <v>0</v>
      </c>
      <c r="BJ225" s="17" t="s">
        <v>21</v>
      </c>
      <c r="BK225" s="227">
        <f>ROUND(I225*H225,2)</f>
        <v>0</v>
      </c>
      <c r="BL225" s="17" t="s">
        <v>917</v>
      </c>
      <c r="BM225" s="17" t="s">
        <v>923</v>
      </c>
    </row>
    <row r="226" s="1" customFormat="1">
      <c r="B226" s="38"/>
      <c r="C226" s="39"/>
      <c r="D226" s="228" t="s">
        <v>135</v>
      </c>
      <c r="E226" s="39"/>
      <c r="F226" s="229" t="s">
        <v>922</v>
      </c>
      <c r="G226" s="39"/>
      <c r="H226" s="39"/>
      <c r="I226" s="143"/>
      <c r="J226" s="39"/>
      <c r="K226" s="39"/>
      <c r="L226" s="43"/>
      <c r="M226" s="230"/>
      <c r="N226" s="79"/>
      <c r="O226" s="79"/>
      <c r="P226" s="79"/>
      <c r="Q226" s="79"/>
      <c r="R226" s="79"/>
      <c r="S226" s="79"/>
      <c r="T226" s="80"/>
      <c r="AT226" s="17" t="s">
        <v>135</v>
      </c>
      <c r="AU226" s="17" t="s">
        <v>21</v>
      </c>
    </row>
    <row r="227" s="1" customFormat="1">
      <c r="B227" s="38"/>
      <c r="C227" s="39"/>
      <c r="D227" s="228" t="s">
        <v>139</v>
      </c>
      <c r="E227" s="39"/>
      <c r="F227" s="231" t="s">
        <v>924</v>
      </c>
      <c r="G227" s="39"/>
      <c r="H227" s="39"/>
      <c r="I227" s="143"/>
      <c r="J227" s="39"/>
      <c r="K227" s="39"/>
      <c r="L227" s="43"/>
      <c r="M227" s="230"/>
      <c r="N227" s="79"/>
      <c r="O227" s="79"/>
      <c r="P227" s="79"/>
      <c r="Q227" s="79"/>
      <c r="R227" s="79"/>
      <c r="S227" s="79"/>
      <c r="T227" s="80"/>
      <c r="AT227" s="17" t="s">
        <v>139</v>
      </c>
      <c r="AU227" s="17" t="s">
        <v>21</v>
      </c>
    </row>
    <row r="228" s="1" customFormat="1" ht="22.5" customHeight="1">
      <c r="B228" s="38"/>
      <c r="C228" s="264" t="s">
        <v>7</v>
      </c>
      <c r="D228" s="264" t="s">
        <v>175</v>
      </c>
      <c r="E228" s="265" t="s">
        <v>925</v>
      </c>
      <c r="F228" s="266" t="s">
        <v>926</v>
      </c>
      <c r="G228" s="267" t="s">
        <v>273</v>
      </c>
      <c r="H228" s="268">
        <v>348</v>
      </c>
      <c r="I228" s="269"/>
      <c r="J228" s="270">
        <f>ROUND(I228*H228,2)</f>
        <v>0</v>
      </c>
      <c r="K228" s="266" t="s">
        <v>781</v>
      </c>
      <c r="L228" s="271"/>
      <c r="M228" s="272" t="s">
        <v>1</v>
      </c>
      <c r="N228" s="273" t="s">
        <v>42</v>
      </c>
      <c r="O228" s="79"/>
      <c r="P228" s="225">
        <f>O228*H228</f>
        <v>0</v>
      </c>
      <c r="Q228" s="225">
        <v>9.0000000000000006E-05</v>
      </c>
      <c r="R228" s="225">
        <f>Q228*H228</f>
        <v>0.031320000000000001</v>
      </c>
      <c r="S228" s="225">
        <v>0</v>
      </c>
      <c r="T228" s="226">
        <f>S228*H228</f>
        <v>0</v>
      </c>
      <c r="AR228" s="17" t="s">
        <v>917</v>
      </c>
      <c r="AT228" s="17" t="s">
        <v>175</v>
      </c>
      <c r="AU228" s="17" t="s">
        <v>21</v>
      </c>
      <c r="AY228" s="17" t="s">
        <v>126</v>
      </c>
      <c r="BE228" s="227">
        <f>IF(N228="základní",J228,0)</f>
        <v>0</v>
      </c>
      <c r="BF228" s="227">
        <f>IF(N228="snížená",J228,0)</f>
        <v>0</v>
      </c>
      <c r="BG228" s="227">
        <f>IF(N228="zákl. přenesená",J228,0)</f>
        <v>0</v>
      </c>
      <c r="BH228" s="227">
        <f>IF(N228="sníž. přenesená",J228,0)</f>
        <v>0</v>
      </c>
      <c r="BI228" s="227">
        <f>IF(N228="nulová",J228,0)</f>
        <v>0</v>
      </c>
      <c r="BJ228" s="17" t="s">
        <v>21</v>
      </c>
      <c r="BK228" s="227">
        <f>ROUND(I228*H228,2)</f>
        <v>0</v>
      </c>
      <c r="BL228" s="17" t="s">
        <v>917</v>
      </c>
      <c r="BM228" s="17" t="s">
        <v>927</v>
      </c>
    </row>
    <row r="229" s="1" customFormat="1">
      <c r="B229" s="38"/>
      <c r="C229" s="39"/>
      <c r="D229" s="228" t="s">
        <v>135</v>
      </c>
      <c r="E229" s="39"/>
      <c r="F229" s="229" t="s">
        <v>926</v>
      </c>
      <c r="G229" s="39"/>
      <c r="H229" s="39"/>
      <c r="I229" s="143"/>
      <c r="J229" s="39"/>
      <c r="K229" s="39"/>
      <c r="L229" s="43"/>
      <c r="M229" s="230"/>
      <c r="N229" s="79"/>
      <c r="O229" s="79"/>
      <c r="P229" s="79"/>
      <c r="Q229" s="79"/>
      <c r="R229" s="79"/>
      <c r="S229" s="79"/>
      <c r="T229" s="80"/>
      <c r="AT229" s="17" t="s">
        <v>135</v>
      </c>
      <c r="AU229" s="17" t="s">
        <v>21</v>
      </c>
    </row>
    <row r="230" s="1" customFormat="1">
      <c r="B230" s="38"/>
      <c r="C230" s="39"/>
      <c r="D230" s="228" t="s">
        <v>139</v>
      </c>
      <c r="E230" s="39"/>
      <c r="F230" s="231" t="s">
        <v>928</v>
      </c>
      <c r="G230" s="39"/>
      <c r="H230" s="39"/>
      <c r="I230" s="143"/>
      <c r="J230" s="39"/>
      <c r="K230" s="39"/>
      <c r="L230" s="43"/>
      <c r="M230" s="230"/>
      <c r="N230" s="79"/>
      <c r="O230" s="79"/>
      <c r="P230" s="79"/>
      <c r="Q230" s="79"/>
      <c r="R230" s="79"/>
      <c r="S230" s="79"/>
      <c r="T230" s="80"/>
      <c r="AT230" s="17" t="s">
        <v>139</v>
      </c>
      <c r="AU230" s="17" t="s">
        <v>21</v>
      </c>
    </row>
    <row r="231" s="1" customFormat="1" ht="22.5" customHeight="1">
      <c r="B231" s="38"/>
      <c r="C231" s="264" t="s">
        <v>336</v>
      </c>
      <c r="D231" s="264" t="s">
        <v>175</v>
      </c>
      <c r="E231" s="265" t="s">
        <v>929</v>
      </c>
      <c r="F231" s="266" t="s">
        <v>930</v>
      </c>
      <c r="G231" s="267" t="s">
        <v>273</v>
      </c>
      <c r="H231" s="268">
        <v>340</v>
      </c>
      <c r="I231" s="269"/>
      <c r="J231" s="270">
        <f>ROUND(I231*H231,2)</f>
        <v>0</v>
      </c>
      <c r="K231" s="266" t="s">
        <v>781</v>
      </c>
      <c r="L231" s="271"/>
      <c r="M231" s="272" t="s">
        <v>1</v>
      </c>
      <c r="N231" s="273" t="s">
        <v>42</v>
      </c>
      <c r="O231" s="79"/>
      <c r="P231" s="225">
        <f>O231*H231</f>
        <v>0</v>
      </c>
      <c r="Q231" s="225">
        <v>0.00014999999999999999</v>
      </c>
      <c r="R231" s="225">
        <f>Q231*H231</f>
        <v>0.050999999999999997</v>
      </c>
      <c r="S231" s="225">
        <v>0</v>
      </c>
      <c r="T231" s="226">
        <f>S231*H231</f>
        <v>0</v>
      </c>
      <c r="AR231" s="17" t="s">
        <v>917</v>
      </c>
      <c r="AT231" s="17" t="s">
        <v>175</v>
      </c>
      <c r="AU231" s="17" t="s">
        <v>21</v>
      </c>
      <c r="AY231" s="17" t="s">
        <v>126</v>
      </c>
      <c r="BE231" s="227">
        <f>IF(N231="základní",J231,0)</f>
        <v>0</v>
      </c>
      <c r="BF231" s="227">
        <f>IF(N231="snížená",J231,0)</f>
        <v>0</v>
      </c>
      <c r="BG231" s="227">
        <f>IF(N231="zákl. přenesená",J231,0)</f>
        <v>0</v>
      </c>
      <c r="BH231" s="227">
        <f>IF(N231="sníž. přenesená",J231,0)</f>
        <v>0</v>
      </c>
      <c r="BI231" s="227">
        <f>IF(N231="nulová",J231,0)</f>
        <v>0</v>
      </c>
      <c r="BJ231" s="17" t="s">
        <v>21</v>
      </c>
      <c r="BK231" s="227">
        <f>ROUND(I231*H231,2)</f>
        <v>0</v>
      </c>
      <c r="BL231" s="17" t="s">
        <v>917</v>
      </c>
      <c r="BM231" s="17" t="s">
        <v>931</v>
      </c>
    </row>
    <row r="232" s="1" customFormat="1">
      <c r="B232" s="38"/>
      <c r="C232" s="39"/>
      <c r="D232" s="228" t="s">
        <v>135</v>
      </c>
      <c r="E232" s="39"/>
      <c r="F232" s="229" t="s">
        <v>930</v>
      </c>
      <c r="G232" s="39"/>
      <c r="H232" s="39"/>
      <c r="I232" s="143"/>
      <c r="J232" s="39"/>
      <c r="K232" s="39"/>
      <c r="L232" s="43"/>
      <c r="M232" s="230"/>
      <c r="N232" s="79"/>
      <c r="O232" s="79"/>
      <c r="P232" s="79"/>
      <c r="Q232" s="79"/>
      <c r="R232" s="79"/>
      <c r="S232" s="79"/>
      <c r="T232" s="80"/>
      <c r="AT232" s="17" t="s">
        <v>135</v>
      </c>
      <c r="AU232" s="17" t="s">
        <v>21</v>
      </c>
    </row>
    <row r="233" s="1" customFormat="1">
      <c r="B233" s="38"/>
      <c r="C233" s="39"/>
      <c r="D233" s="228" t="s">
        <v>139</v>
      </c>
      <c r="E233" s="39"/>
      <c r="F233" s="231" t="s">
        <v>932</v>
      </c>
      <c r="G233" s="39"/>
      <c r="H233" s="39"/>
      <c r="I233" s="143"/>
      <c r="J233" s="39"/>
      <c r="K233" s="39"/>
      <c r="L233" s="43"/>
      <c r="M233" s="230"/>
      <c r="N233" s="79"/>
      <c r="O233" s="79"/>
      <c r="P233" s="79"/>
      <c r="Q233" s="79"/>
      <c r="R233" s="79"/>
      <c r="S233" s="79"/>
      <c r="T233" s="80"/>
      <c r="AT233" s="17" t="s">
        <v>139</v>
      </c>
      <c r="AU233" s="17" t="s">
        <v>21</v>
      </c>
    </row>
    <row r="234" s="1" customFormat="1" ht="22.5" customHeight="1">
      <c r="B234" s="38"/>
      <c r="C234" s="264" t="s">
        <v>361</v>
      </c>
      <c r="D234" s="264" t="s">
        <v>175</v>
      </c>
      <c r="E234" s="265" t="s">
        <v>933</v>
      </c>
      <c r="F234" s="266" t="s">
        <v>934</v>
      </c>
      <c r="G234" s="267" t="s">
        <v>273</v>
      </c>
      <c r="H234" s="268">
        <v>16</v>
      </c>
      <c r="I234" s="269"/>
      <c r="J234" s="270">
        <f>ROUND(I234*H234,2)</f>
        <v>0</v>
      </c>
      <c r="K234" s="266" t="s">
        <v>781</v>
      </c>
      <c r="L234" s="271"/>
      <c r="M234" s="272" t="s">
        <v>1</v>
      </c>
      <c r="N234" s="273" t="s">
        <v>42</v>
      </c>
      <c r="O234" s="79"/>
      <c r="P234" s="225">
        <f>O234*H234</f>
        <v>0</v>
      </c>
      <c r="Q234" s="225">
        <v>0.00051999999999999995</v>
      </c>
      <c r="R234" s="225">
        <f>Q234*H234</f>
        <v>0.0083199999999999993</v>
      </c>
      <c r="S234" s="225">
        <v>0</v>
      </c>
      <c r="T234" s="226">
        <f>S234*H234</f>
        <v>0</v>
      </c>
      <c r="AR234" s="17" t="s">
        <v>917</v>
      </c>
      <c r="AT234" s="17" t="s">
        <v>175</v>
      </c>
      <c r="AU234" s="17" t="s">
        <v>21</v>
      </c>
      <c r="AY234" s="17" t="s">
        <v>126</v>
      </c>
      <c r="BE234" s="227">
        <f>IF(N234="základní",J234,0)</f>
        <v>0</v>
      </c>
      <c r="BF234" s="227">
        <f>IF(N234="snížená",J234,0)</f>
        <v>0</v>
      </c>
      <c r="BG234" s="227">
        <f>IF(N234="zákl. přenesená",J234,0)</f>
        <v>0</v>
      </c>
      <c r="BH234" s="227">
        <f>IF(N234="sníž. přenesená",J234,0)</f>
        <v>0</v>
      </c>
      <c r="BI234" s="227">
        <f>IF(N234="nulová",J234,0)</f>
        <v>0</v>
      </c>
      <c r="BJ234" s="17" t="s">
        <v>21</v>
      </c>
      <c r="BK234" s="227">
        <f>ROUND(I234*H234,2)</f>
        <v>0</v>
      </c>
      <c r="BL234" s="17" t="s">
        <v>917</v>
      </c>
      <c r="BM234" s="17" t="s">
        <v>935</v>
      </c>
    </row>
    <row r="235" s="1" customFormat="1">
      <c r="B235" s="38"/>
      <c r="C235" s="39"/>
      <c r="D235" s="228" t="s">
        <v>135</v>
      </c>
      <c r="E235" s="39"/>
      <c r="F235" s="229" t="s">
        <v>934</v>
      </c>
      <c r="G235" s="39"/>
      <c r="H235" s="39"/>
      <c r="I235" s="143"/>
      <c r="J235" s="39"/>
      <c r="K235" s="39"/>
      <c r="L235" s="43"/>
      <c r="M235" s="230"/>
      <c r="N235" s="79"/>
      <c r="O235" s="79"/>
      <c r="P235" s="79"/>
      <c r="Q235" s="79"/>
      <c r="R235" s="79"/>
      <c r="S235" s="79"/>
      <c r="T235" s="80"/>
      <c r="AT235" s="17" t="s">
        <v>135</v>
      </c>
      <c r="AU235" s="17" t="s">
        <v>21</v>
      </c>
    </row>
    <row r="236" s="1" customFormat="1">
      <c r="B236" s="38"/>
      <c r="C236" s="39"/>
      <c r="D236" s="228" t="s">
        <v>139</v>
      </c>
      <c r="E236" s="39"/>
      <c r="F236" s="231" t="s">
        <v>936</v>
      </c>
      <c r="G236" s="39"/>
      <c r="H236" s="39"/>
      <c r="I236" s="143"/>
      <c r="J236" s="39"/>
      <c r="K236" s="39"/>
      <c r="L236" s="43"/>
      <c r="M236" s="230"/>
      <c r="N236" s="79"/>
      <c r="O236" s="79"/>
      <c r="P236" s="79"/>
      <c r="Q236" s="79"/>
      <c r="R236" s="79"/>
      <c r="S236" s="79"/>
      <c r="T236" s="80"/>
      <c r="AT236" s="17" t="s">
        <v>139</v>
      </c>
      <c r="AU236" s="17" t="s">
        <v>21</v>
      </c>
    </row>
    <row r="237" s="12" customFormat="1">
      <c r="B237" s="232"/>
      <c r="C237" s="233"/>
      <c r="D237" s="228" t="s">
        <v>141</v>
      </c>
      <c r="E237" s="234" t="s">
        <v>1</v>
      </c>
      <c r="F237" s="235" t="s">
        <v>937</v>
      </c>
      <c r="G237" s="233"/>
      <c r="H237" s="234" t="s">
        <v>1</v>
      </c>
      <c r="I237" s="236"/>
      <c r="J237" s="233"/>
      <c r="K237" s="233"/>
      <c r="L237" s="237"/>
      <c r="M237" s="238"/>
      <c r="N237" s="239"/>
      <c r="O237" s="239"/>
      <c r="P237" s="239"/>
      <c r="Q237" s="239"/>
      <c r="R237" s="239"/>
      <c r="S237" s="239"/>
      <c r="T237" s="240"/>
      <c r="AT237" s="241" t="s">
        <v>141</v>
      </c>
      <c r="AU237" s="241" t="s">
        <v>21</v>
      </c>
      <c r="AV237" s="12" t="s">
        <v>21</v>
      </c>
      <c r="AW237" s="12" t="s">
        <v>34</v>
      </c>
      <c r="AX237" s="12" t="s">
        <v>71</v>
      </c>
      <c r="AY237" s="241" t="s">
        <v>126</v>
      </c>
    </row>
    <row r="238" s="13" customFormat="1">
      <c r="B238" s="242"/>
      <c r="C238" s="243"/>
      <c r="D238" s="228" t="s">
        <v>141</v>
      </c>
      <c r="E238" s="244" t="s">
        <v>1</v>
      </c>
      <c r="F238" s="245" t="s">
        <v>938</v>
      </c>
      <c r="G238" s="243"/>
      <c r="H238" s="246">
        <v>8</v>
      </c>
      <c r="I238" s="247"/>
      <c r="J238" s="243"/>
      <c r="K238" s="243"/>
      <c r="L238" s="248"/>
      <c r="M238" s="249"/>
      <c r="N238" s="250"/>
      <c r="O238" s="250"/>
      <c r="P238" s="250"/>
      <c r="Q238" s="250"/>
      <c r="R238" s="250"/>
      <c r="S238" s="250"/>
      <c r="T238" s="251"/>
      <c r="AT238" s="252" t="s">
        <v>141</v>
      </c>
      <c r="AU238" s="252" t="s">
        <v>21</v>
      </c>
      <c r="AV238" s="13" t="s">
        <v>79</v>
      </c>
      <c r="AW238" s="13" t="s">
        <v>34</v>
      </c>
      <c r="AX238" s="13" t="s">
        <v>71</v>
      </c>
      <c r="AY238" s="252" t="s">
        <v>126</v>
      </c>
    </row>
    <row r="239" s="12" customFormat="1">
      <c r="B239" s="232"/>
      <c r="C239" s="233"/>
      <c r="D239" s="228" t="s">
        <v>141</v>
      </c>
      <c r="E239" s="234" t="s">
        <v>1</v>
      </c>
      <c r="F239" s="235" t="s">
        <v>939</v>
      </c>
      <c r="G239" s="233"/>
      <c r="H239" s="234" t="s">
        <v>1</v>
      </c>
      <c r="I239" s="236"/>
      <c r="J239" s="233"/>
      <c r="K239" s="233"/>
      <c r="L239" s="237"/>
      <c r="M239" s="238"/>
      <c r="N239" s="239"/>
      <c r="O239" s="239"/>
      <c r="P239" s="239"/>
      <c r="Q239" s="239"/>
      <c r="R239" s="239"/>
      <c r="S239" s="239"/>
      <c r="T239" s="240"/>
      <c r="AT239" s="241" t="s">
        <v>141</v>
      </c>
      <c r="AU239" s="241" t="s">
        <v>21</v>
      </c>
      <c r="AV239" s="12" t="s">
        <v>21</v>
      </c>
      <c r="AW239" s="12" t="s">
        <v>34</v>
      </c>
      <c r="AX239" s="12" t="s">
        <v>71</v>
      </c>
      <c r="AY239" s="241" t="s">
        <v>126</v>
      </c>
    </row>
    <row r="240" s="13" customFormat="1">
      <c r="B240" s="242"/>
      <c r="C240" s="243"/>
      <c r="D240" s="228" t="s">
        <v>141</v>
      </c>
      <c r="E240" s="244" t="s">
        <v>1</v>
      </c>
      <c r="F240" s="245" t="s">
        <v>938</v>
      </c>
      <c r="G240" s="243"/>
      <c r="H240" s="246">
        <v>8</v>
      </c>
      <c r="I240" s="247"/>
      <c r="J240" s="243"/>
      <c r="K240" s="243"/>
      <c r="L240" s="248"/>
      <c r="M240" s="249"/>
      <c r="N240" s="250"/>
      <c r="O240" s="250"/>
      <c r="P240" s="250"/>
      <c r="Q240" s="250"/>
      <c r="R240" s="250"/>
      <c r="S240" s="250"/>
      <c r="T240" s="251"/>
      <c r="AT240" s="252" t="s">
        <v>141</v>
      </c>
      <c r="AU240" s="252" t="s">
        <v>21</v>
      </c>
      <c r="AV240" s="13" t="s">
        <v>79</v>
      </c>
      <c r="AW240" s="13" t="s">
        <v>34</v>
      </c>
      <c r="AX240" s="13" t="s">
        <v>71</v>
      </c>
      <c r="AY240" s="252" t="s">
        <v>126</v>
      </c>
    </row>
    <row r="241" s="14" customFormat="1">
      <c r="B241" s="253"/>
      <c r="C241" s="254"/>
      <c r="D241" s="228" t="s">
        <v>141</v>
      </c>
      <c r="E241" s="255" t="s">
        <v>1</v>
      </c>
      <c r="F241" s="256" t="s">
        <v>150</v>
      </c>
      <c r="G241" s="254"/>
      <c r="H241" s="257">
        <v>16</v>
      </c>
      <c r="I241" s="258"/>
      <c r="J241" s="254"/>
      <c r="K241" s="254"/>
      <c r="L241" s="259"/>
      <c r="M241" s="260"/>
      <c r="N241" s="261"/>
      <c r="O241" s="261"/>
      <c r="P241" s="261"/>
      <c r="Q241" s="261"/>
      <c r="R241" s="261"/>
      <c r="S241" s="261"/>
      <c r="T241" s="262"/>
      <c r="AT241" s="263" t="s">
        <v>141</v>
      </c>
      <c r="AU241" s="263" t="s">
        <v>21</v>
      </c>
      <c r="AV241" s="14" t="s">
        <v>133</v>
      </c>
      <c r="AW241" s="14" t="s">
        <v>34</v>
      </c>
      <c r="AX241" s="14" t="s">
        <v>21</v>
      </c>
      <c r="AY241" s="263" t="s">
        <v>126</v>
      </c>
    </row>
    <row r="242" s="1" customFormat="1" ht="22.5" customHeight="1">
      <c r="B242" s="38"/>
      <c r="C242" s="264" t="s">
        <v>373</v>
      </c>
      <c r="D242" s="264" t="s">
        <v>175</v>
      </c>
      <c r="E242" s="265" t="s">
        <v>940</v>
      </c>
      <c r="F242" s="266" t="s">
        <v>941</v>
      </c>
      <c r="G242" s="267" t="s">
        <v>273</v>
      </c>
      <c r="H242" s="268">
        <v>38</v>
      </c>
      <c r="I242" s="269"/>
      <c r="J242" s="270">
        <f>ROUND(I242*H242,2)</f>
        <v>0</v>
      </c>
      <c r="K242" s="266" t="s">
        <v>781</v>
      </c>
      <c r="L242" s="271"/>
      <c r="M242" s="272" t="s">
        <v>1</v>
      </c>
      <c r="N242" s="273" t="s">
        <v>42</v>
      </c>
      <c r="O242" s="79"/>
      <c r="P242" s="225">
        <f>O242*H242</f>
        <v>0</v>
      </c>
      <c r="Q242" s="225">
        <v>0.00123</v>
      </c>
      <c r="R242" s="225">
        <f>Q242*H242</f>
        <v>0.046739999999999997</v>
      </c>
      <c r="S242" s="225">
        <v>0</v>
      </c>
      <c r="T242" s="226">
        <f>S242*H242</f>
        <v>0</v>
      </c>
      <c r="AR242" s="17" t="s">
        <v>917</v>
      </c>
      <c r="AT242" s="17" t="s">
        <v>175</v>
      </c>
      <c r="AU242" s="17" t="s">
        <v>21</v>
      </c>
      <c r="AY242" s="17" t="s">
        <v>126</v>
      </c>
      <c r="BE242" s="227">
        <f>IF(N242="základní",J242,0)</f>
        <v>0</v>
      </c>
      <c r="BF242" s="227">
        <f>IF(N242="snížená",J242,0)</f>
        <v>0</v>
      </c>
      <c r="BG242" s="227">
        <f>IF(N242="zákl. přenesená",J242,0)</f>
        <v>0</v>
      </c>
      <c r="BH242" s="227">
        <f>IF(N242="sníž. přenesená",J242,0)</f>
        <v>0</v>
      </c>
      <c r="BI242" s="227">
        <f>IF(N242="nulová",J242,0)</f>
        <v>0</v>
      </c>
      <c r="BJ242" s="17" t="s">
        <v>21</v>
      </c>
      <c r="BK242" s="227">
        <f>ROUND(I242*H242,2)</f>
        <v>0</v>
      </c>
      <c r="BL242" s="17" t="s">
        <v>917</v>
      </c>
      <c r="BM242" s="17" t="s">
        <v>942</v>
      </c>
    </row>
    <row r="243" s="1" customFormat="1">
      <c r="B243" s="38"/>
      <c r="C243" s="39"/>
      <c r="D243" s="228" t="s">
        <v>135</v>
      </c>
      <c r="E243" s="39"/>
      <c r="F243" s="229" t="s">
        <v>941</v>
      </c>
      <c r="G243" s="39"/>
      <c r="H243" s="39"/>
      <c r="I243" s="143"/>
      <c r="J243" s="39"/>
      <c r="K243" s="39"/>
      <c r="L243" s="43"/>
      <c r="M243" s="230"/>
      <c r="N243" s="79"/>
      <c r="O243" s="79"/>
      <c r="P243" s="79"/>
      <c r="Q243" s="79"/>
      <c r="R243" s="79"/>
      <c r="S243" s="79"/>
      <c r="T243" s="80"/>
      <c r="AT243" s="17" t="s">
        <v>135</v>
      </c>
      <c r="AU243" s="17" t="s">
        <v>21</v>
      </c>
    </row>
    <row r="244" s="1" customFormat="1">
      <c r="B244" s="38"/>
      <c r="C244" s="39"/>
      <c r="D244" s="228" t="s">
        <v>139</v>
      </c>
      <c r="E244" s="39"/>
      <c r="F244" s="231" t="s">
        <v>943</v>
      </c>
      <c r="G244" s="39"/>
      <c r="H244" s="39"/>
      <c r="I244" s="143"/>
      <c r="J244" s="39"/>
      <c r="K244" s="39"/>
      <c r="L244" s="43"/>
      <c r="M244" s="230"/>
      <c r="N244" s="79"/>
      <c r="O244" s="79"/>
      <c r="P244" s="79"/>
      <c r="Q244" s="79"/>
      <c r="R244" s="79"/>
      <c r="S244" s="79"/>
      <c r="T244" s="80"/>
      <c r="AT244" s="17" t="s">
        <v>139</v>
      </c>
      <c r="AU244" s="17" t="s">
        <v>21</v>
      </c>
    </row>
    <row r="245" s="1" customFormat="1" ht="22.5" customHeight="1">
      <c r="B245" s="38"/>
      <c r="C245" s="264" t="s">
        <v>381</v>
      </c>
      <c r="D245" s="264" t="s">
        <v>175</v>
      </c>
      <c r="E245" s="265" t="s">
        <v>944</v>
      </c>
      <c r="F245" s="266" t="s">
        <v>945</v>
      </c>
      <c r="G245" s="267" t="s">
        <v>273</v>
      </c>
      <c r="H245" s="268">
        <v>340</v>
      </c>
      <c r="I245" s="269"/>
      <c r="J245" s="270">
        <f>ROUND(I245*H245,2)</f>
        <v>0</v>
      </c>
      <c r="K245" s="266" t="s">
        <v>781</v>
      </c>
      <c r="L245" s="271"/>
      <c r="M245" s="272" t="s">
        <v>1</v>
      </c>
      <c r="N245" s="273" t="s">
        <v>42</v>
      </c>
      <c r="O245" s="79"/>
      <c r="P245" s="225">
        <f>O245*H245</f>
        <v>0</v>
      </c>
      <c r="Q245" s="225">
        <v>5.0000000000000002E-05</v>
      </c>
      <c r="R245" s="225">
        <f>Q245*H245</f>
        <v>0.017000000000000001</v>
      </c>
      <c r="S245" s="225">
        <v>0</v>
      </c>
      <c r="T245" s="226">
        <f>S245*H245</f>
        <v>0</v>
      </c>
      <c r="AR245" s="17" t="s">
        <v>917</v>
      </c>
      <c r="AT245" s="17" t="s">
        <v>175</v>
      </c>
      <c r="AU245" s="17" t="s">
        <v>21</v>
      </c>
      <c r="AY245" s="17" t="s">
        <v>126</v>
      </c>
      <c r="BE245" s="227">
        <f>IF(N245="základní",J245,0)</f>
        <v>0</v>
      </c>
      <c r="BF245" s="227">
        <f>IF(N245="snížená",J245,0)</f>
        <v>0</v>
      </c>
      <c r="BG245" s="227">
        <f>IF(N245="zákl. přenesená",J245,0)</f>
        <v>0</v>
      </c>
      <c r="BH245" s="227">
        <f>IF(N245="sníž. přenesená",J245,0)</f>
        <v>0</v>
      </c>
      <c r="BI245" s="227">
        <f>IF(N245="nulová",J245,0)</f>
        <v>0</v>
      </c>
      <c r="BJ245" s="17" t="s">
        <v>21</v>
      </c>
      <c r="BK245" s="227">
        <f>ROUND(I245*H245,2)</f>
        <v>0</v>
      </c>
      <c r="BL245" s="17" t="s">
        <v>917</v>
      </c>
      <c r="BM245" s="17" t="s">
        <v>946</v>
      </c>
    </row>
    <row r="246" s="1" customFormat="1">
      <c r="B246" s="38"/>
      <c r="C246" s="39"/>
      <c r="D246" s="228" t="s">
        <v>135</v>
      </c>
      <c r="E246" s="39"/>
      <c r="F246" s="229" t="s">
        <v>945</v>
      </c>
      <c r="G246" s="39"/>
      <c r="H246" s="39"/>
      <c r="I246" s="143"/>
      <c r="J246" s="39"/>
      <c r="K246" s="39"/>
      <c r="L246" s="43"/>
      <c r="M246" s="230"/>
      <c r="N246" s="79"/>
      <c r="O246" s="79"/>
      <c r="P246" s="79"/>
      <c r="Q246" s="79"/>
      <c r="R246" s="79"/>
      <c r="S246" s="79"/>
      <c r="T246" s="80"/>
      <c r="AT246" s="17" t="s">
        <v>135</v>
      </c>
      <c r="AU246" s="17" t="s">
        <v>21</v>
      </c>
    </row>
    <row r="247" s="1" customFormat="1">
      <c r="B247" s="38"/>
      <c r="C247" s="39"/>
      <c r="D247" s="228" t="s">
        <v>139</v>
      </c>
      <c r="E247" s="39"/>
      <c r="F247" s="231" t="s">
        <v>932</v>
      </c>
      <c r="G247" s="39"/>
      <c r="H247" s="39"/>
      <c r="I247" s="143"/>
      <c r="J247" s="39"/>
      <c r="K247" s="39"/>
      <c r="L247" s="43"/>
      <c r="M247" s="230"/>
      <c r="N247" s="79"/>
      <c r="O247" s="79"/>
      <c r="P247" s="79"/>
      <c r="Q247" s="79"/>
      <c r="R247" s="79"/>
      <c r="S247" s="79"/>
      <c r="T247" s="80"/>
      <c r="AT247" s="17" t="s">
        <v>139</v>
      </c>
      <c r="AU247" s="17" t="s">
        <v>21</v>
      </c>
    </row>
    <row r="248" s="1" customFormat="1" ht="22.5" customHeight="1">
      <c r="B248" s="38"/>
      <c r="C248" s="264" t="s">
        <v>386</v>
      </c>
      <c r="D248" s="264" t="s">
        <v>175</v>
      </c>
      <c r="E248" s="265" t="s">
        <v>947</v>
      </c>
      <c r="F248" s="266" t="s">
        <v>948</v>
      </c>
      <c r="G248" s="267" t="s">
        <v>273</v>
      </c>
      <c r="H248" s="268">
        <v>2</v>
      </c>
      <c r="I248" s="269"/>
      <c r="J248" s="270">
        <f>ROUND(I248*H248,2)</f>
        <v>0</v>
      </c>
      <c r="K248" s="266" t="s">
        <v>781</v>
      </c>
      <c r="L248" s="271"/>
      <c r="M248" s="272" t="s">
        <v>1</v>
      </c>
      <c r="N248" s="273" t="s">
        <v>42</v>
      </c>
      <c r="O248" s="79"/>
      <c r="P248" s="225">
        <f>O248*H248</f>
        <v>0</v>
      </c>
      <c r="Q248" s="225">
        <v>0.0085199999999999998</v>
      </c>
      <c r="R248" s="225">
        <f>Q248*H248</f>
        <v>0.01704</v>
      </c>
      <c r="S248" s="225">
        <v>0</v>
      </c>
      <c r="T248" s="226">
        <f>S248*H248</f>
        <v>0</v>
      </c>
      <c r="AR248" s="17" t="s">
        <v>917</v>
      </c>
      <c r="AT248" s="17" t="s">
        <v>175</v>
      </c>
      <c r="AU248" s="17" t="s">
        <v>21</v>
      </c>
      <c r="AY248" s="17" t="s">
        <v>126</v>
      </c>
      <c r="BE248" s="227">
        <f>IF(N248="základní",J248,0)</f>
        <v>0</v>
      </c>
      <c r="BF248" s="227">
        <f>IF(N248="snížená",J248,0)</f>
        <v>0</v>
      </c>
      <c r="BG248" s="227">
        <f>IF(N248="zákl. přenesená",J248,0)</f>
        <v>0</v>
      </c>
      <c r="BH248" s="227">
        <f>IF(N248="sníž. přenesená",J248,0)</f>
        <v>0</v>
      </c>
      <c r="BI248" s="227">
        <f>IF(N248="nulová",J248,0)</f>
        <v>0</v>
      </c>
      <c r="BJ248" s="17" t="s">
        <v>21</v>
      </c>
      <c r="BK248" s="227">
        <f>ROUND(I248*H248,2)</f>
        <v>0</v>
      </c>
      <c r="BL248" s="17" t="s">
        <v>917</v>
      </c>
      <c r="BM248" s="17" t="s">
        <v>949</v>
      </c>
    </row>
    <row r="249" s="1" customFormat="1">
      <c r="B249" s="38"/>
      <c r="C249" s="39"/>
      <c r="D249" s="228" t="s">
        <v>135</v>
      </c>
      <c r="E249" s="39"/>
      <c r="F249" s="229" t="s">
        <v>948</v>
      </c>
      <c r="G249" s="39"/>
      <c r="H249" s="39"/>
      <c r="I249" s="143"/>
      <c r="J249" s="39"/>
      <c r="K249" s="39"/>
      <c r="L249" s="43"/>
      <c r="M249" s="230"/>
      <c r="N249" s="79"/>
      <c r="O249" s="79"/>
      <c r="P249" s="79"/>
      <c r="Q249" s="79"/>
      <c r="R249" s="79"/>
      <c r="S249" s="79"/>
      <c r="T249" s="80"/>
      <c r="AT249" s="17" t="s">
        <v>135</v>
      </c>
      <c r="AU249" s="17" t="s">
        <v>21</v>
      </c>
    </row>
    <row r="250" s="1" customFormat="1">
      <c r="B250" s="38"/>
      <c r="C250" s="39"/>
      <c r="D250" s="228" t="s">
        <v>139</v>
      </c>
      <c r="E250" s="39"/>
      <c r="F250" s="231" t="s">
        <v>950</v>
      </c>
      <c r="G250" s="39"/>
      <c r="H250" s="39"/>
      <c r="I250" s="143"/>
      <c r="J250" s="39"/>
      <c r="K250" s="39"/>
      <c r="L250" s="43"/>
      <c r="M250" s="230"/>
      <c r="N250" s="79"/>
      <c r="O250" s="79"/>
      <c r="P250" s="79"/>
      <c r="Q250" s="79"/>
      <c r="R250" s="79"/>
      <c r="S250" s="79"/>
      <c r="T250" s="80"/>
      <c r="AT250" s="17" t="s">
        <v>139</v>
      </c>
      <c r="AU250" s="17" t="s">
        <v>21</v>
      </c>
    </row>
    <row r="251" s="1" customFormat="1" ht="22.5" customHeight="1">
      <c r="B251" s="38"/>
      <c r="C251" s="264" t="s">
        <v>395</v>
      </c>
      <c r="D251" s="264" t="s">
        <v>175</v>
      </c>
      <c r="E251" s="265" t="s">
        <v>951</v>
      </c>
      <c r="F251" s="266" t="s">
        <v>952</v>
      </c>
      <c r="G251" s="267" t="s">
        <v>273</v>
      </c>
      <c r="H251" s="268">
        <v>174</v>
      </c>
      <c r="I251" s="269"/>
      <c r="J251" s="270">
        <f>ROUND(I251*H251,2)</f>
        <v>0</v>
      </c>
      <c r="K251" s="266" t="s">
        <v>781</v>
      </c>
      <c r="L251" s="271"/>
      <c r="M251" s="272" t="s">
        <v>1</v>
      </c>
      <c r="N251" s="273" t="s">
        <v>42</v>
      </c>
      <c r="O251" s="79"/>
      <c r="P251" s="225">
        <f>O251*H251</f>
        <v>0</v>
      </c>
      <c r="Q251" s="225">
        <v>0.00018000000000000001</v>
      </c>
      <c r="R251" s="225">
        <f>Q251*H251</f>
        <v>0.031320000000000001</v>
      </c>
      <c r="S251" s="225">
        <v>0</v>
      </c>
      <c r="T251" s="226">
        <f>S251*H251</f>
        <v>0</v>
      </c>
      <c r="AR251" s="17" t="s">
        <v>917</v>
      </c>
      <c r="AT251" s="17" t="s">
        <v>175</v>
      </c>
      <c r="AU251" s="17" t="s">
        <v>21</v>
      </c>
      <c r="AY251" s="17" t="s">
        <v>126</v>
      </c>
      <c r="BE251" s="227">
        <f>IF(N251="základní",J251,0)</f>
        <v>0</v>
      </c>
      <c r="BF251" s="227">
        <f>IF(N251="snížená",J251,0)</f>
        <v>0</v>
      </c>
      <c r="BG251" s="227">
        <f>IF(N251="zákl. přenesená",J251,0)</f>
        <v>0</v>
      </c>
      <c r="BH251" s="227">
        <f>IF(N251="sníž. přenesená",J251,0)</f>
        <v>0</v>
      </c>
      <c r="BI251" s="227">
        <f>IF(N251="nulová",J251,0)</f>
        <v>0</v>
      </c>
      <c r="BJ251" s="17" t="s">
        <v>21</v>
      </c>
      <c r="BK251" s="227">
        <f>ROUND(I251*H251,2)</f>
        <v>0</v>
      </c>
      <c r="BL251" s="17" t="s">
        <v>917</v>
      </c>
      <c r="BM251" s="17" t="s">
        <v>953</v>
      </c>
    </row>
    <row r="252" s="1" customFormat="1">
      <c r="B252" s="38"/>
      <c r="C252" s="39"/>
      <c r="D252" s="228" t="s">
        <v>135</v>
      </c>
      <c r="E252" s="39"/>
      <c r="F252" s="229" t="s">
        <v>952</v>
      </c>
      <c r="G252" s="39"/>
      <c r="H252" s="39"/>
      <c r="I252" s="143"/>
      <c r="J252" s="39"/>
      <c r="K252" s="39"/>
      <c r="L252" s="43"/>
      <c r="M252" s="230"/>
      <c r="N252" s="79"/>
      <c r="O252" s="79"/>
      <c r="P252" s="79"/>
      <c r="Q252" s="79"/>
      <c r="R252" s="79"/>
      <c r="S252" s="79"/>
      <c r="T252" s="80"/>
      <c r="AT252" s="17" t="s">
        <v>135</v>
      </c>
      <c r="AU252" s="17" t="s">
        <v>21</v>
      </c>
    </row>
    <row r="253" s="1" customFormat="1">
      <c r="B253" s="38"/>
      <c r="C253" s="39"/>
      <c r="D253" s="228" t="s">
        <v>139</v>
      </c>
      <c r="E253" s="39"/>
      <c r="F253" s="231" t="s">
        <v>954</v>
      </c>
      <c r="G253" s="39"/>
      <c r="H253" s="39"/>
      <c r="I253" s="143"/>
      <c r="J253" s="39"/>
      <c r="K253" s="39"/>
      <c r="L253" s="43"/>
      <c r="M253" s="230"/>
      <c r="N253" s="79"/>
      <c r="O253" s="79"/>
      <c r="P253" s="79"/>
      <c r="Q253" s="79"/>
      <c r="R253" s="79"/>
      <c r="S253" s="79"/>
      <c r="T253" s="80"/>
      <c r="AT253" s="17" t="s">
        <v>139</v>
      </c>
      <c r="AU253" s="17" t="s">
        <v>21</v>
      </c>
    </row>
    <row r="254" s="1" customFormat="1" ht="22.5" customHeight="1">
      <c r="B254" s="38"/>
      <c r="C254" s="264" t="s">
        <v>405</v>
      </c>
      <c r="D254" s="264" t="s">
        <v>175</v>
      </c>
      <c r="E254" s="265" t="s">
        <v>955</v>
      </c>
      <c r="F254" s="266" t="s">
        <v>956</v>
      </c>
      <c r="G254" s="267" t="s">
        <v>273</v>
      </c>
      <c r="H254" s="268">
        <v>2</v>
      </c>
      <c r="I254" s="269"/>
      <c r="J254" s="270">
        <f>ROUND(I254*H254,2)</f>
        <v>0</v>
      </c>
      <c r="K254" s="266" t="s">
        <v>781</v>
      </c>
      <c r="L254" s="271"/>
      <c r="M254" s="272" t="s">
        <v>1</v>
      </c>
      <c r="N254" s="273" t="s">
        <v>42</v>
      </c>
      <c r="O254" s="79"/>
      <c r="P254" s="225">
        <f>O254*H254</f>
        <v>0</v>
      </c>
      <c r="Q254" s="225">
        <v>9.0000000000000006E-05</v>
      </c>
      <c r="R254" s="225">
        <f>Q254*H254</f>
        <v>0.00018000000000000001</v>
      </c>
      <c r="S254" s="225">
        <v>0</v>
      </c>
      <c r="T254" s="226">
        <f>S254*H254</f>
        <v>0</v>
      </c>
      <c r="AR254" s="17" t="s">
        <v>917</v>
      </c>
      <c r="AT254" s="17" t="s">
        <v>175</v>
      </c>
      <c r="AU254" s="17" t="s">
        <v>21</v>
      </c>
      <c r="AY254" s="17" t="s">
        <v>126</v>
      </c>
      <c r="BE254" s="227">
        <f>IF(N254="základní",J254,0)</f>
        <v>0</v>
      </c>
      <c r="BF254" s="227">
        <f>IF(N254="snížená",J254,0)</f>
        <v>0</v>
      </c>
      <c r="BG254" s="227">
        <f>IF(N254="zákl. přenesená",J254,0)</f>
        <v>0</v>
      </c>
      <c r="BH254" s="227">
        <f>IF(N254="sníž. přenesená",J254,0)</f>
        <v>0</v>
      </c>
      <c r="BI254" s="227">
        <f>IF(N254="nulová",J254,0)</f>
        <v>0</v>
      </c>
      <c r="BJ254" s="17" t="s">
        <v>21</v>
      </c>
      <c r="BK254" s="227">
        <f>ROUND(I254*H254,2)</f>
        <v>0</v>
      </c>
      <c r="BL254" s="17" t="s">
        <v>917</v>
      </c>
      <c r="BM254" s="17" t="s">
        <v>957</v>
      </c>
    </row>
    <row r="255" s="1" customFormat="1">
      <c r="B255" s="38"/>
      <c r="C255" s="39"/>
      <c r="D255" s="228" t="s">
        <v>135</v>
      </c>
      <c r="E255" s="39"/>
      <c r="F255" s="229" t="s">
        <v>956</v>
      </c>
      <c r="G255" s="39"/>
      <c r="H255" s="39"/>
      <c r="I255" s="143"/>
      <c r="J255" s="39"/>
      <c r="K255" s="39"/>
      <c r="L255" s="43"/>
      <c r="M255" s="230"/>
      <c r="N255" s="79"/>
      <c r="O255" s="79"/>
      <c r="P255" s="79"/>
      <c r="Q255" s="79"/>
      <c r="R255" s="79"/>
      <c r="S255" s="79"/>
      <c r="T255" s="80"/>
      <c r="AT255" s="17" t="s">
        <v>135</v>
      </c>
      <c r="AU255" s="17" t="s">
        <v>21</v>
      </c>
    </row>
    <row r="256" s="1" customFormat="1">
      <c r="B256" s="38"/>
      <c r="C256" s="39"/>
      <c r="D256" s="228" t="s">
        <v>139</v>
      </c>
      <c r="E256" s="39"/>
      <c r="F256" s="231" t="s">
        <v>958</v>
      </c>
      <c r="G256" s="39"/>
      <c r="H256" s="39"/>
      <c r="I256" s="143"/>
      <c r="J256" s="39"/>
      <c r="K256" s="39"/>
      <c r="L256" s="43"/>
      <c r="M256" s="288"/>
      <c r="N256" s="289"/>
      <c r="O256" s="289"/>
      <c r="P256" s="289"/>
      <c r="Q256" s="289"/>
      <c r="R256" s="289"/>
      <c r="S256" s="289"/>
      <c r="T256" s="290"/>
      <c r="AT256" s="17" t="s">
        <v>139</v>
      </c>
      <c r="AU256" s="17" t="s">
        <v>21</v>
      </c>
    </row>
    <row r="257" s="1" customFormat="1" ht="6.96" customHeight="1">
      <c r="B257" s="57"/>
      <c r="C257" s="58"/>
      <c r="D257" s="58"/>
      <c r="E257" s="58"/>
      <c r="F257" s="58"/>
      <c r="G257" s="58"/>
      <c r="H257" s="58"/>
      <c r="I257" s="167"/>
      <c r="J257" s="58"/>
      <c r="K257" s="58"/>
      <c r="L257" s="43"/>
    </row>
  </sheetData>
  <sheetProtection sheet="1" autoFilter="0" formatColumns="0" formatRows="0" objects="1" scenarios="1" spinCount="100000" saltValue="QlakwTxSD9FPM0KX+mvjycKiRWHKO18Gh/XxWuxzcUTbJdMKyC5Uwng1HFA6taAOSEDbBkcq0Xmu1vmUslyuzA==" hashValue="VTg3W09RVfjq8ancq2ueUWdkfFVVotUewwUhlqzk7DnTjamIBqgsRjJv34m2+fBy5vL8b/J3kJBgXhObpvMzpA==" algorithmName="SHA-512" password="CC35"/>
  <autoFilter ref="C87:K256"/>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89</v>
      </c>
    </row>
    <row r="3" ht="6.96" customHeight="1">
      <c r="B3" s="137"/>
      <c r="C3" s="138"/>
      <c r="D3" s="138"/>
      <c r="E3" s="138"/>
      <c r="F3" s="138"/>
      <c r="G3" s="138"/>
      <c r="H3" s="138"/>
      <c r="I3" s="139"/>
      <c r="J3" s="138"/>
      <c r="K3" s="138"/>
      <c r="L3" s="20"/>
      <c r="AT3" s="17" t="s">
        <v>79</v>
      </c>
    </row>
    <row r="4" ht="24.96" customHeight="1">
      <c r="B4" s="20"/>
      <c r="D4" s="140" t="s">
        <v>90</v>
      </c>
      <c r="L4" s="20"/>
      <c r="M4" s="24" t="s">
        <v>10</v>
      </c>
      <c r="AT4" s="17" t="s">
        <v>4</v>
      </c>
    </row>
    <row r="5" ht="6.96" customHeight="1">
      <c r="B5" s="20"/>
      <c r="L5" s="20"/>
    </row>
    <row r="6" ht="12" customHeight="1">
      <c r="B6" s="20"/>
      <c r="D6" s="141" t="s">
        <v>16</v>
      </c>
      <c r="L6" s="20"/>
    </row>
    <row r="7" ht="16.5" customHeight="1">
      <c r="B7" s="20"/>
      <c r="E7" s="142" t="str">
        <f>'Rekapitulace zakázky'!K6</f>
        <v>Oprava mostu v km 215,615 v úseku Postoloprty - Odb. Vrbka</v>
      </c>
      <c r="F7" s="141"/>
      <c r="G7" s="141"/>
      <c r="H7" s="141"/>
      <c r="L7" s="20"/>
    </row>
    <row r="8" s="1" customFormat="1" ht="12" customHeight="1">
      <c r="B8" s="43"/>
      <c r="D8" s="141" t="s">
        <v>91</v>
      </c>
      <c r="I8" s="143"/>
      <c r="L8" s="43"/>
    </row>
    <row r="9" s="1" customFormat="1" ht="36.96" customHeight="1">
      <c r="B9" s="43"/>
      <c r="E9" s="144" t="s">
        <v>959</v>
      </c>
      <c r="F9" s="1"/>
      <c r="G9" s="1"/>
      <c r="H9" s="1"/>
      <c r="I9" s="143"/>
      <c r="L9" s="43"/>
    </row>
    <row r="10" s="1" customFormat="1">
      <c r="B10" s="43"/>
      <c r="I10" s="143"/>
      <c r="L10" s="43"/>
    </row>
    <row r="11" s="1" customFormat="1" ht="12" customHeight="1">
      <c r="B11" s="43"/>
      <c r="D11" s="141" t="s">
        <v>19</v>
      </c>
      <c r="F11" s="17" t="s">
        <v>1</v>
      </c>
      <c r="I11" s="145" t="s">
        <v>20</v>
      </c>
      <c r="J11" s="17" t="s">
        <v>1</v>
      </c>
      <c r="L11" s="43"/>
    </row>
    <row r="12" s="1" customFormat="1" ht="12" customHeight="1">
      <c r="B12" s="43"/>
      <c r="D12" s="141" t="s">
        <v>22</v>
      </c>
      <c r="F12" s="17" t="s">
        <v>23</v>
      </c>
      <c r="I12" s="145" t="s">
        <v>24</v>
      </c>
      <c r="J12" s="146" t="str">
        <f>'Rekapitulace zakázky'!AN8</f>
        <v>30. 5. 2019</v>
      </c>
      <c r="L12" s="43"/>
    </row>
    <row r="13" s="1" customFormat="1" ht="10.8" customHeight="1">
      <c r="B13" s="43"/>
      <c r="I13" s="143"/>
      <c r="L13" s="43"/>
    </row>
    <row r="14" s="1" customFormat="1" ht="12" customHeight="1">
      <c r="B14" s="43"/>
      <c r="D14" s="141" t="s">
        <v>28</v>
      </c>
      <c r="I14" s="145" t="s">
        <v>29</v>
      </c>
      <c r="J14" s="17" t="str">
        <f>IF('Rekapitulace zakázky'!AN10="","",'Rekapitulace zakázky'!AN10)</f>
        <v/>
      </c>
      <c r="L14" s="43"/>
    </row>
    <row r="15" s="1" customFormat="1" ht="18" customHeight="1">
      <c r="B15" s="43"/>
      <c r="E15" s="17" t="str">
        <f>IF('Rekapitulace zakázky'!E11="","",'Rekapitulace zakázky'!E11)</f>
        <v xml:space="preserve"> </v>
      </c>
      <c r="I15" s="145" t="s">
        <v>30</v>
      </c>
      <c r="J15" s="17" t="str">
        <f>IF('Rekapitulace zakázky'!AN11="","",'Rekapitulace zakázky'!AN11)</f>
        <v/>
      </c>
      <c r="L15" s="43"/>
    </row>
    <row r="16" s="1" customFormat="1" ht="6.96" customHeight="1">
      <c r="B16" s="43"/>
      <c r="I16" s="143"/>
      <c r="L16" s="43"/>
    </row>
    <row r="17" s="1" customFormat="1" ht="12" customHeight="1">
      <c r="B17" s="43"/>
      <c r="D17" s="141" t="s">
        <v>31</v>
      </c>
      <c r="I17" s="145" t="s">
        <v>29</v>
      </c>
      <c r="J17" s="33" t="str">
        <f>'Rekapitulace zakázky'!AN13</f>
        <v>Vyplň údaj</v>
      </c>
      <c r="L17" s="43"/>
    </row>
    <row r="18" s="1" customFormat="1" ht="18" customHeight="1">
      <c r="B18" s="43"/>
      <c r="E18" s="33" t="str">
        <f>'Rekapitulace zakázky'!E14</f>
        <v>Vyplň údaj</v>
      </c>
      <c r="F18" s="17"/>
      <c r="G18" s="17"/>
      <c r="H18" s="17"/>
      <c r="I18" s="145" t="s">
        <v>30</v>
      </c>
      <c r="J18" s="33" t="str">
        <f>'Rekapitulace zakázky'!AN14</f>
        <v>Vyplň údaj</v>
      </c>
      <c r="L18" s="43"/>
    </row>
    <row r="19" s="1" customFormat="1" ht="6.96" customHeight="1">
      <c r="B19" s="43"/>
      <c r="I19" s="143"/>
      <c r="L19" s="43"/>
    </row>
    <row r="20" s="1" customFormat="1" ht="12" customHeight="1">
      <c r="B20" s="43"/>
      <c r="D20" s="141" t="s">
        <v>33</v>
      </c>
      <c r="I20" s="145" t="s">
        <v>29</v>
      </c>
      <c r="J20" s="17" t="str">
        <f>IF('Rekapitulace zakázky'!AN16="","",'Rekapitulace zakázky'!AN16)</f>
        <v/>
      </c>
      <c r="L20" s="43"/>
    </row>
    <row r="21" s="1" customFormat="1" ht="18" customHeight="1">
      <c r="B21" s="43"/>
      <c r="E21" s="17" t="str">
        <f>IF('Rekapitulace zakázky'!E17="","",'Rekapitulace zakázky'!E17)</f>
        <v xml:space="preserve"> </v>
      </c>
      <c r="I21" s="145" t="s">
        <v>30</v>
      </c>
      <c r="J21" s="17" t="str">
        <f>IF('Rekapitulace zakázky'!AN17="","",'Rekapitulace zakázky'!AN17)</f>
        <v/>
      </c>
      <c r="L21" s="43"/>
    </row>
    <row r="22" s="1" customFormat="1" ht="6.96" customHeight="1">
      <c r="B22" s="43"/>
      <c r="I22" s="143"/>
      <c r="L22" s="43"/>
    </row>
    <row r="23" s="1" customFormat="1" ht="12" customHeight="1">
      <c r="B23" s="43"/>
      <c r="D23" s="141" t="s">
        <v>35</v>
      </c>
      <c r="I23" s="145" t="s">
        <v>29</v>
      </c>
      <c r="J23" s="17" t="str">
        <f>IF('Rekapitulace zakázky'!AN19="","",'Rekapitulace zakázky'!AN19)</f>
        <v/>
      </c>
      <c r="L23" s="43"/>
    </row>
    <row r="24" s="1" customFormat="1" ht="18" customHeight="1">
      <c r="B24" s="43"/>
      <c r="E24" s="17" t="str">
        <f>IF('Rekapitulace zakázky'!E20="","",'Rekapitulace zakázky'!E20)</f>
        <v xml:space="preserve"> </v>
      </c>
      <c r="I24" s="145" t="s">
        <v>30</v>
      </c>
      <c r="J24" s="17" t="str">
        <f>IF('Rekapitulace zakázky'!AN20="","",'Rekapitulace zakázky'!AN20)</f>
        <v/>
      </c>
      <c r="L24" s="43"/>
    </row>
    <row r="25" s="1" customFormat="1" ht="6.96" customHeight="1">
      <c r="B25" s="43"/>
      <c r="I25" s="143"/>
      <c r="L25" s="43"/>
    </row>
    <row r="26" s="1" customFormat="1" ht="12" customHeight="1">
      <c r="B26" s="43"/>
      <c r="D26" s="141" t="s">
        <v>36</v>
      </c>
      <c r="I26" s="143"/>
      <c r="L26" s="43"/>
    </row>
    <row r="27" s="7" customFormat="1" ht="16.5" customHeight="1">
      <c r="B27" s="147"/>
      <c r="E27" s="148" t="s">
        <v>1</v>
      </c>
      <c r="F27" s="148"/>
      <c r="G27" s="148"/>
      <c r="H27" s="148"/>
      <c r="I27" s="149"/>
      <c r="L27" s="147"/>
    </row>
    <row r="28" s="1" customFormat="1" ht="6.96" customHeight="1">
      <c r="B28" s="43"/>
      <c r="I28" s="143"/>
      <c r="L28" s="43"/>
    </row>
    <row r="29" s="1" customFormat="1" ht="6.96" customHeight="1">
      <c r="B29" s="43"/>
      <c r="D29" s="71"/>
      <c r="E29" s="71"/>
      <c r="F29" s="71"/>
      <c r="G29" s="71"/>
      <c r="H29" s="71"/>
      <c r="I29" s="150"/>
      <c r="J29" s="71"/>
      <c r="K29" s="71"/>
      <c r="L29" s="43"/>
    </row>
    <row r="30" s="1" customFormat="1" ht="25.44" customHeight="1">
      <c r="B30" s="43"/>
      <c r="D30" s="151" t="s">
        <v>37</v>
      </c>
      <c r="I30" s="143"/>
      <c r="J30" s="152">
        <f>ROUND(J83, 2)</f>
        <v>0</v>
      </c>
      <c r="L30" s="43"/>
    </row>
    <row r="31" s="1" customFormat="1" ht="6.96" customHeight="1">
      <c r="B31" s="43"/>
      <c r="D31" s="71"/>
      <c r="E31" s="71"/>
      <c r="F31" s="71"/>
      <c r="G31" s="71"/>
      <c r="H31" s="71"/>
      <c r="I31" s="150"/>
      <c r="J31" s="71"/>
      <c r="K31" s="71"/>
      <c r="L31" s="43"/>
    </row>
    <row r="32" s="1" customFormat="1" ht="14.4" customHeight="1">
      <c r="B32" s="43"/>
      <c r="F32" s="153" t="s">
        <v>39</v>
      </c>
      <c r="I32" s="154" t="s">
        <v>38</v>
      </c>
      <c r="J32" s="153" t="s">
        <v>40</v>
      </c>
      <c r="L32" s="43"/>
    </row>
    <row r="33" s="1" customFormat="1" ht="14.4" customHeight="1">
      <c r="B33" s="43"/>
      <c r="D33" s="141" t="s">
        <v>41</v>
      </c>
      <c r="E33" s="141" t="s">
        <v>42</v>
      </c>
      <c r="F33" s="155">
        <f>ROUND((SUM(BE83:BE99)),  2)</f>
        <v>0</v>
      </c>
      <c r="I33" s="156">
        <v>0.20999999999999999</v>
      </c>
      <c r="J33" s="155">
        <f>ROUND(((SUM(BE83:BE99))*I33),  2)</f>
        <v>0</v>
      </c>
      <c r="L33" s="43"/>
    </row>
    <row r="34" s="1" customFormat="1" ht="14.4" customHeight="1">
      <c r="B34" s="43"/>
      <c r="E34" s="141" t="s">
        <v>43</v>
      </c>
      <c r="F34" s="155">
        <f>ROUND((SUM(BF83:BF99)),  2)</f>
        <v>0</v>
      </c>
      <c r="I34" s="156">
        <v>0.14999999999999999</v>
      </c>
      <c r="J34" s="155">
        <f>ROUND(((SUM(BF83:BF99))*I34),  2)</f>
        <v>0</v>
      </c>
      <c r="L34" s="43"/>
    </row>
    <row r="35" hidden="1" s="1" customFormat="1" ht="14.4" customHeight="1">
      <c r="B35" s="43"/>
      <c r="E35" s="141" t="s">
        <v>44</v>
      </c>
      <c r="F35" s="155">
        <f>ROUND((SUM(BG83:BG99)),  2)</f>
        <v>0</v>
      </c>
      <c r="I35" s="156">
        <v>0.20999999999999999</v>
      </c>
      <c r="J35" s="155">
        <f>0</f>
        <v>0</v>
      </c>
      <c r="L35" s="43"/>
    </row>
    <row r="36" hidden="1" s="1" customFormat="1" ht="14.4" customHeight="1">
      <c r="B36" s="43"/>
      <c r="E36" s="141" t="s">
        <v>45</v>
      </c>
      <c r="F36" s="155">
        <f>ROUND((SUM(BH83:BH99)),  2)</f>
        <v>0</v>
      </c>
      <c r="I36" s="156">
        <v>0.14999999999999999</v>
      </c>
      <c r="J36" s="155">
        <f>0</f>
        <v>0</v>
      </c>
      <c r="L36" s="43"/>
    </row>
    <row r="37" hidden="1" s="1" customFormat="1" ht="14.4" customHeight="1">
      <c r="B37" s="43"/>
      <c r="E37" s="141" t="s">
        <v>46</v>
      </c>
      <c r="F37" s="155">
        <f>ROUND((SUM(BI83:BI99)),  2)</f>
        <v>0</v>
      </c>
      <c r="I37" s="156">
        <v>0</v>
      </c>
      <c r="J37" s="155">
        <f>0</f>
        <v>0</v>
      </c>
      <c r="L37" s="43"/>
    </row>
    <row r="38" s="1" customFormat="1" ht="6.96" customHeight="1">
      <c r="B38" s="43"/>
      <c r="I38" s="143"/>
      <c r="L38" s="43"/>
    </row>
    <row r="39" s="1" customFormat="1" ht="25.44" customHeight="1">
      <c r="B39" s="43"/>
      <c r="C39" s="157"/>
      <c r="D39" s="158" t="s">
        <v>47</v>
      </c>
      <c r="E39" s="159"/>
      <c r="F39" s="159"/>
      <c r="G39" s="160" t="s">
        <v>48</v>
      </c>
      <c r="H39" s="161" t="s">
        <v>49</v>
      </c>
      <c r="I39" s="162"/>
      <c r="J39" s="163">
        <f>SUM(J30:J37)</f>
        <v>0</v>
      </c>
      <c r="K39" s="164"/>
      <c r="L39" s="43"/>
    </row>
    <row r="40" s="1" customFormat="1" ht="14.4" customHeight="1">
      <c r="B40" s="165"/>
      <c r="C40" s="166"/>
      <c r="D40" s="166"/>
      <c r="E40" s="166"/>
      <c r="F40" s="166"/>
      <c r="G40" s="166"/>
      <c r="H40" s="166"/>
      <c r="I40" s="167"/>
      <c r="J40" s="166"/>
      <c r="K40" s="166"/>
      <c r="L40" s="43"/>
    </row>
    <row r="44" s="1" customFormat="1" ht="6.96" customHeight="1">
      <c r="B44" s="168"/>
      <c r="C44" s="169"/>
      <c r="D44" s="169"/>
      <c r="E44" s="169"/>
      <c r="F44" s="169"/>
      <c r="G44" s="169"/>
      <c r="H44" s="169"/>
      <c r="I44" s="170"/>
      <c r="J44" s="169"/>
      <c r="K44" s="169"/>
      <c r="L44" s="43"/>
    </row>
    <row r="45" s="1" customFormat="1" ht="24.96" customHeight="1">
      <c r="B45" s="38"/>
      <c r="C45" s="23" t="s">
        <v>95</v>
      </c>
      <c r="D45" s="39"/>
      <c r="E45" s="39"/>
      <c r="F45" s="39"/>
      <c r="G45" s="39"/>
      <c r="H45" s="39"/>
      <c r="I45" s="143"/>
      <c r="J45" s="39"/>
      <c r="K45" s="39"/>
      <c r="L45" s="43"/>
    </row>
    <row r="46" s="1" customFormat="1" ht="6.96" customHeight="1">
      <c r="B46" s="38"/>
      <c r="C46" s="39"/>
      <c r="D46" s="39"/>
      <c r="E46" s="39"/>
      <c r="F46" s="39"/>
      <c r="G46" s="39"/>
      <c r="H46" s="39"/>
      <c r="I46" s="143"/>
      <c r="J46" s="39"/>
      <c r="K46" s="39"/>
      <c r="L46" s="43"/>
    </row>
    <row r="47" s="1" customFormat="1" ht="12" customHeight="1">
      <c r="B47" s="38"/>
      <c r="C47" s="32" t="s">
        <v>16</v>
      </c>
      <c r="D47" s="39"/>
      <c r="E47" s="39"/>
      <c r="F47" s="39"/>
      <c r="G47" s="39"/>
      <c r="H47" s="39"/>
      <c r="I47" s="143"/>
      <c r="J47" s="39"/>
      <c r="K47" s="39"/>
      <c r="L47" s="43"/>
    </row>
    <row r="48" s="1" customFormat="1" ht="16.5" customHeight="1">
      <c r="B48" s="38"/>
      <c r="C48" s="39"/>
      <c r="D48" s="39"/>
      <c r="E48" s="171" t="str">
        <f>E7</f>
        <v>Oprava mostu v km 215,615 v úseku Postoloprty - Odb. Vrbka</v>
      </c>
      <c r="F48" s="32"/>
      <c r="G48" s="32"/>
      <c r="H48" s="32"/>
      <c r="I48" s="143"/>
      <c r="J48" s="39"/>
      <c r="K48" s="39"/>
      <c r="L48" s="43"/>
    </row>
    <row r="49" s="1" customFormat="1" ht="12" customHeight="1">
      <c r="B49" s="38"/>
      <c r="C49" s="32" t="s">
        <v>91</v>
      </c>
      <c r="D49" s="39"/>
      <c r="E49" s="39"/>
      <c r="F49" s="39"/>
      <c r="G49" s="39"/>
      <c r="H49" s="39"/>
      <c r="I49" s="143"/>
      <c r="J49" s="39"/>
      <c r="K49" s="39"/>
      <c r="L49" s="43"/>
    </row>
    <row r="50" s="1" customFormat="1" ht="16.5" customHeight="1">
      <c r="B50" s="38"/>
      <c r="C50" s="39"/>
      <c r="D50" s="39"/>
      <c r="E50" s="64" t="str">
        <f>E9</f>
        <v>VRN - Oprava mostu v km 215,615</v>
      </c>
      <c r="F50" s="39"/>
      <c r="G50" s="39"/>
      <c r="H50" s="39"/>
      <c r="I50" s="143"/>
      <c r="J50" s="39"/>
      <c r="K50" s="39"/>
      <c r="L50" s="43"/>
    </row>
    <row r="51" s="1" customFormat="1" ht="6.96" customHeight="1">
      <c r="B51" s="38"/>
      <c r="C51" s="39"/>
      <c r="D51" s="39"/>
      <c r="E51" s="39"/>
      <c r="F51" s="39"/>
      <c r="G51" s="39"/>
      <c r="H51" s="39"/>
      <c r="I51" s="143"/>
      <c r="J51" s="39"/>
      <c r="K51" s="39"/>
      <c r="L51" s="43"/>
    </row>
    <row r="52" s="1" customFormat="1" ht="12" customHeight="1">
      <c r="B52" s="38"/>
      <c r="C52" s="32" t="s">
        <v>22</v>
      </c>
      <c r="D52" s="39"/>
      <c r="E52" s="39"/>
      <c r="F52" s="27" t="str">
        <f>F12</f>
        <v xml:space="preserve"> </v>
      </c>
      <c r="G52" s="39"/>
      <c r="H52" s="39"/>
      <c r="I52" s="145" t="s">
        <v>24</v>
      </c>
      <c r="J52" s="67" t="str">
        <f>IF(J12="","",J12)</f>
        <v>30. 5. 2019</v>
      </c>
      <c r="K52" s="39"/>
      <c r="L52" s="43"/>
    </row>
    <row r="53" s="1" customFormat="1" ht="6.96" customHeight="1">
      <c r="B53" s="38"/>
      <c r="C53" s="39"/>
      <c r="D53" s="39"/>
      <c r="E53" s="39"/>
      <c r="F53" s="39"/>
      <c r="G53" s="39"/>
      <c r="H53" s="39"/>
      <c r="I53" s="143"/>
      <c r="J53" s="39"/>
      <c r="K53" s="39"/>
      <c r="L53" s="43"/>
    </row>
    <row r="54" s="1" customFormat="1" ht="13.65" customHeight="1">
      <c r="B54" s="38"/>
      <c r="C54" s="32" t="s">
        <v>28</v>
      </c>
      <c r="D54" s="39"/>
      <c r="E54" s="39"/>
      <c r="F54" s="27" t="str">
        <f>E15</f>
        <v xml:space="preserve"> </v>
      </c>
      <c r="G54" s="39"/>
      <c r="H54" s="39"/>
      <c r="I54" s="145" t="s">
        <v>33</v>
      </c>
      <c r="J54" s="36" t="str">
        <f>E21</f>
        <v xml:space="preserve"> </v>
      </c>
      <c r="K54" s="39"/>
      <c r="L54" s="43"/>
    </row>
    <row r="55" s="1" customFormat="1" ht="13.65" customHeight="1">
      <c r="B55" s="38"/>
      <c r="C55" s="32" t="s">
        <v>31</v>
      </c>
      <c r="D55" s="39"/>
      <c r="E55" s="39"/>
      <c r="F55" s="27" t="str">
        <f>IF(E18="","",E18)</f>
        <v>Vyplň údaj</v>
      </c>
      <c r="G55" s="39"/>
      <c r="H55" s="39"/>
      <c r="I55" s="145" t="s">
        <v>35</v>
      </c>
      <c r="J55" s="36" t="str">
        <f>E24</f>
        <v xml:space="preserve"> </v>
      </c>
      <c r="K55" s="39"/>
      <c r="L55" s="43"/>
    </row>
    <row r="56" s="1" customFormat="1" ht="10.32" customHeight="1">
      <c r="B56" s="38"/>
      <c r="C56" s="39"/>
      <c r="D56" s="39"/>
      <c r="E56" s="39"/>
      <c r="F56" s="39"/>
      <c r="G56" s="39"/>
      <c r="H56" s="39"/>
      <c r="I56" s="143"/>
      <c r="J56" s="39"/>
      <c r="K56" s="39"/>
      <c r="L56" s="43"/>
    </row>
    <row r="57" s="1" customFormat="1" ht="29.28" customHeight="1">
      <c r="B57" s="38"/>
      <c r="C57" s="172" t="s">
        <v>96</v>
      </c>
      <c r="D57" s="173"/>
      <c r="E57" s="173"/>
      <c r="F57" s="173"/>
      <c r="G57" s="173"/>
      <c r="H57" s="173"/>
      <c r="I57" s="174"/>
      <c r="J57" s="175" t="s">
        <v>97</v>
      </c>
      <c r="K57" s="173"/>
      <c r="L57" s="43"/>
    </row>
    <row r="58" s="1" customFormat="1" ht="10.32" customHeight="1">
      <c r="B58" s="38"/>
      <c r="C58" s="39"/>
      <c r="D58" s="39"/>
      <c r="E58" s="39"/>
      <c r="F58" s="39"/>
      <c r="G58" s="39"/>
      <c r="H58" s="39"/>
      <c r="I58" s="143"/>
      <c r="J58" s="39"/>
      <c r="K58" s="39"/>
      <c r="L58" s="43"/>
    </row>
    <row r="59" s="1" customFormat="1" ht="22.8" customHeight="1">
      <c r="B59" s="38"/>
      <c r="C59" s="176" t="s">
        <v>98</v>
      </c>
      <c r="D59" s="39"/>
      <c r="E59" s="39"/>
      <c r="F59" s="39"/>
      <c r="G59" s="39"/>
      <c r="H59" s="39"/>
      <c r="I59" s="143"/>
      <c r="J59" s="98">
        <f>J83</f>
        <v>0</v>
      </c>
      <c r="K59" s="39"/>
      <c r="L59" s="43"/>
      <c r="AU59" s="17" t="s">
        <v>99</v>
      </c>
    </row>
    <row r="60" s="8" customFormat="1" ht="24.96" customHeight="1">
      <c r="B60" s="177"/>
      <c r="C60" s="178"/>
      <c r="D60" s="179" t="s">
        <v>960</v>
      </c>
      <c r="E60" s="180"/>
      <c r="F60" s="180"/>
      <c r="G60" s="180"/>
      <c r="H60" s="180"/>
      <c r="I60" s="181"/>
      <c r="J60" s="182">
        <f>J84</f>
        <v>0</v>
      </c>
      <c r="K60" s="178"/>
      <c r="L60" s="183"/>
    </row>
    <row r="61" s="9" customFormat="1" ht="19.92" customHeight="1">
      <c r="B61" s="184"/>
      <c r="C61" s="122"/>
      <c r="D61" s="185" t="s">
        <v>961</v>
      </c>
      <c r="E61" s="186"/>
      <c r="F61" s="186"/>
      <c r="G61" s="186"/>
      <c r="H61" s="186"/>
      <c r="I61" s="187"/>
      <c r="J61" s="188">
        <f>J85</f>
        <v>0</v>
      </c>
      <c r="K61" s="122"/>
      <c r="L61" s="189"/>
    </row>
    <row r="62" s="9" customFormat="1" ht="19.92" customHeight="1">
      <c r="B62" s="184"/>
      <c r="C62" s="122"/>
      <c r="D62" s="185" t="s">
        <v>962</v>
      </c>
      <c r="E62" s="186"/>
      <c r="F62" s="186"/>
      <c r="G62" s="186"/>
      <c r="H62" s="186"/>
      <c r="I62" s="187"/>
      <c r="J62" s="188">
        <f>J92</f>
        <v>0</v>
      </c>
      <c r="K62" s="122"/>
      <c r="L62" s="189"/>
    </row>
    <row r="63" s="9" customFormat="1" ht="19.92" customHeight="1">
      <c r="B63" s="184"/>
      <c r="C63" s="122"/>
      <c r="D63" s="185" t="s">
        <v>963</v>
      </c>
      <c r="E63" s="186"/>
      <c r="F63" s="186"/>
      <c r="G63" s="186"/>
      <c r="H63" s="186"/>
      <c r="I63" s="187"/>
      <c r="J63" s="188">
        <f>J96</f>
        <v>0</v>
      </c>
      <c r="K63" s="122"/>
      <c r="L63" s="189"/>
    </row>
    <row r="64" s="1" customFormat="1" ht="21.84" customHeight="1">
      <c r="B64" s="38"/>
      <c r="C64" s="39"/>
      <c r="D64" s="39"/>
      <c r="E64" s="39"/>
      <c r="F64" s="39"/>
      <c r="G64" s="39"/>
      <c r="H64" s="39"/>
      <c r="I64" s="143"/>
      <c r="J64" s="39"/>
      <c r="K64" s="39"/>
      <c r="L64" s="43"/>
    </row>
    <row r="65" s="1" customFormat="1" ht="6.96" customHeight="1">
      <c r="B65" s="57"/>
      <c r="C65" s="58"/>
      <c r="D65" s="58"/>
      <c r="E65" s="58"/>
      <c r="F65" s="58"/>
      <c r="G65" s="58"/>
      <c r="H65" s="58"/>
      <c r="I65" s="167"/>
      <c r="J65" s="58"/>
      <c r="K65" s="58"/>
      <c r="L65" s="43"/>
    </row>
    <row r="69" s="1" customFormat="1" ht="6.96" customHeight="1">
      <c r="B69" s="59"/>
      <c r="C69" s="60"/>
      <c r="D69" s="60"/>
      <c r="E69" s="60"/>
      <c r="F69" s="60"/>
      <c r="G69" s="60"/>
      <c r="H69" s="60"/>
      <c r="I69" s="170"/>
      <c r="J69" s="60"/>
      <c r="K69" s="60"/>
      <c r="L69" s="43"/>
    </row>
    <row r="70" s="1" customFormat="1" ht="24.96" customHeight="1">
      <c r="B70" s="38"/>
      <c r="C70" s="23" t="s">
        <v>111</v>
      </c>
      <c r="D70" s="39"/>
      <c r="E70" s="39"/>
      <c r="F70" s="39"/>
      <c r="G70" s="39"/>
      <c r="H70" s="39"/>
      <c r="I70" s="143"/>
      <c r="J70" s="39"/>
      <c r="K70" s="39"/>
      <c r="L70" s="43"/>
    </row>
    <row r="71" s="1" customFormat="1" ht="6.96" customHeight="1">
      <c r="B71" s="38"/>
      <c r="C71" s="39"/>
      <c r="D71" s="39"/>
      <c r="E71" s="39"/>
      <c r="F71" s="39"/>
      <c r="G71" s="39"/>
      <c r="H71" s="39"/>
      <c r="I71" s="143"/>
      <c r="J71" s="39"/>
      <c r="K71" s="39"/>
      <c r="L71" s="43"/>
    </row>
    <row r="72" s="1" customFormat="1" ht="12" customHeight="1">
      <c r="B72" s="38"/>
      <c r="C72" s="32" t="s">
        <v>16</v>
      </c>
      <c r="D72" s="39"/>
      <c r="E72" s="39"/>
      <c r="F72" s="39"/>
      <c r="G72" s="39"/>
      <c r="H72" s="39"/>
      <c r="I72" s="143"/>
      <c r="J72" s="39"/>
      <c r="K72" s="39"/>
      <c r="L72" s="43"/>
    </row>
    <row r="73" s="1" customFormat="1" ht="16.5" customHeight="1">
      <c r="B73" s="38"/>
      <c r="C73" s="39"/>
      <c r="D73" s="39"/>
      <c r="E73" s="171" t="str">
        <f>E7</f>
        <v>Oprava mostu v km 215,615 v úseku Postoloprty - Odb. Vrbka</v>
      </c>
      <c r="F73" s="32"/>
      <c r="G73" s="32"/>
      <c r="H73" s="32"/>
      <c r="I73" s="143"/>
      <c r="J73" s="39"/>
      <c r="K73" s="39"/>
      <c r="L73" s="43"/>
    </row>
    <row r="74" s="1" customFormat="1" ht="12" customHeight="1">
      <c r="B74" s="38"/>
      <c r="C74" s="32" t="s">
        <v>91</v>
      </c>
      <c r="D74" s="39"/>
      <c r="E74" s="39"/>
      <c r="F74" s="39"/>
      <c r="G74" s="39"/>
      <c r="H74" s="39"/>
      <c r="I74" s="143"/>
      <c r="J74" s="39"/>
      <c r="K74" s="39"/>
      <c r="L74" s="43"/>
    </row>
    <row r="75" s="1" customFormat="1" ht="16.5" customHeight="1">
      <c r="B75" s="38"/>
      <c r="C75" s="39"/>
      <c r="D75" s="39"/>
      <c r="E75" s="64" t="str">
        <f>E9</f>
        <v>VRN - Oprava mostu v km 215,615</v>
      </c>
      <c r="F75" s="39"/>
      <c r="G75" s="39"/>
      <c r="H75" s="39"/>
      <c r="I75" s="143"/>
      <c r="J75" s="39"/>
      <c r="K75" s="39"/>
      <c r="L75" s="43"/>
    </row>
    <row r="76" s="1" customFormat="1" ht="6.96" customHeight="1">
      <c r="B76" s="38"/>
      <c r="C76" s="39"/>
      <c r="D76" s="39"/>
      <c r="E76" s="39"/>
      <c r="F76" s="39"/>
      <c r="G76" s="39"/>
      <c r="H76" s="39"/>
      <c r="I76" s="143"/>
      <c r="J76" s="39"/>
      <c r="K76" s="39"/>
      <c r="L76" s="43"/>
    </row>
    <row r="77" s="1" customFormat="1" ht="12" customHeight="1">
      <c r="B77" s="38"/>
      <c r="C77" s="32" t="s">
        <v>22</v>
      </c>
      <c r="D77" s="39"/>
      <c r="E77" s="39"/>
      <c r="F77" s="27" t="str">
        <f>F12</f>
        <v xml:space="preserve"> </v>
      </c>
      <c r="G77" s="39"/>
      <c r="H77" s="39"/>
      <c r="I77" s="145" t="s">
        <v>24</v>
      </c>
      <c r="J77" s="67" t="str">
        <f>IF(J12="","",J12)</f>
        <v>30. 5. 2019</v>
      </c>
      <c r="K77" s="39"/>
      <c r="L77" s="43"/>
    </row>
    <row r="78" s="1" customFormat="1" ht="6.96" customHeight="1">
      <c r="B78" s="38"/>
      <c r="C78" s="39"/>
      <c r="D78" s="39"/>
      <c r="E78" s="39"/>
      <c r="F78" s="39"/>
      <c r="G78" s="39"/>
      <c r="H78" s="39"/>
      <c r="I78" s="143"/>
      <c r="J78" s="39"/>
      <c r="K78" s="39"/>
      <c r="L78" s="43"/>
    </row>
    <row r="79" s="1" customFormat="1" ht="13.65" customHeight="1">
      <c r="B79" s="38"/>
      <c r="C79" s="32" t="s">
        <v>28</v>
      </c>
      <c r="D79" s="39"/>
      <c r="E79" s="39"/>
      <c r="F79" s="27" t="str">
        <f>E15</f>
        <v xml:space="preserve"> </v>
      </c>
      <c r="G79" s="39"/>
      <c r="H79" s="39"/>
      <c r="I79" s="145" t="s">
        <v>33</v>
      </c>
      <c r="J79" s="36" t="str">
        <f>E21</f>
        <v xml:space="preserve"> </v>
      </c>
      <c r="K79" s="39"/>
      <c r="L79" s="43"/>
    </row>
    <row r="80" s="1" customFormat="1" ht="13.65" customHeight="1">
      <c r="B80" s="38"/>
      <c r="C80" s="32" t="s">
        <v>31</v>
      </c>
      <c r="D80" s="39"/>
      <c r="E80" s="39"/>
      <c r="F80" s="27" t="str">
        <f>IF(E18="","",E18)</f>
        <v>Vyplň údaj</v>
      </c>
      <c r="G80" s="39"/>
      <c r="H80" s="39"/>
      <c r="I80" s="145" t="s">
        <v>35</v>
      </c>
      <c r="J80" s="36" t="str">
        <f>E24</f>
        <v xml:space="preserve"> </v>
      </c>
      <c r="K80" s="39"/>
      <c r="L80" s="43"/>
    </row>
    <row r="81" s="1" customFormat="1" ht="10.32" customHeight="1">
      <c r="B81" s="38"/>
      <c r="C81" s="39"/>
      <c r="D81" s="39"/>
      <c r="E81" s="39"/>
      <c r="F81" s="39"/>
      <c r="G81" s="39"/>
      <c r="H81" s="39"/>
      <c r="I81" s="143"/>
      <c r="J81" s="39"/>
      <c r="K81" s="39"/>
      <c r="L81" s="43"/>
    </row>
    <row r="82" s="10" customFormat="1" ht="29.28" customHeight="1">
      <c r="B82" s="190"/>
      <c r="C82" s="191" t="s">
        <v>112</v>
      </c>
      <c r="D82" s="192" t="s">
        <v>56</v>
      </c>
      <c r="E82" s="192" t="s">
        <v>52</v>
      </c>
      <c r="F82" s="192" t="s">
        <v>53</v>
      </c>
      <c r="G82" s="192" t="s">
        <v>113</v>
      </c>
      <c r="H82" s="192" t="s">
        <v>114</v>
      </c>
      <c r="I82" s="193" t="s">
        <v>115</v>
      </c>
      <c r="J82" s="192" t="s">
        <v>97</v>
      </c>
      <c r="K82" s="194" t="s">
        <v>116</v>
      </c>
      <c r="L82" s="195"/>
      <c r="M82" s="88" t="s">
        <v>1</v>
      </c>
      <c r="N82" s="89" t="s">
        <v>41</v>
      </c>
      <c r="O82" s="89" t="s">
        <v>117</v>
      </c>
      <c r="P82" s="89" t="s">
        <v>118</v>
      </c>
      <c r="Q82" s="89" t="s">
        <v>119</v>
      </c>
      <c r="R82" s="89" t="s">
        <v>120</v>
      </c>
      <c r="S82" s="89" t="s">
        <v>121</v>
      </c>
      <c r="T82" s="90" t="s">
        <v>122</v>
      </c>
    </row>
    <row r="83" s="1" customFormat="1" ht="22.8" customHeight="1">
      <c r="B83" s="38"/>
      <c r="C83" s="95" t="s">
        <v>123</v>
      </c>
      <c r="D83" s="39"/>
      <c r="E83" s="39"/>
      <c r="F83" s="39"/>
      <c r="G83" s="39"/>
      <c r="H83" s="39"/>
      <c r="I83" s="143"/>
      <c r="J83" s="196">
        <f>BK83</f>
        <v>0</v>
      </c>
      <c r="K83" s="39"/>
      <c r="L83" s="43"/>
      <c r="M83" s="91"/>
      <c r="N83" s="92"/>
      <c r="O83" s="92"/>
      <c r="P83" s="197">
        <f>P84</f>
        <v>0</v>
      </c>
      <c r="Q83" s="92"/>
      <c r="R83" s="197">
        <f>R84</f>
        <v>0</v>
      </c>
      <c r="S83" s="92"/>
      <c r="T83" s="198">
        <f>T84</f>
        <v>0</v>
      </c>
      <c r="AT83" s="17" t="s">
        <v>70</v>
      </c>
      <c r="AU83" s="17" t="s">
        <v>99</v>
      </c>
      <c r="BK83" s="199">
        <f>BK84</f>
        <v>0</v>
      </c>
    </row>
    <row r="84" s="11" customFormat="1" ht="25.92" customHeight="1">
      <c r="B84" s="200"/>
      <c r="C84" s="201"/>
      <c r="D84" s="202" t="s">
        <v>70</v>
      </c>
      <c r="E84" s="203" t="s">
        <v>88</v>
      </c>
      <c r="F84" s="203" t="s">
        <v>964</v>
      </c>
      <c r="G84" s="201"/>
      <c r="H84" s="201"/>
      <c r="I84" s="204"/>
      <c r="J84" s="205">
        <f>BK84</f>
        <v>0</v>
      </c>
      <c r="K84" s="201"/>
      <c r="L84" s="206"/>
      <c r="M84" s="207"/>
      <c r="N84" s="208"/>
      <c r="O84" s="208"/>
      <c r="P84" s="209">
        <f>P85+P92+P96</f>
        <v>0</v>
      </c>
      <c r="Q84" s="208"/>
      <c r="R84" s="209">
        <f>R85+R92+R96</f>
        <v>0</v>
      </c>
      <c r="S84" s="208"/>
      <c r="T84" s="210">
        <f>T85+T92+T96</f>
        <v>0</v>
      </c>
      <c r="AR84" s="211" t="s">
        <v>174</v>
      </c>
      <c r="AT84" s="212" t="s">
        <v>70</v>
      </c>
      <c r="AU84" s="212" t="s">
        <v>71</v>
      </c>
      <c r="AY84" s="211" t="s">
        <v>126</v>
      </c>
      <c r="BK84" s="213">
        <f>BK85+BK92+BK96</f>
        <v>0</v>
      </c>
    </row>
    <row r="85" s="11" customFormat="1" ht="22.8" customHeight="1">
      <c r="B85" s="200"/>
      <c r="C85" s="201"/>
      <c r="D85" s="202" t="s">
        <v>70</v>
      </c>
      <c r="E85" s="214" t="s">
        <v>965</v>
      </c>
      <c r="F85" s="214" t="s">
        <v>966</v>
      </c>
      <c r="G85" s="201"/>
      <c r="H85" s="201"/>
      <c r="I85" s="204"/>
      <c r="J85" s="215">
        <f>BK85</f>
        <v>0</v>
      </c>
      <c r="K85" s="201"/>
      <c r="L85" s="206"/>
      <c r="M85" s="207"/>
      <c r="N85" s="208"/>
      <c r="O85" s="208"/>
      <c r="P85" s="209">
        <f>SUM(P86:P91)</f>
        <v>0</v>
      </c>
      <c r="Q85" s="208"/>
      <c r="R85" s="209">
        <f>SUM(R86:R91)</f>
        <v>0</v>
      </c>
      <c r="S85" s="208"/>
      <c r="T85" s="210">
        <f>SUM(T86:T91)</f>
        <v>0</v>
      </c>
      <c r="AR85" s="211" t="s">
        <v>174</v>
      </c>
      <c r="AT85" s="212" t="s">
        <v>70</v>
      </c>
      <c r="AU85" s="212" t="s">
        <v>21</v>
      </c>
      <c r="AY85" s="211" t="s">
        <v>126</v>
      </c>
      <c r="BK85" s="213">
        <f>SUM(BK86:BK91)</f>
        <v>0</v>
      </c>
    </row>
    <row r="86" s="1" customFormat="1" ht="16.5" customHeight="1">
      <c r="B86" s="38"/>
      <c r="C86" s="216" t="s">
        <v>21</v>
      </c>
      <c r="D86" s="216" t="s">
        <v>128</v>
      </c>
      <c r="E86" s="217" t="s">
        <v>967</v>
      </c>
      <c r="F86" s="218" t="s">
        <v>968</v>
      </c>
      <c r="G86" s="219" t="s">
        <v>969</v>
      </c>
      <c r="H86" s="220">
        <v>1</v>
      </c>
      <c r="I86" s="221"/>
      <c r="J86" s="222">
        <f>ROUND(I86*H86,2)</f>
        <v>0</v>
      </c>
      <c r="K86" s="218" t="s">
        <v>132</v>
      </c>
      <c r="L86" s="43"/>
      <c r="M86" s="223" t="s">
        <v>1</v>
      </c>
      <c r="N86" s="224" t="s">
        <v>42</v>
      </c>
      <c r="O86" s="79"/>
      <c r="P86" s="225">
        <f>O86*H86</f>
        <v>0</v>
      </c>
      <c r="Q86" s="225">
        <v>0</v>
      </c>
      <c r="R86" s="225">
        <f>Q86*H86</f>
        <v>0</v>
      </c>
      <c r="S86" s="225">
        <v>0</v>
      </c>
      <c r="T86" s="226">
        <f>S86*H86</f>
        <v>0</v>
      </c>
      <c r="AR86" s="17" t="s">
        <v>970</v>
      </c>
      <c r="AT86" s="17" t="s">
        <v>128</v>
      </c>
      <c r="AU86" s="17" t="s">
        <v>79</v>
      </c>
      <c r="AY86" s="17" t="s">
        <v>126</v>
      </c>
      <c r="BE86" s="227">
        <f>IF(N86="základní",J86,0)</f>
        <v>0</v>
      </c>
      <c r="BF86" s="227">
        <f>IF(N86="snížená",J86,0)</f>
        <v>0</v>
      </c>
      <c r="BG86" s="227">
        <f>IF(N86="zákl. přenesená",J86,0)</f>
        <v>0</v>
      </c>
      <c r="BH86" s="227">
        <f>IF(N86="sníž. přenesená",J86,0)</f>
        <v>0</v>
      </c>
      <c r="BI86" s="227">
        <f>IF(N86="nulová",J86,0)</f>
        <v>0</v>
      </c>
      <c r="BJ86" s="17" t="s">
        <v>21</v>
      </c>
      <c r="BK86" s="227">
        <f>ROUND(I86*H86,2)</f>
        <v>0</v>
      </c>
      <c r="BL86" s="17" t="s">
        <v>970</v>
      </c>
      <c r="BM86" s="17" t="s">
        <v>971</v>
      </c>
    </row>
    <row r="87" s="1" customFormat="1">
      <c r="B87" s="38"/>
      <c r="C87" s="39"/>
      <c r="D87" s="228" t="s">
        <v>135</v>
      </c>
      <c r="E87" s="39"/>
      <c r="F87" s="229" t="s">
        <v>968</v>
      </c>
      <c r="G87" s="39"/>
      <c r="H87" s="39"/>
      <c r="I87" s="143"/>
      <c r="J87" s="39"/>
      <c r="K87" s="39"/>
      <c r="L87" s="43"/>
      <c r="M87" s="230"/>
      <c r="N87" s="79"/>
      <c r="O87" s="79"/>
      <c r="P87" s="79"/>
      <c r="Q87" s="79"/>
      <c r="R87" s="79"/>
      <c r="S87" s="79"/>
      <c r="T87" s="80"/>
      <c r="AT87" s="17" t="s">
        <v>135</v>
      </c>
      <c r="AU87" s="17" t="s">
        <v>79</v>
      </c>
    </row>
    <row r="88" s="1" customFormat="1">
      <c r="B88" s="38"/>
      <c r="C88" s="39"/>
      <c r="D88" s="228" t="s">
        <v>139</v>
      </c>
      <c r="E88" s="39"/>
      <c r="F88" s="231" t="s">
        <v>972</v>
      </c>
      <c r="G88" s="39"/>
      <c r="H88" s="39"/>
      <c r="I88" s="143"/>
      <c r="J88" s="39"/>
      <c r="K88" s="39"/>
      <c r="L88" s="43"/>
      <c r="M88" s="230"/>
      <c r="N88" s="79"/>
      <c r="O88" s="79"/>
      <c r="P88" s="79"/>
      <c r="Q88" s="79"/>
      <c r="R88" s="79"/>
      <c r="S88" s="79"/>
      <c r="T88" s="80"/>
      <c r="AT88" s="17" t="s">
        <v>139</v>
      </c>
      <c r="AU88" s="17" t="s">
        <v>79</v>
      </c>
    </row>
    <row r="89" s="1" customFormat="1" ht="16.5" customHeight="1">
      <c r="B89" s="38"/>
      <c r="C89" s="216" t="s">
        <v>79</v>
      </c>
      <c r="D89" s="216" t="s">
        <v>128</v>
      </c>
      <c r="E89" s="217" t="s">
        <v>973</v>
      </c>
      <c r="F89" s="218" t="s">
        <v>974</v>
      </c>
      <c r="G89" s="219" t="s">
        <v>969</v>
      </c>
      <c r="H89" s="220">
        <v>1</v>
      </c>
      <c r="I89" s="221"/>
      <c r="J89" s="222">
        <f>ROUND(I89*H89,2)</f>
        <v>0</v>
      </c>
      <c r="K89" s="218" t="s">
        <v>132</v>
      </c>
      <c r="L89" s="43"/>
      <c r="M89" s="223" t="s">
        <v>1</v>
      </c>
      <c r="N89" s="224" t="s">
        <v>42</v>
      </c>
      <c r="O89" s="79"/>
      <c r="P89" s="225">
        <f>O89*H89</f>
        <v>0</v>
      </c>
      <c r="Q89" s="225">
        <v>0</v>
      </c>
      <c r="R89" s="225">
        <f>Q89*H89</f>
        <v>0</v>
      </c>
      <c r="S89" s="225">
        <v>0</v>
      </c>
      <c r="T89" s="226">
        <f>S89*H89</f>
        <v>0</v>
      </c>
      <c r="AR89" s="17" t="s">
        <v>970</v>
      </c>
      <c r="AT89" s="17" t="s">
        <v>128</v>
      </c>
      <c r="AU89" s="17" t="s">
        <v>79</v>
      </c>
      <c r="AY89" s="17" t="s">
        <v>126</v>
      </c>
      <c r="BE89" s="227">
        <f>IF(N89="základní",J89,0)</f>
        <v>0</v>
      </c>
      <c r="BF89" s="227">
        <f>IF(N89="snížená",J89,0)</f>
        <v>0</v>
      </c>
      <c r="BG89" s="227">
        <f>IF(N89="zákl. přenesená",J89,0)</f>
        <v>0</v>
      </c>
      <c r="BH89" s="227">
        <f>IF(N89="sníž. přenesená",J89,0)</f>
        <v>0</v>
      </c>
      <c r="BI89" s="227">
        <f>IF(N89="nulová",J89,0)</f>
        <v>0</v>
      </c>
      <c r="BJ89" s="17" t="s">
        <v>21</v>
      </c>
      <c r="BK89" s="227">
        <f>ROUND(I89*H89,2)</f>
        <v>0</v>
      </c>
      <c r="BL89" s="17" t="s">
        <v>970</v>
      </c>
      <c r="BM89" s="17" t="s">
        <v>975</v>
      </c>
    </row>
    <row r="90" s="1" customFormat="1">
      <c r="B90" s="38"/>
      <c r="C90" s="39"/>
      <c r="D90" s="228" t="s">
        <v>135</v>
      </c>
      <c r="E90" s="39"/>
      <c r="F90" s="229" t="s">
        <v>974</v>
      </c>
      <c r="G90" s="39"/>
      <c r="H90" s="39"/>
      <c r="I90" s="143"/>
      <c r="J90" s="39"/>
      <c r="K90" s="39"/>
      <c r="L90" s="43"/>
      <c r="M90" s="230"/>
      <c r="N90" s="79"/>
      <c r="O90" s="79"/>
      <c r="P90" s="79"/>
      <c r="Q90" s="79"/>
      <c r="R90" s="79"/>
      <c r="S90" s="79"/>
      <c r="T90" s="80"/>
      <c r="AT90" s="17" t="s">
        <v>135</v>
      </c>
      <c r="AU90" s="17" t="s">
        <v>79</v>
      </c>
    </row>
    <row r="91" s="1" customFormat="1">
      <c r="B91" s="38"/>
      <c r="C91" s="39"/>
      <c r="D91" s="228" t="s">
        <v>139</v>
      </c>
      <c r="E91" s="39"/>
      <c r="F91" s="231" t="s">
        <v>976</v>
      </c>
      <c r="G91" s="39"/>
      <c r="H91" s="39"/>
      <c r="I91" s="143"/>
      <c r="J91" s="39"/>
      <c r="K91" s="39"/>
      <c r="L91" s="43"/>
      <c r="M91" s="230"/>
      <c r="N91" s="79"/>
      <c r="O91" s="79"/>
      <c r="P91" s="79"/>
      <c r="Q91" s="79"/>
      <c r="R91" s="79"/>
      <c r="S91" s="79"/>
      <c r="T91" s="80"/>
      <c r="AT91" s="17" t="s">
        <v>139</v>
      </c>
      <c r="AU91" s="17" t="s">
        <v>79</v>
      </c>
    </row>
    <row r="92" s="11" customFormat="1" ht="22.8" customHeight="1">
      <c r="B92" s="200"/>
      <c r="C92" s="201"/>
      <c r="D92" s="202" t="s">
        <v>70</v>
      </c>
      <c r="E92" s="214" t="s">
        <v>977</v>
      </c>
      <c r="F92" s="214" t="s">
        <v>978</v>
      </c>
      <c r="G92" s="201"/>
      <c r="H92" s="201"/>
      <c r="I92" s="204"/>
      <c r="J92" s="215">
        <f>BK92</f>
        <v>0</v>
      </c>
      <c r="K92" s="201"/>
      <c r="L92" s="206"/>
      <c r="M92" s="207"/>
      <c r="N92" s="208"/>
      <c r="O92" s="208"/>
      <c r="P92" s="209">
        <f>SUM(P93:P95)</f>
        <v>0</v>
      </c>
      <c r="Q92" s="208"/>
      <c r="R92" s="209">
        <f>SUM(R93:R95)</f>
        <v>0</v>
      </c>
      <c r="S92" s="208"/>
      <c r="T92" s="210">
        <f>SUM(T93:T95)</f>
        <v>0</v>
      </c>
      <c r="AR92" s="211" t="s">
        <v>174</v>
      </c>
      <c r="AT92" s="212" t="s">
        <v>70</v>
      </c>
      <c r="AU92" s="212" t="s">
        <v>21</v>
      </c>
      <c r="AY92" s="211" t="s">
        <v>126</v>
      </c>
      <c r="BK92" s="213">
        <f>SUM(BK93:BK95)</f>
        <v>0</v>
      </c>
    </row>
    <row r="93" s="1" customFormat="1" ht="16.5" customHeight="1">
      <c r="B93" s="38"/>
      <c r="C93" s="216" t="s">
        <v>158</v>
      </c>
      <c r="D93" s="216" t="s">
        <v>128</v>
      </c>
      <c r="E93" s="217" t="s">
        <v>979</v>
      </c>
      <c r="F93" s="218" t="s">
        <v>978</v>
      </c>
      <c r="G93" s="219" t="s">
        <v>969</v>
      </c>
      <c r="H93" s="220">
        <v>1</v>
      </c>
      <c r="I93" s="221"/>
      <c r="J93" s="222">
        <f>ROUND(I93*H93,2)</f>
        <v>0</v>
      </c>
      <c r="K93" s="218" t="s">
        <v>132</v>
      </c>
      <c r="L93" s="43"/>
      <c r="M93" s="223" t="s">
        <v>1</v>
      </c>
      <c r="N93" s="224" t="s">
        <v>42</v>
      </c>
      <c r="O93" s="79"/>
      <c r="P93" s="225">
        <f>O93*H93</f>
        <v>0</v>
      </c>
      <c r="Q93" s="225">
        <v>0</v>
      </c>
      <c r="R93" s="225">
        <f>Q93*H93</f>
        <v>0</v>
      </c>
      <c r="S93" s="225">
        <v>0</v>
      </c>
      <c r="T93" s="226">
        <f>S93*H93</f>
        <v>0</v>
      </c>
      <c r="AR93" s="17" t="s">
        <v>970</v>
      </c>
      <c r="AT93" s="17" t="s">
        <v>128</v>
      </c>
      <c r="AU93" s="17" t="s">
        <v>79</v>
      </c>
      <c r="AY93" s="17" t="s">
        <v>126</v>
      </c>
      <c r="BE93" s="227">
        <f>IF(N93="základní",J93,0)</f>
        <v>0</v>
      </c>
      <c r="BF93" s="227">
        <f>IF(N93="snížená",J93,0)</f>
        <v>0</v>
      </c>
      <c r="BG93" s="227">
        <f>IF(N93="zákl. přenesená",J93,0)</f>
        <v>0</v>
      </c>
      <c r="BH93" s="227">
        <f>IF(N93="sníž. přenesená",J93,0)</f>
        <v>0</v>
      </c>
      <c r="BI93" s="227">
        <f>IF(N93="nulová",J93,0)</f>
        <v>0</v>
      </c>
      <c r="BJ93" s="17" t="s">
        <v>21</v>
      </c>
      <c r="BK93" s="227">
        <f>ROUND(I93*H93,2)</f>
        <v>0</v>
      </c>
      <c r="BL93" s="17" t="s">
        <v>970</v>
      </c>
      <c r="BM93" s="17" t="s">
        <v>980</v>
      </c>
    </row>
    <row r="94" s="1" customFormat="1">
      <c r="B94" s="38"/>
      <c r="C94" s="39"/>
      <c r="D94" s="228" t="s">
        <v>135</v>
      </c>
      <c r="E94" s="39"/>
      <c r="F94" s="229" t="s">
        <v>978</v>
      </c>
      <c r="G94" s="39"/>
      <c r="H94" s="39"/>
      <c r="I94" s="143"/>
      <c r="J94" s="39"/>
      <c r="K94" s="39"/>
      <c r="L94" s="43"/>
      <c r="M94" s="230"/>
      <c r="N94" s="79"/>
      <c r="O94" s="79"/>
      <c r="P94" s="79"/>
      <c r="Q94" s="79"/>
      <c r="R94" s="79"/>
      <c r="S94" s="79"/>
      <c r="T94" s="80"/>
      <c r="AT94" s="17" t="s">
        <v>135</v>
      </c>
      <c r="AU94" s="17" t="s">
        <v>79</v>
      </c>
    </row>
    <row r="95" s="1" customFormat="1">
      <c r="B95" s="38"/>
      <c r="C95" s="39"/>
      <c r="D95" s="228" t="s">
        <v>139</v>
      </c>
      <c r="E95" s="39"/>
      <c r="F95" s="231" t="s">
        <v>981</v>
      </c>
      <c r="G95" s="39"/>
      <c r="H95" s="39"/>
      <c r="I95" s="143"/>
      <c r="J95" s="39"/>
      <c r="K95" s="39"/>
      <c r="L95" s="43"/>
      <c r="M95" s="230"/>
      <c r="N95" s="79"/>
      <c r="O95" s="79"/>
      <c r="P95" s="79"/>
      <c r="Q95" s="79"/>
      <c r="R95" s="79"/>
      <c r="S95" s="79"/>
      <c r="T95" s="80"/>
      <c r="AT95" s="17" t="s">
        <v>139</v>
      </c>
      <c r="AU95" s="17" t="s">
        <v>79</v>
      </c>
    </row>
    <row r="96" s="11" customFormat="1" ht="22.8" customHeight="1">
      <c r="B96" s="200"/>
      <c r="C96" s="201"/>
      <c r="D96" s="202" t="s">
        <v>70</v>
      </c>
      <c r="E96" s="214" t="s">
        <v>982</v>
      </c>
      <c r="F96" s="214" t="s">
        <v>983</v>
      </c>
      <c r="G96" s="201"/>
      <c r="H96" s="201"/>
      <c r="I96" s="204"/>
      <c r="J96" s="215">
        <f>BK96</f>
        <v>0</v>
      </c>
      <c r="K96" s="201"/>
      <c r="L96" s="206"/>
      <c r="M96" s="207"/>
      <c r="N96" s="208"/>
      <c r="O96" s="208"/>
      <c r="P96" s="209">
        <f>SUM(P97:P99)</f>
        <v>0</v>
      </c>
      <c r="Q96" s="208"/>
      <c r="R96" s="209">
        <f>SUM(R97:R99)</f>
        <v>0</v>
      </c>
      <c r="S96" s="208"/>
      <c r="T96" s="210">
        <f>SUM(T97:T99)</f>
        <v>0</v>
      </c>
      <c r="AR96" s="211" t="s">
        <v>174</v>
      </c>
      <c r="AT96" s="212" t="s">
        <v>70</v>
      </c>
      <c r="AU96" s="212" t="s">
        <v>21</v>
      </c>
      <c r="AY96" s="211" t="s">
        <v>126</v>
      </c>
      <c r="BK96" s="213">
        <f>SUM(BK97:BK99)</f>
        <v>0</v>
      </c>
    </row>
    <row r="97" s="1" customFormat="1" ht="16.5" customHeight="1">
      <c r="B97" s="38"/>
      <c r="C97" s="216" t="s">
        <v>133</v>
      </c>
      <c r="D97" s="216" t="s">
        <v>128</v>
      </c>
      <c r="E97" s="217" t="s">
        <v>984</v>
      </c>
      <c r="F97" s="218" t="s">
        <v>983</v>
      </c>
      <c r="G97" s="219" t="s">
        <v>969</v>
      </c>
      <c r="H97" s="220">
        <v>1</v>
      </c>
      <c r="I97" s="221"/>
      <c r="J97" s="222">
        <f>ROUND(I97*H97,2)</f>
        <v>0</v>
      </c>
      <c r="K97" s="218" t="s">
        <v>132</v>
      </c>
      <c r="L97" s="43"/>
      <c r="M97" s="223" t="s">
        <v>1</v>
      </c>
      <c r="N97" s="224" t="s">
        <v>42</v>
      </c>
      <c r="O97" s="79"/>
      <c r="P97" s="225">
        <f>O97*H97</f>
        <v>0</v>
      </c>
      <c r="Q97" s="225">
        <v>0</v>
      </c>
      <c r="R97" s="225">
        <f>Q97*H97</f>
        <v>0</v>
      </c>
      <c r="S97" s="225">
        <v>0</v>
      </c>
      <c r="T97" s="226">
        <f>S97*H97</f>
        <v>0</v>
      </c>
      <c r="AR97" s="17" t="s">
        <v>970</v>
      </c>
      <c r="AT97" s="17" t="s">
        <v>128</v>
      </c>
      <c r="AU97" s="17" t="s">
        <v>79</v>
      </c>
      <c r="AY97" s="17" t="s">
        <v>126</v>
      </c>
      <c r="BE97" s="227">
        <f>IF(N97="základní",J97,0)</f>
        <v>0</v>
      </c>
      <c r="BF97" s="227">
        <f>IF(N97="snížená",J97,0)</f>
        <v>0</v>
      </c>
      <c r="BG97" s="227">
        <f>IF(N97="zákl. přenesená",J97,0)</f>
        <v>0</v>
      </c>
      <c r="BH97" s="227">
        <f>IF(N97="sníž. přenesená",J97,0)</f>
        <v>0</v>
      </c>
      <c r="BI97" s="227">
        <f>IF(N97="nulová",J97,0)</f>
        <v>0</v>
      </c>
      <c r="BJ97" s="17" t="s">
        <v>21</v>
      </c>
      <c r="BK97" s="227">
        <f>ROUND(I97*H97,2)</f>
        <v>0</v>
      </c>
      <c r="BL97" s="17" t="s">
        <v>970</v>
      </c>
      <c r="BM97" s="17" t="s">
        <v>985</v>
      </c>
    </row>
    <row r="98" s="1" customFormat="1">
      <c r="B98" s="38"/>
      <c r="C98" s="39"/>
      <c r="D98" s="228" t="s">
        <v>135</v>
      </c>
      <c r="E98" s="39"/>
      <c r="F98" s="229" t="s">
        <v>983</v>
      </c>
      <c r="G98" s="39"/>
      <c r="H98" s="39"/>
      <c r="I98" s="143"/>
      <c r="J98" s="39"/>
      <c r="K98" s="39"/>
      <c r="L98" s="43"/>
      <c r="M98" s="230"/>
      <c r="N98" s="79"/>
      <c r="O98" s="79"/>
      <c r="P98" s="79"/>
      <c r="Q98" s="79"/>
      <c r="R98" s="79"/>
      <c r="S98" s="79"/>
      <c r="T98" s="80"/>
      <c r="AT98" s="17" t="s">
        <v>135</v>
      </c>
      <c r="AU98" s="17" t="s">
        <v>79</v>
      </c>
    </row>
    <row r="99" s="1" customFormat="1">
      <c r="B99" s="38"/>
      <c r="C99" s="39"/>
      <c r="D99" s="228" t="s">
        <v>139</v>
      </c>
      <c r="E99" s="39"/>
      <c r="F99" s="231" t="s">
        <v>986</v>
      </c>
      <c r="G99" s="39"/>
      <c r="H99" s="39"/>
      <c r="I99" s="143"/>
      <c r="J99" s="39"/>
      <c r="K99" s="39"/>
      <c r="L99" s="43"/>
      <c r="M99" s="288"/>
      <c r="N99" s="289"/>
      <c r="O99" s="289"/>
      <c r="P99" s="289"/>
      <c r="Q99" s="289"/>
      <c r="R99" s="289"/>
      <c r="S99" s="289"/>
      <c r="T99" s="290"/>
      <c r="AT99" s="17" t="s">
        <v>139</v>
      </c>
      <c r="AU99" s="17" t="s">
        <v>79</v>
      </c>
    </row>
    <row r="100" s="1" customFormat="1" ht="6.96" customHeight="1">
      <c r="B100" s="57"/>
      <c r="C100" s="58"/>
      <c r="D100" s="58"/>
      <c r="E100" s="58"/>
      <c r="F100" s="58"/>
      <c r="G100" s="58"/>
      <c r="H100" s="58"/>
      <c r="I100" s="167"/>
      <c r="J100" s="58"/>
      <c r="K100" s="58"/>
      <c r="L100" s="43"/>
    </row>
  </sheetData>
  <sheetProtection sheet="1" autoFilter="0" formatColumns="0" formatRows="0" objects="1" scenarios="1" spinCount="100000" saltValue="oUpbSQuW+jTe/E4ZBwbh3MCaKca6DG2cNQS8YNmm0xSrJ6eMEcG3nnlTq/++0EAX7mHoIA8eJyVF34p8qdkEXQ==" hashValue="aCwDaIJkGKQ/e9AOxtn2p8puL1KZZdfw6mpn1p6SAw1TlPJqzu9rK7KrXNrtvcxYBEesw8fIrqlrYcNZM4Zxog==" algorithmName="SHA-512" password="CC35"/>
  <autoFilter ref="C82:K99"/>
  <mergeCells count="9">
    <mergeCell ref="E7:H7"/>
    <mergeCell ref="E9:H9"/>
    <mergeCell ref="E18:H18"/>
    <mergeCell ref="E27:H27"/>
    <mergeCell ref="E48:H48"/>
    <mergeCell ref="E50:H50"/>
    <mergeCell ref="E73:H73"/>
    <mergeCell ref="E75:H7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Zlámal Marek, Ing.</dc:creator>
  <cp:lastModifiedBy>Zlámal Marek, Ing.</cp:lastModifiedBy>
  <dcterms:created xsi:type="dcterms:W3CDTF">2019-05-30T07:55:20Z</dcterms:created>
  <dcterms:modified xsi:type="dcterms:W3CDTF">2019-05-30T07:55:24Z</dcterms:modified>
</cp:coreProperties>
</file>